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user\Desktop\EXCEL assessment\"/>
    </mc:Choice>
  </mc:AlternateContent>
  <xr:revisionPtr revIDLastSave="0" documentId="8_{4A2124E8-B47E-475E-9011-CFCE9153913C}" xr6:coauthVersionLast="47" xr6:coauthVersionMax="47" xr10:uidLastSave="{00000000-0000-0000-0000-000000000000}"/>
  <bookViews>
    <workbookView xWindow="28680" yWindow="-120" windowWidth="29040" windowHeight="16440" activeTab="2" xr2:uid="{408BA6AB-5196-496B-9C80-B057CC378CDA}"/>
  </bookViews>
  <sheets>
    <sheet name="Data" sheetId="1" r:id="rId1"/>
    <sheet name="Pivot tables" sheetId="3" r:id="rId2"/>
    <sheet name="Dashboard" sheetId="2" r:id="rId3"/>
  </sheets>
  <definedNames>
    <definedName name="Slicer_Department">#N/A</definedName>
    <definedName name="Slicer_Gender">#N/A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3" l="1"/>
  <c r="M15" i="3"/>
  <c r="F33" i="3"/>
  <c r="K17" i="3"/>
  <c r="F32" i="3"/>
  <c r="Q15" i="3"/>
  <c r="F36" i="3"/>
  <c r="F35" i="3"/>
  <c r="F34" i="3"/>
  <c r="K16" i="3"/>
  <c r="C36" i="3"/>
  <c r="U16" i="3"/>
  <c r="C34" i="3"/>
  <c r="U15" i="3"/>
  <c r="C33" i="3"/>
  <c r="C11" i="3"/>
  <c r="C13" i="3"/>
  <c r="C12" i="3"/>
  <c r="Q13" i="3"/>
  <c r="M16" i="3"/>
  <c r="U17" i="3"/>
  <c r="K15" i="3"/>
  <c r="C35" i="3"/>
  <c r="K14" i="3"/>
  <c r="K13" i="3"/>
  <c r="U14" i="3"/>
  <c r="C32" i="3"/>
  <c r="U13" i="3"/>
  <c r="Q14" i="3"/>
  <c r="G14" i="3"/>
  <c r="G16" i="3"/>
  <c r="G17" i="3"/>
  <c r="G15" i="3"/>
  <c r="G13" i="3"/>
  <c r="P18" i="3" l="1"/>
  <c r="Q18" i="3" s="1"/>
  <c r="U18" i="3"/>
  <c r="C37" i="3"/>
  <c r="K18" i="3"/>
  <c r="L14" i="3"/>
  <c r="M14" i="3" s="1"/>
  <c r="C14" i="3"/>
  <c r="P19" i="3"/>
  <c r="Q19" i="3" s="1"/>
  <c r="F37" i="3"/>
  <c r="L13" i="3"/>
  <c r="M13" i="3" s="1"/>
  <c r="G18" i="3"/>
  <c r="P17" i="3"/>
  <c r="Q17" i="3" s="1"/>
  <c r="Q16" i="3"/>
</calcChain>
</file>

<file path=xl/sharedStrings.xml><?xml version="1.0" encoding="utf-8"?>
<sst xmlns="http://schemas.openxmlformats.org/spreadsheetml/2006/main" count="884" uniqueCount="230">
  <si>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</si>
  <si>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</si>
  <si>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</si>
  <si>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</si>
  <si>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</si>
  <si>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</si>
  <si>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</si>
  <si>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</si>
  <si>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</si>
  <si>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</si>
  <si>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</si>
  <si>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</si>
  <si>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</si>
  <si>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</si>
  <si>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</si>
  <si>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</si>
  <si>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</si>
  <si>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</si>
  <si>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</si>
  <si>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</si>
  <si>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</si>
  <si>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</si>
  <si>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</si>
  <si>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</si>
  <si>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</si>
  <si>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</si>
  <si>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</si>
  <si>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</si>
  <si>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</si>
  <si>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</si>
  <si>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</si>
  <si>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</si>
  <si>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</si>
  <si>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</si>
  <si>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</si>
  <si>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</si>
  <si>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</si>
  <si>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</si>
  <si>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</si>
  <si>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</si>
  <si>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</si>
  <si>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</si>
  <si>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</si>
  <si>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</si>
  <si>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</si>
  <si>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</si>
  <si>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</si>
  <si>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</si>
  <si>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</si>
  <si>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</si>
  <si>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</si>
  <si>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</si>
  <si>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</si>
  <si>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</si>
  <si>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</si>
  <si>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</si>
  <si>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</si>
  <si>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</si>
  <si>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</si>
  <si>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</si>
  <si>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</si>
  <si>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</si>
  <si>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</si>
  <si>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</si>
  <si>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</si>
  <si>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</si>
  <si>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</si>
  <si>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</si>
  <si>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</si>
  <si>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</si>
  <si>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</si>
  <si>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</si>
  <si>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</si>
  <si>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</si>
  <si>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</si>
  <si>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</si>
  <si>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</si>
  <si>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</si>
  <si>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</si>
  <si>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</si>
  <si>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</si>
  <si>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</si>
  <si>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</si>
  <si>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</si>
  <si>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</si>
  <si>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</si>
  <si>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</si>
  <si>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</si>
  <si>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</si>
  <si>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</si>
  <si>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</si>
  <si>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</si>
  <si>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</si>
  <si>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</si>
  <si>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</si>
  <si>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</si>
  <si>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</si>
  <si>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</si>
  <si>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</si>
  <si>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</si>
  <si>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</si>
  <si>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</si>
  <si>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</si>
  <si>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</si>
  <si>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</si>
  <si>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</si>
  <si>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</si>
  <si>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</si>
  <si>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</si>
  <si>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</si>
  <si>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</si>
  <si>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</si>
  <si>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</si>
  <si>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</si>
  <si>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</si>
  <si>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</si>
  <si>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</si>
  <si>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</si>
  <si>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</si>
  <si>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</si>
  <si>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</si>
  <si>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</si>
  <si>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</si>
  <si>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</si>
  <si>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</si>
  <si>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</si>
  <si>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</si>
  <si>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</si>
  <si>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</si>
  <si>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</si>
  <si>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</si>
  <si>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</si>
  <si>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</si>
  <si>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</si>
  <si>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</si>
  <si>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</si>
  <si>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</si>
  <si>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</si>
  <si>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</si>
  <si>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</si>
  <si>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</si>
  <si>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</si>
  <si>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</si>
  <si>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</si>
  <si>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</si>
  <si>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</si>
  <si>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</si>
  <si>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</si>
  <si>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</si>
  <si>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</si>
  <si>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</si>
  <si>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</si>
  <si>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</si>
  <si>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</si>
  <si>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</si>
  <si>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</si>
  <si>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</si>
  <si>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</si>
  <si>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</si>
  <si>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</si>
  <si>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</si>
  <si>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</si>
  <si>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</si>
  <si>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</si>
  <si>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</si>
  <si>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</si>
  <si>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</si>
  <si>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</si>
  <si>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</si>
  <si>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</si>
  <si>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</si>
  <si>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</si>
  <si>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</si>
  <si>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</si>
  <si>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</si>
  <si>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</si>
  <si>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</si>
  <si>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</si>
  <si>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</si>
  <si>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</si>
  <si>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</si>
  <si>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</si>
  <si>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</si>
  <si>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</si>
  <si>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</si>
  <si>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</si>
  <si>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</si>
  <si>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</si>
  <si>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</si>
  <si>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</si>
  <si>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</si>
  <si>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</si>
  <si>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</si>
  <si>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</si>
  <si>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</si>
  <si>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</si>
  <si>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</si>
  <si>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</si>
  <si>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</si>
  <si>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</si>
  <si>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</si>
  <si>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</si>
  <si>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</si>
  <si>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</si>
  <si>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</si>
  <si>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</si>
  <si>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</si>
  <si>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</si>
  <si>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</si>
  <si>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</si>
  <si>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</si>
  <si>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</si>
  <si>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</si>
  <si>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</si>
  <si>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</si>
  <si>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</si>
  <si>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</si>
  <si>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Total</t>
  </si>
  <si>
    <t>Sum of Salary</t>
  </si>
  <si>
    <t xml:space="preserve">                          Number of employees to employment status </t>
  </si>
  <si>
    <t>Salaries to departments</t>
  </si>
  <si>
    <t>Column Labels</t>
  </si>
  <si>
    <t>Age range to gender</t>
  </si>
  <si>
    <t>Workplace</t>
  </si>
  <si>
    <t xml:space="preserve"> </t>
  </si>
  <si>
    <t>Sum of Leave Taken</t>
  </si>
  <si>
    <t>Regions</t>
  </si>
  <si>
    <t>Departments</t>
  </si>
  <si>
    <t>Average of Performance Rating</t>
  </si>
  <si>
    <t xml:space="preserve">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</si>
</sst>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 #,##0_-;_-* &quot;-&quot;??_-;_-@_-"/>
    <numFmt numFmtId="165" formatCode="[$$-409]#,##0"/>
    <numFmt numFmtId="166" formatCode="0.0"/>
  </numFmts>
  <fonts count="11">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b/>
      <sz val="11"/>
      <color theme="0"/>
      <name val="Aptos Narrow"/>
      <family val="2"/>
      <scheme val="minor"/>
    </font>
    <font>
      <b/>
      <sz val="11"/>
      <color theme="0"/>
      <name val="Kulim Park"/>
    </font>
    <font>
      <b/>
      <sz val="12"/>
      <color theme="0"/>
      <name val="Aptos Narrow"/>
      <family val="2"/>
      <scheme val="minor"/>
    </font>
    <font>
      <b/>
      <sz val="11"/>
      <color theme="0"/>
      <name val="Kulium Park"/>
    </font>
    <font>
      <sz val="11"/>
      <color theme="0"/>
      <name val="Kulium Park"/>
    </font>
    <font>
      <sz val="11"/>
      <color theme="1"/>
      <name val="Kulium Park"/>
    </font>
  </fonts>
  <fills count="4">
    <fill>
      <patternFill patternType="none"/>
    </fill>
    <fill>
      <patternFill patternType="gray125"/>
    </fill>
    <fill>
      <patternFill patternType="solid">
        <fgColor rgb="FF282828"/>
        <bgColor indexed="64"/>
      </patternFill>
    </fill>
    <fill>
      <patternFill patternType="solid">
        <fgColor rgb="FF1F1F1F"/>
        <bgColor indexed="64"/>
      </patternFill>
    </fill>
  </fills>
  <borders count="3">
    <border>
      <left/>
      <right/>
      <top/>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41">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2" fillId="0" borderId="0" xfId="0" applyFont="1"/>
    <xf numFmtId="0" fontId="2" fillId="2" borderId="0" xfId="0" applyFont="1" applyFill="1"/>
    <xf numFmtId="0" fontId="0" fillId="2" borderId="0" xfId="0" applyFill="1"/>
    <xf numFmtId="0" fontId="0" fillId="0" borderId="0" xfId="0" pivotButton="1"/>
    <xf numFmtId="0" fontId="0" fillId="0" borderId="0" xfId="0" applyAlignment="1">
      <alignment horizontal="left"/>
    </xf>
    <xf numFmtId="0" fontId="2" fillId="0" borderId="0" xfId="0" pivotButton="1" applyFont="1"/>
    <xf numFmtId="0" fontId="2" fillId="0" borderId="0" xfId="0" applyFont="1" applyAlignment="1">
      <alignment horizontal="left"/>
    </xf>
    <xf numFmtId="0" fontId="5" fillId="0" borderId="0" xfId="0" applyFont="1" applyAlignment="1">
      <alignment horizontal="center" vertical="center"/>
    </xf>
    <xf numFmtId="164" fontId="2" fillId="0" borderId="0" xfId="0" applyNumberFormat="1" applyFont="1"/>
    <xf numFmtId="0" fontId="10" fillId="0" borderId="0" xfId="0" applyFont="1"/>
    <xf numFmtId="0" fontId="10" fillId="0" borderId="0" xfId="0" pivotButton="1" applyFont="1"/>
    <xf numFmtId="0" fontId="10" fillId="0" borderId="0" xfId="0" applyFont="1" applyAlignment="1">
      <alignment horizontal="left"/>
    </xf>
    <xf numFmtId="0" fontId="2" fillId="0" borderId="2" xfId="0" applyFont="1" applyBorder="1" applyAlignment="1">
      <alignment horizontal="left"/>
    </xf>
    <xf numFmtId="0" fontId="10" fillId="0" borderId="2" xfId="0" applyFont="1" applyBorder="1" applyAlignment="1">
      <alignment horizontal="left"/>
    </xf>
    <xf numFmtId="0" fontId="10" fillId="0" borderId="2" xfId="0" applyFont="1" applyBorder="1"/>
    <xf numFmtId="0" fontId="2" fillId="0" borderId="2" xfId="0" applyFont="1" applyBorder="1"/>
    <xf numFmtId="0" fontId="0" fillId="0" borderId="2" xfId="0" applyBorder="1"/>
    <xf numFmtId="9" fontId="10" fillId="0" borderId="2" xfId="0" applyNumberFormat="1" applyFont="1" applyBorder="1"/>
    <xf numFmtId="0" fontId="0" fillId="0" borderId="2" xfId="0" applyBorder="1" applyAlignment="1">
      <alignment horizontal="left"/>
    </xf>
    <xf numFmtId="9" fontId="2" fillId="0" borderId="2" xfId="0" applyNumberFormat="1" applyFont="1" applyBorder="1"/>
    <xf numFmtId="9" fontId="0" fillId="0" borderId="2" xfId="0" applyNumberFormat="1" applyBorder="1"/>
    <xf numFmtId="166" fontId="2" fillId="0" borderId="0" xfId="0" applyNumberFormat="1" applyFont="1"/>
    <xf numFmtId="166" fontId="2" fillId="0" borderId="2" xfId="0" applyNumberFormat="1" applyFont="1" applyBorder="1"/>
    <xf numFmtId="166" fontId="0" fillId="0" borderId="2" xfId="0" applyNumberFormat="1" applyBorder="1"/>
    <xf numFmtId="0" fontId="5" fillId="2" borderId="0" xfId="0" applyFont="1" applyFill="1" applyAlignment="1">
      <alignment horizontal="center" vertical="center"/>
    </xf>
    <xf numFmtId="0" fontId="6" fillId="2" borderId="0" xfId="0" applyFont="1" applyFill="1"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xf>
    <xf numFmtId="0" fontId="0" fillId="0" borderId="0" xfId="0" applyNumberFormat="1"/>
    <xf numFmtId="0" fontId="2" fillId="0" borderId="0" xfId="0" applyNumberFormat="1" applyFont="1"/>
    <xf numFmtId="0" fontId="10" fillId="0" borderId="0" xfId="0" applyNumberFormat="1" applyFont="1"/>
    <xf numFmtId="0" fontId="7" fillId="3" borderId="0" xfId="0" applyFont="1" applyFill="1" applyAlignment="1">
      <alignment horizontal="center" vertical="center"/>
    </xf>
    <xf numFmtId="0" fontId="2" fillId="0" borderId="0" xfId="0" applyFont="1" applyBorder="1" applyAlignment="1">
      <alignment horizontal="left"/>
    </xf>
    <xf numFmtId="165" fontId="2" fillId="0" borderId="0" xfId="1" applyNumberFormat="1" applyFont="1" applyBorder="1"/>
    <xf numFmtId="164" fontId="2" fillId="0" borderId="0" xfId="0" applyNumberFormat="1" applyFont="1" applyBorder="1"/>
    <xf numFmtId="165" fontId="2" fillId="0" borderId="0" xfId="1" applyNumberFormat="1" applyFont="1" applyBorder="1" applyAlignment="1">
      <alignment horizontal="right"/>
    </xf>
    <xf numFmtId="164" fontId="0" fillId="0" borderId="0" xfId="0" applyNumberFormat="1" applyBorder="1"/>
  </cellXfs>
  <cellStyles count="2">
    <cellStyle name="Comma" xfId="1" builtinId="3"/>
    <cellStyle name="Normal" xfId="0" builtinId="0"/>
  </cellStyles>
  <dxfs count="1399">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6" formatCode="0.0"/>
    </dxf>
    <dxf>
      <font>
        <name val="Kulim Park"/>
        <scheme val="none"/>
      </font>
    </dxf>
    <dxf>
      <font>
        <name val="Kulim Park"/>
        <scheme val="none"/>
      </font>
    </dxf>
    <dxf>
      <numFmt numFmtId="164" formatCode="_-* #,##0_-;\-* #,##0_-;_-* &quot;-&quot;??_-;_-@_-"/>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u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 #,##0_-;\-* #,##0_-;_-* &quot;-&quot;??_-;_-@_-"/>
    </dxf>
    <dxf>
      <font>
        <color rgb="FF1F1F1F"/>
      </font>
    </dxf>
    <dxf>
      <fill>
        <patternFill>
          <fgColor rgb="FF1F1F1F"/>
          <bgColor rgb="FF1F1F1F"/>
        </patternFill>
      </fill>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7" xr9:uid="{2FEF1AD8-BF72-4093-9682-E4B32C0B04C7}">
      <tableStyleElement type="wholeTable" dxfId="1375"/>
      <tableStyleElement type="headerRow" dxfId="1374"/>
    </tableStyle>
  </tableStyles>
  <colors>
    <mruColors>
      <color rgb="FFFFC000"/>
      <color rgb="FF57632B"/>
      <color rgb="FF282828"/>
      <color rgb="FF1F1F1F"/>
    </mruColors>
  </colors>
  <extLst>
    <ext xmlns:x14="http://schemas.microsoft.com/office/spreadsheetml/2009/9/main" uri="{46F421CA-312F-682f-3DD2-61675219B42D}">
      <x14:dxfs count="4">
        <dxf>
          <font>
            <color theme="1"/>
          </font>
          <fill>
            <patternFill>
              <fgColor rgb="FFFFC000"/>
              <bgColor rgb="FFFFC000"/>
            </patternFill>
          </fill>
        </dxf>
        <dxf>
          <font>
            <color rgb="FFFFC000"/>
          </font>
        </dxf>
        <dxf>
          <font>
            <color rgb="FFFFC000"/>
          </font>
          <fill>
            <patternFill>
              <fgColor theme="1" tint="0.14996795556505021"/>
              <bgColor theme="1" tint="0.34998626667073579"/>
            </patternFill>
          </fill>
        </dxf>
        <dxf>
          <font>
            <color rgb="FFFFC00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 (version 1).xlsx]Pivot tables!Employment status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rgbClr val="1F1F1F"/>
            </a:solidFill>
          </a:ln>
          <a:effectLst/>
        </c:spPr>
      </c:pivotFmt>
      <c:pivotFmt>
        <c:idx val="7"/>
        <c:spPr>
          <a:solidFill>
            <a:schemeClr val="tx1">
              <a:lumMod val="75000"/>
              <a:lumOff val="25000"/>
            </a:schemeClr>
          </a:solidFill>
          <a:ln w="19050">
            <a:solidFill>
              <a:srgbClr val="1F1F1F"/>
            </a:solidFill>
          </a:ln>
          <a:effectLst/>
        </c:spPr>
      </c:pivotFmt>
      <c:pivotFmt>
        <c:idx val="8"/>
        <c:spPr>
          <a:solidFill>
            <a:schemeClr val="bg1">
              <a:lumMod val="85000"/>
            </a:schemeClr>
          </a:solidFill>
          <a:ln w="19050">
            <a:solidFill>
              <a:srgbClr val="1F1F1F"/>
            </a:solidFill>
          </a:ln>
          <a:effectLst/>
        </c:spPr>
      </c:pivotFmt>
    </c:pivotFmts>
    <c:plotArea>
      <c:layout/>
      <c:pieChart>
        <c:varyColors val="1"/>
        <c:ser>
          <c:idx val="0"/>
          <c:order val="0"/>
          <c:tx>
            <c:strRef>
              <c:f>'Pivot tables'!$C$4</c:f>
              <c:strCache>
                <c:ptCount val="1"/>
                <c:pt idx="0">
                  <c:v>Total</c:v>
                </c:pt>
              </c:strCache>
            </c:strRef>
          </c:tx>
          <c:spPr>
            <a:ln>
              <a:noFill/>
            </a:ln>
          </c:spPr>
          <c:dPt>
            <c:idx val="0"/>
            <c:bubble3D val="0"/>
            <c:spPr>
              <a:solidFill>
                <a:srgbClr val="FFC000"/>
              </a:solidFill>
              <a:ln w="19050">
                <a:solidFill>
                  <a:srgbClr val="1F1F1F"/>
                </a:solidFill>
              </a:ln>
              <a:effectLst/>
            </c:spPr>
            <c:extLst>
              <c:ext xmlns:c16="http://schemas.microsoft.com/office/drawing/2014/chart" uri="{C3380CC4-5D6E-409C-BE32-E72D297353CC}">
                <c16:uniqueId val="{00000001-F284-4008-A3BA-F9E0285F3A6C}"/>
              </c:ext>
            </c:extLst>
          </c:dPt>
          <c:dPt>
            <c:idx val="1"/>
            <c:bubble3D val="0"/>
            <c:spPr>
              <a:solidFill>
                <a:schemeClr val="tx1">
                  <a:lumMod val="75000"/>
                  <a:lumOff val="25000"/>
                </a:schemeClr>
              </a:solidFill>
              <a:ln w="19050">
                <a:solidFill>
                  <a:srgbClr val="1F1F1F"/>
                </a:solidFill>
              </a:ln>
              <a:effectLst/>
            </c:spPr>
            <c:extLst>
              <c:ext xmlns:c16="http://schemas.microsoft.com/office/drawing/2014/chart" uri="{C3380CC4-5D6E-409C-BE32-E72D297353CC}">
                <c16:uniqueId val="{00000003-F284-4008-A3BA-F9E0285F3A6C}"/>
              </c:ext>
            </c:extLst>
          </c:dPt>
          <c:dPt>
            <c:idx val="2"/>
            <c:bubble3D val="0"/>
            <c:spPr>
              <a:solidFill>
                <a:schemeClr val="bg1">
                  <a:lumMod val="85000"/>
                </a:schemeClr>
              </a:solidFill>
              <a:ln w="19050">
                <a:solidFill>
                  <a:srgbClr val="1F1F1F"/>
                </a:solidFill>
              </a:ln>
              <a:effectLst/>
            </c:spPr>
            <c:extLst>
              <c:ext xmlns:c16="http://schemas.microsoft.com/office/drawing/2014/chart" uri="{C3380CC4-5D6E-409C-BE32-E72D297353CC}">
                <c16:uniqueId val="{00000005-F284-4008-A3BA-F9E0285F3A6C}"/>
              </c:ext>
            </c:extLst>
          </c:dPt>
          <c:cat>
            <c:strRef>
              <c:f>'Pivot tables'!$B$5:$B$8</c:f>
              <c:strCache>
                <c:ptCount val="3"/>
                <c:pt idx="0">
                  <c:v>Contract</c:v>
                </c:pt>
                <c:pt idx="1">
                  <c:v>Full-Time</c:v>
                </c:pt>
                <c:pt idx="2">
                  <c:v>Part-Time</c:v>
                </c:pt>
              </c:strCache>
            </c:strRef>
          </c:cat>
          <c:val>
            <c:numRef>
              <c:f>'Pivot tables'!$C$5:$C$8</c:f>
              <c:numCache>
                <c:formatCode>General</c:formatCode>
                <c:ptCount val="3"/>
                <c:pt idx="0">
                  <c:v>17</c:v>
                </c:pt>
                <c:pt idx="1">
                  <c:v>20</c:v>
                </c:pt>
                <c:pt idx="2">
                  <c:v>13</c:v>
                </c:pt>
              </c:numCache>
            </c:numRef>
          </c:val>
          <c:extLst>
            <c:ext xmlns:c16="http://schemas.microsoft.com/office/drawing/2014/chart" uri="{C3380CC4-5D6E-409C-BE32-E72D297353CC}">
              <c16:uniqueId val="{00000006-F284-4008-A3BA-F9E0285F3A6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 (version 1).xlsx]Pivot tables!Age range</c:name>
    <c:fmtId val="10"/>
  </c:pivotSource>
  <c:chart>
    <c:autoTitleDeleted val="0"/>
    <c:pivotFmts>
      <c:pivotFmt>
        <c:idx val="0"/>
      </c:pivotFmt>
      <c:pivotFmt>
        <c:idx val="1"/>
      </c:pivotFmt>
      <c:pivotFmt>
        <c:idx val="2"/>
      </c:pivotFmt>
      <c:pivotFmt>
        <c:idx val="3"/>
      </c:pivotFmt>
      <c:pivotFmt>
        <c:idx val="4"/>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7286205983587E-2"/>
          <c:y val="8.7824296085437889E-2"/>
          <c:w val="0.88350542758803285"/>
          <c:h val="0.6327875695616203"/>
        </c:manualLayout>
      </c:layout>
      <c:barChart>
        <c:barDir val="col"/>
        <c:grouping val="clustered"/>
        <c:varyColors val="0"/>
        <c:ser>
          <c:idx val="0"/>
          <c:order val="0"/>
          <c:tx>
            <c:strRef>
              <c:f>'Pivot tables'!$K$4:$K$5</c:f>
              <c:strCache>
                <c:ptCount val="1"/>
                <c:pt idx="0">
                  <c:v>Female</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tables'!$J$6:$J$11</c:f>
              <c:strCache>
                <c:ptCount val="5"/>
                <c:pt idx="0">
                  <c:v>18-25</c:v>
                </c:pt>
                <c:pt idx="1">
                  <c:v>26-35</c:v>
                </c:pt>
                <c:pt idx="2">
                  <c:v>36-45</c:v>
                </c:pt>
                <c:pt idx="3">
                  <c:v>46-55</c:v>
                </c:pt>
                <c:pt idx="4">
                  <c:v>56 &lt;</c:v>
                </c:pt>
              </c:strCache>
            </c:strRef>
          </c:cat>
          <c:val>
            <c:numRef>
              <c:f>'Pivot tables'!$K$6:$K$11</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3416-46C9-8FD1-FA82F0C7112A}"/>
            </c:ext>
          </c:extLst>
        </c:ser>
        <c:ser>
          <c:idx val="1"/>
          <c:order val="1"/>
          <c:tx>
            <c:strRef>
              <c:f>'Pivot tables'!$L$4:$L$5</c:f>
              <c:strCache>
                <c:ptCount val="1"/>
                <c:pt idx="0">
                  <c:v>Male</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tables'!$J$6:$J$11</c:f>
              <c:strCache>
                <c:ptCount val="5"/>
                <c:pt idx="0">
                  <c:v>18-25</c:v>
                </c:pt>
                <c:pt idx="1">
                  <c:v>26-35</c:v>
                </c:pt>
                <c:pt idx="2">
                  <c:v>36-45</c:v>
                </c:pt>
                <c:pt idx="3">
                  <c:v>46-55</c:v>
                </c:pt>
                <c:pt idx="4">
                  <c:v>56 &lt;</c:v>
                </c:pt>
              </c:strCache>
            </c:strRef>
          </c:cat>
          <c:val>
            <c:numRef>
              <c:f>'Pivot tables'!$L$6:$L$11</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4-ECE6-49DD-8562-CE4CB4A1F9F3}"/>
            </c:ext>
          </c:extLst>
        </c:ser>
        <c:dLbls>
          <c:dLblPos val="outEnd"/>
          <c:showLegendKey val="0"/>
          <c:showVal val="1"/>
          <c:showCatName val="0"/>
          <c:showSerName val="0"/>
          <c:showPercent val="0"/>
          <c:showBubbleSize val="0"/>
        </c:dLbls>
        <c:gapWidth val="100"/>
        <c:overlap val="-24"/>
        <c:axId val="351913808"/>
        <c:axId val="351915728"/>
      </c:barChart>
      <c:catAx>
        <c:axId val="3519138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j-lt"/>
                <a:ea typeface="+mn-ea"/>
                <a:cs typeface="+mn-cs"/>
              </a:defRPr>
            </a:pPr>
            <a:endParaRPr lang="el-GR"/>
          </a:p>
        </c:txPr>
        <c:crossAx val="351915728"/>
        <c:crosses val="autoZero"/>
        <c:auto val="1"/>
        <c:lblAlgn val="ctr"/>
        <c:lblOffset val="100"/>
        <c:noMultiLvlLbl val="0"/>
      </c:catAx>
      <c:valAx>
        <c:axId val="351915728"/>
        <c:scaling>
          <c:orientation val="minMax"/>
        </c:scaling>
        <c:delete val="1"/>
        <c:axPos val="l"/>
        <c:majorGridlines>
          <c:spPr>
            <a:ln w="9525" cap="flat" cmpd="sng" algn="ctr">
              <a:solidFill>
                <a:schemeClr val="lt1">
                  <a:lumMod val="95000"/>
                  <a:alpha val="10000"/>
                </a:schemeClr>
              </a:solidFill>
              <a:prstDash val="lgDashDotDot"/>
              <a:round/>
            </a:ln>
            <a:effectLst/>
          </c:spPr>
        </c:majorGridlines>
        <c:numFmt formatCode="General" sourceLinked="1"/>
        <c:majorTickMark val="out"/>
        <c:minorTickMark val="none"/>
        <c:tickLblPos val="nextTo"/>
        <c:crossAx val="35191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 tables'!$P$17</c:f>
              <c:numCache>
                <c:formatCode>0%</c:formatCode>
                <c:ptCount val="1"/>
                <c:pt idx="0">
                  <c:v>0.46</c:v>
                </c:pt>
              </c:numCache>
            </c:numRef>
          </c:val>
          <c:extLst>
            <c:ext xmlns:c16="http://schemas.microsoft.com/office/drawing/2014/chart" uri="{C3380CC4-5D6E-409C-BE32-E72D297353CC}">
              <c16:uniqueId val="{00000000-7D44-452B-89E0-9236DBE5AF09}"/>
            </c:ext>
          </c:extLst>
        </c:ser>
        <c:ser>
          <c:idx val="1"/>
          <c:order val="1"/>
          <c:spPr>
            <a:solidFill>
              <a:srgbClr val="1F1F1F"/>
            </a:solidFill>
            <a:ln>
              <a:noFill/>
            </a:ln>
            <a:effectLst/>
          </c:spPr>
          <c:invertIfNegative val="0"/>
          <c:val>
            <c:numRef>
              <c:f>'Pivot tables'!$Q$17</c:f>
              <c:numCache>
                <c:formatCode>0%</c:formatCode>
                <c:ptCount val="1"/>
                <c:pt idx="0">
                  <c:v>0.54</c:v>
                </c:pt>
              </c:numCache>
            </c:numRef>
          </c:val>
          <c:extLst>
            <c:ext xmlns:c16="http://schemas.microsoft.com/office/drawing/2014/chart" uri="{C3380CC4-5D6E-409C-BE32-E72D297353CC}">
              <c16:uniqueId val="{00000001-7D44-452B-89E0-9236DBE5AF09}"/>
            </c:ext>
          </c:extLst>
        </c:ser>
        <c:dLbls>
          <c:showLegendKey val="0"/>
          <c:showVal val="0"/>
          <c:showCatName val="0"/>
          <c:showSerName val="0"/>
          <c:showPercent val="0"/>
          <c:showBubbleSize val="0"/>
        </c:dLbls>
        <c:gapWidth val="150"/>
        <c:overlap val="100"/>
        <c:axId val="351876848"/>
        <c:axId val="351874928"/>
      </c:barChart>
      <c:catAx>
        <c:axId val="351876848"/>
        <c:scaling>
          <c:orientation val="minMax"/>
        </c:scaling>
        <c:delete val="1"/>
        <c:axPos val="l"/>
        <c:majorTickMark val="none"/>
        <c:minorTickMark val="none"/>
        <c:tickLblPos val="nextTo"/>
        <c:crossAx val="351874928"/>
        <c:crosses val="autoZero"/>
        <c:auto val="1"/>
        <c:lblAlgn val="ctr"/>
        <c:lblOffset val="100"/>
        <c:noMultiLvlLbl val="0"/>
      </c:catAx>
      <c:valAx>
        <c:axId val="351874928"/>
        <c:scaling>
          <c:orientation val="minMax"/>
        </c:scaling>
        <c:delete val="1"/>
        <c:axPos val="b"/>
        <c:numFmt formatCode="0%" sourceLinked="1"/>
        <c:majorTickMark val="none"/>
        <c:minorTickMark val="none"/>
        <c:tickLblPos val="nextTo"/>
        <c:crossAx val="351876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 tables'!$P$18</c:f>
              <c:numCache>
                <c:formatCode>0%</c:formatCode>
                <c:ptCount val="1"/>
                <c:pt idx="0">
                  <c:v>0.16</c:v>
                </c:pt>
              </c:numCache>
            </c:numRef>
          </c:val>
          <c:extLst>
            <c:ext xmlns:c16="http://schemas.microsoft.com/office/drawing/2014/chart" uri="{C3380CC4-5D6E-409C-BE32-E72D297353CC}">
              <c16:uniqueId val="{00000000-2C5D-454A-875E-63AA8269ABD4}"/>
            </c:ext>
          </c:extLst>
        </c:ser>
        <c:ser>
          <c:idx val="1"/>
          <c:order val="1"/>
          <c:spPr>
            <a:solidFill>
              <a:srgbClr val="1F1F1F"/>
            </a:solidFill>
            <a:ln>
              <a:noFill/>
            </a:ln>
            <a:effectLst/>
          </c:spPr>
          <c:invertIfNegative val="0"/>
          <c:val>
            <c:numRef>
              <c:f>'Pivot tables'!$Q$18</c:f>
              <c:numCache>
                <c:formatCode>0%</c:formatCode>
                <c:ptCount val="1"/>
                <c:pt idx="0">
                  <c:v>0.84</c:v>
                </c:pt>
              </c:numCache>
            </c:numRef>
          </c:val>
          <c:extLst>
            <c:ext xmlns:c16="http://schemas.microsoft.com/office/drawing/2014/chart" uri="{C3380CC4-5D6E-409C-BE32-E72D297353CC}">
              <c16:uniqueId val="{00000001-2C5D-454A-875E-63AA8269ABD4}"/>
            </c:ext>
          </c:extLst>
        </c:ser>
        <c:dLbls>
          <c:showLegendKey val="0"/>
          <c:showVal val="0"/>
          <c:showCatName val="0"/>
          <c:showSerName val="0"/>
          <c:showPercent val="0"/>
          <c:showBubbleSize val="0"/>
        </c:dLbls>
        <c:gapWidth val="150"/>
        <c:overlap val="100"/>
        <c:axId val="1604001776"/>
        <c:axId val="1603985456"/>
      </c:barChart>
      <c:catAx>
        <c:axId val="1604001776"/>
        <c:scaling>
          <c:orientation val="minMax"/>
        </c:scaling>
        <c:delete val="1"/>
        <c:axPos val="l"/>
        <c:majorTickMark val="none"/>
        <c:minorTickMark val="none"/>
        <c:tickLblPos val="nextTo"/>
        <c:crossAx val="1603985456"/>
        <c:crosses val="autoZero"/>
        <c:auto val="1"/>
        <c:lblAlgn val="ctr"/>
        <c:lblOffset val="100"/>
        <c:noMultiLvlLbl val="0"/>
      </c:catAx>
      <c:valAx>
        <c:axId val="1603985456"/>
        <c:scaling>
          <c:orientation val="minMax"/>
        </c:scaling>
        <c:delete val="1"/>
        <c:axPos val="b"/>
        <c:numFmt formatCode="0%" sourceLinked="1"/>
        <c:majorTickMark val="none"/>
        <c:minorTickMark val="none"/>
        <c:tickLblPos val="nextTo"/>
        <c:crossAx val="16040017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 tables'!$P$19</c:f>
              <c:numCache>
                <c:formatCode>0%</c:formatCode>
                <c:ptCount val="1"/>
                <c:pt idx="0">
                  <c:v>0.38</c:v>
                </c:pt>
              </c:numCache>
            </c:numRef>
          </c:val>
          <c:extLst>
            <c:ext xmlns:c16="http://schemas.microsoft.com/office/drawing/2014/chart" uri="{C3380CC4-5D6E-409C-BE32-E72D297353CC}">
              <c16:uniqueId val="{00000000-3793-4C64-9ED6-5D5CFFEE2BE5}"/>
            </c:ext>
          </c:extLst>
        </c:ser>
        <c:ser>
          <c:idx val="1"/>
          <c:order val="1"/>
          <c:spPr>
            <a:solidFill>
              <a:srgbClr val="1F1F1F"/>
            </a:solidFill>
            <a:ln>
              <a:noFill/>
            </a:ln>
            <a:effectLst/>
          </c:spPr>
          <c:invertIfNegative val="0"/>
          <c:val>
            <c:numRef>
              <c:f>'Pivot tables'!$Q$19</c:f>
              <c:numCache>
                <c:formatCode>0%</c:formatCode>
                <c:ptCount val="1"/>
                <c:pt idx="0">
                  <c:v>0.62</c:v>
                </c:pt>
              </c:numCache>
            </c:numRef>
          </c:val>
          <c:extLst>
            <c:ext xmlns:c16="http://schemas.microsoft.com/office/drawing/2014/chart" uri="{C3380CC4-5D6E-409C-BE32-E72D297353CC}">
              <c16:uniqueId val="{00000001-3793-4C64-9ED6-5D5CFFEE2BE5}"/>
            </c:ext>
          </c:extLst>
        </c:ser>
        <c:dLbls>
          <c:showLegendKey val="0"/>
          <c:showVal val="0"/>
          <c:showCatName val="0"/>
          <c:showSerName val="0"/>
          <c:showPercent val="0"/>
          <c:showBubbleSize val="0"/>
        </c:dLbls>
        <c:gapWidth val="150"/>
        <c:overlap val="100"/>
        <c:axId val="1604012816"/>
        <c:axId val="1604012336"/>
      </c:barChart>
      <c:catAx>
        <c:axId val="1604012816"/>
        <c:scaling>
          <c:orientation val="minMax"/>
        </c:scaling>
        <c:delete val="1"/>
        <c:axPos val="l"/>
        <c:majorTickMark val="none"/>
        <c:minorTickMark val="none"/>
        <c:tickLblPos val="nextTo"/>
        <c:crossAx val="1604012336"/>
        <c:crosses val="autoZero"/>
        <c:auto val="1"/>
        <c:lblAlgn val="ctr"/>
        <c:lblOffset val="100"/>
        <c:noMultiLvlLbl val="0"/>
      </c:catAx>
      <c:valAx>
        <c:axId val="1604012336"/>
        <c:scaling>
          <c:orientation val="minMax"/>
        </c:scaling>
        <c:delete val="1"/>
        <c:axPos val="b"/>
        <c:numFmt formatCode="0%" sourceLinked="1"/>
        <c:majorTickMark val="none"/>
        <c:minorTickMark val="none"/>
        <c:tickLblPos val="nextTo"/>
        <c:crossAx val="1604012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04E9-4AC7-82AB-AD6379567218}"/>
              </c:ext>
            </c:extLst>
          </c:dPt>
          <c:dPt>
            <c:idx val="1"/>
            <c:bubble3D val="0"/>
            <c:spPr>
              <a:solidFill>
                <a:srgbClr val="1F1F1F"/>
              </a:solidFill>
              <a:ln w="19050">
                <a:noFill/>
              </a:ln>
              <a:effectLst/>
            </c:spPr>
            <c:extLst>
              <c:ext xmlns:c16="http://schemas.microsoft.com/office/drawing/2014/chart" uri="{C3380CC4-5D6E-409C-BE32-E72D297353CC}">
                <c16:uniqueId val="{00000003-04E9-4AC7-82AB-AD6379567218}"/>
              </c:ext>
            </c:extLst>
          </c:dPt>
          <c:val>
            <c:numRef>
              <c:f>'Pivot tables'!$L$14:$M$14</c:f>
              <c:numCache>
                <c:formatCode>0%</c:formatCode>
                <c:ptCount val="2"/>
                <c:pt idx="0">
                  <c:v>0.48</c:v>
                </c:pt>
                <c:pt idx="1">
                  <c:v>0.52</c:v>
                </c:pt>
              </c:numCache>
            </c:numRef>
          </c:val>
          <c:extLst>
            <c:ext xmlns:c16="http://schemas.microsoft.com/office/drawing/2014/chart" uri="{C3380CC4-5D6E-409C-BE32-E72D297353CC}">
              <c16:uniqueId val="{00000004-04E9-4AC7-82AB-AD63795672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w="19050">
                <a:noFill/>
              </a:ln>
              <a:effectLst/>
            </c:spPr>
            <c:extLst>
              <c:ext xmlns:c16="http://schemas.microsoft.com/office/drawing/2014/chart" uri="{C3380CC4-5D6E-409C-BE32-E72D297353CC}">
                <c16:uniqueId val="{00000001-8F4F-4856-BA94-C0F2D458F511}"/>
              </c:ext>
            </c:extLst>
          </c:dPt>
          <c:dPt>
            <c:idx val="1"/>
            <c:bubble3D val="0"/>
            <c:spPr>
              <a:solidFill>
                <a:srgbClr val="1F1F1F"/>
              </a:solidFill>
              <a:ln w="19050">
                <a:noFill/>
              </a:ln>
              <a:effectLst/>
            </c:spPr>
            <c:extLst>
              <c:ext xmlns:c16="http://schemas.microsoft.com/office/drawing/2014/chart" uri="{C3380CC4-5D6E-409C-BE32-E72D297353CC}">
                <c16:uniqueId val="{00000003-8F4F-4856-BA94-C0F2D458F511}"/>
              </c:ext>
            </c:extLst>
          </c:dPt>
          <c:val>
            <c:numRef>
              <c:f>'Pivot tables'!$L$13:$M$13</c:f>
              <c:numCache>
                <c:formatCode>0%</c:formatCode>
                <c:ptCount val="2"/>
                <c:pt idx="0">
                  <c:v>0.52</c:v>
                </c:pt>
                <c:pt idx="1">
                  <c:v>0.48</c:v>
                </c:pt>
              </c:numCache>
            </c:numRef>
          </c:val>
          <c:extLst>
            <c:ext xmlns:c16="http://schemas.microsoft.com/office/drawing/2014/chart" uri="{C3380CC4-5D6E-409C-BE32-E72D297353CC}">
              <c16:uniqueId val="{00000004-8F4F-4856-BA94-C0F2D458F5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 (version 1).xlsx]Pivot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tables'!$C$23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tables'!$B$24:$B$29</c:f>
              <c:strCache>
                <c:ptCount val="5"/>
                <c:pt idx="0">
                  <c:v>Central</c:v>
                </c:pt>
                <c:pt idx="1">
                  <c:v>East</c:v>
                </c:pt>
                <c:pt idx="2">
                  <c:v>North</c:v>
                </c:pt>
                <c:pt idx="3">
                  <c:v>South</c:v>
                </c:pt>
                <c:pt idx="4">
                  <c:v>West</c:v>
                </c:pt>
              </c:strCache>
            </c:strRef>
          </c:cat>
          <c:val>
            <c:numRef>
              <c:f>'Pivot tables'!$C$24:$C$29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DEB2-4549-AD11-B75398B1CCC3}"/>
            </c:ext>
          </c:extLst>
        </c:ser>
        <c:dLbls>
          <c:showLegendKey val="0"/>
          <c:showVal val="0"/>
          <c:showCatName val="0"/>
          <c:showSerName val="0"/>
          <c:showPercent val="0"/>
          <c:showBubbleSize val="0"/>
        </c:dLbls>
        <c:gapWidth val="32"/>
        <c:axId val="1477791712"/>
        <c:axId val="1477793152"/>
      </c:barChart>
      <c:catAx>
        <c:axId val="147779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l-GR"/>
          </a:p>
        </c:txPr>
        <c:crossAx val="1477793152"/>
        <c:crosses val="autoZero"/>
        <c:auto val="1"/>
        <c:lblAlgn val="ctr"/>
        <c:lblOffset val="100"/>
        <c:noMultiLvlLbl val="0"/>
      </c:catAx>
      <c:valAx>
        <c:axId val="1477793152"/>
        <c:scaling>
          <c:orientation val="minMax"/>
        </c:scaling>
        <c:delete val="1"/>
        <c:axPos val="b"/>
        <c:numFmt formatCode="General" sourceLinked="1"/>
        <c:majorTickMark val="none"/>
        <c:minorTickMark val="none"/>
        <c:tickLblPos val="nextTo"/>
        <c:crossAx val="147779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 (version 1).xlsx]Pivot tables!Sum of Leave Taken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tx1">
              <a:lumMod val="50000"/>
              <a:lumOff val="50000"/>
            </a:schemeClr>
          </a:solidFill>
          <a:ln>
            <a:solidFill>
              <a:schemeClr val="tx1">
                <a:lumMod val="50000"/>
                <a:lumOff val="50000"/>
              </a:schemeClr>
            </a:solidFill>
          </a:ln>
          <a:effectLst/>
        </c:spPr>
      </c:pivotFmt>
      <c:pivotFmt>
        <c:idx val="5"/>
        <c:spPr>
          <a:solidFill>
            <a:srgbClr val="57632B"/>
          </a:solidFill>
          <a:ln>
            <a:noFill/>
          </a:ln>
          <a:effectLst/>
        </c:spPr>
      </c:pivotFmt>
      <c:pivotFmt>
        <c:idx val="6"/>
        <c:spPr>
          <a:solidFill>
            <a:schemeClr val="bg1">
              <a:lumMod val="95000"/>
            </a:schemeClr>
          </a:solidFill>
          <a:ln>
            <a:noFill/>
          </a:ln>
          <a:effectLst/>
        </c:spPr>
      </c:pivotFmt>
      <c:pivotFmt>
        <c:idx val="7"/>
        <c:spPr>
          <a:solidFill>
            <a:srgbClr val="FFC000"/>
          </a:solidFill>
          <a:ln>
            <a:noFill/>
          </a:ln>
          <a:effectLst/>
        </c:spPr>
      </c:pivotFmt>
    </c:pivotFmts>
    <c:plotArea>
      <c:layout>
        <c:manualLayout>
          <c:layoutTarget val="inner"/>
          <c:xMode val="edge"/>
          <c:yMode val="edge"/>
          <c:x val="5.8823556657506555E-2"/>
          <c:y val="0.12134348669384724"/>
          <c:w val="0.87058817535348554"/>
          <c:h val="0.80931737805252579"/>
        </c:manualLayout>
      </c:layout>
      <c:barChart>
        <c:barDir val="col"/>
        <c:grouping val="clustered"/>
        <c:varyColors val="0"/>
        <c:ser>
          <c:idx val="0"/>
          <c:order val="0"/>
          <c:tx>
            <c:strRef>
              <c:f>'Pivot tables'!$I$23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955-4748-AB8F-B8340AD357EB}"/>
              </c:ext>
            </c:extLst>
          </c:dPt>
          <c:dPt>
            <c:idx val="1"/>
            <c:invertIfNegative val="0"/>
            <c:bubble3D val="0"/>
            <c:spPr>
              <a:solidFill>
                <a:schemeClr val="tx1">
                  <a:lumMod val="50000"/>
                  <a:lumOff val="50000"/>
                </a:schemeClr>
              </a:solidFill>
              <a:ln>
                <a:solidFill>
                  <a:schemeClr val="tx1">
                    <a:lumMod val="50000"/>
                    <a:lumOff val="50000"/>
                  </a:schemeClr>
                </a:solidFill>
              </a:ln>
              <a:effectLst/>
            </c:spPr>
            <c:extLst>
              <c:ext xmlns:c16="http://schemas.microsoft.com/office/drawing/2014/chart" uri="{C3380CC4-5D6E-409C-BE32-E72D297353CC}">
                <c16:uniqueId val="{00000002-4955-4748-AB8F-B8340AD357EB}"/>
              </c:ext>
            </c:extLst>
          </c:dPt>
          <c:dPt>
            <c:idx val="2"/>
            <c:invertIfNegative val="0"/>
            <c:bubble3D val="0"/>
            <c:spPr>
              <a:solidFill>
                <a:srgbClr val="57632B"/>
              </a:solidFill>
              <a:ln>
                <a:noFill/>
              </a:ln>
              <a:effectLst/>
            </c:spPr>
            <c:extLst>
              <c:ext xmlns:c16="http://schemas.microsoft.com/office/drawing/2014/chart" uri="{C3380CC4-5D6E-409C-BE32-E72D297353CC}">
                <c16:uniqueId val="{00000003-4955-4748-AB8F-B8340AD357EB}"/>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04-4955-4748-AB8F-B8340AD357EB}"/>
              </c:ext>
            </c:extLst>
          </c:dPt>
          <c:dPt>
            <c:idx val="4"/>
            <c:invertIfNegative val="0"/>
            <c:bubble3D val="0"/>
            <c:spPr>
              <a:solidFill>
                <a:srgbClr val="FFC000"/>
              </a:solidFill>
              <a:ln>
                <a:noFill/>
              </a:ln>
              <a:effectLst/>
            </c:spPr>
            <c:extLst>
              <c:ext xmlns:c16="http://schemas.microsoft.com/office/drawing/2014/chart" uri="{C3380CC4-5D6E-409C-BE32-E72D297353CC}">
                <c16:uniqueId val="{00000005-4955-4748-AB8F-B8340AD357E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tables'!$H$24:$H$29</c:f>
              <c:strCache>
                <c:ptCount val="5"/>
                <c:pt idx="0">
                  <c:v>Designer</c:v>
                </c:pt>
                <c:pt idx="1">
                  <c:v> Developer</c:v>
                </c:pt>
                <c:pt idx="2">
                  <c:v>Analyst</c:v>
                </c:pt>
                <c:pt idx="3">
                  <c:v>HR Specialist</c:v>
                </c:pt>
                <c:pt idx="4">
                  <c:v>Manager</c:v>
                </c:pt>
              </c:strCache>
            </c:strRef>
          </c:cat>
          <c:val>
            <c:numRef>
              <c:f>'Pivot tables'!$I$24:$I$29</c:f>
              <c:numCache>
                <c:formatCode>General</c:formatCode>
                <c:ptCount val="5"/>
                <c:pt idx="0">
                  <c:v>110</c:v>
                </c:pt>
                <c:pt idx="1">
                  <c:v>104</c:v>
                </c:pt>
                <c:pt idx="2">
                  <c:v>28</c:v>
                </c:pt>
                <c:pt idx="3">
                  <c:v>123</c:v>
                </c:pt>
                <c:pt idx="4">
                  <c:v>122</c:v>
                </c:pt>
              </c:numCache>
            </c:numRef>
          </c:val>
          <c:extLst>
            <c:ext xmlns:c16="http://schemas.microsoft.com/office/drawing/2014/chart" uri="{C3380CC4-5D6E-409C-BE32-E72D297353CC}">
              <c16:uniqueId val="{00000000-4955-4748-AB8F-B8340AD357EB}"/>
            </c:ext>
          </c:extLst>
        </c:ser>
        <c:dLbls>
          <c:dLblPos val="outEnd"/>
          <c:showLegendKey val="0"/>
          <c:showVal val="1"/>
          <c:showCatName val="0"/>
          <c:showSerName val="0"/>
          <c:showPercent val="0"/>
          <c:showBubbleSize val="0"/>
        </c:dLbls>
        <c:gapWidth val="60"/>
        <c:overlap val="-3"/>
        <c:axId val="351083695"/>
        <c:axId val="351084175"/>
      </c:barChart>
      <c:catAx>
        <c:axId val="351083695"/>
        <c:scaling>
          <c:orientation val="minMax"/>
        </c:scaling>
        <c:delete val="1"/>
        <c:axPos val="b"/>
        <c:numFmt formatCode="General" sourceLinked="1"/>
        <c:majorTickMark val="none"/>
        <c:minorTickMark val="none"/>
        <c:tickLblPos val="nextTo"/>
        <c:crossAx val="351084175"/>
        <c:crosses val="autoZero"/>
        <c:auto val="1"/>
        <c:lblAlgn val="ctr"/>
        <c:lblOffset val="100"/>
        <c:noMultiLvlLbl val="0"/>
      </c:catAx>
      <c:valAx>
        <c:axId val="351084175"/>
        <c:scaling>
          <c:orientation val="minMax"/>
        </c:scaling>
        <c:delete val="1"/>
        <c:axPos val="l"/>
        <c:majorGridlines>
          <c:spPr>
            <a:ln w="9525" cap="flat" cmpd="sng" algn="ctr">
              <a:solidFill>
                <a:schemeClr val="tx1">
                  <a:lumMod val="15000"/>
                  <a:lumOff val="85000"/>
                  <a:alpha val="33000"/>
                </a:schemeClr>
              </a:solidFill>
              <a:prstDash val="dashDot"/>
              <a:round/>
            </a:ln>
            <a:effectLst/>
          </c:spPr>
        </c:majorGridlines>
        <c:numFmt formatCode="General" sourceLinked="1"/>
        <c:majorTickMark val="none"/>
        <c:minorTickMark val="none"/>
        <c:tickLblPos val="nextTo"/>
        <c:crossAx val="35108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209550</xdr:colOff>
      <xdr:row>10</xdr:row>
      <xdr:rowOff>87313</xdr:rowOff>
    </xdr:from>
    <xdr:to>
      <xdr:col>18</xdr:col>
      <xdr:colOff>484188</xdr:colOff>
      <xdr:row>42</xdr:row>
      <xdr:rowOff>127801</xdr:rowOff>
    </xdr:to>
    <xdr:sp macro="" textlink="">
      <xdr:nvSpPr>
        <xdr:cNvPr id="4" name="Rectangle: Rounded Corners 3">
          <a:extLst>
            <a:ext uri="{FF2B5EF4-FFF2-40B4-BE49-F238E27FC236}">
              <a16:creationId xmlns:a16="http://schemas.microsoft.com/office/drawing/2014/main" id="{A586D59D-7524-297A-995F-FC62C7C9FC88}"/>
            </a:ext>
          </a:extLst>
        </xdr:cNvPr>
        <xdr:cNvSpPr/>
      </xdr:nvSpPr>
      <xdr:spPr>
        <a:xfrm>
          <a:off x="1431925" y="1992313"/>
          <a:ext cx="10053638" cy="6136488"/>
        </a:xfrm>
        <a:prstGeom prst="roundRect">
          <a:avLst>
            <a:gd name="adj" fmla="val 1246"/>
          </a:avLst>
        </a:prstGeom>
        <a:solidFill>
          <a:srgbClr val="1F1F1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endParaRPr lang="el-GR" sz="1100"/>
        </a:p>
      </xdr:txBody>
    </xdr:sp>
    <xdr:clientData/>
  </xdr:twoCellAnchor>
  <xdr:twoCellAnchor>
    <xdr:from>
      <xdr:col>9</xdr:col>
      <xdr:colOff>528637</xdr:colOff>
      <xdr:row>29</xdr:row>
      <xdr:rowOff>98174</xdr:rowOff>
    </xdr:from>
    <xdr:to>
      <xdr:col>13</xdr:col>
      <xdr:colOff>538237</xdr:colOff>
      <xdr:row>41</xdr:row>
      <xdr:rowOff>152174</xdr:rowOff>
    </xdr:to>
    <xdr:sp macro="" textlink="">
      <xdr:nvSpPr>
        <xdr:cNvPr id="9" name="Rectangle: Rounded Corners 8">
          <a:extLst>
            <a:ext uri="{FF2B5EF4-FFF2-40B4-BE49-F238E27FC236}">
              <a16:creationId xmlns:a16="http://schemas.microsoft.com/office/drawing/2014/main" id="{F8A87512-6A7D-D1E3-3189-1F7DD106A45E}"/>
            </a:ext>
          </a:extLst>
        </xdr:cNvPr>
        <xdr:cNvSpPr/>
      </xdr:nvSpPr>
      <xdr:spPr>
        <a:xfrm>
          <a:off x="6015037" y="5622674"/>
          <a:ext cx="2448000" cy="2340000"/>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148442</xdr:colOff>
      <xdr:row>38</xdr:row>
      <xdr:rowOff>76201</xdr:rowOff>
    </xdr:from>
    <xdr:to>
      <xdr:col>13</xdr:col>
      <xdr:colOff>510392</xdr:colOff>
      <xdr:row>39</xdr:row>
      <xdr:rowOff>95251</xdr:rowOff>
    </xdr:to>
    <xdr:sp macro="" textlink="">
      <xdr:nvSpPr>
        <xdr:cNvPr id="42" name="Rectangle: Rounded Corners 41">
          <a:extLst>
            <a:ext uri="{FF2B5EF4-FFF2-40B4-BE49-F238E27FC236}">
              <a16:creationId xmlns:a16="http://schemas.microsoft.com/office/drawing/2014/main" id="{71F426D3-0336-FF1E-86BD-AFE4AD226B93}"/>
            </a:ext>
          </a:extLst>
        </xdr:cNvPr>
        <xdr:cNvSpPr/>
      </xdr:nvSpPr>
      <xdr:spPr>
        <a:xfrm>
          <a:off x="7463642" y="7315201"/>
          <a:ext cx="971550" cy="2095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148442</xdr:colOff>
      <xdr:row>35</xdr:row>
      <xdr:rowOff>147638</xdr:rowOff>
    </xdr:from>
    <xdr:to>
      <xdr:col>13</xdr:col>
      <xdr:colOff>510392</xdr:colOff>
      <xdr:row>36</xdr:row>
      <xdr:rowOff>166688</xdr:rowOff>
    </xdr:to>
    <xdr:sp macro="" textlink="">
      <xdr:nvSpPr>
        <xdr:cNvPr id="43" name="Rectangle: Rounded Corners 42">
          <a:extLst>
            <a:ext uri="{FF2B5EF4-FFF2-40B4-BE49-F238E27FC236}">
              <a16:creationId xmlns:a16="http://schemas.microsoft.com/office/drawing/2014/main" id="{59AA4C27-AFC6-46D4-A8D9-6036944CD18C}"/>
            </a:ext>
          </a:extLst>
        </xdr:cNvPr>
        <xdr:cNvSpPr/>
      </xdr:nvSpPr>
      <xdr:spPr>
        <a:xfrm>
          <a:off x="7463642" y="6815138"/>
          <a:ext cx="971550" cy="2095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148442</xdr:colOff>
      <xdr:row>37</xdr:row>
      <xdr:rowOff>16669</xdr:rowOff>
    </xdr:from>
    <xdr:to>
      <xdr:col>13</xdr:col>
      <xdr:colOff>510392</xdr:colOff>
      <xdr:row>38</xdr:row>
      <xdr:rowOff>35719</xdr:rowOff>
    </xdr:to>
    <xdr:sp macro="" textlink="">
      <xdr:nvSpPr>
        <xdr:cNvPr id="44" name="Rectangle: Rounded Corners 43">
          <a:extLst>
            <a:ext uri="{FF2B5EF4-FFF2-40B4-BE49-F238E27FC236}">
              <a16:creationId xmlns:a16="http://schemas.microsoft.com/office/drawing/2014/main" id="{645C23E0-7E24-474F-BE19-42BFD3457E02}"/>
            </a:ext>
          </a:extLst>
        </xdr:cNvPr>
        <xdr:cNvSpPr/>
      </xdr:nvSpPr>
      <xdr:spPr>
        <a:xfrm>
          <a:off x="7463642" y="7065169"/>
          <a:ext cx="971550" cy="2095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148442</xdr:colOff>
      <xdr:row>34</xdr:row>
      <xdr:rowOff>88107</xdr:rowOff>
    </xdr:from>
    <xdr:to>
      <xdr:col>13</xdr:col>
      <xdr:colOff>510392</xdr:colOff>
      <xdr:row>35</xdr:row>
      <xdr:rowOff>107157</xdr:rowOff>
    </xdr:to>
    <xdr:sp macro="" textlink="">
      <xdr:nvSpPr>
        <xdr:cNvPr id="45" name="Rectangle: Rounded Corners 44">
          <a:extLst>
            <a:ext uri="{FF2B5EF4-FFF2-40B4-BE49-F238E27FC236}">
              <a16:creationId xmlns:a16="http://schemas.microsoft.com/office/drawing/2014/main" id="{87272A87-4691-4268-B4EE-B92E3B92D1F1}"/>
            </a:ext>
          </a:extLst>
        </xdr:cNvPr>
        <xdr:cNvSpPr/>
      </xdr:nvSpPr>
      <xdr:spPr>
        <a:xfrm>
          <a:off x="7463642" y="6565107"/>
          <a:ext cx="971550" cy="2095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148442</xdr:colOff>
      <xdr:row>33</xdr:row>
      <xdr:rowOff>28576</xdr:rowOff>
    </xdr:from>
    <xdr:to>
      <xdr:col>13</xdr:col>
      <xdr:colOff>510392</xdr:colOff>
      <xdr:row>34</xdr:row>
      <xdr:rowOff>47626</xdr:rowOff>
    </xdr:to>
    <xdr:sp macro="" textlink="">
      <xdr:nvSpPr>
        <xdr:cNvPr id="46" name="Rectangle: Rounded Corners 45">
          <a:extLst>
            <a:ext uri="{FF2B5EF4-FFF2-40B4-BE49-F238E27FC236}">
              <a16:creationId xmlns:a16="http://schemas.microsoft.com/office/drawing/2014/main" id="{69CA6F5B-938A-4A66-850E-0AB5F955F36D}"/>
            </a:ext>
          </a:extLst>
        </xdr:cNvPr>
        <xdr:cNvSpPr/>
      </xdr:nvSpPr>
      <xdr:spPr>
        <a:xfrm>
          <a:off x="7463642" y="6315076"/>
          <a:ext cx="971550" cy="209550"/>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133350</xdr:colOff>
      <xdr:row>40</xdr:row>
      <xdr:rowOff>19051</xdr:rowOff>
    </xdr:from>
    <xdr:to>
      <xdr:col>13</xdr:col>
      <xdr:colOff>495300</xdr:colOff>
      <xdr:row>41</xdr:row>
      <xdr:rowOff>38101</xdr:rowOff>
    </xdr:to>
    <xdr:sp macro="" textlink="">
      <xdr:nvSpPr>
        <xdr:cNvPr id="47" name="Rectangle: Rounded Corners 46">
          <a:extLst>
            <a:ext uri="{FF2B5EF4-FFF2-40B4-BE49-F238E27FC236}">
              <a16:creationId xmlns:a16="http://schemas.microsoft.com/office/drawing/2014/main" id="{24E7CD8A-53D0-4A48-BDE8-5479289311C3}"/>
            </a:ext>
          </a:extLst>
        </xdr:cNvPr>
        <xdr:cNvSpPr/>
      </xdr:nvSpPr>
      <xdr:spPr>
        <a:xfrm>
          <a:off x="7448550" y="7639051"/>
          <a:ext cx="971550" cy="20955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314325</xdr:colOff>
      <xdr:row>31</xdr:row>
      <xdr:rowOff>166688</xdr:rowOff>
    </xdr:from>
    <xdr:to>
      <xdr:col>5</xdr:col>
      <xdr:colOff>285525</xdr:colOff>
      <xdr:row>41</xdr:row>
      <xdr:rowOff>171224</xdr:rowOff>
    </xdr:to>
    <xdr:sp macro="" textlink="">
      <xdr:nvSpPr>
        <xdr:cNvPr id="5" name="Rectangle: Rounded Corners 4">
          <a:extLst>
            <a:ext uri="{FF2B5EF4-FFF2-40B4-BE49-F238E27FC236}">
              <a16:creationId xmlns:a16="http://schemas.microsoft.com/office/drawing/2014/main" id="{3AF48D83-B79D-7CC6-9826-BD2654AB17E0}"/>
            </a:ext>
          </a:extLst>
        </xdr:cNvPr>
        <xdr:cNvSpPr/>
      </xdr:nvSpPr>
      <xdr:spPr>
        <a:xfrm>
          <a:off x="1536700" y="6072188"/>
          <a:ext cx="1804763" cy="1909536"/>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316230</xdr:colOff>
      <xdr:row>16</xdr:row>
      <xdr:rowOff>87475</xdr:rowOff>
    </xdr:from>
    <xdr:to>
      <xdr:col>5</xdr:col>
      <xdr:colOff>286898</xdr:colOff>
      <xdr:row>31</xdr:row>
      <xdr:rowOff>63117</xdr:rowOff>
    </xdr:to>
    <xdr:sp macro="" textlink="">
      <xdr:nvSpPr>
        <xdr:cNvPr id="6" name="Rectangle: Rounded Corners 5">
          <a:extLst>
            <a:ext uri="{FF2B5EF4-FFF2-40B4-BE49-F238E27FC236}">
              <a16:creationId xmlns:a16="http://schemas.microsoft.com/office/drawing/2014/main" id="{B07FD2BA-7BDE-4413-A0F1-FB13DEAFF46F}"/>
            </a:ext>
          </a:extLst>
        </xdr:cNvPr>
        <xdr:cNvSpPr/>
      </xdr:nvSpPr>
      <xdr:spPr>
        <a:xfrm>
          <a:off x="1538605" y="3135475"/>
          <a:ext cx="1804231" cy="2833142"/>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395287</xdr:colOff>
      <xdr:row>29</xdr:row>
      <xdr:rowOff>117224</xdr:rowOff>
    </xdr:from>
    <xdr:to>
      <xdr:col>9</xdr:col>
      <xdr:colOff>404887</xdr:colOff>
      <xdr:row>41</xdr:row>
      <xdr:rowOff>171224</xdr:rowOff>
    </xdr:to>
    <xdr:sp macro="" textlink="">
      <xdr:nvSpPr>
        <xdr:cNvPr id="8" name="Rectangle: Rounded Corners 7">
          <a:extLst>
            <a:ext uri="{FF2B5EF4-FFF2-40B4-BE49-F238E27FC236}">
              <a16:creationId xmlns:a16="http://schemas.microsoft.com/office/drawing/2014/main" id="{8F7869E8-6ED2-85B3-2965-68D888339856}"/>
            </a:ext>
          </a:extLst>
        </xdr:cNvPr>
        <xdr:cNvSpPr/>
      </xdr:nvSpPr>
      <xdr:spPr>
        <a:xfrm>
          <a:off x="3443287" y="5641724"/>
          <a:ext cx="2448000" cy="2340000"/>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9</xdr:col>
      <xdr:colOff>528637</xdr:colOff>
      <xdr:row>16</xdr:row>
      <xdr:rowOff>114300</xdr:rowOff>
    </xdr:from>
    <xdr:to>
      <xdr:col>13</xdr:col>
      <xdr:colOff>538237</xdr:colOff>
      <xdr:row>28</xdr:row>
      <xdr:rowOff>168300</xdr:rowOff>
    </xdr:to>
    <xdr:sp macro="" textlink="">
      <xdr:nvSpPr>
        <xdr:cNvPr id="10" name="Rectangle: Rounded Corners 9">
          <a:extLst>
            <a:ext uri="{FF2B5EF4-FFF2-40B4-BE49-F238E27FC236}">
              <a16:creationId xmlns:a16="http://schemas.microsoft.com/office/drawing/2014/main" id="{F33CFC7C-2F15-946B-37BB-C2ADE8F946AF}"/>
            </a:ext>
          </a:extLst>
        </xdr:cNvPr>
        <xdr:cNvSpPr/>
      </xdr:nvSpPr>
      <xdr:spPr>
        <a:xfrm>
          <a:off x="6029325" y="3162300"/>
          <a:ext cx="2454350" cy="2340000"/>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400049</xdr:colOff>
      <xdr:row>16</xdr:row>
      <xdr:rowOff>104775</xdr:rowOff>
    </xdr:from>
    <xdr:to>
      <xdr:col>9</xdr:col>
      <xdr:colOff>409649</xdr:colOff>
      <xdr:row>22</xdr:row>
      <xdr:rowOff>95250</xdr:rowOff>
    </xdr:to>
    <xdr:sp macro="" textlink="">
      <xdr:nvSpPr>
        <xdr:cNvPr id="11" name="Rectangle: Rounded Corners 10">
          <a:extLst>
            <a:ext uri="{FF2B5EF4-FFF2-40B4-BE49-F238E27FC236}">
              <a16:creationId xmlns:a16="http://schemas.microsoft.com/office/drawing/2014/main" id="{E06B5A7C-83EE-BA9A-04B0-EE3F61FC2A69}"/>
            </a:ext>
          </a:extLst>
        </xdr:cNvPr>
        <xdr:cNvSpPr/>
      </xdr:nvSpPr>
      <xdr:spPr>
        <a:xfrm>
          <a:off x="3461656" y="3214979"/>
          <a:ext cx="2458886" cy="1156802"/>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381000</xdr:colOff>
      <xdr:row>22</xdr:row>
      <xdr:rowOff>167640</xdr:rowOff>
    </xdr:from>
    <xdr:to>
      <xdr:col>7</xdr:col>
      <xdr:colOff>320040</xdr:colOff>
      <xdr:row>28</xdr:row>
      <xdr:rowOff>167640</xdr:rowOff>
    </xdr:to>
    <xdr:sp macro="" textlink="">
      <xdr:nvSpPr>
        <xdr:cNvPr id="12" name="Rectangle: Rounded Corners 11">
          <a:extLst>
            <a:ext uri="{FF2B5EF4-FFF2-40B4-BE49-F238E27FC236}">
              <a16:creationId xmlns:a16="http://schemas.microsoft.com/office/drawing/2014/main" id="{76D2A5BB-CB55-4C75-9C60-AF6346EB2BF1}"/>
            </a:ext>
          </a:extLst>
        </xdr:cNvPr>
        <xdr:cNvSpPr/>
      </xdr:nvSpPr>
      <xdr:spPr>
        <a:xfrm>
          <a:off x="3528391" y="4176423"/>
          <a:ext cx="1197997" cy="1093304"/>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7</xdr:col>
      <xdr:colOff>447675</xdr:colOff>
      <xdr:row>22</xdr:row>
      <xdr:rowOff>171450</xdr:rowOff>
    </xdr:from>
    <xdr:to>
      <xdr:col>9</xdr:col>
      <xdr:colOff>390525</xdr:colOff>
      <xdr:row>28</xdr:row>
      <xdr:rowOff>171450</xdr:rowOff>
    </xdr:to>
    <xdr:sp macro="" textlink="">
      <xdr:nvSpPr>
        <xdr:cNvPr id="13" name="Rectangle: Rounded Corners 12">
          <a:extLst>
            <a:ext uri="{FF2B5EF4-FFF2-40B4-BE49-F238E27FC236}">
              <a16:creationId xmlns:a16="http://schemas.microsoft.com/office/drawing/2014/main" id="{B8A27433-A93F-D754-3792-B5420060B23B}"/>
            </a:ext>
          </a:extLst>
        </xdr:cNvPr>
        <xdr:cNvSpPr/>
      </xdr:nvSpPr>
      <xdr:spPr>
        <a:xfrm>
          <a:off x="4714875" y="4362450"/>
          <a:ext cx="1162050" cy="1143000"/>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14</xdr:col>
      <xdr:colOff>400050</xdr:colOff>
      <xdr:row>35</xdr:row>
      <xdr:rowOff>159497</xdr:rowOff>
    </xdr:from>
    <xdr:to>
      <xdr:col>16</xdr:col>
      <xdr:colOff>342900</xdr:colOff>
      <xdr:row>41</xdr:row>
      <xdr:rowOff>114673</xdr:rowOff>
    </xdr:to>
    <xdr:sp macro="" textlink="">
      <xdr:nvSpPr>
        <xdr:cNvPr id="14" name="Rectangle: Rounded Corners 13">
          <a:extLst>
            <a:ext uri="{FF2B5EF4-FFF2-40B4-BE49-F238E27FC236}">
              <a16:creationId xmlns:a16="http://schemas.microsoft.com/office/drawing/2014/main" id="{E65390A9-5EC1-45F3-8238-4352FF60BC11}"/>
            </a:ext>
          </a:extLst>
        </xdr:cNvPr>
        <xdr:cNvSpPr/>
      </xdr:nvSpPr>
      <xdr:spPr>
        <a:xfrm>
          <a:off x="8934450" y="6826997"/>
          <a:ext cx="1162050" cy="1098176"/>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16</xdr:col>
      <xdr:colOff>447675</xdr:colOff>
      <xdr:row>35</xdr:row>
      <xdr:rowOff>168649</xdr:rowOff>
    </xdr:from>
    <xdr:to>
      <xdr:col>18</xdr:col>
      <xdr:colOff>390525</xdr:colOff>
      <xdr:row>41</xdr:row>
      <xdr:rowOff>123825</xdr:rowOff>
    </xdr:to>
    <xdr:sp macro="" textlink="">
      <xdr:nvSpPr>
        <xdr:cNvPr id="15" name="Rectangle: Rounded Corners 14">
          <a:extLst>
            <a:ext uri="{FF2B5EF4-FFF2-40B4-BE49-F238E27FC236}">
              <a16:creationId xmlns:a16="http://schemas.microsoft.com/office/drawing/2014/main" id="{832A48A8-F610-145B-3E04-0F386892BDC8}"/>
            </a:ext>
          </a:extLst>
        </xdr:cNvPr>
        <xdr:cNvSpPr/>
      </xdr:nvSpPr>
      <xdr:spPr>
        <a:xfrm>
          <a:off x="10201275" y="6836149"/>
          <a:ext cx="1162050" cy="1098176"/>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16</xdr:col>
      <xdr:colOff>438150</xdr:colOff>
      <xdr:row>29</xdr:row>
      <xdr:rowOff>76200</xdr:rowOff>
    </xdr:from>
    <xdr:to>
      <xdr:col>18</xdr:col>
      <xdr:colOff>381000</xdr:colOff>
      <xdr:row>35</xdr:row>
      <xdr:rowOff>31376</xdr:rowOff>
    </xdr:to>
    <xdr:sp macro="" textlink="">
      <xdr:nvSpPr>
        <xdr:cNvPr id="16" name="Rectangle: Rounded Corners 15">
          <a:extLst>
            <a:ext uri="{FF2B5EF4-FFF2-40B4-BE49-F238E27FC236}">
              <a16:creationId xmlns:a16="http://schemas.microsoft.com/office/drawing/2014/main" id="{391CAFA9-E2A0-1B59-58BD-BD102C8DCAAC}"/>
            </a:ext>
          </a:extLst>
        </xdr:cNvPr>
        <xdr:cNvSpPr/>
      </xdr:nvSpPr>
      <xdr:spPr>
        <a:xfrm>
          <a:off x="10191750" y="5600700"/>
          <a:ext cx="1162050" cy="1098176"/>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14</xdr:col>
      <xdr:colOff>95249</xdr:colOff>
      <xdr:row>19</xdr:row>
      <xdr:rowOff>47625</xdr:rowOff>
    </xdr:from>
    <xdr:to>
      <xdr:col>18</xdr:col>
      <xdr:colOff>392849</xdr:colOff>
      <xdr:row>27</xdr:row>
      <xdr:rowOff>179625</xdr:rowOff>
    </xdr:to>
    <xdr:sp macro="" textlink="">
      <xdr:nvSpPr>
        <xdr:cNvPr id="19" name="Rectangle: Rounded Corners 18">
          <a:extLst>
            <a:ext uri="{FF2B5EF4-FFF2-40B4-BE49-F238E27FC236}">
              <a16:creationId xmlns:a16="http://schemas.microsoft.com/office/drawing/2014/main" id="{0F4044AE-EA2A-BFE2-AE33-B214373FE87B}"/>
            </a:ext>
          </a:extLst>
        </xdr:cNvPr>
        <xdr:cNvSpPr/>
      </xdr:nvSpPr>
      <xdr:spPr>
        <a:xfrm>
          <a:off x="8611720" y="3697541"/>
          <a:ext cx="2730877" cy="1668807"/>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14</xdr:col>
      <xdr:colOff>79374</xdr:colOff>
      <xdr:row>11</xdr:row>
      <xdr:rowOff>14288</xdr:rowOff>
    </xdr:from>
    <xdr:to>
      <xdr:col>18</xdr:col>
      <xdr:colOff>376974</xdr:colOff>
      <xdr:row>18</xdr:row>
      <xdr:rowOff>108188</xdr:rowOff>
    </xdr:to>
    <xdr:sp macro="" textlink="">
      <xdr:nvSpPr>
        <xdr:cNvPr id="20" name="Rectangle: Rounded Corners 19">
          <a:extLst>
            <a:ext uri="{FF2B5EF4-FFF2-40B4-BE49-F238E27FC236}">
              <a16:creationId xmlns:a16="http://schemas.microsoft.com/office/drawing/2014/main" id="{B98305C5-328E-96BE-A1EA-CFD1379A448B}"/>
            </a:ext>
          </a:extLst>
        </xdr:cNvPr>
        <xdr:cNvSpPr/>
      </xdr:nvSpPr>
      <xdr:spPr>
        <a:xfrm>
          <a:off x="8635999" y="2109788"/>
          <a:ext cx="2742350" cy="1427400"/>
        </a:xfrm>
        <a:prstGeom prst="roundRect">
          <a:avLst>
            <a:gd name="adj" fmla="val 820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oneCellAnchor>
    <xdr:from>
      <xdr:col>16</xdr:col>
      <xdr:colOff>447675</xdr:colOff>
      <xdr:row>29</xdr:row>
      <xdr:rowOff>133351</xdr:rowOff>
    </xdr:from>
    <xdr:ext cx="866775" cy="542924"/>
    <xdr:sp macro="" textlink="">
      <xdr:nvSpPr>
        <xdr:cNvPr id="22" name="TextBox 21">
          <a:extLst>
            <a:ext uri="{FF2B5EF4-FFF2-40B4-BE49-F238E27FC236}">
              <a16:creationId xmlns:a16="http://schemas.microsoft.com/office/drawing/2014/main" id="{DE0168B0-3DB7-A525-E0D9-D6EBD37ADE26}"/>
            </a:ext>
          </a:extLst>
        </xdr:cNvPr>
        <xdr:cNvSpPr txBox="1"/>
      </xdr:nvSpPr>
      <xdr:spPr>
        <a:xfrm>
          <a:off x="10201275" y="5657851"/>
          <a:ext cx="86677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lumMod val="95000"/>
                </a:schemeClr>
              </a:solidFill>
            </a:rPr>
            <a:t>Part time employees</a:t>
          </a:r>
        </a:p>
        <a:p>
          <a:endParaRPr lang="el-GR" sz="1100"/>
        </a:p>
      </xdr:txBody>
    </xdr:sp>
    <xdr:clientData/>
  </xdr:oneCellAnchor>
  <xdr:oneCellAnchor>
    <xdr:from>
      <xdr:col>17</xdr:col>
      <xdr:colOff>85725</xdr:colOff>
      <xdr:row>31</xdr:row>
      <xdr:rowOff>123824</xdr:rowOff>
    </xdr:from>
    <xdr:ext cx="1104900" cy="723901"/>
    <xdr:sp macro="" textlink="'Pivot tables'!C13">
      <xdr:nvSpPr>
        <xdr:cNvPr id="23" name="TextBox 22">
          <a:extLst>
            <a:ext uri="{FF2B5EF4-FFF2-40B4-BE49-F238E27FC236}">
              <a16:creationId xmlns:a16="http://schemas.microsoft.com/office/drawing/2014/main" id="{EE7D1845-809F-CBDB-5241-80F6B91E41DE}"/>
            </a:ext>
          </a:extLst>
        </xdr:cNvPr>
        <xdr:cNvSpPr txBox="1"/>
      </xdr:nvSpPr>
      <xdr:spPr>
        <a:xfrm>
          <a:off x="10448925" y="6029324"/>
          <a:ext cx="1104900" cy="723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1C11D30-EDFF-4DFA-A76B-76E185A1F7C5}" type="TxLink">
            <a:rPr lang="en-US" sz="3200" b="1" i="0" u="none" strike="noStrike">
              <a:solidFill>
                <a:schemeClr val="bg1">
                  <a:lumMod val="95000"/>
                </a:schemeClr>
              </a:solidFill>
              <a:latin typeface="Kulim Park"/>
            </a:rPr>
            <a:pPr algn="ctr"/>
            <a:t>13</a:t>
          </a:fld>
          <a:endParaRPr lang="el-GR" sz="3200" b="1">
            <a:solidFill>
              <a:schemeClr val="bg1">
                <a:lumMod val="95000"/>
              </a:schemeClr>
            </a:solidFill>
            <a:latin typeface="Kulim Park"/>
          </a:endParaRPr>
        </a:p>
      </xdr:txBody>
    </xdr:sp>
    <xdr:clientData/>
  </xdr:oneCellAnchor>
  <xdr:oneCellAnchor>
    <xdr:from>
      <xdr:col>16</xdr:col>
      <xdr:colOff>457200</xdr:colOff>
      <xdr:row>36</xdr:row>
      <xdr:rowOff>19051</xdr:rowOff>
    </xdr:from>
    <xdr:ext cx="866775" cy="542924"/>
    <xdr:sp macro="" textlink="">
      <xdr:nvSpPr>
        <xdr:cNvPr id="26" name="TextBox 25">
          <a:extLst>
            <a:ext uri="{FF2B5EF4-FFF2-40B4-BE49-F238E27FC236}">
              <a16:creationId xmlns:a16="http://schemas.microsoft.com/office/drawing/2014/main" id="{BD881947-E7EE-6C1C-FD84-C397D7B15ED8}"/>
            </a:ext>
          </a:extLst>
        </xdr:cNvPr>
        <xdr:cNvSpPr txBox="1"/>
      </xdr:nvSpPr>
      <xdr:spPr>
        <a:xfrm>
          <a:off x="10210800" y="6877051"/>
          <a:ext cx="86677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lumMod val="95000"/>
                </a:schemeClr>
              </a:solidFill>
            </a:rPr>
            <a:t>Full</a:t>
          </a:r>
          <a:r>
            <a:rPr lang="en-US" sz="1100" b="1" baseline="0">
              <a:solidFill>
                <a:schemeClr val="bg1">
                  <a:lumMod val="95000"/>
                </a:schemeClr>
              </a:solidFill>
            </a:rPr>
            <a:t> time</a:t>
          </a:r>
          <a:r>
            <a:rPr lang="en-US" sz="1100" b="1">
              <a:solidFill>
                <a:schemeClr val="bg1">
                  <a:lumMod val="95000"/>
                </a:schemeClr>
              </a:solidFill>
            </a:rPr>
            <a:t> employees</a:t>
          </a:r>
        </a:p>
        <a:p>
          <a:endParaRPr lang="el-GR" sz="1100"/>
        </a:p>
      </xdr:txBody>
    </xdr:sp>
    <xdr:clientData/>
  </xdr:oneCellAnchor>
  <xdr:oneCellAnchor>
    <xdr:from>
      <xdr:col>17</xdr:col>
      <xdr:colOff>95250</xdr:colOff>
      <xdr:row>38</xdr:row>
      <xdr:rowOff>9524</xdr:rowOff>
    </xdr:from>
    <xdr:ext cx="1104900" cy="723901"/>
    <xdr:sp macro="" textlink="'Pivot tables'!C12">
      <xdr:nvSpPr>
        <xdr:cNvPr id="27" name="TextBox 26">
          <a:extLst>
            <a:ext uri="{FF2B5EF4-FFF2-40B4-BE49-F238E27FC236}">
              <a16:creationId xmlns:a16="http://schemas.microsoft.com/office/drawing/2014/main" id="{B009C9FF-D35B-8D1E-3453-A11155BC7FAA}"/>
            </a:ext>
          </a:extLst>
        </xdr:cNvPr>
        <xdr:cNvSpPr txBox="1"/>
      </xdr:nvSpPr>
      <xdr:spPr>
        <a:xfrm>
          <a:off x="10458450" y="7248524"/>
          <a:ext cx="1104900" cy="723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3EC909E-F05B-4380-A223-5DB562EB5BFD}" type="TxLink">
            <a:rPr lang="en-US" sz="3200" b="1" i="0" u="none" strike="noStrike">
              <a:solidFill>
                <a:schemeClr val="bg1">
                  <a:lumMod val="95000"/>
                </a:schemeClr>
              </a:solidFill>
              <a:latin typeface="Kulim Park"/>
            </a:rPr>
            <a:pPr algn="ctr"/>
            <a:t>20</a:t>
          </a:fld>
          <a:endParaRPr lang="el-GR" sz="3200" b="1">
            <a:solidFill>
              <a:schemeClr val="bg1">
                <a:lumMod val="95000"/>
              </a:schemeClr>
            </a:solidFill>
            <a:latin typeface="Kulim Park"/>
          </a:endParaRPr>
        </a:p>
      </xdr:txBody>
    </xdr:sp>
    <xdr:clientData/>
  </xdr:oneCellAnchor>
  <xdr:oneCellAnchor>
    <xdr:from>
      <xdr:col>14</xdr:col>
      <xdr:colOff>438150</xdr:colOff>
      <xdr:row>36</xdr:row>
      <xdr:rowOff>19051</xdr:rowOff>
    </xdr:from>
    <xdr:ext cx="1076325" cy="542924"/>
    <xdr:sp macro="" textlink="">
      <xdr:nvSpPr>
        <xdr:cNvPr id="28" name="TextBox 27">
          <a:extLst>
            <a:ext uri="{FF2B5EF4-FFF2-40B4-BE49-F238E27FC236}">
              <a16:creationId xmlns:a16="http://schemas.microsoft.com/office/drawing/2014/main" id="{244B012D-9CD8-B2F8-2063-256F940C2D30}"/>
            </a:ext>
          </a:extLst>
        </xdr:cNvPr>
        <xdr:cNvSpPr txBox="1"/>
      </xdr:nvSpPr>
      <xdr:spPr>
        <a:xfrm>
          <a:off x="8972550" y="6877051"/>
          <a:ext cx="107632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lumMod val="95000"/>
                </a:schemeClr>
              </a:solidFill>
            </a:rPr>
            <a:t>Employees</a:t>
          </a:r>
          <a:r>
            <a:rPr lang="en-US" sz="1100" b="1"/>
            <a:t> </a:t>
          </a:r>
          <a:r>
            <a:rPr lang="en-US" sz="1100" b="1">
              <a:solidFill>
                <a:schemeClr val="bg1">
                  <a:lumMod val="95000"/>
                </a:schemeClr>
              </a:solidFill>
            </a:rPr>
            <a:t>with contracts</a:t>
          </a:r>
          <a:endParaRPr lang="el-GR" sz="1100" b="1">
            <a:solidFill>
              <a:schemeClr val="bg1">
                <a:lumMod val="95000"/>
              </a:schemeClr>
            </a:solidFill>
          </a:endParaRPr>
        </a:p>
      </xdr:txBody>
    </xdr:sp>
    <xdr:clientData/>
  </xdr:oneCellAnchor>
  <xdr:oneCellAnchor>
    <xdr:from>
      <xdr:col>15</xdr:col>
      <xdr:colOff>76200</xdr:colOff>
      <xdr:row>38</xdr:row>
      <xdr:rowOff>9524</xdr:rowOff>
    </xdr:from>
    <xdr:ext cx="1104900" cy="723901"/>
    <xdr:sp macro="" textlink="'Pivot tables'!C11">
      <xdr:nvSpPr>
        <xdr:cNvPr id="29" name="TextBox 28">
          <a:extLst>
            <a:ext uri="{FF2B5EF4-FFF2-40B4-BE49-F238E27FC236}">
              <a16:creationId xmlns:a16="http://schemas.microsoft.com/office/drawing/2014/main" id="{C0740FF4-5EEF-444D-2D30-A0299A9B9966}"/>
            </a:ext>
          </a:extLst>
        </xdr:cNvPr>
        <xdr:cNvSpPr txBox="1"/>
      </xdr:nvSpPr>
      <xdr:spPr>
        <a:xfrm>
          <a:off x="9220200" y="7248524"/>
          <a:ext cx="1104900" cy="723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B1C675B-30FC-447B-8F4F-A275FEEC13C1}" type="TxLink">
            <a:rPr lang="en-US" sz="3200" b="1" i="0" u="none" strike="noStrike">
              <a:solidFill>
                <a:schemeClr val="bg1">
                  <a:lumMod val="95000"/>
                </a:schemeClr>
              </a:solidFill>
              <a:latin typeface="Kulim Park"/>
            </a:rPr>
            <a:pPr algn="ctr"/>
            <a:t>17</a:t>
          </a:fld>
          <a:endParaRPr lang="el-GR" sz="3200" b="1">
            <a:solidFill>
              <a:schemeClr val="bg1">
                <a:lumMod val="95000"/>
              </a:schemeClr>
            </a:solidFill>
            <a:latin typeface="Kulim Park"/>
          </a:endParaRPr>
        </a:p>
      </xdr:txBody>
    </xdr:sp>
    <xdr:clientData/>
  </xdr:oneCellAnchor>
  <xdr:oneCellAnchor>
    <xdr:from>
      <xdr:col>10</xdr:col>
      <xdr:colOff>19050</xdr:colOff>
      <xdr:row>39</xdr:row>
      <xdr:rowOff>171451</xdr:rowOff>
    </xdr:from>
    <xdr:ext cx="1152525" cy="542924"/>
    <xdr:sp macro="" textlink="">
      <xdr:nvSpPr>
        <xdr:cNvPr id="30" name="TextBox 29">
          <a:extLst>
            <a:ext uri="{FF2B5EF4-FFF2-40B4-BE49-F238E27FC236}">
              <a16:creationId xmlns:a16="http://schemas.microsoft.com/office/drawing/2014/main" id="{5C0CC3C1-78BF-487E-8451-B771661B0AA9}"/>
            </a:ext>
          </a:extLst>
        </xdr:cNvPr>
        <xdr:cNvSpPr txBox="1"/>
      </xdr:nvSpPr>
      <xdr:spPr>
        <a:xfrm>
          <a:off x="6115050" y="7600951"/>
          <a:ext cx="115252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lumMod val="95000"/>
                </a:schemeClr>
              </a:solidFill>
            </a:rPr>
            <a:t>Total salaries</a:t>
          </a:r>
        </a:p>
        <a:p>
          <a:endParaRPr lang="en-US" sz="1100" b="1">
            <a:solidFill>
              <a:schemeClr val="bg1">
                <a:lumMod val="95000"/>
              </a:schemeClr>
            </a:solidFill>
          </a:endParaRPr>
        </a:p>
        <a:p>
          <a:endParaRPr lang="el-GR" sz="1100"/>
        </a:p>
      </xdr:txBody>
    </xdr:sp>
    <xdr:clientData/>
  </xdr:oneCellAnchor>
  <xdr:oneCellAnchor>
    <xdr:from>
      <xdr:col>10</xdr:col>
      <xdr:colOff>15240</xdr:colOff>
      <xdr:row>32</xdr:row>
      <xdr:rowOff>167641</xdr:rowOff>
    </xdr:from>
    <xdr:ext cx="866775" cy="279619"/>
    <xdr:sp macro="" textlink="">
      <xdr:nvSpPr>
        <xdr:cNvPr id="31" name="TextBox 30">
          <a:extLst>
            <a:ext uri="{FF2B5EF4-FFF2-40B4-BE49-F238E27FC236}">
              <a16:creationId xmlns:a16="http://schemas.microsoft.com/office/drawing/2014/main" id="{BC032B53-216F-41FC-AF11-E6BB8987DBE3}"/>
            </a:ext>
          </a:extLst>
        </xdr:cNvPr>
        <xdr:cNvSpPr txBox="1"/>
      </xdr:nvSpPr>
      <xdr:spPr>
        <a:xfrm>
          <a:off x="6310023" y="5998598"/>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Managers</a:t>
          </a:r>
        </a:p>
        <a:p>
          <a:endParaRPr lang="en-US" sz="1100" b="0">
            <a:solidFill>
              <a:schemeClr val="bg1">
                <a:lumMod val="95000"/>
              </a:schemeClr>
            </a:solidFill>
          </a:endParaRPr>
        </a:p>
        <a:p>
          <a:endParaRPr lang="en-US" sz="1100" b="0">
            <a:solidFill>
              <a:schemeClr val="bg1">
                <a:lumMod val="95000"/>
              </a:schemeClr>
            </a:solidFill>
          </a:endParaRPr>
        </a:p>
        <a:p>
          <a:endParaRPr lang="el-GR" sz="1100" b="0"/>
        </a:p>
      </xdr:txBody>
    </xdr:sp>
    <xdr:clientData/>
  </xdr:oneCellAnchor>
  <xdr:oneCellAnchor>
    <xdr:from>
      <xdr:col>10</xdr:col>
      <xdr:colOff>19050</xdr:colOff>
      <xdr:row>34</xdr:row>
      <xdr:rowOff>45245</xdr:rowOff>
    </xdr:from>
    <xdr:ext cx="1047750" cy="400049"/>
    <xdr:sp macro="" textlink="">
      <xdr:nvSpPr>
        <xdr:cNvPr id="32" name="TextBox 31">
          <a:extLst>
            <a:ext uri="{FF2B5EF4-FFF2-40B4-BE49-F238E27FC236}">
              <a16:creationId xmlns:a16="http://schemas.microsoft.com/office/drawing/2014/main" id="{EFF12C96-726B-4313-BB4A-CE3E301E155F}"/>
            </a:ext>
          </a:extLst>
        </xdr:cNvPr>
        <xdr:cNvSpPr txBox="1"/>
      </xdr:nvSpPr>
      <xdr:spPr>
        <a:xfrm>
          <a:off x="6115050" y="6522245"/>
          <a:ext cx="1047750"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HR Specialists</a:t>
          </a:r>
        </a:p>
        <a:p>
          <a:endParaRPr lang="en-US" sz="1100" b="0">
            <a:solidFill>
              <a:schemeClr val="bg1">
                <a:lumMod val="95000"/>
              </a:schemeClr>
            </a:solidFill>
          </a:endParaRPr>
        </a:p>
        <a:p>
          <a:endParaRPr lang="el-GR" sz="1100" b="0"/>
        </a:p>
      </xdr:txBody>
    </xdr:sp>
    <xdr:clientData/>
  </xdr:oneCellAnchor>
  <xdr:oneCellAnchor>
    <xdr:from>
      <xdr:col>10</xdr:col>
      <xdr:colOff>28575</xdr:colOff>
      <xdr:row>35</xdr:row>
      <xdr:rowOff>109539</xdr:rowOff>
    </xdr:from>
    <xdr:ext cx="866775" cy="400049"/>
    <xdr:sp macro="" textlink="">
      <xdr:nvSpPr>
        <xdr:cNvPr id="33" name="TextBox 32">
          <a:extLst>
            <a:ext uri="{FF2B5EF4-FFF2-40B4-BE49-F238E27FC236}">
              <a16:creationId xmlns:a16="http://schemas.microsoft.com/office/drawing/2014/main" id="{AAF23EF7-0A14-45A9-8EA5-66F1B6A1EF06}"/>
            </a:ext>
          </a:extLst>
        </xdr:cNvPr>
        <xdr:cNvSpPr txBox="1"/>
      </xdr:nvSpPr>
      <xdr:spPr>
        <a:xfrm>
          <a:off x="6124575" y="6777039"/>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Developers</a:t>
          </a:r>
        </a:p>
        <a:p>
          <a:endParaRPr lang="el-GR" sz="1100" b="0"/>
        </a:p>
      </xdr:txBody>
    </xdr:sp>
    <xdr:clientData/>
  </xdr:oneCellAnchor>
  <xdr:oneCellAnchor>
    <xdr:from>
      <xdr:col>10</xdr:col>
      <xdr:colOff>19050</xdr:colOff>
      <xdr:row>36</xdr:row>
      <xdr:rowOff>173833</xdr:rowOff>
    </xdr:from>
    <xdr:ext cx="866775" cy="400049"/>
    <xdr:sp macro="" textlink="">
      <xdr:nvSpPr>
        <xdr:cNvPr id="34" name="TextBox 33">
          <a:extLst>
            <a:ext uri="{FF2B5EF4-FFF2-40B4-BE49-F238E27FC236}">
              <a16:creationId xmlns:a16="http://schemas.microsoft.com/office/drawing/2014/main" id="{7DC083B2-F173-4745-91E4-0B006ECFD1F6}"/>
            </a:ext>
          </a:extLst>
        </xdr:cNvPr>
        <xdr:cNvSpPr txBox="1"/>
      </xdr:nvSpPr>
      <xdr:spPr>
        <a:xfrm>
          <a:off x="6115050" y="7031833"/>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Designers</a:t>
          </a:r>
        </a:p>
        <a:p>
          <a:endParaRPr lang="el-GR" sz="1100" b="0"/>
        </a:p>
      </xdr:txBody>
    </xdr:sp>
    <xdr:clientData/>
  </xdr:oneCellAnchor>
  <xdr:oneCellAnchor>
    <xdr:from>
      <xdr:col>10</xdr:col>
      <xdr:colOff>28575</xdr:colOff>
      <xdr:row>38</xdr:row>
      <xdr:rowOff>47626</xdr:rowOff>
    </xdr:from>
    <xdr:ext cx="866775" cy="400049"/>
    <xdr:sp macro="" textlink="">
      <xdr:nvSpPr>
        <xdr:cNvPr id="35" name="TextBox 34">
          <a:extLst>
            <a:ext uri="{FF2B5EF4-FFF2-40B4-BE49-F238E27FC236}">
              <a16:creationId xmlns:a16="http://schemas.microsoft.com/office/drawing/2014/main" id="{92246DF5-53BB-4B4E-BC01-48D17810147F}"/>
            </a:ext>
          </a:extLst>
        </xdr:cNvPr>
        <xdr:cNvSpPr txBox="1"/>
      </xdr:nvSpPr>
      <xdr:spPr>
        <a:xfrm>
          <a:off x="6124575" y="7286626"/>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Analysts</a:t>
          </a:r>
        </a:p>
        <a:p>
          <a:endParaRPr lang="en-US" sz="1100" b="0">
            <a:solidFill>
              <a:schemeClr val="bg1">
                <a:lumMod val="95000"/>
              </a:schemeClr>
            </a:solidFill>
          </a:endParaRPr>
        </a:p>
        <a:p>
          <a:endParaRPr lang="el-GR" sz="1100" b="0"/>
        </a:p>
      </xdr:txBody>
    </xdr:sp>
    <xdr:clientData/>
  </xdr:oneCellAnchor>
  <xdr:oneCellAnchor>
    <xdr:from>
      <xdr:col>12</xdr:col>
      <xdr:colOff>209550</xdr:colOff>
      <xdr:row>32</xdr:row>
      <xdr:rowOff>180976</xdr:rowOff>
    </xdr:from>
    <xdr:ext cx="942976" cy="400049"/>
    <xdr:sp macro="" textlink="'Pivot tables'!G17">
      <xdr:nvSpPr>
        <xdr:cNvPr id="36" name="TextBox 35">
          <a:extLst>
            <a:ext uri="{FF2B5EF4-FFF2-40B4-BE49-F238E27FC236}">
              <a16:creationId xmlns:a16="http://schemas.microsoft.com/office/drawing/2014/main" id="{E31AD74C-69C8-BEC6-B5AB-9B2AD5B48154}"/>
            </a:ext>
          </a:extLst>
        </xdr:cNvPr>
        <xdr:cNvSpPr txBox="1"/>
      </xdr:nvSpPr>
      <xdr:spPr>
        <a:xfrm>
          <a:off x="7524750" y="6276976"/>
          <a:ext cx="942976"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D0EA865E-634E-4CF7-A40C-3DCCAD299583}" type="TxLink">
            <a:rPr lang="en-US" sz="1200" b="0" i="0" u="none" strike="noStrike">
              <a:solidFill>
                <a:schemeClr val="bg1">
                  <a:lumMod val="95000"/>
                </a:schemeClr>
              </a:solidFill>
              <a:latin typeface="Kulim Park"/>
            </a:rPr>
            <a:pPr algn="r"/>
            <a:t>$731,170</a:t>
          </a:fld>
          <a:endParaRPr lang="en-US" sz="1200" b="0">
            <a:solidFill>
              <a:schemeClr val="bg1">
                <a:lumMod val="95000"/>
              </a:schemeClr>
            </a:solidFill>
          </a:endParaRPr>
        </a:p>
      </xdr:txBody>
    </xdr:sp>
    <xdr:clientData/>
  </xdr:oneCellAnchor>
  <xdr:oneCellAnchor>
    <xdr:from>
      <xdr:col>11</xdr:col>
      <xdr:colOff>519478</xdr:colOff>
      <xdr:row>34</xdr:row>
      <xdr:rowOff>35720</xdr:rowOff>
    </xdr:from>
    <xdr:ext cx="1233122" cy="400049"/>
    <xdr:sp macro="" textlink="'Pivot tables'!G16">
      <xdr:nvSpPr>
        <xdr:cNvPr id="37" name="TextBox 36">
          <a:extLst>
            <a:ext uri="{FF2B5EF4-FFF2-40B4-BE49-F238E27FC236}">
              <a16:creationId xmlns:a16="http://schemas.microsoft.com/office/drawing/2014/main" id="{C772E77B-C4BE-4945-E0F7-DB19F3CB8047}"/>
            </a:ext>
          </a:extLst>
        </xdr:cNvPr>
        <xdr:cNvSpPr txBox="1"/>
      </xdr:nvSpPr>
      <xdr:spPr>
        <a:xfrm>
          <a:off x="7225078" y="6512720"/>
          <a:ext cx="1233122"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C0822881-B6A2-48ED-AAC8-FFF8DBE0DE0A}" type="TxLink">
            <a:rPr lang="en-US" sz="1200" b="0" i="0" u="none" strike="noStrike">
              <a:solidFill>
                <a:schemeClr val="bg1">
                  <a:lumMod val="95000"/>
                </a:schemeClr>
              </a:solidFill>
              <a:latin typeface="Kulim Park"/>
            </a:rPr>
            <a:pPr algn="r"/>
            <a:t>$959,266</a:t>
          </a:fld>
          <a:endParaRPr lang="el-GR" sz="1200" b="0">
            <a:solidFill>
              <a:schemeClr val="bg1">
                <a:lumMod val="95000"/>
              </a:schemeClr>
            </a:solidFill>
          </a:endParaRPr>
        </a:p>
      </xdr:txBody>
    </xdr:sp>
    <xdr:clientData/>
  </xdr:oneCellAnchor>
  <xdr:oneCellAnchor>
    <xdr:from>
      <xdr:col>12</xdr:col>
      <xdr:colOff>209550</xdr:colOff>
      <xdr:row>35</xdr:row>
      <xdr:rowOff>119064</xdr:rowOff>
    </xdr:from>
    <xdr:ext cx="942976" cy="400049"/>
    <xdr:sp macro="" textlink="'Pivot tables'!G15">
      <xdr:nvSpPr>
        <xdr:cNvPr id="38" name="TextBox 37">
          <a:extLst>
            <a:ext uri="{FF2B5EF4-FFF2-40B4-BE49-F238E27FC236}">
              <a16:creationId xmlns:a16="http://schemas.microsoft.com/office/drawing/2014/main" id="{7EE261C3-53BF-9FAA-6E32-EFF2A4F52B1F}"/>
            </a:ext>
          </a:extLst>
        </xdr:cNvPr>
        <xdr:cNvSpPr txBox="1"/>
      </xdr:nvSpPr>
      <xdr:spPr>
        <a:xfrm>
          <a:off x="7524750" y="6786564"/>
          <a:ext cx="942976"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1B45B95C-D0F0-4539-A774-57E4B6885001}" type="TxLink">
            <a:rPr lang="en-US" sz="1200" b="0" i="0" u="none" strike="noStrike">
              <a:solidFill>
                <a:schemeClr val="bg1">
                  <a:lumMod val="95000"/>
                </a:schemeClr>
              </a:solidFill>
              <a:latin typeface="Kulim Park"/>
            </a:rPr>
            <a:pPr algn="r"/>
            <a:t>$633,594</a:t>
          </a:fld>
          <a:endParaRPr lang="el-GR" sz="1200" b="0">
            <a:solidFill>
              <a:schemeClr val="bg1">
                <a:lumMod val="95000"/>
              </a:schemeClr>
            </a:solidFill>
          </a:endParaRPr>
        </a:p>
      </xdr:txBody>
    </xdr:sp>
    <xdr:clientData/>
  </xdr:oneCellAnchor>
  <xdr:oneCellAnchor>
    <xdr:from>
      <xdr:col>12</xdr:col>
      <xdr:colOff>152400</xdr:colOff>
      <xdr:row>36</xdr:row>
      <xdr:rowOff>183358</xdr:rowOff>
    </xdr:from>
    <xdr:ext cx="942976" cy="400049"/>
    <xdr:sp macro="" textlink="'Pivot tables'!G14">
      <xdr:nvSpPr>
        <xdr:cNvPr id="39" name="TextBox 38">
          <a:extLst>
            <a:ext uri="{FF2B5EF4-FFF2-40B4-BE49-F238E27FC236}">
              <a16:creationId xmlns:a16="http://schemas.microsoft.com/office/drawing/2014/main" id="{3AE61449-6050-803F-E4E3-C441D953BC31}"/>
            </a:ext>
          </a:extLst>
        </xdr:cNvPr>
        <xdr:cNvSpPr txBox="1"/>
      </xdr:nvSpPr>
      <xdr:spPr>
        <a:xfrm>
          <a:off x="7467600" y="7041358"/>
          <a:ext cx="942976"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8405A3E0-E126-447E-A195-88CB4E53FF60}" type="TxLink">
            <a:rPr lang="en-US" sz="1100" b="1" i="0" u="none" strike="noStrike">
              <a:solidFill>
                <a:schemeClr val="bg1">
                  <a:lumMod val="95000"/>
                </a:schemeClr>
              </a:solidFill>
              <a:latin typeface="Kulim Park"/>
            </a:rPr>
            <a:pPr algn="r"/>
            <a:t>$613,842</a:t>
          </a:fld>
          <a:endParaRPr lang="el-GR" sz="1100" b="1">
            <a:solidFill>
              <a:schemeClr val="bg1">
                <a:lumMod val="95000"/>
              </a:schemeClr>
            </a:solidFill>
          </a:endParaRPr>
        </a:p>
      </xdr:txBody>
    </xdr:sp>
    <xdr:clientData/>
  </xdr:oneCellAnchor>
  <xdr:oneCellAnchor>
    <xdr:from>
      <xdr:col>12</xdr:col>
      <xdr:colOff>209550</xdr:colOff>
      <xdr:row>38</xdr:row>
      <xdr:rowOff>57151</xdr:rowOff>
    </xdr:from>
    <xdr:ext cx="942976" cy="400049"/>
    <xdr:sp macro="" textlink="'Pivot tables'!G13">
      <xdr:nvSpPr>
        <xdr:cNvPr id="40" name="TextBox 39">
          <a:extLst>
            <a:ext uri="{FF2B5EF4-FFF2-40B4-BE49-F238E27FC236}">
              <a16:creationId xmlns:a16="http://schemas.microsoft.com/office/drawing/2014/main" id="{9526FA54-049D-D6E4-28C9-4BFF8E22272A}"/>
            </a:ext>
          </a:extLst>
        </xdr:cNvPr>
        <xdr:cNvSpPr txBox="1"/>
      </xdr:nvSpPr>
      <xdr:spPr>
        <a:xfrm>
          <a:off x="7524750" y="7296151"/>
          <a:ext cx="942976"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A32684F5-BECA-47FC-96AC-EEE668305EBD}" type="TxLink">
            <a:rPr lang="en-US" sz="1200" b="0" i="0" u="none" strike="noStrike">
              <a:solidFill>
                <a:schemeClr val="bg1">
                  <a:lumMod val="95000"/>
                </a:schemeClr>
              </a:solidFill>
              <a:latin typeface="Kulim Park"/>
            </a:rPr>
            <a:pPr algn="r"/>
            <a:t>$167,041</a:t>
          </a:fld>
          <a:endParaRPr lang="el-GR" sz="1200" b="0">
            <a:solidFill>
              <a:schemeClr val="bg1">
                <a:lumMod val="95000"/>
              </a:schemeClr>
            </a:solidFill>
          </a:endParaRPr>
        </a:p>
      </xdr:txBody>
    </xdr:sp>
    <xdr:clientData/>
  </xdr:oneCellAnchor>
  <xdr:oneCellAnchor>
    <xdr:from>
      <xdr:col>12</xdr:col>
      <xdr:colOff>142875</xdr:colOff>
      <xdr:row>39</xdr:row>
      <xdr:rowOff>171451</xdr:rowOff>
    </xdr:from>
    <xdr:ext cx="1152525" cy="542924"/>
    <xdr:sp macro="" textlink="'Pivot tables'!G18">
      <xdr:nvSpPr>
        <xdr:cNvPr id="41" name="TextBox 40">
          <a:extLst>
            <a:ext uri="{FF2B5EF4-FFF2-40B4-BE49-F238E27FC236}">
              <a16:creationId xmlns:a16="http://schemas.microsoft.com/office/drawing/2014/main" id="{85A79DB3-53F9-C672-C59E-5DEE08070C20}"/>
            </a:ext>
          </a:extLst>
        </xdr:cNvPr>
        <xdr:cNvSpPr txBox="1"/>
      </xdr:nvSpPr>
      <xdr:spPr>
        <a:xfrm>
          <a:off x="7458075" y="7600951"/>
          <a:ext cx="115252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155718F-53FE-4FB3-B37B-5C3C3C0513F9}" type="TxLink">
            <a:rPr lang="en-US" sz="1200" b="0" i="0" u="none" strike="noStrike">
              <a:solidFill>
                <a:sysClr val="windowText" lastClr="000000"/>
              </a:solidFill>
              <a:latin typeface="Kulim Park"/>
            </a:rPr>
            <a:pPr/>
            <a:t>$3,104,913</a:t>
          </a:fld>
          <a:endParaRPr lang="el-GR" sz="1200" b="0">
            <a:solidFill>
              <a:sysClr val="windowText" lastClr="000000"/>
            </a:solidFill>
          </a:endParaRPr>
        </a:p>
      </xdr:txBody>
    </xdr:sp>
    <xdr:clientData/>
  </xdr:oneCellAnchor>
  <xdr:oneCellAnchor>
    <xdr:from>
      <xdr:col>10</xdr:col>
      <xdr:colOff>26669</xdr:colOff>
      <xdr:row>30</xdr:row>
      <xdr:rowOff>179071</xdr:rowOff>
    </xdr:from>
    <xdr:ext cx="1647825" cy="359298"/>
    <xdr:sp macro="" textlink="">
      <xdr:nvSpPr>
        <xdr:cNvPr id="48" name="TextBox 47">
          <a:extLst>
            <a:ext uri="{FF2B5EF4-FFF2-40B4-BE49-F238E27FC236}">
              <a16:creationId xmlns:a16="http://schemas.microsoft.com/office/drawing/2014/main" id="{473DEEA9-6498-42CC-BB98-CE3F46218D26}"/>
            </a:ext>
          </a:extLst>
        </xdr:cNvPr>
        <xdr:cNvSpPr txBox="1"/>
      </xdr:nvSpPr>
      <xdr:spPr>
        <a:xfrm>
          <a:off x="6321452" y="5645593"/>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Salary amount</a:t>
          </a:r>
          <a:r>
            <a:rPr lang="en-US" sz="1000" b="0" baseline="0">
              <a:solidFill>
                <a:schemeClr val="bg2">
                  <a:lumMod val="50000"/>
                </a:schemeClr>
              </a:solidFill>
            </a:rPr>
            <a:t> by job title </a:t>
          </a:r>
          <a:endParaRPr lang="en-US" sz="1000" b="0">
            <a:solidFill>
              <a:schemeClr val="bg2">
                <a:lumMod val="50000"/>
              </a:schemeClr>
            </a:solidFill>
          </a:endParaRP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oneCellAnchor>
    <xdr:from>
      <xdr:col>10</xdr:col>
      <xdr:colOff>19049</xdr:colOff>
      <xdr:row>29</xdr:row>
      <xdr:rowOff>131446</xdr:rowOff>
    </xdr:from>
    <xdr:ext cx="1647825" cy="287654"/>
    <xdr:sp macro="" textlink="">
      <xdr:nvSpPr>
        <xdr:cNvPr id="49" name="TextBox 48">
          <a:extLst>
            <a:ext uri="{FF2B5EF4-FFF2-40B4-BE49-F238E27FC236}">
              <a16:creationId xmlns:a16="http://schemas.microsoft.com/office/drawing/2014/main" id="{74614352-4C56-47BA-B067-6A4ABE279CB4}"/>
            </a:ext>
          </a:extLst>
        </xdr:cNvPr>
        <xdr:cNvSpPr txBox="1"/>
      </xdr:nvSpPr>
      <xdr:spPr>
        <a:xfrm>
          <a:off x="6305549" y="5379721"/>
          <a:ext cx="1647825" cy="287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Salaries</a:t>
          </a:r>
        </a:p>
        <a:p>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oneCellAnchor>
    <xdr:from>
      <xdr:col>14</xdr:col>
      <xdr:colOff>276224</xdr:colOff>
      <xdr:row>27</xdr:row>
      <xdr:rowOff>152400</xdr:rowOff>
    </xdr:from>
    <xdr:ext cx="2819401" cy="762705"/>
    <xdr:sp macro="" textlink="">
      <xdr:nvSpPr>
        <xdr:cNvPr id="50" name="TextBox 49">
          <a:extLst>
            <a:ext uri="{FF2B5EF4-FFF2-40B4-BE49-F238E27FC236}">
              <a16:creationId xmlns:a16="http://schemas.microsoft.com/office/drawing/2014/main" id="{E06A79BA-ED1F-4E6A-9EBB-979E4A642876}"/>
            </a:ext>
          </a:extLst>
        </xdr:cNvPr>
        <xdr:cNvSpPr txBox="1"/>
      </xdr:nvSpPr>
      <xdr:spPr>
        <a:xfrm>
          <a:off x="8848724" y="5400869"/>
          <a:ext cx="2819401" cy="7627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Employment</a:t>
          </a:r>
          <a:r>
            <a:rPr lang="en-US" sz="1400" b="1" baseline="0">
              <a:solidFill>
                <a:srgbClr val="FFC000"/>
              </a:solidFill>
              <a:latin typeface="Kulim Park"/>
            </a:rPr>
            <a:t> Status Breakdown</a:t>
          </a:r>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twoCellAnchor>
    <xdr:from>
      <xdr:col>14</xdr:col>
      <xdr:colOff>276224</xdr:colOff>
      <xdr:row>28</xdr:row>
      <xdr:rowOff>133349</xdr:rowOff>
    </xdr:from>
    <xdr:to>
      <xdr:col>16</xdr:col>
      <xdr:colOff>381000</xdr:colOff>
      <xdr:row>35</xdr:row>
      <xdr:rowOff>161924</xdr:rowOff>
    </xdr:to>
    <xdr:graphicFrame macro="">
      <xdr:nvGraphicFramePr>
        <xdr:cNvPr id="51" name="Chart 50">
          <a:extLst>
            <a:ext uri="{FF2B5EF4-FFF2-40B4-BE49-F238E27FC236}">
              <a16:creationId xmlns:a16="http://schemas.microsoft.com/office/drawing/2014/main" id="{AD7366CF-29A8-4A58-8987-A6305FC81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133350</xdr:colOff>
      <xdr:row>29</xdr:row>
      <xdr:rowOff>133350</xdr:rowOff>
    </xdr:from>
    <xdr:to>
      <xdr:col>18</xdr:col>
      <xdr:colOff>323850</xdr:colOff>
      <xdr:row>30</xdr:row>
      <xdr:rowOff>133350</xdr:rowOff>
    </xdr:to>
    <xdr:sp macro="" textlink="">
      <xdr:nvSpPr>
        <xdr:cNvPr id="52" name="Oval 51">
          <a:extLst>
            <a:ext uri="{FF2B5EF4-FFF2-40B4-BE49-F238E27FC236}">
              <a16:creationId xmlns:a16="http://schemas.microsoft.com/office/drawing/2014/main" id="{2A8C2AE0-DABC-04AE-6C47-B5C3CB9C1E03}"/>
            </a:ext>
          </a:extLst>
        </xdr:cNvPr>
        <xdr:cNvSpPr/>
      </xdr:nvSpPr>
      <xdr:spPr>
        <a:xfrm>
          <a:off x="11106150" y="5657850"/>
          <a:ext cx="190500" cy="190500"/>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16</xdr:col>
      <xdr:colOff>85725</xdr:colOff>
      <xdr:row>36</xdr:row>
      <xdr:rowOff>19050</xdr:rowOff>
    </xdr:from>
    <xdr:to>
      <xdr:col>16</xdr:col>
      <xdr:colOff>276225</xdr:colOff>
      <xdr:row>37</xdr:row>
      <xdr:rowOff>19050</xdr:rowOff>
    </xdr:to>
    <xdr:sp macro="" textlink="">
      <xdr:nvSpPr>
        <xdr:cNvPr id="53" name="Oval 52">
          <a:extLst>
            <a:ext uri="{FF2B5EF4-FFF2-40B4-BE49-F238E27FC236}">
              <a16:creationId xmlns:a16="http://schemas.microsoft.com/office/drawing/2014/main" id="{1BF8FA61-AE1E-4B2D-8A05-9CD6A19C7F0F}"/>
            </a:ext>
          </a:extLst>
        </xdr:cNvPr>
        <xdr:cNvSpPr/>
      </xdr:nvSpPr>
      <xdr:spPr>
        <a:xfrm>
          <a:off x="9839325" y="6877050"/>
          <a:ext cx="190500" cy="190500"/>
        </a:xfrm>
        <a:prstGeom prst="ellipse">
          <a:avLst/>
        </a:prstGeom>
        <a:solidFill>
          <a:srgbClr val="FFC000"/>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18</xdr:col>
      <xdr:colOff>133350</xdr:colOff>
      <xdr:row>36</xdr:row>
      <xdr:rowOff>28575</xdr:rowOff>
    </xdr:from>
    <xdr:to>
      <xdr:col>18</xdr:col>
      <xdr:colOff>323850</xdr:colOff>
      <xdr:row>37</xdr:row>
      <xdr:rowOff>28575</xdr:rowOff>
    </xdr:to>
    <xdr:sp macro="" textlink="">
      <xdr:nvSpPr>
        <xdr:cNvPr id="54" name="Oval 53">
          <a:extLst>
            <a:ext uri="{FF2B5EF4-FFF2-40B4-BE49-F238E27FC236}">
              <a16:creationId xmlns:a16="http://schemas.microsoft.com/office/drawing/2014/main" id="{4789DE26-8EE9-4FC7-8352-BDD0CD5F6C11}"/>
            </a:ext>
          </a:extLst>
        </xdr:cNvPr>
        <xdr:cNvSpPr/>
      </xdr:nvSpPr>
      <xdr:spPr>
        <a:xfrm>
          <a:off x="11106150" y="6886575"/>
          <a:ext cx="190500" cy="190500"/>
        </a:xfrm>
        <a:prstGeom prst="ellipse">
          <a:avLst/>
        </a:prstGeom>
        <a:solidFill>
          <a:schemeClr val="bg2">
            <a:lumMod val="2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329565</xdr:colOff>
      <xdr:row>33</xdr:row>
      <xdr:rowOff>167640</xdr:rowOff>
    </xdr:from>
    <xdr:to>
      <xdr:col>9</xdr:col>
      <xdr:colOff>436245</xdr:colOff>
      <xdr:row>43</xdr:row>
      <xdr:rowOff>38100</xdr:rowOff>
    </xdr:to>
    <xdr:graphicFrame macro="">
      <xdr:nvGraphicFramePr>
        <xdr:cNvPr id="2" name="Chart 1">
          <a:extLst>
            <a:ext uri="{FF2B5EF4-FFF2-40B4-BE49-F238E27FC236}">
              <a16:creationId xmlns:a16="http://schemas.microsoft.com/office/drawing/2014/main" id="{5B9A5B50-673F-4B4E-B0E9-57CD76DAD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516254</xdr:colOff>
      <xdr:row>29</xdr:row>
      <xdr:rowOff>148591</xdr:rowOff>
    </xdr:from>
    <xdr:ext cx="1647825" cy="542924"/>
    <xdr:sp macro="" textlink="">
      <xdr:nvSpPr>
        <xdr:cNvPr id="3" name="TextBox 2">
          <a:extLst>
            <a:ext uri="{FF2B5EF4-FFF2-40B4-BE49-F238E27FC236}">
              <a16:creationId xmlns:a16="http://schemas.microsoft.com/office/drawing/2014/main" id="{6173CCB9-85BF-D753-75BF-F49B3C1B91B8}"/>
            </a:ext>
          </a:extLst>
        </xdr:cNvPr>
        <xdr:cNvSpPr txBox="1"/>
      </xdr:nvSpPr>
      <xdr:spPr>
        <a:xfrm>
          <a:off x="3659504" y="5396866"/>
          <a:ext cx="1647825"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Age Range</a:t>
          </a:r>
        </a:p>
        <a:p>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oneCellAnchor>
    <xdr:from>
      <xdr:col>5</xdr:col>
      <xdr:colOff>504824</xdr:colOff>
      <xdr:row>31</xdr:row>
      <xdr:rowOff>20956</xdr:rowOff>
    </xdr:from>
    <xdr:ext cx="2314576" cy="542924"/>
    <xdr:sp macro="" textlink="">
      <xdr:nvSpPr>
        <xdr:cNvPr id="21" name="TextBox 20">
          <a:extLst>
            <a:ext uri="{FF2B5EF4-FFF2-40B4-BE49-F238E27FC236}">
              <a16:creationId xmlns:a16="http://schemas.microsoft.com/office/drawing/2014/main" id="{AC18297B-44DE-4DC3-2DAC-0D336B636A55}"/>
            </a:ext>
          </a:extLst>
        </xdr:cNvPr>
        <xdr:cNvSpPr txBox="1"/>
      </xdr:nvSpPr>
      <xdr:spPr>
        <a:xfrm>
          <a:off x="3648074" y="5631181"/>
          <a:ext cx="2314576" cy="54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Number of  employees according to age ranges and </a:t>
          </a:r>
          <a:r>
            <a:rPr lang="en-US" sz="900" b="0">
              <a:solidFill>
                <a:schemeClr val="bg2">
                  <a:lumMod val="50000"/>
                </a:schemeClr>
              </a:solidFill>
            </a:rPr>
            <a:t>genders</a:t>
          </a: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oneCellAnchor>
    <xdr:from>
      <xdr:col>8</xdr:col>
      <xdr:colOff>316231</xdr:colOff>
      <xdr:row>32</xdr:row>
      <xdr:rowOff>14724</xdr:rowOff>
    </xdr:from>
    <xdr:ext cx="702944" cy="250030"/>
    <xdr:sp macro="" textlink="">
      <xdr:nvSpPr>
        <xdr:cNvPr id="25" name="TextBox 24">
          <a:extLst>
            <a:ext uri="{FF2B5EF4-FFF2-40B4-BE49-F238E27FC236}">
              <a16:creationId xmlns:a16="http://schemas.microsoft.com/office/drawing/2014/main" id="{FB64EDFE-ECCA-B1FD-8CA3-2A58CF1189F9}"/>
            </a:ext>
          </a:extLst>
        </xdr:cNvPr>
        <xdr:cNvSpPr txBox="1"/>
      </xdr:nvSpPr>
      <xdr:spPr>
        <a:xfrm>
          <a:off x="5352057" y="5845681"/>
          <a:ext cx="702944" cy="250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FFC000"/>
              </a:solidFill>
              <a:latin typeface="+mj-lt"/>
            </a:rPr>
            <a:t>Females</a:t>
          </a:r>
        </a:p>
        <a:p>
          <a:endParaRPr lang="en-US" sz="1100" b="0">
            <a:solidFill>
              <a:schemeClr val="bg1">
                <a:lumMod val="95000"/>
              </a:schemeClr>
            </a:solidFill>
            <a:latin typeface="+mj-lt"/>
          </a:endParaRPr>
        </a:p>
        <a:p>
          <a:endParaRPr lang="en-US" sz="1100" b="0">
            <a:solidFill>
              <a:schemeClr val="bg1">
                <a:lumMod val="95000"/>
              </a:schemeClr>
            </a:solidFill>
            <a:latin typeface="+mj-lt"/>
          </a:endParaRPr>
        </a:p>
        <a:p>
          <a:endParaRPr lang="el-GR" sz="1100" b="0">
            <a:latin typeface="+mj-lt"/>
          </a:endParaRPr>
        </a:p>
      </xdr:txBody>
    </xdr:sp>
    <xdr:clientData/>
  </xdr:oneCellAnchor>
  <xdr:oneCellAnchor>
    <xdr:from>
      <xdr:col>8</xdr:col>
      <xdr:colOff>325093</xdr:colOff>
      <xdr:row>32</xdr:row>
      <xdr:rowOff>168284</xdr:rowOff>
    </xdr:from>
    <xdr:ext cx="668654" cy="250030"/>
    <xdr:sp macro="" textlink="">
      <xdr:nvSpPr>
        <xdr:cNvPr id="56" name="TextBox 55">
          <a:extLst>
            <a:ext uri="{FF2B5EF4-FFF2-40B4-BE49-F238E27FC236}">
              <a16:creationId xmlns:a16="http://schemas.microsoft.com/office/drawing/2014/main" id="{B7C5B510-7785-3B06-01B9-465FC713C5AF}"/>
            </a:ext>
          </a:extLst>
        </xdr:cNvPr>
        <xdr:cNvSpPr txBox="1"/>
      </xdr:nvSpPr>
      <xdr:spPr>
        <a:xfrm>
          <a:off x="5360919" y="5999241"/>
          <a:ext cx="668654" cy="250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lumMod val="95000"/>
                </a:schemeClr>
              </a:solidFill>
              <a:latin typeface="+mj-lt"/>
            </a:rPr>
            <a:t>Males</a:t>
          </a:r>
        </a:p>
        <a:p>
          <a:endParaRPr lang="en-US" sz="1100" b="0">
            <a:solidFill>
              <a:schemeClr val="bg1">
                <a:lumMod val="95000"/>
              </a:schemeClr>
            </a:solidFill>
            <a:latin typeface="+mj-lt"/>
          </a:endParaRPr>
        </a:p>
        <a:p>
          <a:endParaRPr lang="en-US" sz="1100" b="0">
            <a:solidFill>
              <a:schemeClr val="bg1">
                <a:lumMod val="95000"/>
              </a:schemeClr>
            </a:solidFill>
            <a:latin typeface="+mj-lt"/>
          </a:endParaRPr>
        </a:p>
        <a:p>
          <a:endParaRPr lang="el-GR" sz="1100" b="0">
            <a:latin typeface="+mj-lt"/>
          </a:endParaRPr>
        </a:p>
      </xdr:txBody>
    </xdr:sp>
    <xdr:clientData/>
  </xdr:oneCellAnchor>
  <xdr:twoCellAnchor>
    <xdr:from>
      <xdr:col>2</xdr:col>
      <xdr:colOff>396613</xdr:colOff>
      <xdr:row>34</xdr:row>
      <xdr:rowOff>130614</xdr:rowOff>
    </xdr:from>
    <xdr:to>
      <xdr:col>4</xdr:col>
      <xdr:colOff>554272</xdr:colOff>
      <xdr:row>38</xdr:row>
      <xdr:rowOff>57364</xdr:rowOff>
    </xdr:to>
    <xdr:graphicFrame macro="">
      <xdr:nvGraphicFramePr>
        <xdr:cNvPr id="60" name="Chart 59">
          <a:extLst>
            <a:ext uri="{FF2B5EF4-FFF2-40B4-BE49-F238E27FC236}">
              <a16:creationId xmlns:a16="http://schemas.microsoft.com/office/drawing/2014/main" id="{6D892D8D-DAEC-4F69-81B1-124A0514F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396613</xdr:colOff>
      <xdr:row>36</xdr:row>
      <xdr:rowOff>120428</xdr:rowOff>
    </xdr:from>
    <xdr:to>
      <xdr:col>4</xdr:col>
      <xdr:colOff>552795</xdr:colOff>
      <xdr:row>40</xdr:row>
      <xdr:rowOff>46758</xdr:rowOff>
    </xdr:to>
    <xdr:graphicFrame macro="">
      <xdr:nvGraphicFramePr>
        <xdr:cNvPr id="61" name="Chart 60">
          <a:extLst>
            <a:ext uri="{FF2B5EF4-FFF2-40B4-BE49-F238E27FC236}">
              <a16:creationId xmlns:a16="http://schemas.microsoft.com/office/drawing/2014/main" id="{23EA5038-C5A5-4A66-89C1-39B66ADCA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396613</xdr:colOff>
      <xdr:row>38</xdr:row>
      <xdr:rowOff>123409</xdr:rowOff>
    </xdr:from>
    <xdr:to>
      <xdr:col>4</xdr:col>
      <xdr:colOff>546459</xdr:colOff>
      <xdr:row>42</xdr:row>
      <xdr:rowOff>49740</xdr:rowOff>
    </xdr:to>
    <xdr:graphicFrame macro="">
      <xdr:nvGraphicFramePr>
        <xdr:cNvPr id="62" name="Chart 61">
          <a:extLst>
            <a:ext uri="{FF2B5EF4-FFF2-40B4-BE49-F238E27FC236}">
              <a16:creationId xmlns:a16="http://schemas.microsoft.com/office/drawing/2014/main" id="{6C0AF263-CCEE-4F85-AD2A-A273263BB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445936</xdr:colOff>
      <xdr:row>34</xdr:row>
      <xdr:rowOff>150414</xdr:rowOff>
    </xdr:from>
    <xdr:ext cx="1061498" cy="279619"/>
    <xdr:sp macro="" textlink="">
      <xdr:nvSpPr>
        <xdr:cNvPr id="66" name="TextBox 65">
          <a:extLst>
            <a:ext uri="{FF2B5EF4-FFF2-40B4-BE49-F238E27FC236}">
              <a16:creationId xmlns:a16="http://schemas.microsoft.com/office/drawing/2014/main" id="{442840FA-F703-4022-AF3E-6A13AD490635}"/>
            </a:ext>
          </a:extLst>
        </xdr:cNvPr>
        <xdr:cNvSpPr txBox="1"/>
      </xdr:nvSpPr>
      <xdr:spPr>
        <a:xfrm>
          <a:off x="1704893" y="6345805"/>
          <a:ext cx="1061498"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1">
                  <a:lumMod val="95000"/>
                </a:schemeClr>
              </a:solidFill>
            </a:rPr>
            <a:t>Branch</a:t>
          </a:r>
          <a:r>
            <a:rPr lang="en-US" sz="1000" b="0" baseline="0">
              <a:solidFill>
                <a:schemeClr val="bg1">
                  <a:lumMod val="95000"/>
                </a:schemeClr>
              </a:solidFill>
            </a:rPr>
            <a:t> Office</a:t>
          </a:r>
          <a:endParaRPr lang="en-US" sz="1000" b="0">
            <a:solidFill>
              <a:schemeClr val="bg1">
                <a:lumMod val="95000"/>
              </a:schemeClr>
            </a:solidFill>
          </a:endParaRPr>
        </a:p>
        <a:p>
          <a:endParaRPr lang="en-US" sz="1000" b="0">
            <a:solidFill>
              <a:schemeClr val="bg1">
                <a:lumMod val="95000"/>
              </a:schemeClr>
            </a:solidFill>
          </a:endParaRPr>
        </a:p>
        <a:p>
          <a:endParaRPr lang="en-US" sz="1000" b="0">
            <a:solidFill>
              <a:schemeClr val="bg1">
                <a:lumMod val="95000"/>
              </a:schemeClr>
            </a:solidFill>
          </a:endParaRPr>
        </a:p>
        <a:p>
          <a:endParaRPr lang="el-GR" sz="1000" b="0"/>
        </a:p>
      </xdr:txBody>
    </xdr:sp>
    <xdr:clientData/>
  </xdr:oneCellAnchor>
  <xdr:oneCellAnchor>
    <xdr:from>
      <xdr:col>2</xdr:col>
      <xdr:colOff>449744</xdr:colOff>
      <xdr:row>36</xdr:row>
      <xdr:rowOff>149771</xdr:rowOff>
    </xdr:from>
    <xdr:ext cx="1047750" cy="296247"/>
    <xdr:sp macro="" textlink="">
      <xdr:nvSpPr>
        <xdr:cNvPr id="67" name="TextBox 66">
          <a:extLst>
            <a:ext uri="{FF2B5EF4-FFF2-40B4-BE49-F238E27FC236}">
              <a16:creationId xmlns:a16="http://schemas.microsoft.com/office/drawing/2014/main" id="{6848A783-5177-4F6C-8948-44F4B8BE5D43}"/>
            </a:ext>
          </a:extLst>
        </xdr:cNvPr>
        <xdr:cNvSpPr txBox="1"/>
      </xdr:nvSpPr>
      <xdr:spPr>
        <a:xfrm>
          <a:off x="1708701" y="6709597"/>
          <a:ext cx="1047750" cy="296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Head</a:t>
          </a:r>
          <a:r>
            <a:rPr lang="en-US" sz="1100" b="0" baseline="0">
              <a:solidFill>
                <a:schemeClr val="bg1">
                  <a:lumMod val="95000"/>
                </a:schemeClr>
              </a:solidFill>
            </a:rPr>
            <a:t> Office</a:t>
          </a:r>
          <a:endParaRPr lang="en-US" sz="1100" b="0">
            <a:solidFill>
              <a:schemeClr val="bg1">
                <a:lumMod val="95000"/>
              </a:schemeClr>
            </a:solidFill>
          </a:endParaRPr>
        </a:p>
        <a:p>
          <a:endParaRPr lang="el-GR" sz="1100" b="0"/>
        </a:p>
      </xdr:txBody>
    </xdr:sp>
    <xdr:clientData/>
  </xdr:oneCellAnchor>
  <xdr:oneCellAnchor>
    <xdr:from>
      <xdr:col>2</xdr:col>
      <xdr:colOff>441462</xdr:colOff>
      <xdr:row>38</xdr:row>
      <xdr:rowOff>156750</xdr:rowOff>
    </xdr:from>
    <xdr:ext cx="866775" cy="258043"/>
    <xdr:sp macro="" textlink="">
      <xdr:nvSpPr>
        <xdr:cNvPr id="68" name="TextBox 67">
          <a:extLst>
            <a:ext uri="{FF2B5EF4-FFF2-40B4-BE49-F238E27FC236}">
              <a16:creationId xmlns:a16="http://schemas.microsoft.com/office/drawing/2014/main" id="{175F20B4-7E2B-44B0-9D61-22E77586B18E}"/>
            </a:ext>
          </a:extLst>
        </xdr:cNvPr>
        <xdr:cNvSpPr txBox="1"/>
      </xdr:nvSpPr>
      <xdr:spPr>
        <a:xfrm>
          <a:off x="1700419" y="7081011"/>
          <a:ext cx="866775" cy="258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1">
                  <a:lumMod val="95000"/>
                </a:schemeClr>
              </a:solidFill>
            </a:rPr>
            <a:t>Remote</a:t>
          </a:r>
        </a:p>
        <a:p>
          <a:endParaRPr lang="el-GR" sz="1000" b="0"/>
        </a:p>
      </xdr:txBody>
    </xdr:sp>
    <xdr:clientData/>
  </xdr:oneCellAnchor>
  <xdr:oneCellAnchor>
    <xdr:from>
      <xdr:col>4</xdr:col>
      <xdr:colOff>480391</xdr:colOff>
      <xdr:row>35</xdr:row>
      <xdr:rowOff>123575</xdr:rowOff>
    </xdr:from>
    <xdr:ext cx="428515" cy="266420"/>
    <xdr:sp macro="" textlink="'Pivot tables'!P17">
      <xdr:nvSpPr>
        <xdr:cNvPr id="69" name="TextBox 68">
          <a:extLst>
            <a:ext uri="{FF2B5EF4-FFF2-40B4-BE49-F238E27FC236}">
              <a16:creationId xmlns:a16="http://schemas.microsoft.com/office/drawing/2014/main" id="{B6556DB3-5991-03DF-937F-AC3F186EE73A}"/>
            </a:ext>
          </a:extLst>
        </xdr:cNvPr>
        <xdr:cNvSpPr txBox="1"/>
      </xdr:nvSpPr>
      <xdr:spPr>
        <a:xfrm>
          <a:off x="2998304" y="6501184"/>
          <a:ext cx="428515"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F2FD020-71C3-4A36-A22C-13CD704F84A4}" type="TxLink">
            <a:rPr lang="en-US" sz="1100" b="0" i="0" u="none" strike="noStrike">
              <a:solidFill>
                <a:schemeClr val="bg1"/>
              </a:solidFill>
              <a:latin typeface="Kulim Park"/>
            </a:rPr>
            <a:pPr/>
            <a:t>46%</a:t>
          </a:fld>
          <a:endParaRPr lang="el-GR" sz="1100">
            <a:solidFill>
              <a:schemeClr val="bg1"/>
            </a:solidFill>
          </a:endParaRPr>
        </a:p>
      </xdr:txBody>
    </xdr:sp>
    <xdr:clientData/>
  </xdr:oneCellAnchor>
  <xdr:oneCellAnchor>
    <xdr:from>
      <xdr:col>4</xdr:col>
      <xdr:colOff>484864</xdr:colOff>
      <xdr:row>37</xdr:row>
      <xdr:rowOff>100633</xdr:rowOff>
    </xdr:from>
    <xdr:ext cx="428515" cy="266420"/>
    <xdr:sp macro="" textlink="'Pivot tables'!P18">
      <xdr:nvSpPr>
        <xdr:cNvPr id="70" name="TextBox 69">
          <a:extLst>
            <a:ext uri="{FF2B5EF4-FFF2-40B4-BE49-F238E27FC236}">
              <a16:creationId xmlns:a16="http://schemas.microsoft.com/office/drawing/2014/main" id="{C4F060B1-34AC-4BF4-AA9F-90DA649CFA88}"/>
            </a:ext>
          </a:extLst>
        </xdr:cNvPr>
        <xdr:cNvSpPr txBox="1"/>
      </xdr:nvSpPr>
      <xdr:spPr>
        <a:xfrm>
          <a:off x="3002777" y="6842676"/>
          <a:ext cx="428515"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ACD5DF6-ED7D-4883-964B-8BD24F491220}" type="TxLink">
            <a:rPr lang="en-US" sz="1100" b="0" i="0" u="none" strike="noStrike">
              <a:solidFill>
                <a:schemeClr val="bg1"/>
              </a:solidFill>
              <a:latin typeface="Kulim Park"/>
            </a:rPr>
            <a:pPr/>
            <a:t>16%</a:t>
          </a:fld>
          <a:endParaRPr lang="el-GR" sz="1100">
            <a:solidFill>
              <a:schemeClr val="bg1"/>
            </a:solidFill>
          </a:endParaRPr>
        </a:p>
      </xdr:txBody>
    </xdr:sp>
    <xdr:clientData/>
  </xdr:oneCellAnchor>
  <xdr:oneCellAnchor>
    <xdr:from>
      <xdr:col>4</xdr:col>
      <xdr:colOff>474676</xdr:colOff>
      <xdr:row>39</xdr:row>
      <xdr:rowOff>96823</xdr:rowOff>
    </xdr:from>
    <xdr:ext cx="428515" cy="266420"/>
    <xdr:sp macro="" textlink="'Pivot tables'!P19">
      <xdr:nvSpPr>
        <xdr:cNvPr id="71" name="TextBox 70">
          <a:extLst>
            <a:ext uri="{FF2B5EF4-FFF2-40B4-BE49-F238E27FC236}">
              <a16:creationId xmlns:a16="http://schemas.microsoft.com/office/drawing/2014/main" id="{3690612A-A836-449E-968D-F05D5B569BAB}"/>
            </a:ext>
          </a:extLst>
        </xdr:cNvPr>
        <xdr:cNvSpPr txBox="1"/>
      </xdr:nvSpPr>
      <xdr:spPr>
        <a:xfrm>
          <a:off x="2992589" y="7203301"/>
          <a:ext cx="428515"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9E23D75-F2CE-44ED-B0E1-0AF90DE4D68A}" type="TxLink">
            <a:rPr lang="en-US" sz="1100" b="0" i="0" u="none" strike="noStrike">
              <a:solidFill>
                <a:schemeClr val="bg1"/>
              </a:solidFill>
              <a:latin typeface="Kulim Park"/>
            </a:rPr>
            <a:pPr/>
            <a:t>38%</a:t>
          </a:fld>
          <a:endParaRPr lang="el-GR" sz="1100">
            <a:solidFill>
              <a:schemeClr val="bg1"/>
            </a:solidFill>
          </a:endParaRPr>
        </a:p>
      </xdr:txBody>
    </xdr:sp>
    <xdr:clientData/>
  </xdr:oneCellAnchor>
  <xdr:oneCellAnchor>
    <xdr:from>
      <xdr:col>2</xdr:col>
      <xdr:colOff>458027</xdr:colOff>
      <xdr:row>33</xdr:row>
      <xdr:rowOff>104860</xdr:rowOff>
    </xdr:from>
    <xdr:ext cx="1647825" cy="359298"/>
    <xdr:sp macro="" textlink="">
      <xdr:nvSpPr>
        <xdr:cNvPr id="72" name="TextBox 71">
          <a:extLst>
            <a:ext uri="{FF2B5EF4-FFF2-40B4-BE49-F238E27FC236}">
              <a16:creationId xmlns:a16="http://schemas.microsoft.com/office/drawing/2014/main" id="{5A04DE5D-775A-4A96-AD72-1BB314D1C95F}"/>
            </a:ext>
          </a:extLst>
        </xdr:cNvPr>
        <xdr:cNvSpPr txBox="1"/>
      </xdr:nvSpPr>
      <xdr:spPr>
        <a:xfrm>
          <a:off x="1716984" y="6118034"/>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Employees</a:t>
          </a:r>
          <a:r>
            <a:rPr lang="en-US" sz="1000" b="0" baseline="0">
              <a:solidFill>
                <a:schemeClr val="bg2">
                  <a:lumMod val="50000"/>
                </a:schemeClr>
              </a:solidFill>
            </a:rPr>
            <a:t> to workplace</a:t>
          </a:r>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oneCellAnchor>
    <xdr:from>
      <xdr:col>2</xdr:col>
      <xdr:colOff>458027</xdr:colOff>
      <xdr:row>32</xdr:row>
      <xdr:rowOff>64854</xdr:rowOff>
    </xdr:from>
    <xdr:ext cx="1647825" cy="287654"/>
    <xdr:sp macro="" textlink="">
      <xdr:nvSpPr>
        <xdr:cNvPr id="73" name="TextBox 72">
          <a:extLst>
            <a:ext uri="{FF2B5EF4-FFF2-40B4-BE49-F238E27FC236}">
              <a16:creationId xmlns:a16="http://schemas.microsoft.com/office/drawing/2014/main" id="{AFF3E80D-541A-487F-B90A-39DD8305B67D}"/>
            </a:ext>
          </a:extLst>
        </xdr:cNvPr>
        <xdr:cNvSpPr txBox="1"/>
      </xdr:nvSpPr>
      <xdr:spPr>
        <a:xfrm>
          <a:off x="1716984" y="5895811"/>
          <a:ext cx="1647825" cy="287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Work</a:t>
          </a:r>
          <a:r>
            <a:rPr lang="en-US" sz="1400" b="1" baseline="0">
              <a:solidFill>
                <a:srgbClr val="FFC000"/>
              </a:solidFill>
              <a:latin typeface="Kulim Park"/>
            </a:rPr>
            <a:t> Location</a:t>
          </a:r>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oneCellAnchor>
    <xdr:from>
      <xdr:col>2</xdr:col>
      <xdr:colOff>427951</xdr:colOff>
      <xdr:row>23</xdr:row>
      <xdr:rowOff>100910</xdr:rowOff>
    </xdr:from>
    <xdr:ext cx="1196589" cy="279619"/>
    <xdr:sp macro="" textlink="">
      <xdr:nvSpPr>
        <xdr:cNvPr id="17" name="TextBox 16">
          <a:extLst>
            <a:ext uri="{FF2B5EF4-FFF2-40B4-BE49-F238E27FC236}">
              <a16:creationId xmlns:a16="http://schemas.microsoft.com/office/drawing/2014/main" id="{BD1B2BB9-8654-3C2B-BEEB-026B364A5A91}"/>
            </a:ext>
          </a:extLst>
        </xdr:cNvPr>
        <xdr:cNvSpPr txBox="1"/>
      </xdr:nvSpPr>
      <xdr:spPr>
        <a:xfrm>
          <a:off x="1644397" y="4456015"/>
          <a:ext cx="1196589"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Communication</a:t>
          </a:r>
          <a:r>
            <a:rPr lang="en-US" sz="1100" b="0" baseline="0">
              <a:solidFill>
                <a:schemeClr val="bg1">
                  <a:lumMod val="95000"/>
                </a:schemeClr>
              </a:solidFill>
            </a:rPr>
            <a:t> </a:t>
          </a:r>
          <a:endParaRPr lang="en-US" sz="1100" b="0">
            <a:solidFill>
              <a:schemeClr val="bg1">
                <a:lumMod val="95000"/>
              </a:schemeClr>
            </a:solidFill>
          </a:endParaRPr>
        </a:p>
        <a:p>
          <a:endParaRPr lang="en-US" sz="1100" b="0">
            <a:solidFill>
              <a:schemeClr val="bg1">
                <a:lumMod val="95000"/>
              </a:schemeClr>
            </a:solidFill>
          </a:endParaRPr>
        </a:p>
        <a:p>
          <a:endParaRPr lang="el-GR" sz="1100" b="0"/>
        </a:p>
      </xdr:txBody>
    </xdr:sp>
    <xdr:clientData/>
  </xdr:oneCellAnchor>
  <xdr:oneCellAnchor>
    <xdr:from>
      <xdr:col>2</xdr:col>
      <xdr:colOff>427952</xdr:colOff>
      <xdr:row>24</xdr:row>
      <xdr:rowOff>184332</xdr:rowOff>
    </xdr:from>
    <xdr:ext cx="1047750" cy="295902"/>
    <xdr:sp macro="" textlink="">
      <xdr:nvSpPr>
        <xdr:cNvPr id="18" name="TextBox 17">
          <a:extLst>
            <a:ext uri="{FF2B5EF4-FFF2-40B4-BE49-F238E27FC236}">
              <a16:creationId xmlns:a16="http://schemas.microsoft.com/office/drawing/2014/main" id="{2845F9DD-BC69-4CB0-4E42-6024685A0119}"/>
            </a:ext>
          </a:extLst>
        </xdr:cNvPr>
        <xdr:cNvSpPr txBox="1"/>
      </xdr:nvSpPr>
      <xdr:spPr>
        <a:xfrm>
          <a:off x="1644398" y="4728790"/>
          <a:ext cx="1047750" cy="295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Design</a:t>
          </a:r>
        </a:p>
        <a:p>
          <a:endParaRPr lang="en-US" sz="1100" b="0">
            <a:solidFill>
              <a:schemeClr val="bg1">
                <a:lumMod val="95000"/>
              </a:schemeClr>
            </a:solidFill>
          </a:endParaRPr>
        </a:p>
        <a:p>
          <a:endParaRPr lang="el-GR" sz="1100" b="0"/>
        </a:p>
      </xdr:txBody>
    </xdr:sp>
    <xdr:clientData/>
  </xdr:oneCellAnchor>
  <xdr:oneCellAnchor>
    <xdr:from>
      <xdr:col>2</xdr:col>
      <xdr:colOff>426047</xdr:colOff>
      <xdr:row>26</xdr:row>
      <xdr:rowOff>52333</xdr:rowOff>
    </xdr:from>
    <xdr:ext cx="866775" cy="272390"/>
    <xdr:sp macro="" textlink="">
      <xdr:nvSpPr>
        <xdr:cNvPr id="24" name="TextBox 23">
          <a:extLst>
            <a:ext uri="{FF2B5EF4-FFF2-40B4-BE49-F238E27FC236}">
              <a16:creationId xmlns:a16="http://schemas.microsoft.com/office/drawing/2014/main" id="{A843377C-7669-D439-F582-3634F220C27D}"/>
            </a:ext>
          </a:extLst>
        </xdr:cNvPr>
        <xdr:cNvSpPr txBox="1"/>
      </xdr:nvSpPr>
      <xdr:spPr>
        <a:xfrm>
          <a:off x="1642493" y="4975496"/>
          <a:ext cx="866775" cy="27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Excel</a:t>
          </a:r>
        </a:p>
        <a:p>
          <a:endParaRPr lang="el-GR" sz="1100" b="0"/>
        </a:p>
      </xdr:txBody>
    </xdr:sp>
    <xdr:clientData/>
  </xdr:oneCellAnchor>
  <xdr:oneCellAnchor>
    <xdr:from>
      <xdr:col>2</xdr:col>
      <xdr:colOff>424142</xdr:colOff>
      <xdr:row>27</xdr:row>
      <xdr:rowOff>99482</xdr:rowOff>
    </xdr:from>
    <xdr:ext cx="985051" cy="254400"/>
    <xdr:sp macro="" textlink="">
      <xdr:nvSpPr>
        <xdr:cNvPr id="55" name="TextBox 54">
          <a:extLst>
            <a:ext uri="{FF2B5EF4-FFF2-40B4-BE49-F238E27FC236}">
              <a16:creationId xmlns:a16="http://schemas.microsoft.com/office/drawing/2014/main" id="{4BF4E28A-B572-A23D-58BA-104F5B6A151A}"/>
            </a:ext>
          </a:extLst>
        </xdr:cNvPr>
        <xdr:cNvSpPr txBox="1"/>
      </xdr:nvSpPr>
      <xdr:spPr>
        <a:xfrm>
          <a:off x="1640588" y="5211997"/>
          <a:ext cx="985051" cy="25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Management</a:t>
          </a:r>
        </a:p>
        <a:p>
          <a:endParaRPr lang="el-GR" sz="1100" b="0"/>
        </a:p>
      </xdr:txBody>
    </xdr:sp>
    <xdr:clientData/>
  </xdr:oneCellAnchor>
  <xdr:oneCellAnchor>
    <xdr:from>
      <xdr:col>2</xdr:col>
      <xdr:colOff>426047</xdr:colOff>
      <xdr:row>28</xdr:row>
      <xdr:rowOff>180997</xdr:rowOff>
    </xdr:from>
    <xdr:ext cx="866775" cy="400049"/>
    <xdr:sp macro="" textlink="">
      <xdr:nvSpPr>
        <xdr:cNvPr id="57" name="TextBox 56">
          <a:extLst>
            <a:ext uri="{FF2B5EF4-FFF2-40B4-BE49-F238E27FC236}">
              <a16:creationId xmlns:a16="http://schemas.microsoft.com/office/drawing/2014/main" id="{48251A20-7DA0-E545-B4DC-BDC8FCCA8436}"/>
            </a:ext>
          </a:extLst>
        </xdr:cNvPr>
        <xdr:cNvSpPr txBox="1"/>
      </xdr:nvSpPr>
      <xdr:spPr>
        <a:xfrm>
          <a:off x="1642493" y="5482864"/>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Python</a:t>
          </a:r>
        </a:p>
        <a:p>
          <a:endParaRPr lang="en-US" sz="1100" b="0">
            <a:solidFill>
              <a:schemeClr val="bg1">
                <a:lumMod val="95000"/>
              </a:schemeClr>
            </a:solidFill>
          </a:endParaRPr>
        </a:p>
        <a:p>
          <a:endParaRPr lang="el-GR" sz="1100" b="0"/>
        </a:p>
      </xdr:txBody>
    </xdr:sp>
    <xdr:clientData/>
  </xdr:oneCellAnchor>
  <xdr:oneCellAnchor>
    <xdr:from>
      <xdr:col>4</xdr:col>
      <xdr:colOff>464975</xdr:colOff>
      <xdr:row>23</xdr:row>
      <xdr:rowOff>104058</xdr:rowOff>
    </xdr:from>
    <xdr:ext cx="866775" cy="279619"/>
    <xdr:sp macro="" textlink="'Pivot tables'!U13">
      <xdr:nvSpPr>
        <xdr:cNvPr id="58" name="TextBox 57">
          <a:extLst>
            <a:ext uri="{FF2B5EF4-FFF2-40B4-BE49-F238E27FC236}">
              <a16:creationId xmlns:a16="http://schemas.microsoft.com/office/drawing/2014/main" id="{AA118010-CA2D-4CA7-64FD-1547B2C84C20}"/>
            </a:ext>
          </a:extLst>
        </xdr:cNvPr>
        <xdr:cNvSpPr txBox="1"/>
      </xdr:nvSpPr>
      <xdr:spPr>
        <a:xfrm>
          <a:off x="2909725" y="4485558"/>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1C5712F-72E4-49A4-B527-0433710175A8}" type="TxLink">
            <a:rPr lang="en-US" sz="1400" b="0" i="0" u="none" strike="noStrike">
              <a:solidFill>
                <a:srgbClr val="FFC000"/>
              </a:solidFill>
              <a:latin typeface="Kulim Park"/>
            </a:rPr>
            <a:pPr algn="l"/>
            <a:t>12</a:t>
          </a:fld>
          <a:endParaRPr lang="el-GR" sz="1400" b="0">
            <a:solidFill>
              <a:srgbClr val="FFC000"/>
            </a:solidFill>
          </a:endParaRPr>
        </a:p>
      </xdr:txBody>
    </xdr:sp>
    <xdr:clientData/>
  </xdr:oneCellAnchor>
  <xdr:oneCellAnchor>
    <xdr:from>
      <xdr:col>4</xdr:col>
      <xdr:colOff>464975</xdr:colOff>
      <xdr:row>24</xdr:row>
      <xdr:rowOff>150021</xdr:rowOff>
    </xdr:from>
    <xdr:ext cx="866775" cy="279619"/>
    <xdr:sp macro="" textlink="'Pivot tables'!U14">
      <xdr:nvSpPr>
        <xdr:cNvPr id="59" name="TextBox 58">
          <a:extLst>
            <a:ext uri="{FF2B5EF4-FFF2-40B4-BE49-F238E27FC236}">
              <a16:creationId xmlns:a16="http://schemas.microsoft.com/office/drawing/2014/main" id="{C9822DAA-7E9B-460A-A88A-0B3A34159D02}"/>
            </a:ext>
          </a:extLst>
        </xdr:cNvPr>
        <xdr:cNvSpPr txBox="1"/>
      </xdr:nvSpPr>
      <xdr:spPr>
        <a:xfrm>
          <a:off x="2909725" y="4722021"/>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DB713A7-576F-47FC-9A25-70EDE94104BA}" type="TxLink">
            <a:rPr lang="en-US" sz="1400" b="0" i="0" u="none" strike="noStrike">
              <a:solidFill>
                <a:srgbClr val="FFC000"/>
              </a:solidFill>
              <a:latin typeface="Kulim Park"/>
            </a:rPr>
            <a:pPr algn="l"/>
            <a:t>11</a:t>
          </a:fld>
          <a:endParaRPr lang="el-GR" sz="1400" b="0">
            <a:solidFill>
              <a:srgbClr val="FFC000"/>
            </a:solidFill>
          </a:endParaRPr>
        </a:p>
      </xdr:txBody>
    </xdr:sp>
    <xdr:clientData/>
  </xdr:oneCellAnchor>
  <xdr:oneCellAnchor>
    <xdr:from>
      <xdr:col>4</xdr:col>
      <xdr:colOff>464975</xdr:colOff>
      <xdr:row>26</xdr:row>
      <xdr:rowOff>22556</xdr:rowOff>
    </xdr:from>
    <xdr:ext cx="866775" cy="279619"/>
    <xdr:sp macro="" textlink="'Pivot tables'!U15">
      <xdr:nvSpPr>
        <xdr:cNvPr id="63" name="TextBox 62">
          <a:extLst>
            <a:ext uri="{FF2B5EF4-FFF2-40B4-BE49-F238E27FC236}">
              <a16:creationId xmlns:a16="http://schemas.microsoft.com/office/drawing/2014/main" id="{B03EE66E-FB38-20B7-0B4E-7BB30FE6DDF8}"/>
            </a:ext>
          </a:extLst>
        </xdr:cNvPr>
        <xdr:cNvSpPr txBox="1"/>
      </xdr:nvSpPr>
      <xdr:spPr>
        <a:xfrm>
          <a:off x="2909725" y="4975556"/>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087DBF8-6EB6-4E86-88A0-0C21EF4C51CE}" type="TxLink">
            <a:rPr lang="en-US" sz="1400" b="0" i="0" u="none" strike="noStrike">
              <a:solidFill>
                <a:srgbClr val="FFC000"/>
              </a:solidFill>
              <a:latin typeface="Kulim Park"/>
            </a:rPr>
            <a:pPr algn="l"/>
            <a:t>7</a:t>
          </a:fld>
          <a:endParaRPr lang="el-GR" sz="1400" b="0">
            <a:solidFill>
              <a:srgbClr val="FFC000"/>
            </a:solidFill>
          </a:endParaRPr>
        </a:p>
      </xdr:txBody>
    </xdr:sp>
    <xdr:clientData/>
  </xdr:oneCellAnchor>
  <xdr:oneCellAnchor>
    <xdr:from>
      <xdr:col>4</xdr:col>
      <xdr:colOff>464975</xdr:colOff>
      <xdr:row>27</xdr:row>
      <xdr:rowOff>98343</xdr:rowOff>
    </xdr:from>
    <xdr:ext cx="866775" cy="279619"/>
    <xdr:sp macro="" textlink="'Pivot tables'!U16">
      <xdr:nvSpPr>
        <xdr:cNvPr id="64" name="TextBox 63">
          <a:extLst>
            <a:ext uri="{FF2B5EF4-FFF2-40B4-BE49-F238E27FC236}">
              <a16:creationId xmlns:a16="http://schemas.microsoft.com/office/drawing/2014/main" id="{89283A2D-9516-40BD-6E1E-F621BF976746}"/>
            </a:ext>
          </a:extLst>
        </xdr:cNvPr>
        <xdr:cNvSpPr txBox="1"/>
      </xdr:nvSpPr>
      <xdr:spPr>
        <a:xfrm>
          <a:off x="2909725" y="5241843"/>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BD20F6A5-4D00-4752-AB22-3F5B17DB6934}" type="TxLink">
            <a:rPr lang="en-US" sz="1400" b="0" i="0" u="none" strike="noStrike">
              <a:solidFill>
                <a:srgbClr val="FFC000"/>
              </a:solidFill>
              <a:latin typeface="Kulim Park"/>
            </a:rPr>
            <a:pPr algn="l"/>
            <a:t>11</a:t>
          </a:fld>
          <a:endParaRPr lang="el-GR" sz="1400" b="0">
            <a:solidFill>
              <a:srgbClr val="FFC000"/>
            </a:solidFill>
          </a:endParaRPr>
        </a:p>
      </xdr:txBody>
    </xdr:sp>
    <xdr:clientData/>
  </xdr:oneCellAnchor>
  <xdr:oneCellAnchor>
    <xdr:from>
      <xdr:col>4</xdr:col>
      <xdr:colOff>464975</xdr:colOff>
      <xdr:row>28</xdr:row>
      <xdr:rowOff>164019</xdr:rowOff>
    </xdr:from>
    <xdr:ext cx="866775" cy="279619"/>
    <xdr:sp macro="" textlink="'Pivot tables'!U17">
      <xdr:nvSpPr>
        <xdr:cNvPr id="65" name="TextBox 64">
          <a:extLst>
            <a:ext uri="{FF2B5EF4-FFF2-40B4-BE49-F238E27FC236}">
              <a16:creationId xmlns:a16="http://schemas.microsoft.com/office/drawing/2014/main" id="{70376DB3-3198-77F7-B076-8735459CD4B3}"/>
            </a:ext>
          </a:extLst>
        </xdr:cNvPr>
        <xdr:cNvSpPr txBox="1"/>
      </xdr:nvSpPr>
      <xdr:spPr>
        <a:xfrm>
          <a:off x="2909725" y="5498019"/>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3EFAED7-2381-458F-9302-BDFD5AD69DF6}" type="TxLink">
            <a:rPr lang="en-US" sz="1400" b="0" i="0" u="none" strike="noStrike">
              <a:solidFill>
                <a:srgbClr val="FFC000"/>
              </a:solidFill>
              <a:latin typeface="Kulim Park"/>
            </a:rPr>
            <a:pPr algn="l"/>
            <a:t>9</a:t>
          </a:fld>
          <a:endParaRPr lang="el-GR" sz="1400" b="0">
            <a:solidFill>
              <a:srgbClr val="FFC000"/>
            </a:solidFill>
          </a:endParaRPr>
        </a:p>
      </xdr:txBody>
    </xdr:sp>
    <xdr:clientData/>
  </xdr:oneCellAnchor>
  <xdr:oneCellAnchor>
    <xdr:from>
      <xdr:col>2</xdr:col>
      <xdr:colOff>419292</xdr:colOff>
      <xdr:row>20</xdr:row>
      <xdr:rowOff>84367</xdr:rowOff>
    </xdr:from>
    <xdr:ext cx="1347998" cy="638615"/>
    <xdr:sp macro="" textlink="">
      <xdr:nvSpPr>
        <xdr:cNvPr id="74" name="TextBox 73">
          <a:extLst>
            <a:ext uri="{FF2B5EF4-FFF2-40B4-BE49-F238E27FC236}">
              <a16:creationId xmlns:a16="http://schemas.microsoft.com/office/drawing/2014/main" id="{8AB4AAAF-9792-BE0D-C1DC-0E330A2C2D72}"/>
            </a:ext>
          </a:extLst>
        </xdr:cNvPr>
        <xdr:cNvSpPr txBox="1"/>
      </xdr:nvSpPr>
      <xdr:spPr>
        <a:xfrm>
          <a:off x="1635738" y="3871415"/>
          <a:ext cx="1347998" cy="638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Skills BreakDown</a:t>
          </a:r>
        </a:p>
        <a:p>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oneCellAnchor>
    <xdr:from>
      <xdr:col>14</xdr:col>
      <xdr:colOff>428498</xdr:colOff>
      <xdr:row>12</xdr:row>
      <xdr:rowOff>161196</xdr:rowOff>
    </xdr:from>
    <xdr:ext cx="1488303" cy="814145"/>
    <xdr:sp macro="" textlink="'Pivot tables'!Q16">
      <xdr:nvSpPr>
        <xdr:cNvPr id="77" name="TextBox 76">
          <a:extLst>
            <a:ext uri="{FF2B5EF4-FFF2-40B4-BE49-F238E27FC236}">
              <a16:creationId xmlns:a16="http://schemas.microsoft.com/office/drawing/2014/main" id="{9E04461B-63A3-F3E6-C6A5-EFC7B6314CF7}"/>
            </a:ext>
          </a:extLst>
        </xdr:cNvPr>
        <xdr:cNvSpPr txBox="1"/>
      </xdr:nvSpPr>
      <xdr:spPr>
        <a:xfrm>
          <a:off x="8985123" y="2447196"/>
          <a:ext cx="1488303" cy="81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5000" b="1">
              <a:solidFill>
                <a:schemeClr val="bg1"/>
              </a:solidFill>
              <a:latin typeface="Kulim Park"/>
            </a:rPr>
            <a:t>2.6</a:t>
          </a:r>
          <a:endParaRPr lang="el-GR" sz="5000" b="1">
            <a:solidFill>
              <a:schemeClr val="bg1"/>
            </a:solidFill>
            <a:latin typeface="Kulim Park"/>
          </a:endParaRPr>
        </a:p>
      </xdr:txBody>
    </xdr:sp>
    <xdr:clientData/>
  </xdr:oneCellAnchor>
  <xdr:oneCellAnchor>
    <xdr:from>
      <xdr:col>5</xdr:col>
      <xdr:colOff>509358</xdr:colOff>
      <xdr:row>16</xdr:row>
      <xdr:rowOff>92337</xdr:rowOff>
    </xdr:from>
    <xdr:ext cx="1647825" cy="462491"/>
    <xdr:sp macro="" textlink="">
      <xdr:nvSpPr>
        <xdr:cNvPr id="78" name="TextBox 77">
          <a:extLst>
            <a:ext uri="{FF2B5EF4-FFF2-40B4-BE49-F238E27FC236}">
              <a16:creationId xmlns:a16="http://schemas.microsoft.com/office/drawing/2014/main" id="{F973268E-2FC6-232D-F963-60A50B1E387B}"/>
            </a:ext>
          </a:extLst>
        </xdr:cNvPr>
        <xdr:cNvSpPr txBox="1"/>
      </xdr:nvSpPr>
      <xdr:spPr>
        <a:xfrm>
          <a:off x="3550472" y="3121976"/>
          <a:ext cx="1647825" cy="462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Total Employees</a:t>
          </a:r>
        </a:p>
        <a:p>
          <a:endParaRPr lang="en-US" sz="1600" b="1">
            <a:solidFill>
              <a:srgbClr val="FFC000"/>
            </a:solidFill>
            <a:latin typeface="Kulim Park"/>
          </a:endParaRPr>
        </a:p>
        <a:p>
          <a:endParaRPr lang="el-GR" sz="1600" b="1">
            <a:solidFill>
              <a:srgbClr val="FFC000"/>
            </a:solidFill>
            <a:latin typeface="Kulim Park"/>
          </a:endParaRPr>
        </a:p>
      </xdr:txBody>
    </xdr:sp>
    <xdr:clientData/>
  </xdr:oneCellAnchor>
  <xdr:oneCellAnchor>
    <xdr:from>
      <xdr:col>7</xdr:col>
      <xdr:colOff>446849</xdr:colOff>
      <xdr:row>22</xdr:row>
      <xdr:rowOff>169526</xdr:rowOff>
    </xdr:from>
    <xdr:ext cx="702944" cy="250030"/>
    <xdr:sp macro="" textlink="">
      <xdr:nvSpPr>
        <xdr:cNvPr id="79" name="TextBox 78">
          <a:extLst>
            <a:ext uri="{FF2B5EF4-FFF2-40B4-BE49-F238E27FC236}">
              <a16:creationId xmlns:a16="http://schemas.microsoft.com/office/drawing/2014/main" id="{BF9D05D2-2C62-FF20-765A-033E1950A4C1}"/>
            </a:ext>
          </a:extLst>
        </xdr:cNvPr>
        <xdr:cNvSpPr txBox="1"/>
      </xdr:nvSpPr>
      <xdr:spPr>
        <a:xfrm>
          <a:off x="4853197" y="4178309"/>
          <a:ext cx="702944" cy="250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FFC000"/>
              </a:solidFill>
              <a:latin typeface="+mj-lt"/>
            </a:rPr>
            <a:t>Females</a:t>
          </a:r>
        </a:p>
        <a:p>
          <a:endParaRPr lang="en-US" sz="1100" b="1">
            <a:solidFill>
              <a:schemeClr val="bg1">
                <a:lumMod val="95000"/>
              </a:schemeClr>
            </a:solidFill>
            <a:latin typeface="+mj-lt"/>
          </a:endParaRPr>
        </a:p>
        <a:p>
          <a:endParaRPr lang="en-US" sz="1100" b="1">
            <a:solidFill>
              <a:schemeClr val="bg1">
                <a:lumMod val="95000"/>
              </a:schemeClr>
            </a:solidFill>
            <a:latin typeface="+mj-lt"/>
          </a:endParaRPr>
        </a:p>
        <a:p>
          <a:endParaRPr lang="el-GR" sz="1100" b="1">
            <a:latin typeface="+mj-lt"/>
          </a:endParaRPr>
        </a:p>
      </xdr:txBody>
    </xdr:sp>
    <xdr:clientData/>
  </xdr:oneCellAnchor>
  <xdr:oneCellAnchor>
    <xdr:from>
      <xdr:col>5</xdr:col>
      <xdr:colOff>377358</xdr:colOff>
      <xdr:row>23</xdr:row>
      <xdr:rowOff>14064</xdr:rowOff>
    </xdr:from>
    <xdr:ext cx="668654" cy="250030"/>
    <xdr:sp macro="" textlink="">
      <xdr:nvSpPr>
        <xdr:cNvPr id="80" name="TextBox 79">
          <a:extLst>
            <a:ext uri="{FF2B5EF4-FFF2-40B4-BE49-F238E27FC236}">
              <a16:creationId xmlns:a16="http://schemas.microsoft.com/office/drawing/2014/main" id="{4EAD15E4-2B74-7DE2-C587-2F568A815FB6}"/>
            </a:ext>
          </a:extLst>
        </xdr:cNvPr>
        <xdr:cNvSpPr txBox="1"/>
      </xdr:nvSpPr>
      <xdr:spPr>
        <a:xfrm>
          <a:off x="3524749" y="4205064"/>
          <a:ext cx="668654" cy="250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FFC000"/>
              </a:solidFill>
              <a:latin typeface="+mj-lt"/>
            </a:rPr>
            <a:t>Males</a:t>
          </a:r>
        </a:p>
        <a:p>
          <a:endParaRPr lang="en-US" sz="1100" b="1">
            <a:solidFill>
              <a:srgbClr val="FFC000"/>
            </a:solidFill>
            <a:latin typeface="+mj-lt"/>
          </a:endParaRPr>
        </a:p>
        <a:p>
          <a:endParaRPr lang="en-US" sz="1100" b="1">
            <a:solidFill>
              <a:srgbClr val="FFC000"/>
            </a:solidFill>
            <a:latin typeface="+mj-lt"/>
          </a:endParaRPr>
        </a:p>
        <a:p>
          <a:endParaRPr lang="el-GR" sz="1100" b="1">
            <a:solidFill>
              <a:srgbClr val="FFC000"/>
            </a:solidFill>
            <a:latin typeface="+mj-lt"/>
          </a:endParaRPr>
        </a:p>
      </xdr:txBody>
    </xdr:sp>
    <xdr:clientData/>
  </xdr:oneCellAnchor>
  <xdr:twoCellAnchor>
    <xdr:from>
      <xdr:col>7</xdr:col>
      <xdr:colOff>510542</xdr:colOff>
      <xdr:row>23</xdr:row>
      <xdr:rowOff>75206</xdr:rowOff>
    </xdr:from>
    <xdr:to>
      <xdr:col>9</xdr:col>
      <xdr:colOff>318016</xdr:colOff>
      <xdr:row>29</xdr:row>
      <xdr:rowOff>75462</xdr:rowOff>
    </xdr:to>
    <xdr:graphicFrame macro="">
      <xdr:nvGraphicFramePr>
        <xdr:cNvPr id="81" name="Chart 80">
          <a:extLst>
            <a:ext uri="{FF2B5EF4-FFF2-40B4-BE49-F238E27FC236}">
              <a16:creationId xmlns:a16="http://schemas.microsoft.com/office/drawing/2014/main" id="{35580FCD-61C9-4343-BAE5-EEA5A0408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460929</xdr:colOff>
      <xdr:row>23</xdr:row>
      <xdr:rowOff>93865</xdr:rowOff>
    </xdr:from>
    <xdr:to>
      <xdr:col>7</xdr:col>
      <xdr:colOff>256761</xdr:colOff>
      <xdr:row>29</xdr:row>
      <xdr:rowOff>57979</xdr:rowOff>
    </xdr:to>
    <xdr:graphicFrame macro="">
      <xdr:nvGraphicFramePr>
        <xdr:cNvPr id="82" name="Chart 81">
          <a:extLst>
            <a:ext uri="{FF2B5EF4-FFF2-40B4-BE49-F238E27FC236}">
              <a16:creationId xmlns:a16="http://schemas.microsoft.com/office/drawing/2014/main" id="{0EFCB042-5D47-482E-B586-A1BCF9B50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6</xdr:col>
      <xdr:colOff>120428</xdr:colOff>
      <xdr:row>25</xdr:row>
      <xdr:rowOff>96160</xdr:rowOff>
    </xdr:from>
    <xdr:ext cx="542264" cy="345544"/>
    <xdr:sp macro="" textlink="'Pivot tables'!M14">
      <xdr:nvSpPr>
        <xdr:cNvPr id="83" name="TextBox 82">
          <a:extLst>
            <a:ext uri="{FF2B5EF4-FFF2-40B4-BE49-F238E27FC236}">
              <a16:creationId xmlns:a16="http://schemas.microsoft.com/office/drawing/2014/main" id="{522C7702-2154-6C09-30DF-5A12CCB5ABB1}"/>
            </a:ext>
          </a:extLst>
        </xdr:cNvPr>
        <xdr:cNvSpPr txBox="1"/>
      </xdr:nvSpPr>
      <xdr:spPr>
        <a:xfrm>
          <a:off x="3897298" y="4651595"/>
          <a:ext cx="5422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C8749A6-B176-4166-9A3B-4F7F35B98748}" type="TxLink">
            <a:rPr lang="en-US" sz="1600" b="1" i="0" u="none" strike="noStrike">
              <a:solidFill>
                <a:schemeClr val="bg1"/>
              </a:solidFill>
              <a:latin typeface="Kulium Park"/>
            </a:rPr>
            <a:pPr/>
            <a:t>52%</a:t>
          </a:fld>
          <a:endParaRPr lang="el-GR" sz="1600" b="1">
            <a:solidFill>
              <a:schemeClr val="bg1"/>
            </a:solidFill>
          </a:endParaRPr>
        </a:p>
      </xdr:txBody>
    </xdr:sp>
    <xdr:clientData/>
  </xdr:oneCellAnchor>
  <xdr:oneCellAnchor>
    <xdr:from>
      <xdr:col>8</xdr:col>
      <xdr:colOff>174597</xdr:colOff>
      <xdr:row>25</xdr:row>
      <xdr:rowOff>91687</xdr:rowOff>
    </xdr:from>
    <xdr:ext cx="542264" cy="345544"/>
    <xdr:sp macro="" textlink="'Pivot tables'!M13">
      <xdr:nvSpPr>
        <xdr:cNvPr id="88" name="TextBox 87">
          <a:extLst>
            <a:ext uri="{FF2B5EF4-FFF2-40B4-BE49-F238E27FC236}">
              <a16:creationId xmlns:a16="http://schemas.microsoft.com/office/drawing/2014/main" id="{DBB89857-EDDE-1C17-738D-07A0C7DAC8B8}"/>
            </a:ext>
          </a:extLst>
        </xdr:cNvPr>
        <xdr:cNvSpPr txBox="1"/>
      </xdr:nvSpPr>
      <xdr:spPr>
        <a:xfrm>
          <a:off x="5210423" y="4647122"/>
          <a:ext cx="5422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EFCA8C8-285F-46FD-84A7-D94E8A28BACC}" type="TxLink">
            <a:rPr lang="en-US" sz="1600" b="1" i="0" u="none" strike="noStrike">
              <a:solidFill>
                <a:schemeClr val="bg1"/>
              </a:solidFill>
              <a:latin typeface="Kulium Park"/>
            </a:rPr>
            <a:pPr/>
            <a:t>48%</a:t>
          </a:fld>
          <a:endParaRPr lang="el-GR" sz="1600" b="1">
            <a:solidFill>
              <a:schemeClr val="bg1"/>
            </a:solidFill>
          </a:endParaRPr>
        </a:p>
      </xdr:txBody>
    </xdr:sp>
    <xdr:clientData/>
  </xdr:oneCellAnchor>
  <xdr:oneCellAnchor>
    <xdr:from>
      <xdr:col>12</xdr:col>
      <xdr:colOff>448580</xdr:colOff>
      <xdr:row>26</xdr:row>
      <xdr:rowOff>115058</xdr:rowOff>
    </xdr:from>
    <xdr:ext cx="866775" cy="279619"/>
    <xdr:sp macro="" textlink="">
      <xdr:nvSpPr>
        <xdr:cNvPr id="75" name="TextBox 74">
          <a:extLst>
            <a:ext uri="{FF2B5EF4-FFF2-40B4-BE49-F238E27FC236}">
              <a16:creationId xmlns:a16="http://schemas.microsoft.com/office/drawing/2014/main" id="{10DF47DF-9243-98CD-C177-D04F8A6BE084}"/>
            </a:ext>
          </a:extLst>
        </xdr:cNvPr>
        <xdr:cNvSpPr txBox="1"/>
      </xdr:nvSpPr>
      <xdr:spPr>
        <a:xfrm>
          <a:off x="7748412" y="5109680"/>
          <a:ext cx="866775" cy="279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Managers</a:t>
          </a:r>
        </a:p>
        <a:p>
          <a:endParaRPr lang="en-US" sz="1100" b="0">
            <a:solidFill>
              <a:schemeClr val="bg1">
                <a:lumMod val="95000"/>
              </a:schemeClr>
            </a:solidFill>
          </a:endParaRPr>
        </a:p>
        <a:p>
          <a:endParaRPr lang="en-US" sz="1100" b="0">
            <a:solidFill>
              <a:schemeClr val="bg1">
                <a:lumMod val="95000"/>
              </a:schemeClr>
            </a:solidFill>
          </a:endParaRPr>
        </a:p>
        <a:p>
          <a:endParaRPr lang="el-GR" sz="1100" b="0"/>
        </a:p>
      </xdr:txBody>
    </xdr:sp>
    <xdr:clientData/>
  </xdr:oneCellAnchor>
  <xdr:oneCellAnchor>
    <xdr:from>
      <xdr:col>10</xdr:col>
      <xdr:colOff>9723</xdr:colOff>
      <xdr:row>26</xdr:row>
      <xdr:rowOff>125183</xdr:rowOff>
    </xdr:from>
    <xdr:ext cx="1047750" cy="400049"/>
    <xdr:sp macro="" textlink="">
      <xdr:nvSpPr>
        <xdr:cNvPr id="84" name="TextBox 83">
          <a:extLst>
            <a:ext uri="{FF2B5EF4-FFF2-40B4-BE49-F238E27FC236}">
              <a16:creationId xmlns:a16="http://schemas.microsoft.com/office/drawing/2014/main" id="{3F092CAB-AEC1-B817-B810-382470A1F188}"/>
            </a:ext>
          </a:extLst>
        </xdr:cNvPr>
        <xdr:cNvSpPr txBox="1"/>
      </xdr:nvSpPr>
      <xdr:spPr>
        <a:xfrm>
          <a:off x="6092916" y="5119805"/>
          <a:ext cx="1047750"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HR Specialists</a:t>
          </a:r>
        </a:p>
        <a:p>
          <a:endParaRPr lang="en-US" sz="1100" b="0">
            <a:solidFill>
              <a:schemeClr val="bg1">
                <a:lumMod val="95000"/>
              </a:schemeClr>
            </a:solidFill>
          </a:endParaRPr>
        </a:p>
        <a:p>
          <a:endParaRPr lang="el-GR" sz="1100" b="0"/>
        </a:p>
      </xdr:txBody>
    </xdr:sp>
    <xdr:clientData/>
  </xdr:oneCellAnchor>
  <xdr:oneCellAnchor>
    <xdr:from>
      <xdr:col>12</xdr:col>
      <xdr:colOff>116116</xdr:colOff>
      <xdr:row>27</xdr:row>
      <xdr:rowOff>93809</xdr:rowOff>
    </xdr:from>
    <xdr:ext cx="866775" cy="400049"/>
    <xdr:sp macro="" textlink="">
      <xdr:nvSpPr>
        <xdr:cNvPr id="85" name="TextBox 84">
          <a:extLst>
            <a:ext uri="{FF2B5EF4-FFF2-40B4-BE49-F238E27FC236}">
              <a16:creationId xmlns:a16="http://schemas.microsoft.com/office/drawing/2014/main" id="{806E9C0F-EF9B-A531-1A8A-4E7D5B8BA366}"/>
            </a:ext>
          </a:extLst>
        </xdr:cNvPr>
        <xdr:cNvSpPr txBox="1"/>
      </xdr:nvSpPr>
      <xdr:spPr>
        <a:xfrm>
          <a:off x="7415948" y="5280532"/>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Developers</a:t>
          </a:r>
        </a:p>
        <a:p>
          <a:endParaRPr lang="el-GR" sz="1100" b="0"/>
        </a:p>
      </xdr:txBody>
    </xdr:sp>
    <xdr:clientData/>
  </xdr:oneCellAnchor>
  <xdr:oneCellAnchor>
    <xdr:from>
      <xdr:col>10</xdr:col>
      <xdr:colOff>359049</xdr:colOff>
      <xdr:row>27</xdr:row>
      <xdr:rowOff>91841</xdr:rowOff>
    </xdr:from>
    <xdr:ext cx="866775" cy="400049"/>
    <xdr:sp macro="" textlink="">
      <xdr:nvSpPr>
        <xdr:cNvPr id="86" name="TextBox 85">
          <a:extLst>
            <a:ext uri="{FF2B5EF4-FFF2-40B4-BE49-F238E27FC236}">
              <a16:creationId xmlns:a16="http://schemas.microsoft.com/office/drawing/2014/main" id="{8BDD63DA-4E00-57DD-4B75-D372ED89FF0C}"/>
            </a:ext>
          </a:extLst>
        </xdr:cNvPr>
        <xdr:cNvSpPr txBox="1"/>
      </xdr:nvSpPr>
      <xdr:spPr>
        <a:xfrm>
          <a:off x="6442242" y="5278564"/>
          <a:ext cx="866775" cy="400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Designers</a:t>
          </a:r>
        </a:p>
        <a:p>
          <a:endParaRPr lang="el-GR" sz="1100" b="0"/>
        </a:p>
      </xdr:txBody>
    </xdr:sp>
    <xdr:clientData/>
  </xdr:oneCellAnchor>
  <xdr:oneCellAnchor>
    <xdr:from>
      <xdr:col>11</xdr:col>
      <xdr:colOff>381486</xdr:colOff>
      <xdr:row>26</xdr:row>
      <xdr:rowOff>127565</xdr:rowOff>
    </xdr:from>
    <xdr:ext cx="866775" cy="256638"/>
    <xdr:sp macro="" textlink="">
      <xdr:nvSpPr>
        <xdr:cNvPr id="87" name="TextBox 86">
          <a:extLst>
            <a:ext uri="{FF2B5EF4-FFF2-40B4-BE49-F238E27FC236}">
              <a16:creationId xmlns:a16="http://schemas.microsoft.com/office/drawing/2014/main" id="{F70176FB-D397-764E-B29B-EABA385B3A07}"/>
            </a:ext>
          </a:extLst>
        </xdr:cNvPr>
        <xdr:cNvSpPr txBox="1"/>
      </xdr:nvSpPr>
      <xdr:spPr>
        <a:xfrm>
          <a:off x="7072999" y="5122187"/>
          <a:ext cx="866775" cy="2566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bg1">
                  <a:lumMod val="95000"/>
                </a:schemeClr>
              </a:solidFill>
            </a:rPr>
            <a:t>Analysts</a:t>
          </a:r>
        </a:p>
        <a:p>
          <a:endParaRPr lang="en-US" sz="1100" b="0">
            <a:solidFill>
              <a:schemeClr val="bg1">
                <a:lumMod val="95000"/>
              </a:schemeClr>
            </a:solidFill>
          </a:endParaRPr>
        </a:p>
        <a:p>
          <a:endParaRPr lang="el-GR" sz="1100" b="0"/>
        </a:p>
      </xdr:txBody>
    </xdr:sp>
    <xdr:clientData/>
  </xdr:oneCellAnchor>
  <xdr:twoCellAnchor>
    <xdr:from>
      <xdr:col>12</xdr:col>
      <xdr:colOff>68742</xdr:colOff>
      <xdr:row>27</xdr:row>
      <xdr:rowOff>184653</xdr:rowOff>
    </xdr:from>
    <xdr:to>
      <xdr:col>12</xdr:col>
      <xdr:colOff>160084</xdr:colOff>
      <xdr:row>28</xdr:row>
      <xdr:rowOff>86654</xdr:rowOff>
    </xdr:to>
    <xdr:sp macro="" textlink="">
      <xdr:nvSpPr>
        <xdr:cNvPr id="89" name="Oval 88">
          <a:extLst>
            <a:ext uri="{FF2B5EF4-FFF2-40B4-BE49-F238E27FC236}">
              <a16:creationId xmlns:a16="http://schemas.microsoft.com/office/drawing/2014/main" id="{4BD23591-DE20-2354-CAE7-387C9BC3266A}"/>
            </a:ext>
          </a:extLst>
        </xdr:cNvPr>
        <xdr:cNvSpPr/>
      </xdr:nvSpPr>
      <xdr:spPr>
        <a:xfrm>
          <a:off x="7368574" y="5371376"/>
          <a:ext cx="91342" cy="94102"/>
        </a:xfrm>
        <a:prstGeom prst="ellipse">
          <a:avLst/>
        </a:prstGeom>
        <a:solidFill>
          <a:srgbClr val="57632B"/>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10</xdr:col>
      <xdr:colOff>312627</xdr:colOff>
      <xdr:row>27</xdr:row>
      <xdr:rowOff>184653</xdr:rowOff>
    </xdr:from>
    <xdr:to>
      <xdr:col>10</xdr:col>
      <xdr:colOff>408535</xdr:colOff>
      <xdr:row>28</xdr:row>
      <xdr:rowOff>86654</xdr:rowOff>
    </xdr:to>
    <xdr:sp macro="" textlink="">
      <xdr:nvSpPr>
        <xdr:cNvPr id="90" name="Oval 89">
          <a:extLst>
            <a:ext uri="{FF2B5EF4-FFF2-40B4-BE49-F238E27FC236}">
              <a16:creationId xmlns:a16="http://schemas.microsoft.com/office/drawing/2014/main" id="{B9145053-CDAB-F67F-6761-2E747BDAD9BD}"/>
            </a:ext>
          </a:extLst>
        </xdr:cNvPr>
        <xdr:cNvSpPr/>
      </xdr:nvSpPr>
      <xdr:spPr>
        <a:xfrm>
          <a:off x="6395820" y="5371376"/>
          <a:ext cx="95908" cy="94102"/>
        </a:xfrm>
        <a:prstGeom prst="ellipse">
          <a:avLst/>
        </a:prstGeom>
        <a:solidFill>
          <a:schemeClr val="tx1">
            <a:lumMod val="50000"/>
            <a:lumOff val="50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11</xdr:col>
      <xdr:colOff>324877</xdr:colOff>
      <xdr:row>27</xdr:row>
      <xdr:rowOff>21959</xdr:rowOff>
    </xdr:from>
    <xdr:to>
      <xdr:col>11</xdr:col>
      <xdr:colOff>416219</xdr:colOff>
      <xdr:row>27</xdr:row>
      <xdr:rowOff>116061</xdr:rowOff>
    </xdr:to>
    <xdr:sp macro="" textlink="">
      <xdr:nvSpPr>
        <xdr:cNvPr id="91" name="Oval 90">
          <a:extLst>
            <a:ext uri="{FF2B5EF4-FFF2-40B4-BE49-F238E27FC236}">
              <a16:creationId xmlns:a16="http://schemas.microsoft.com/office/drawing/2014/main" id="{3B843498-2EA6-D0DC-D758-8D4AD319EE6A}"/>
            </a:ext>
          </a:extLst>
        </xdr:cNvPr>
        <xdr:cNvSpPr/>
      </xdr:nvSpPr>
      <xdr:spPr>
        <a:xfrm>
          <a:off x="7016390" y="5208682"/>
          <a:ext cx="91342" cy="94102"/>
        </a:xfrm>
        <a:prstGeom prst="ellipse">
          <a:avLst/>
        </a:prstGeom>
        <a:solidFill>
          <a:schemeClr val="accent2"/>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14</xdr:col>
      <xdr:colOff>167692</xdr:colOff>
      <xdr:row>19</xdr:row>
      <xdr:rowOff>135859</xdr:rowOff>
    </xdr:from>
    <xdr:to>
      <xdr:col>14</xdr:col>
      <xdr:colOff>270632</xdr:colOff>
      <xdr:row>20</xdr:row>
      <xdr:rowOff>49424</xdr:rowOff>
    </xdr:to>
    <xdr:sp macro="" textlink="">
      <xdr:nvSpPr>
        <xdr:cNvPr id="92" name="Oval 91">
          <a:extLst>
            <a:ext uri="{FF2B5EF4-FFF2-40B4-BE49-F238E27FC236}">
              <a16:creationId xmlns:a16="http://schemas.microsoft.com/office/drawing/2014/main" id="{D039C386-4111-C84F-5E8C-EBF380A263AA}"/>
            </a:ext>
          </a:extLst>
        </xdr:cNvPr>
        <xdr:cNvSpPr/>
      </xdr:nvSpPr>
      <xdr:spPr>
        <a:xfrm>
          <a:off x="8702092" y="3755359"/>
          <a:ext cx="102940" cy="104065"/>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12</xdr:col>
      <xdr:colOff>419675</xdr:colOff>
      <xdr:row>27</xdr:row>
      <xdr:rowOff>21959</xdr:rowOff>
    </xdr:from>
    <xdr:to>
      <xdr:col>12</xdr:col>
      <xdr:colOff>515583</xdr:colOff>
      <xdr:row>27</xdr:row>
      <xdr:rowOff>116061</xdr:rowOff>
    </xdr:to>
    <xdr:sp macro="" textlink="">
      <xdr:nvSpPr>
        <xdr:cNvPr id="93" name="Oval 92">
          <a:extLst>
            <a:ext uri="{FF2B5EF4-FFF2-40B4-BE49-F238E27FC236}">
              <a16:creationId xmlns:a16="http://schemas.microsoft.com/office/drawing/2014/main" id="{E6DCF5D7-2A02-4C42-1DB4-943A73BE828C}"/>
            </a:ext>
          </a:extLst>
        </xdr:cNvPr>
        <xdr:cNvSpPr/>
      </xdr:nvSpPr>
      <xdr:spPr>
        <a:xfrm>
          <a:off x="7719507" y="5208682"/>
          <a:ext cx="95908" cy="94102"/>
        </a:xfrm>
        <a:prstGeom prst="ellipse">
          <a:avLst/>
        </a:prstGeom>
        <a:solidFill>
          <a:srgbClr val="FFC000"/>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oneCellAnchor>
    <xdr:from>
      <xdr:col>10</xdr:col>
      <xdr:colOff>58754</xdr:colOff>
      <xdr:row>16</xdr:row>
      <xdr:rowOff>142690</xdr:rowOff>
    </xdr:from>
    <xdr:ext cx="1647825" cy="246137"/>
    <xdr:sp macro="" textlink="">
      <xdr:nvSpPr>
        <xdr:cNvPr id="94" name="TextBox 93">
          <a:extLst>
            <a:ext uri="{FF2B5EF4-FFF2-40B4-BE49-F238E27FC236}">
              <a16:creationId xmlns:a16="http://schemas.microsoft.com/office/drawing/2014/main" id="{7A368341-EF8B-56DA-2501-5EA6811AB20D}"/>
            </a:ext>
          </a:extLst>
        </xdr:cNvPr>
        <xdr:cNvSpPr txBox="1"/>
      </xdr:nvSpPr>
      <xdr:spPr>
        <a:xfrm>
          <a:off x="6140983" y="3172329"/>
          <a:ext cx="1647825" cy="246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Leave</a:t>
          </a:r>
          <a:r>
            <a:rPr lang="en-US" sz="1400" b="1" baseline="0">
              <a:solidFill>
                <a:srgbClr val="FFC000"/>
              </a:solidFill>
              <a:latin typeface="Kulim Park"/>
            </a:rPr>
            <a:t> Tracking </a:t>
          </a:r>
          <a:endParaRPr lang="en-US" sz="1400" b="1">
            <a:solidFill>
              <a:srgbClr val="FFC000"/>
            </a:solidFill>
            <a:latin typeface="Kulim Park"/>
          </a:endParaRPr>
        </a:p>
        <a:p>
          <a:endParaRPr lang="en-US" sz="1600" b="1">
            <a:solidFill>
              <a:srgbClr val="FFC000"/>
            </a:solidFill>
            <a:latin typeface="Kulim Park"/>
          </a:endParaRPr>
        </a:p>
        <a:p>
          <a:endParaRPr lang="el-GR" sz="1600" b="1">
            <a:solidFill>
              <a:srgbClr val="FFC000"/>
            </a:solidFill>
            <a:latin typeface="Kulim Park"/>
          </a:endParaRPr>
        </a:p>
      </xdr:txBody>
    </xdr:sp>
    <xdr:clientData/>
  </xdr:oneCellAnchor>
  <xdr:oneCellAnchor>
    <xdr:from>
      <xdr:col>10</xdr:col>
      <xdr:colOff>57115</xdr:colOff>
      <xdr:row>17</xdr:row>
      <xdr:rowOff>164784</xdr:rowOff>
    </xdr:from>
    <xdr:ext cx="1647825" cy="359298"/>
    <xdr:sp macro="" textlink="">
      <xdr:nvSpPr>
        <xdr:cNvPr id="95" name="TextBox 94">
          <a:extLst>
            <a:ext uri="{FF2B5EF4-FFF2-40B4-BE49-F238E27FC236}">
              <a16:creationId xmlns:a16="http://schemas.microsoft.com/office/drawing/2014/main" id="{FEEDB631-22B3-D575-DD87-ECE692225B17}"/>
            </a:ext>
          </a:extLst>
        </xdr:cNvPr>
        <xdr:cNvSpPr txBox="1"/>
      </xdr:nvSpPr>
      <xdr:spPr>
        <a:xfrm>
          <a:off x="6139344" y="3383775"/>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Leave taken by job title</a:t>
          </a: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twoCellAnchor>
    <xdr:from>
      <xdr:col>14</xdr:col>
      <xdr:colOff>134903</xdr:colOff>
      <xdr:row>21</xdr:row>
      <xdr:rowOff>48597</xdr:rowOff>
    </xdr:from>
    <xdr:to>
      <xdr:col>18</xdr:col>
      <xdr:colOff>291580</xdr:colOff>
      <xdr:row>28</xdr:row>
      <xdr:rowOff>48597</xdr:rowOff>
    </xdr:to>
    <xdr:graphicFrame macro="">
      <xdr:nvGraphicFramePr>
        <xdr:cNvPr id="96" name="Chart 95">
          <a:extLst>
            <a:ext uri="{FF2B5EF4-FFF2-40B4-BE49-F238E27FC236}">
              <a16:creationId xmlns:a16="http://schemas.microsoft.com/office/drawing/2014/main" id="{4B5D48F1-E89A-4BA0-B286-D29966EA6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211218</xdr:colOff>
      <xdr:row>19</xdr:row>
      <xdr:rowOff>31795</xdr:rowOff>
    </xdr:from>
    <xdr:ext cx="1647825" cy="246137"/>
    <xdr:sp macro="" textlink="">
      <xdr:nvSpPr>
        <xdr:cNvPr id="97" name="TextBox 96">
          <a:extLst>
            <a:ext uri="{FF2B5EF4-FFF2-40B4-BE49-F238E27FC236}">
              <a16:creationId xmlns:a16="http://schemas.microsoft.com/office/drawing/2014/main" id="{F12AFB2C-7AD5-B84C-BF34-37060D75B011}"/>
            </a:ext>
          </a:extLst>
        </xdr:cNvPr>
        <xdr:cNvSpPr txBox="1"/>
      </xdr:nvSpPr>
      <xdr:spPr>
        <a:xfrm>
          <a:off x="8783718" y="3725162"/>
          <a:ext cx="1647825" cy="246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Regions</a:t>
          </a:r>
        </a:p>
        <a:p>
          <a:endParaRPr lang="en-US" sz="1600" b="1">
            <a:solidFill>
              <a:srgbClr val="FFC000"/>
            </a:solidFill>
            <a:latin typeface="Kulim Park"/>
          </a:endParaRPr>
        </a:p>
        <a:p>
          <a:endParaRPr lang="el-GR" sz="1600" b="1">
            <a:solidFill>
              <a:srgbClr val="FFC000"/>
            </a:solidFill>
            <a:latin typeface="Kulim Park"/>
          </a:endParaRPr>
        </a:p>
      </xdr:txBody>
    </xdr:sp>
    <xdr:clientData/>
  </xdr:oneCellAnchor>
  <xdr:oneCellAnchor>
    <xdr:from>
      <xdr:col>14</xdr:col>
      <xdr:colOff>221056</xdr:colOff>
      <xdr:row>20</xdr:row>
      <xdr:rowOff>81877</xdr:rowOff>
    </xdr:from>
    <xdr:ext cx="1647825" cy="359298"/>
    <xdr:sp macro="" textlink="">
      <xdr:nvSpPr>
        <xdr:cNvPr id="98" name="TextBox 97">
          <a:extLst>
            <a:ext uri="{FF2B5EF4-FFF2-40B4-BE49-F238E27FC236}">
              <a16:creationId xmlns:a16="http://schemas.microsoft.com/office/drawing/2014/main" id="{8CC6A812-FC8E-74C9-502B-A727CD3C657C}"/>
            </a:ext>
          </a:extLst>
        </xdr:cNvPr>
        <xdr:cNvSpPr txBox="1"/>
      </xdr:nvSpPr>
      <xdr:spPr>
        <a:xfrm>
          <a:off x="8793556" y="3969632"/>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Employees</a:t>
          </a:r>
          <a:r>
            <a:rPr lang="en-US" sz="1000" b="0" baseline="0">
              <a:solidFill>
                <a:schemeClr val="bg2">
                  <a:lumMod val="50000"/>
                </a:schemeClr>
              </a:solidFill>
            </a:rPr>
            <a:t> per region</a:t>
          </a:r>
          <a:endParaRPr lang="en-US" sz="1000" b="0">
            <a:solidFill>
              <a:schemeClr val="bg2">
                <a:lumMod val="50000"/>
              </a:schemeClr>
            </a:solidFill>
          </a:endParaRP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twoCellAnchor editAs="oneCell">
    <xdr:from>
      <xdr:col>16</xdr:col>
      <xdr:colOff>343742</xdr:colOff>
      <xdr:row>12</xdr:row>
      <xdr:rowOff>26729</xdr:rowOff>
    </xdr:from>
    <xdr:to>
      <xdr:col>18</xdr:col>
      <xdr:colOff>238368</xdr:colOff>
      <xdr:row>17</xdr:row>
      <xdr:rowOff>186516</xdr:rowOff>
    </xdr:to>
    <xdr:pic>
      <xdr:nvPicPr>
        <xdr:cNvPr id="100" name="Picture 99">
          <a:extLst>
            <a:ext uri="{FF2B5EF4-FFF2-40B4-BE49-F238E27FC236}">
              <a16:creationId xmlns:a16="http://schemas.microsoft.com/office/drawing/2014/main" id="{F9354513-EA07-DDA0-D5DD-DBF2727D76E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122742" y="2312729"/>
          <a:ext cx="1117001" cy="1112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xdr:col>
      <xdr:colOff>370292</xdr:colOff>
      <xdr:row>16</xdr:row>
      <xdr:rowOff>58524</xdr:rowOff>
    </xdr:from>
    <xdr:ext cx="1647825" cy="288944"/>
    <xdr:sp macro="" textlink="">
      <xdr:nvSpPr>
        <xdr:cNvPr id="101" name="TextBox 100">
          <a:extLst>
            <a:ext uri="{FF2B5EF4-FFF2-40B4-BE49-F238E27FC236}">
              <a16:creationId xmlns:a16="http://schemas.microsoft.com/office/drawing/2014/main" id="{E077055E-6F33-1005-77A2-12F3342BE1E3}"/>
            </a:ext>
          </a:extLst>
        </xdr:cNvPr>
        <xdr:cNvSpPr txBox="1"/>
      </xdr:nvSpPr>
      <xdr:spPr>
        <a:xfrm>
          <a:off x="8926917" y="3106524"/>
          <a:ext cx="1647825" cy="288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0">
              <a:solidFill>
                <a:schemeClr val="bg1"/>
              </a:solidFill>
              <a:latin typeface="Kulim Park"/>
            </a:rPr>
            <a:t>Average Rating</a:t>
          </a:r>
        </a:p>
        <a:p>
          <a:endParaRPr lang="en-US" sz="1400" b="1">
            <a:solidFill>
              <a:srgbClr val="FFC000"/>
            </a:solidFill>
            <a:latin typeface="Kulim Park"/>
          </a:endParaRPr>
        </a:p>
        <a:p>
          <a:endParaRPr lang="el-GR" sz="1400" b="1">
            <a:solidFill>
              <a:srgbClr val="FFC000"/>
            </a:solidFill>
            <a:latin typeface="Kulim Park"/>
          </a:endParaRPr>
        </a:p>
      </xdr:txBody>
    </xdr:sp>
    <xdr:clientData/>
  </xdr:oneCellAnchor>
  <xdr:oneCellAnchor>
    <xdr:from>
      <xdr:col>5</xdr:col>
      <xdr:colOff>424937</xdr:colOff>
      <xdr:row>17</xdr:row>
      <xdr:rowOff>50880</xdr:rowOff>
    </xdr:from>
    <xdr:ext cx="887182" cy="814145"/>
    <xdr:sp macro="" textlink="'Pivot tables'!Q16">
      <xdr:nvSpPr>
        <xdr:cNvPr id="102" name="TextBox 101">
          <a:extLst>
            <a:ext uri="{FF2B5EF4-FFF2-40B4-BE49-F238E27FC236}">
              <a16:creationId xmlns:a16="http://schemas.microsoft.com/office/drawing/2014/main" id="{2F1E1ACD-0CED-FD47-864F-A4B5BB292819}"/>
            </a:ext>
          </a:extLst>
        </xdr:cNvPr>
        <xdr:cNvSpPr txBox="1"/>
      </xdr:nvSpPr>
      <xdr:spPr>
        <a:xfrm>
          <a:off x="3486544" y="3355472"/>
          <a:ext cx="887182" cy="81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5000" b="1">
              <a:solidFill>
                <a:schemeClr val="bg1"/>
              </a:solidFill>
              <a:latin typeface="Kulim Park"/>
            </a:rPr>
            <a:t>50</a:t>
          </a:r>
          <a:endParaRPr lang="el-GR" sz="5000" b="1">
            <a:solidFill>
              <a:schemeClr val="bg1"/>
            </a:solidFill>
            <a:latin typeface="Kulim Park"/>
          </a:endParaRPr>
        </a:p>
      </xdr:txBody>
    </xdr:sp>
    <xdr:clientData/>
  </xdr:oneCellAnchor>
  <xdr:twoCellAnchor editAs="oneCell">
    <xdr:from>
      <xdr:col>8</xdr:col>
      <xdr:colOff>1</xdr:colOff>
      <xdr:row>17</xdr:row>
      <xdr:rowOff>68035</xdr:rowOff>
    </xdr:from>
    <xdr:to>
      <xdr:col>9</xdr:col>
      <xdr:colOff>324937</xdr:colOff>
      <xdr:row>22</xdr:row>
      <xdr:rowOff>47041</xdr:rowOff>
    </xdr:to>
    <xdr:pic>
      <xdr:nvPicPr>
        <xdr:cNvPr id="103" name="Picture 102">
          <a:extLst>
            <a:ext uri="{FF2B5EF4-FFF2-40B4-BE49-F238E27FC236}">
              <a16:creationId xmlns:a16="http://schemas.microsoft.com/office/drawing/2014/main" id="{FFCD87C0-1C34-E87F-59F7-3D294C34E5B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898572" y="3372627"/>
          <a:ext cx="937258" cy="950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473761</xdr:colOff>
      <xdr:row>20</xdr:row>
      <xdr:rowOff>169353</xdr:rowOff>
    </xdr:from>
    <xdr:ext cx="1647825" cy="359298"/>
    <xdr:sp macro="" textlink="">
      <xdr:nvSpPr>
        <xdr:cNvPr id="104" name="TextBox 103">
          <a:extLst>
            <a:ext uri="{FF2B5EF4-FFF2-40B4-BE49-F238E27FC236}">
              <a16:creationId xmlns:a16="http://schemas.microsoft.com/office/drawing/2014/main" id="{BFCB4BD4-6989-92CC-2B64-086F0E5F8042}"/>
            </a:ext>
          </a:extLst>
        </xdr:cNvPr>
        <xdr:cNvSpPr txBox="1"/>
      </xdr:nvSpPr>
      <xdr:spPr>
        <a:xfrm>
          <a:off x="3535368" y="4057108"/>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1"/>
              </a:solidFill>
            </a:rPr>
            <a:t>Total</a:t>
          </a:r>
          <a:r>
            <a:rPr lang="en-US" sz="1000" b="0" baseline="0">
              <a:solidFill>
                <a:schemeClr val="bg1"/>
              </a:solidFill>
            </a:rPr>
            <a:t> Employees Number</a:t>
          </a:r>
          <a:endParaRPr lang="en-US" sz="1000" b="0">
            <a:solidFill>
              <a:schemeClr val="bg1"/>
            </a:solidFill>
          </a:endParaRP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oneCellAnchor>
    <xdr:from>
      <xdr:col>14</xdr:col>
      <xdr:colOff>193938</xdr:colOff>
      <xdr:row>11</xdr:row>
      <xdr:rowOff>35104</xdr:rowOff>
    </xdr:from>
    <xdr:ext cx="1647825" cy="246137"/>
    <xdr:sp macro="" textlink="">
      <xdr:nvSpPr>
        <xdr:cNvPr id="109" name="TextBox 108">
          <a:extLst>
            <a:ext uri="{FF2B5EF4-FFF2-40B4-BE49-F238E27FC236}">
              <a16:creationId xmlns:a16="http://schemas.microsoft.com/office/drawing/2014/main" id="{820E055B-8F1C-45E5-A26E-91DDBF692F58}"/>
            </a:ext>
          </a:extLst>
        </xdr:cNvPr>
        <xdr:cNvSpPr txBox="1"/>
      </xdr:nvSpPr>
      <xdr:spPr>
        <a:xfrm>
          <a:off x="8750563" y="2130604"/>
          <a:ext cx="1647825" cy="246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FFC000"/>
              </a:solidFill>
              <a:latin typeface="Kulim Park"/>
            </a:rPr>
            <a:t>Performance Rating</a:t>
          </a:r>
        </a:p>
        <a:p>
          <a:endParaRPr lang="en-US" sz="1600" b="1">
            <a:solidFill>
              <a:srgbClr val="FFC000"/>
            </a:solidFill>
            <a:latin typeface="Kulim Park"/>
          </a:endParaRPr>
        </a:p>
        <a:p>
          <a:endParaRPr lang="el-GR" sz="1600" b="1">
            <a:solidFill>
              <a:srgbClr val="FFC000"/>
            </a:solidFill>
            <a:latin typeface="Kulim Park"/>
          </a:endParaRPr>
        </a:p>
      </xdr:txBody>
    </xdr:sp>
    <xdr:clientData/>
  </xdr:oneCellAnchor>
  <xdr:oneCellAnchor>
    <xdr:from>
      <xdr:col>14</xdr:col>
      <xdr:colOff>179067</xdr:colOff>
      <xdr:row>12</xdr:row>
      <xdr:rowOff>38814</xdr:rowOff>
    </xdr:from>
    <xdr:ext cx="1647825" cy="359298"/>
    <xdr:sp macro="" textlink="">
      <xdr:nvSpPr>
        <xdr:cNvPr id="110" name="TextBox 109">
          <a:extLst>
            <a:ext uri="{FF2B5EF4-FFF2-40B4-BE49-F238E27FC236}">
              <a16:creationId xmlns:a16="http://schemas.microsoft.com/office/drawing/2014/main" id="{77D61066-1C55-A277-5C11-EE9F77428B1A}"/>
            </a:ext>
          </a:extLst>
        </xdr:cNvPr>
        <xdr:cNvSpPr txBox="1"/>
      </xdr:nvSpPr>
      <xdr:spPr>
        <a:xfrm>
          <a:off x="8735692" y="2324814"/>
          <a:ext cx="1647825" cy="359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0">
              <a:solidFill>
                <a:schemeClr val="bg2">
                  <a:lumMod val="50000"/>
                </a:schemeClr>
              </a:solidFill>
            </a:rPr>
            <a:t>Average</a:t>
          </a:r>
          <a:r>
            <a:rPr lang="en-US" sz="1000" b="0" baseline="0">
              <a:solidFill>
                <a:schemeClr val="bg2">
                  <a:lumMod val="50000"/>
                </a:schemeClr>
              </a:solidFill>
            </a:rPr>
            <a:t> Performance Rating</a:t>
          </a:r>
          <a:endParaRPr lang="en-US" sz="1000" b="0">
            <a:solidFill>
              <a:schemeClr val="bg2">
                <a:lumMod val="50000"/>
              </a:schemeClr>
            </a:solidFill>
          </a:endParaRPr>
        </a:p>
        <a:p>
          <a:endParaRPr lang="en-US" sz="1000" b="0">
            <a:solidFill>
              <a:schemeClr val="bg2">
                <a:lumMod val="50000"/>
              </a:schemeClr>
            </a:solidFill>
          </a:endParaRPr>
        </a:p>
        <a:p>
          <a:endParaRPr lang="el-GR" sz="1000" b="0">
            <a:solidFill>
              <a:schemeClr val="bg2">
                <a:lumMod val="50000"/>
              </a:schemeClr>
            </a:solidFill>
          </a:endParaRPr>
        </a:p>
      </xdr:txBody>
    </xdr:sp>
    <xdr:clientData/>
  </xdr:oneCellAnchor>
  <xdr:twoCellAnchor editAs="oneCell">
    <xdr:from>
      <xdr:col>2</xdr:col>
      <xdr:colOff>325437</xdr:colOff>
      <xdr:row>11</xdr:row>
      <xdr:rowOff>9296</xdr:rowOff>
    </xdr:from>
    <xdr:to>
      <xdr:col>3</xdr:col>
      <xdr:colOff>551810</xdr:colOff>
      <xdr:row>15</xdr:row>
      <xdr:rowOff>82144</xdr:rowOff>
    </xdr:to>
    <xdr:pic>
      <xdr:nvPicPr>
        <xdr:cNvPr id="111" name="Picture 110">
          <a:extLst>
            <a:ext uri="{FF2B5EF4-FFF2-40B4-BE49-F238E27FC236}">
              <a16:creationId xmlns:a16="http://schemas.microsoft.com/office/drawing/2014/main" id="{A61C3FE6-BCB5-4AB6-0DCA-08E8507FB922}"/>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547812" y="2104796"/>
          <a:ext cx="837561" cy="83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136464</xdr:colOff>
      <xdr:row>11</xdr:row>
      <xdr:rowOff>137805</xdr:rowOff>
    </xdr:from>
    <xdr:to>
      <xdr:col>14</xdr:col>
      <xdr:colOff>251338</xdr:colOff>
      <xdr:row>12</xdr:row>
      <xdr:rowOff>70878</xdr:rowOff>
    </xdr:to>
    <xdr:sp macro="" textlink="">
      <xdr:nvSpPr>
        <xdr:cNvPr id="115" name="Oval 114">
          <a:extLst>
            <a:ext uri="{FF2B5EF4-FFF2-40B4-BE49-F238E27FC236}">
              <a16:creationId xmlns:a16="http://schemas.microsoft.com/office/drawing/2014/main" id="{EA497A46-A225-E8CB-6512-12D17E6BDABA}"/>
            </a:ext>
          </a:extLst>
        </xdr:cNvPr>
        <xdr:cNvSpPr/>
      </xdr:nvSpPr>
      <xdr:spPr>
        <a:xfrm>
          <a:off x="8915339" y="2145993"/>
          <a:ext cx="114874" cy="115635"/>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10</xdr:col>
      <xdr:colOff>18504</xdr:colOff>
      <xdr:row>17</xdr:row>
      <xdr:rowOff>61266</xdr:rowOff>
    </xdr:from>
    <xdr:to>
      <xdr:col>10</xdr:col>
      <xdr:colOff>121444</xdr:colOff>
      <xdr:row>17</xdr:row>
      <xdr:rowOff>164308</xdr:rowOff>
    </xdr:to>
    <xdr:sp macro="" textlink="">
      <xdr:nvSpPr>
        <xdr:cNvPr id="116" name="Oval 115">
          <a:extLst>
            <a:ext uri="{FF2B5EF4-FFF2-40B4-BE49-F238E27FC236}">
              <a16:creationId xmlns:a16="http://schemas.microsoft.com/office/drawing/2014/main" id="{EC8BB22F-21A8-415C-9609-C7B236D10F93}"/>
            </a:ext>
          </a:extLst>
        </xdr:cNvPr>
        <xdr:cNvSpPr/>
      </xdr:nvSpPr>
      <xdr:spPr>
        <a:xfrm>
          <a:off x="6114504" y="3299766"/>
          <a:ext cx="102940" cy="103042"/>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471802</xdr:colOff>
      <xdr:row>16</xdr:row>
      <xdr:rowOff>187500</xdr:rowOff>
    </xdr:from>
    <xdr:to>
      <xdr:col>5</xdr:col>
      <xdr:colOff>574742</xdr:colOff>
      <xdr:row>17</xdr:row>
      <xdr:rowOff>101065</xdr:rowOff>
    </xdr:to>
    <xdr:sp macro="" textlink="">
      <xdr:nvSpPr>
        <xdr:cNvPr id="117" name="Oval 116">
          <a:extLst>
            <a:ext uri="{FF2B5EF4-FFF2-40B4-BE49-F238E27FC236}">
              <a16:creationId xmlns:a16="http://schemas.microsoft.com/office/drawing/2014/main" id="{92093C0D-48D5-FAE5-0A10-528F3927A9D2}"/>
            </a:ext>
          </a:extLst>
        </xdr:cNvPr>
        <xdr:cNvSpPr/>
      </xdr:nvSpPr>
      <xdr:spPr>
        <a:xfrm>
          <a:off x="3519802" y="3235500"/>
          <a:ext cx="102940" cy="104065"/>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9</xdr:col>
      <xdr:colOff>592300</xdr:colOff>
      <xdr:row>30</xdr:row>
      <xdr:rowOff>44053</xdr:rowOff>
    </xdr:from>
    <xdr:to>
      <xdr:col>10</xdr:col>
      <xdr:colOff>86874</xdr:colOff>
      <xdr:row>30</xdr:row>
      <xdr:rowOff>147095</xdr:rowOff>
    </xdr:to>
    <xdr:sp macro="" textlink="">
      <xdr:nvSpPr>
        <xdr:cNvPr id="118" name="Oval 117">
          <a:extLst>
            <a:ext uri="{FF2B5EF4-FFF2-40B4-BE49-F238E27FC236}">
              <a16:creationId xmlns:a16="http://schemas.microsoft.com/office/drawing/2014/main" id="{5FDFA64B-0DAE-6C1B-6EC7-14C315D08852}"/>
            </a:ext>
          </a:extLst>
        </xdr:cNvPr>
        <xdr:cNvSpPr/>
      </xdr:nvSpPr>
      <xdr:spPr>
        <a:xfrm>
          <a:off x="6078700" y="5759053"/>
          <a:ext cx="104174" cy="103042"/>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477541</xdr:colOff>
      <xdr:row>30</xdr:row>
      <xdr:rowOff>72743</xdr:rowOff>
    </xdr:from>
    <xdr:to>
      <xdr:col>5</xdr:col>
      <xdr:colOff>580481</xdr:colOff>
      <xdr:row>30</xdr:row>
      <xdr:rowOff>175785</xdr:rowOff>
    </xdr:to>
    <xdr:sp macro="" textlink="">
      <xdr:nvSpPr>
        <xdr:cNvPr id="119" name="Oval 118">
          <a:extLst>
            <a:ext uri="{FF2B5EF4-FFF2-40B4-BE49-F238E27FC236}">
              <a16:creationId xmlns:a16="http://schemas.microsoft.com/office/drawing/2014/main" id="{7224D607-C9CB-0345-AC9B-DF1DD5478DC4}"/>
            </a:ext>
          </a:extLst>
        </xdr:cNvPr>
        <xdr:cNvSpPr/>
      </xdr:nvSpPr>
      <xdr:spPr>
        <a:xfrm>
          <a:off x="3525541" y="5787743"/>
          <a:ext cx="102940" cy="103042"/>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14</xdr:col>
      <xdr:colOff>230809</xdr:colOff>
      <xdr:row>28</xdr:row>
      <xdr:rowOff>61267</xdr:rowOff>
    </xdr:from>
    <xdr:to>
      <xdr:col>14</xdr:col>
      <xdr:colOff>333749</xdr:colOff>
      <xdr:row>28</xdr:row>
      <xdr:rowOff>164309</xdr:rowOff>
    </xdr:to>
    <xdr:sp macro="" textlink="">
      <xdr:nvSpPr>
        <xdr:cNvPr id="120" name="Oval 119">
          <a:extLst>
            <a:ext uri="{FF2B5EF4-FFF2-40B4-BE49-F238E27FC236}">
              <a16:creationId xmlns:a16="http://schemas.microsoft.com/office/drawing/2014/main" id="{EC576ABC-62C5-5352-131C-004345C4C7F4}"/>
            </a:ext>
          </a:extLst>
        </xdr:cNvPr>
        <xdr:cNvSpPr/>
      </xdr:nvSpPr>
      <xdr:spPr>
        <a:xfrm>
          <a:off x="8765209" y="5395267"/>
          <a:ext cx="102940" cy="103042"/>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425899</xdr:colOff>
      <xdr:row>32</xdr:row>
      <xdr:rowOff>176024</xdr:rowOff>
    </xdr:from>
    <xdr:to>
      <xdr:col>2</xdr:col>
      <xdr:colOff>528839</xdr:colOff>
      <xdr:row>33</xdr:row>
      <xdr:rowOff>89588</xdr:rowOff>
    </xdr:to>
    <xdr:sp macro="" textlink="">
      <xdr:nvSpPr>
        <xdr:cNvPr id="121" name="Oval 120">
          <a:extLst>
            <a:ext uri="{FF2B5EF4-FFF2-40B4-BE49-F238E27FC236}">
              <a16:creationId xmlns:a16="http://schemas.microsoft.com/office/drawing/2014/main" id="{4852E7B8-0EDF-6D96-3130-3BE345A0AB0B}"/>
            </a:ext>
          </a:extLst>
        </xdr:cNvPr>
        <xdr:cNvSpPr/>
      </xdr:nvSpPr>
      <xdr:spPr>
        <a:xfrm>
          <a:off x="1645099" y="6272024"/>
          <a:ext cx="102940" cy="104064"/>
        </a:xfrm>
        <a:prstGeom prst="ellipse">
          <a:avLst/>
        </a:prstGeom>
        <a:solidFill>
          <a:schemeClr val="bg1">
            <a:lumMod val="85000"/>
          </a:schemeClr>
        </a:solidFill>
        <a:ln>
          <a:solidFill>
            <a:srgbClr val="1F1F1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420603</xdr:colOff>
      <xdr:row>29</xdr:row>
      <xdr:rowOff>91170</xdr:rowOff>
    </xdr:from>
    <xdr:to>
      <xdr:col>2</xdr:col>
      <xdr:colOff>495312</xdr:colOff>
      <xdr:row>29</xdr:row>
      <xdr:rowOff>166641</xdr:rowOff>
    </xdr:to>
    <xdr:sp macro="" textlink="">
      <xdr:nvSpPr>
        <xdr:cNvPr id="123" name="Oval 122">
          <a:extLst>
            <a:ext uri="{FF2B5EF4-FFF2-40B4-BE49-F238E27FC236}">
              <a16:creationId xmlns:a16="http://schemas.microsoft.com/office/drawing/2014/main" id="{B8BF401A-3B0B-A311-3FFB-FEF9984087E4}"/>
            </a:ext>
          </a:extLst>
        </xdr:cNvPr>
        <xdr:cNvSpPr/>
      </xdr:nvSpPr>
      <xdr:spPr>
        <a:xfrm>
          <a:off x="1637409" y="5586746"/>
          <a:ext cx="74709" cy="75471"/>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420603</xdr:colOff>
      <xdr:row>28</xdr:row>
      <xdr:rowOff>25717</xdr:rowOff>
    </xdr:from>
    <xdr:to>
      <xdr:col>2</xdr:col>
      <xdr:colOff>495312</xdr:colOff>
      <xdr:row>28</xdr:row>
      <xdr:rowOff>101188</xdr:rowOff>
    </xdr:to>
    <xdr:sp macro="" textlink="">
      <xdr:nvSpPr>
        <xdr:cNvPr id="130" name="Oval 129">
          <a:extLst>
            <a:ext uri="{FF2B5EF4-FFF2-40B4-BE49-F238E27FC236}">
              <a16:creationId xmlns:a16="http://schemas.microsoft.com/office/drawing/2014/main" id="{25BB9B24-7E1F-1102-8AAE-F13F443B5863}"/>
            </a:ext>
          </a:extLst>
        </xdr:cNvPr>
        <xdr:cNvSpPr/>
      </xdr:nvSpPr>
      <xdr:spPr>
        <a:xfrm>
          <a:off x="1637409" y="5331790"/>
          <a:ext cx="74709" cy="75471"/>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423096</xdr:colOff>
      <xdr:row>26</xdr:row>
      <xdr:rowOff>149766</xdr:rowOff>
    </xdr:from>
    <xdr:to>
      <xdr:col>2</xdr:col>
      <xdr:colOff>497805</xdr:colOff>
      <xdr:row>27</xdr:row>
      <xdr:rowOff>35734</xdr:rowOff>
    </xdr:to>
    <xdr:sp macro="" textlink="">
      <xdr:nvSpPr>
        <xdr:cNvPr id="131" name="Oval 130">
          <a:extLst>
            <a:ext uri="{FF2B5EF4-FFF2-40B4-BE49-F238E27FC236}">
              <a16:creationId xmlns:a16="http://schemas.microsoft.com/office/drawing/2014/main" id="{774C7DBC-A1F6-7E91-FB92-A55EDFC39340}"/>
            </a:ext>
          </a:extLst>
        </xdr:cNvPr>
        <xdr:cNvSpPr/>
      </xdr:nvSpPr>
      <xdr:spPr>
        <a:xfrm>
          <a:off x="1639902" y="5076834"/>
          <a:ext cx="74709" cy="75471"/>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419502</xdr:colOff>
      <xdr:row>25</xdr:row>
      <xdr:rowOff>95390</xdr:rowOff>
    </xdr:from>
    <xdr:to>
      <xdr:col>2</xdr:col>
      <xdr:colOff>494211</xdr:colOff>
      <xdr:row>25</xdr:row>
      <xdr:rowOff>170861</xdr:rowOff>
    </xdr:to>
    <xdr:sp macro="" textlink="">
      <xdr:nvSpPr>
        <xdr:cNvPr id="132" name="Oval 131">
          <a:extLst>
            <a:ext uri="{FF2B5EF4-FFF2-40B4-BE49-F238E27FC236}">
              <a16:creationId xmlns:a16="http://schemas.microsoft.com/office/drawing/2014/main" id="{0C56099A-41F5-D20D-FE0B-9F0589D12C59}"/>
            </a:ext>
          </a:extLst>
        </xdr:cNvPr>
        <xdr:cNvSpPr/>
      </xdr:nvSpPr>
      <xdr:spPr>
        <a:xfrm>
          <a:off x="1637816" y="4802512"/>
          <a:ext cx="74709" cy="75471"/>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427040</xdr:colOff>
      <xdr:row>24</xdr:row>
      <xdr:rowOff>8728</xdr:rowOff>
    </xdr:from>
    <xdr:to>
      <xdr:col>2</xdr:col>
      <xdr:colOff>501749</xdr:colOff>
      <xdr:row>24</xdr:row>
      <xdr:rowOff>84199</xdr:rowOff>
    </xdr:to>
    <xdr:sp macro="" textlink="">
      <xdr:nvSpPr>
        <xdr:cNvPr id="133" name="Oval 132">
          <a:extLst>
            <a:ext uri="{FF2B5EF4-FFF2-40B4-BE49-F238E27FC236}">
              <a16:creationId xmlns:a16="http://schemas.microsoft.com/office/drawing/2014/main" id="{04F3AD3E-2DA1-631F-BC6F-D6548CCC383A}"/>
            </a:ext>
          </a:extLst>
        </xdr:cNvPr>
        <xdr:cNvSpPr/>
      </xdr:nvSpPr>
      <xdr:spPr>
        <a:xfrm>
          <a:off x="1642997" y="4548302"/>
          <a:ext cx="74709" cy="75471"/>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2</xdr:col>
      <xdr:colOff>437485</xdr:colOff>
      <xdr:row>20</xdr:row>
      <xdr:rowOff>166133</xdr:rowOff>
    </xdr:from>
    <xdr:to>
      <xdr:col>2</xdr:col>
      <xdr:colOff>437485</xdr:colOff>
      <xdr:row>22</xdr:row>
      <xdr:rowOff>155058</xdr:rowOff>
    </xdr:to>
    <xdr:cxnSp macro="">
      <xdr:nvCxnSpPr>
        <xdr:cNvPr id="135" name="Straight Connector 134">
          <a:extLst>
            <a:ext uri="{FF2B5EF4-FFF2-40B4-BE49-F238E27FC236}">
              <a16:creationId xmlns:a16="http://schemas.microsoft.com/office/drawing/2014/main" id="{3D750FC5-BB46-0588-7053-E6C054D094A7}"/>
            </a:ext>
          </a:extLst>
        </xdr:cNvPr>
        <xdr:cNvCxnSpPr/>
      </xdr:nvCxnSpPr>
      <xdr:spPr>
        <a:xfrm>
          <a:off x="1655799" y="3931831"/>
          <a:ext cx="0" cy="365494"/>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3</xdr:col>
      <xdr:colOff>470427</xdr:colOff>
      <xdr:row>11</xdr:row>
      <xdr:rowOff>119063</xdr:rowOff>
    </xdr:from>
    <xdr:ext cx="1186666" cy="386169"/>
    <xdr:sp macro="" textlink="">
      <xdr:nvSpPr>
        <xdr:cNvPr id="138" name="TextBox 137">
          <a:extLst>
            <a:ext uri="{FF2B5EF4-FFF2-40B4-BE49-F238E27FC236}">
              <a16:creationId xmlns:a16="http://schemas.microsoft.com/office/drawing/2014/main" id="{6E512720-288D-36C8-D9AE-ADEA1E540A6B}"/>
            </a:ext>
          </a:extLst>
        </xdr:cNvPr>
        <xdr:cNvSpPr txBox="1"/>
      </xdr:nvSpPr>
      <xdr:spPr>
        <a:xfrm>
          <a:off x="2303990" y="2214563"/>
          <a:ext cx="1186666" cy="386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500" b="1">
              <a:solidFill>
                <a:srgbClr val="FFC000"/>
              </a:solidFill>
              <a:latin typeface="Kulim Park"/>
            </a:rPr>
            <a:t>HR </a:t>
          </a:r>
        </a:p>
        <a:p>
          <a:endParaRPr lang="el-GR" sz="1400" b="1">
            <a:solidFill>
              <a:srgbClr val="FFC000"/>
            </a:solidFill>
            <a:latin typeface="Kulim Park"/>
          </a:endParaRPr>
        </a:p>
      </xdr:txBody>
    </xdr:sp>
    <xdr:clientData/>
  </xdr:oneCellAnchor>
  <xdr:oneCellAnchor>
    <xdr:from>
      <xdr:col>3</xdr:col>
      <xdr:colOff>489438</xdr:colOff>
      <xdr:row>13</xdr:row>
      <xdr:rowOff>39688</xdr:rowOff>
    </xdr:from>
    <xdr:ext cx="2439499" cy="587375"/>
    <xdr:sp macro="" textlink="">
      <xdr:nvSpPr>
        <xdr:cNvPr id="139" name="TextBox 138">
          <a:extLst>
            <a:ext uri="{FF2B5EF4-FFF2-40B4-BE49-F238E27FC236}">
              <a16:creationId xmlns:a16="http://schemas.microsoft.com/office/drawing/2014/main" id="{D6EAB729-E78D-077C-CF9E-5689FE357235}"/>
            </a:ext>
          </a:extLst>
        </xdr:cNvPr>
        <xdr:cNvSpPr txBox="1"/>
      </xdr:nvSpPr>
      <xdr:spPr>
        <a:xfrm>
          <a:off x="2323001" y="2516188"/>
          <a:ext cx="2439499" cy="58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500" b="0">
              <a:solidFill>
                <a:srgbClr val="FFC000"/>
              </a:solidFill>
              <a:latin typeface="Kulim Park"/>
            </a:rPr>
            <a:t>Dashboard</a:t>
          </a:r>
        </a:p>
        <a:p>
          <a:r>
            <a:rPr lang="en-US" sz="1000" b="0">
              <a:solidFill>
                <a:schemeClr val="tx1">
                  <a:lumMod val="65000"/>
                  <a:lumOff val="35000"/>
                </a:schemeClr>
              </a:solidFill>
              <a:latin typeface="Kulim Park"/>
            </a:rPr>
            <a:t>Analyze</a:t>
          </a:r>
          <a:r>
            <a:rPr lang="en-US" sz="1000" b="0" baseline="0">
              <a:solidFill>
                <a:schemeClr val="tx1">
                  <a:lumMod val="65000"/>
                  <a:lumOff val="35000"/>
                </a:schemeClr>
              </a:solidFill>
              <a:latin typeface="Kulim Park"/>
            </a:rPr>
            <a:t> and monitor the HR department</a:t>
          </a:r>
          <a:endParaRPr lang="en-US" sz="1000" b="0">
            <a:solidFill>
              <a:schemeClr val="tx1">
                <a:lumMod val="65000"/>
                <a:lumOff val="35000"/>
              </a:schemeClr>
            </a:solidFill>
            <a:latin typeface="Kulim Park"/>
          </a:endParaRPr>
        </a:p>
        <a:p>
          <a:endParaRPr lang="el-GR" sz="1400" b="1">
            <a:solidFill>
              <a:srgbClr val="FFC000"/>
            </a:solidFill>
            <a:latin typeface="Kulim Park"/>
          </a:endParaRPr>
        </a:p>
      </xdr:txBody>
    </xdr:sp>
    <xdr:clientData/>
  </xdr:oneCellAnchor>
  <xdr:twoCellAnchor editAs="oneCell">
    <xdr:from>
      <xdr:col>6</xdr:col>
      <xdr:colOff>388938</xdr:colOff>
      <xdr:row>10</xdr:row>
      <xdr:rowOff>162440</xdr:rowOff>
    </xdr:from>
    <xdr:to>
      <xdr:col>9</xdr:col>
      <xdr:colOff>428626</xdr:colOff>
      <xdr:row>14</xdr:row>
      <xdr:rowOff>87313</xdr:rowOff>
    </xdr:to>
    <mc:AlternateContent xmlns:mc="http://schemas.openxmlformats.org/markup-compatibility/2006">
      <mc:Choice xmlns:a14="http://schemas.microsoft.com/office/drawing/2010/main" Requires="a14">
        <xdr:graphicFrame macro="">
          <xdr:nvGraphicFramePr>
            <xdr:cNvPr id="76" name="Gender">
              <a:extLst>
                <a:ext uri="{FF2B5EF4-FFF2-40B4-BE49-F238E27FC236}">
                  <a16:creationId xmlns:a16="http://schemas.microsoft.com/office/drawing/2014/main" id="{16FBC246-D789-4B8C-B6F8-50A3B17169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56063" y="2067440"/>
              <a:ext cx="1873251" cy="686873"/>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396873</xdr:colOff>
      <xdr:row>10</xdr:row>
      <xdr:rowOff>174625</xdr:rowOff>
    </xdr:from>
    <xdr:to>
      <xdr:col>14</xdr:col>
      <xdr:colOff>0</xdr:colOff>
      <xdr:row>16</xdr:row>
      <xdr:rowOff>1</xdr:rowOff>
    </xdr:to>
    <mc:AlternateContent xmlns:mc="http://schemas.openxmlformats.org/markup-compatibility/2006">
      <mc:Choice xmlns:a14="http://schemas.microsoft.com/office/drawing/2010/main" Requires="a14">
        <xdr:graphicFrame macro="">
          <xdr:nvGraphicFramePr>
            <xdr:cNvPr id="99" name="Department">
              <a:extLst>
                <a:ext uri="{FF2B5EF4-FFF2-40B4-BE49-F238E27FC236}">
                  <a16:creationId xmlns:a16="http://schemas.microsoft.com/office/drawing/2014/main" id="{11C67509-17BE-4127-89A8-67EC15738B9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897561" y="2079625"/>
              <a:ext cx="2659064" cy="968376"/>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382359</xdr:colOff>
      <xdr:row>10</xdr:row>
      <xdr:rowOff>147901</xdr:rowOff>
    </xdr:from>
    <xdr:ext cx="1647825" cy="296600"/>
    <xdr:sp macro="" textlink="">
      <xdr:nvSpPr>
        <xdr:cNvPr id="106" name="TextBox 105">
          <a:extLst>
            <a:ext uri="{FF2B5EF4-FFF2-40B4-BE49-F238E27FC236}">
              <a16:creationId xmlns:a16="http://schemas.microsoft.com/office/drawing/2014/main" id="{82B1B03A-6011-3A53-DE0D-C901807A13BC}"/>
            </a:ext>
          </a:extLst>
        </xdr:cNvPr>
        <xdr:cNvSpPr txBox="1"/>
      </xdr:nvSpPr>
      <xdr:spPr>
        <a:xfrm>
          <a:off x="4049484" y="2052901"/>
          <a:ext cx="1647825" cy="29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Kulim Park"/>
            </a:rPr>
            <a:t>Filter</a:t>
          </a:r>
          <a:r>
            <a:rPr lang="en-US" sz="1400" b="1" baseline="0">
              <a:solidFill>
                <a:schemeClr val="bg1"/>
              </a:solidFill>
              <a:latin typeface="Kulim Park"/>
            </a:rPr>
            <a:t> by gender</a:t>
          </a:r>
          <a:endParaRPr lang="en-US" sz="1400" b="1">
            <a:solidFill>
              <a:schemeClr val="bg1"/>
            </a:solidFill>
            <a:latin typeface="Kulim Park"/>
          </a:endParaRPr>
        </a:p>
        <a:p>
          <a:endParaRPr lang="en-US" sz="1600" b="1">
            <a:solidFill>
              <a:schemeClr val="bg1"/>
            </a:solidFill>
            <a:latin typeface="Kulim Park"/>
          </a:endParaRPr>
        </a:p>
        <a:p>
          <a:endParaRPr lang="el-GR" sz="1600" b="1">
            <a:solidFill>
              <a:schemeClr val="bg1"/>
            </a:solidFill>
            <a:latin typeface="Kulim Park"/>
          </a:endParaRPr>
        </a:p>
      </xdr:txBody>
    </xdr:sp>
    <xdr:clientData/>
  </xdr:oneCellAnchor>
  <xdr:oneCellAnchor>
    <xdr:from>
      <xdr:col>10</xdr:col>
      <xdr:colOff>128360</xdr:colOff>
      <xdr:row>10</xdr:row>
      <xdr:rowOff>163775</xdr:rowOff>
    </xdr:from>
    <xdr:ext cx="1935391" cy="288664"/>
    <xdr:sp macro="" textlink="">
      <xdr:nvSpPr>
        <xdr:cNvPr id="107" name="TextBox 106">
          <a:extLst>
            <a:ext uri="{FF2B5EF4-FFF2-40B4-BE49-F238E27FC236}">
              <a16:creationId xmlns:a16="http://schemas.microsoft.com/office/drawing/2014/main" id="{1074FC28-A454-08F3-78DD-D6CF3BEB4496}"/>
            </a:ext>
          </a:extLst>
        </xdr:cNvPr>
        <xdr:cNvSpPr txBox="1"/>
      </xdr:nvSpPr>
      <xdr:spPr>
        <a:xfrm>
          <a:off x="6240235" y="2068775"/>
          <a:ext cx="1935391" cy="2886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latin typeface="Kulim Park"/>
            </a:rPr>
            <a:t>Filter</a:t>
          </a:r>
          <a:r>
            <a:rPr lang="en-US" sz="1400" b="1" baseline="0">
              <a:solidFill>
                <a:schemeClr val="bg1"/>
              </a:solidFill>
              <a:latin typeface="Kulim Park"/>
            </a:rPr>
            <a:t> by department</a:t>
          </a:r>
          <a:endParaRPr lang="en-US" sz="1600" b="1">
            <a:solidFill>
              <a:schemeClr val="bg1"/>
            </a:solidFill>
            <a:latin typeface="Kulim Park"/>
          </a:endParaRPr>
        </a:p>
        <a:p>
          <a:endParaRPr lang="el-GR" sz="1600" b="1">
            <a:solidFill>
              <a:schemeClr val="bg1"/>
            </a:solidFill>
            <a:latin typeface="Kulim Park"/>
          </a:endParaRPr>
        </a:p>
      </xdr:txBody>
    </xdr:sp>
    <xdr:clientData/>
  </xdr:oneCellAnchor>
  <xdr:twoCellAnchor editAs="oneCell">
    <xdr:from>
      <xdr:col>3</xdr:col>
      <xdr:colOff>341312</xdr:colOff>
      <xdr:row>17</xdr:row>
      <xdr:rowOff>15875</xdr:rowOff>
    </xdr:from>
    <xdr:to>
      <xdr:col>4</xdr:col>
      <xdr:colOff>330284</xdr:colOff>
      <xdr:row>20</xdr:row>
      <xdr:rowOff>35007</xdr:rowOff>
    </xdr:to>
    <xdr:pic>
      <xdr:nvPicPr>
        <xdr:cNvPr id="122" name="Picture 121">
          <a:extLst>
            <a:ext uri="{FF2B5EF4-FFF2-40B4-BE49-F238E27FC236}">
              <a16:creationId xmlns:a16="http://schemas.microsoft.com/office/drawing/2014/main" id="{43ADC9ED-06F0-1822-C270-7C1652CC9824}"/>
            </a:ext>
          </a:extLst>
        </xdr:cNvPr>
        <xdr:cNvPicPr>
          <a:picLocks noChangeAspect="1"/>
        </xdr:cNvPicPr>
      </xdr:nvPicPr>
      <xdr:blipFill>
        <a:blip xmlns:r="http://schemas.openxmlformats.org/officeDocument/2006/relationships" r:embed="rId12"/>
        <a:stretch>
          <a:fillRect/>
        </a:stretch>
      </xdr:blipFill>
      <xdr:spPr>
        <a:xfrm>
          <a:off x="2174875" y="3254375"/>
          <a:ext cx="600159" cy="590632"/>
        </a:xfrm>
        <a:prstGeom prst="rect">
          <a:avLst/>
        </a:prstGeom>
      </xdr:spPr>
    </xdr:pic>
    <xdr:clientData/>
  </xdr:twoCellAnchor>
  <xdr:twoCellAnchor>
    <xdr:from>
      <xdr:col>9</xdr:col>
      <xdr:colOff>587375</xdr:colOff>
      <xdr:row>18</xdr:row>
      <xdr:rowOff>182563</xdr:rowOff>
    </xdr:from>
    <xdr:to>
      <xdr:col>13</xdr:col>
      <xdr:colOff>547687</xdr:colOff>
      <xdr:row>27</xdr:row>
      <xdr:rowOff>20636</xdr:rowOff>
    </xdr:to>
    <xdr:graphicFrame macro="">
      <xdr:nvGraphicFramePr>
        <xdr:cNvPr id="125" name="Chart 124">
          <a:extLst>
            <a:ext uri="{FF2B5EF4-FFF2-40B4-BE49-F238E27FC236}">
              <a16:creationId xmlns:a16="http://schemas.microsoft.com/office/drawing/2014/main" id="{9B7FFFDA-7BA0-46B5-A499-34A43098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0.787376388886" createdVersion="8" refreshedVersion="8" minRefreshableVersion="3" recordCount="50" xr:uid="{E3623BB9-449A-4FFE-958F-2B3144AF17D5}">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ount="27">
        <n v="25"/>
        <n v="27"/>
        <n v="34"/>
        <n v="41"/>
        <n v="56"/>
        <n v="28"/>
        <n v="20"/>
        <n v="58"/>
        <n v="44"/>
        <n v="29"/>
        <n v="23"/>
        <n v="30"/>
        <n v="49"/>
        <n v="60"/>
        <n v="46"/>
        <n v="57"/>
        <n v="24"/>
        <n v="35"/>
        <n v="36"/>
        <n v="31"/>
        <n v="37"/>
        <n v="48"/>
        <n v="45"/>
        <n v="52"/>
        <n v="42"/>
        <n v="21"/>
        <n v="59"/>
      </sharedItems>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ount="18">
        <n v="1"/>
        <n v="19"/>
        <n v="8"/>
        <n v="0"/>
        <n v="16"/>
        <n v="7"/>
        <n v="4"/>
        <n v="10"/>
        <n v="20"/>
        <n v="2"/>
        <n v="13"/>
        <n v="11"/>
        <n v="18"/>
        <n v="17"/>
        <n v="9"/>
        <n v="14"/>
        <n v="5"/>
        <n v="15"/>
      </sharedItems>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573422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x v="0"/>
    <x v="0"/>
    <x v="0"/>
    <x v="0"/>
    <x v="0"/>
    <s v="Luis Reynolds"/>
    <s v="2019-03-15"/>
    <x v="0"/>
    <x v="0"/>
    <n v="53700"/>
    <s v="C"/>
    <n v="1463"/>
    <s v="Health"/>
    <x v="0"/>
    <n v="1"/>
    <s v="Leadership Training"/>
    <x v="0"/>
    <s v="Certified Professional"/>
  </r>
  <r>
    <n v="9116"/>
    <x v="1"/>
    <x v="1"/>
    <x v="1"/>
    <x v="1"/>
    <x v="1"/>
    <x v="1"/>
    <x v="1"/>
    <s v="Ashley Simmons MD"/>
    <s v="2022-12-20"/>
    <x v="0"/>
    <x v="1"/>
    <n v="91091"/>
    <s v="B"/>
    <n v="1024"/>
    <s v="None"/>
    <x v="1"/>
    <n v="4"/>
    <s v="Excel Workshop"/>
    <x v="0"/>
    <s v="Certified Professional"/>
  </r>
  <r>
    <n v="5120"/>
    <x v="2"/>
    <x v="1"/>
    <x v="2"/>
    <x v="1"/>
    <x v="2"/>
    <x v="2"/>
    <x v="2"/>
    <s v="Cassandra Duncan"/>
    <s v="2022-08-10"/>
    <x v="0"/>
    <x v="2"/>
    <n v="57538"/>
    <s v="D"/>
    <n v="1674"/>
    <s v="None"/>
    <x v="2"/>
    <n v="1"/>
    <s v="None"/>
    <x v="1"/>
    <s v="Advanced Training"/>
  </r>
  <r>
    <n v="8071"/>
    <x v="3"/>
    <x v="0"/>
    <x v="3"/>
    <x v="2"/>
    <x v="2"/>
    <x v="0"/>
    <x v="3"/>
    <s v="Janet Harris"/>
    <s v="2024-09-03"/>
    <x v="1"/>
    <x v="0"/>
    <n v="62993"/>
    <s v="A"/>
    <n v="2695"/>
    <s v="Health + Dental"/>
    <x v="3"/>
    <n v="2"/>
    <s v="None"/>
    <x v="2"/>
    <s v="None"/>
  </r>
  <r>
    <n v="9351"/>
    <x v="4"/>
    <x v="1"/>
    <x v="4"/>
    <x v="3"/>
    <x v="0"/>
    <x v="0"/>
    <x v="2"/>
    <s v="Mr. Frank Clay"/>
    <s v="2019-03-14"/>
    <x v="1"/>
    <x v="1"/>
    <n v="45773"/>
    <s v="A"/>
    <n v="8776"/>
    <s v="Health"/>
    <x v="4"/>
    <n v="4"/>
    <s v="Leadership Training"/>
    <x v="2"/>
    <s v="None"/>
  </r>
  <r>
    <n v="2873"/>
    <x v="5"/>
    <x v="0"/>
    <x v="5"/>
    <x v="1"/>
    <x v="2"/>
    <x v="3"/>
    <x v="2"/>
    <s v="Dorothy Price"/>
    <s v="2017-01-23"/>
    <x v="0"/>
    <x v="1"/>
    <n v="96249"/>
    <s v="C"/>
    <n v="4826"/>
    <s v="Health + Dental"/>
    <x v="5"/>
    <n v="3"/>
    <s v="Leadership Training"/>
    <x v="3"/>
    <s v="Certified Professional"/>
  </r>
  <r>
    <n v="3540"/>
    <x v="6"/>
    <x v="0"/>
    <x v="6"/>
    <x v="0"/>
    <x v="1"/>
    <x v="2"/>
    <x v="2"/>
    <s v="Michele Sexton"/>
    <s v="2024-08-17"/>
    <x v="0"/>
    <x v="2"/>
    <n v="61596"/>
    <s v="C"/>
    <n v="8818"/>
    <s v="Health + Dental"/>
    <x v="6"/>
    <n v="2"/>
    <s v="Leadership Training"/>
    <x v="1"/>
    <s v="None"/>
  </r>
  <r>
    <n v="3653"/>
    <x v="7"/>
    <x v="0"/>
    <x v="7"/>
    <x v="3"/>
    <x v="3"/>
    <x v="1"/>
    <x v="4"/>
    <s v="Richard Schmidt"/>
    <s v="2014-12-09"/>
    <x v="0"/>
    <x v="2"/>
    <n v="97869"/>
    <s v="A"/>
    <n v="1966"/>
    <s v="Health"/>
    <x v="7"/>
    <n v="1"/>
    <s v="Leadership Training"/>
    <x v="0"/>
    <s v="Certified Professional"/>
  </r>
  <r>
    <n v="5587"/>
    <x v="8"/>
    <x v="0"/>
    <x v="8"/>
    <x v="2"/>
    <x v="3"/>
    <x v="2"/>
    <x v="2"/>
    <s v="Teresa Pearson"/>
    <s v="2021-06-28"/>
    <x v="0"/>
    <x v="0"/>
    <n v="81235"/>
    <s v="A"/>
    <n v="6553"/>
    <s v="None"/>
    <x v="4"/>
    <n v="2"/>
    <s v="None"/>
    <x v="1"/>
    <s v="Certified Professional"/>
  </r>
  <r>
    <n v="9554"/>
    <x v="9"/>
    <x v="0"/>
    <x v="9"/>
    <x v="1"/>
    <x v="1"/>
    <x v="2"/>
    <x v="3"/>
    <s v="Laura Hart"/>
    <s v="2018-05-20"/>
    <x v="0"/>
    <x v="1"/>
    <n v="87852"/>
    <s v="A"/>
    <n v="4980"/>
    <s v="Health + Dental"/>
    <x v="1"/>
    <n v="3"/>
    <s v="None"/>
    <x v="2"/>
    <s v="Certified Professional"/>
  </r>
  <r>
    <n v="6213"/>
    <x v="10"/>
    <x v="1"/>
    <x v="10"/>
    <x v="0"/>
    <x v="3"/>
    <x v="0"/>
    <x v="2"/>
    <s v="Andrea May"/>
    <s v="2017-02-13"/>
    <x v="1"/>
    <x v="1"/>
    <n v="59359"/>
    <s v="A"/>
    <n v="9449"/>
    <s v="Health + Dental"/>
    <x v="8"/>
    <n v="3"/>
    <s v="None"/>
    <x v="1"/>
    <s v="None"/>
  </r>
  <r>
    <n v="9105"/>
    <x v="11"/>
    <x v="1"/>
    <x v="11"/>
    <x v="1"/>
    <x v="0"/>
    <x v="1"/>
    <x v="0"/>
    <s v="Casey Martin"/>
    <s v="2024-05-05"/>
    <x v="1"/>
    <x v="2"/>
    <n v="81225"/>
    <s v="D"/>
    <n v="6202"/>
    <s v="Health + Dental"/>
    <x v="9"/>
    <n v="2"/>
    <s v="Excel Workshop"/>
    <x v="4"/>
    <s v="Certified Professional"/>
  </r>
  <r>
    <n v="9508"/>
    <x v="12"/>
    <x v="0"/>
    <x v="12"/>
    <x v="4"/>
    <x v="1"/>
    <x v="0"/>
    <x v="0"/>
    <s v="Amber Allen"/>
    <s v="2022-04-19"/>
    <x v="1"/>
    <x v="0"/>
    <n v="32788"/>
    <s v="D"/>
    <n v="4396"/>
    <s v="Health"/>
    <x v="10"/>
    <n v="5"/>
    <s v="None"/>
    <x v="3"/>
    <s v="Advanced Training"/>
  </r>
  <r>
    <n v="2436"/>
    <x v="13"/>
    <x v="1"/>
    <x v="13"/>
    <x v="3"/>
    <x v="4"/>
    <x v="0"/>
    <x v="3"/>
    <s v="Adam Johnson"/>
    <s v="2015-11-16"/>
    <x v="1"/>
    <x v="2"/>
    <n v="70452"/>
    <s v="D"/>
    <n v="9911"/>
    <s v="None"/>
    <x v="9"/>
    <n v="1"/>
    <s v="None"/>
    <x v="3"/>
    <s v="Certified Professional"/>
  </r>
  <r>
    <n v="4441"/>
    <x v="14"/>
    <x v="1"/>
    <x v="14"/>
    <x v="4"/>
    <x v="1"/>
    <x v="3"/>
    <x v="0"/>
    <s v="Nicole Dominguez"/>
    <s v="2023-09-09"/>
    <x v="0"/>
    <x v="1"/>
    <n v="33045"/>
    <s v="B"/>
    <n v="1456"/>
    <s v="None"/>
    <x v="4"/>
    <n v="3"/>
    <s v="Excel Workshop"/>
    <x v="3"/>
    <s v="None"/>
  </r>
  <r>
    <n v="5827"/>
    <x v="15"/>
    <x v="1"/>
    <x v="15"/>
    <x v="3"/>
    <x v="2"/>
    <x v="3"/>
    <x v="1"/>
    <s v="Andrew Best"/>
    <s v="2017-12-12"/>
    <x v="2"/>
    <x v="2"/>
    <n v="96429"/>
    <s v="C"/>
    <n v="4740"/>
    <s v="None"/>
    <x v="2"/>
    <n v="1"/>
    <s v="Excel Workshop"/>
    <x v="2"/>
    <s v="None"/>
  </r>
  <r>
    <n v="5184"/>
    <x v="16"/>
    <x v="0"/>
    <x v="16"/>
    <x v="0"/>
    <x v="1"/>
    <x v="2"/>
    <x v="2"/>
    <s v="Gabrielle Rodriguez"/>
    <s v="2017-03-10"/>
    <x v="2"/>
    <x v="2"/>
    <n v="33183"/>
    <s v="A"/>
    <n v="8114"/>
    <s v="None"/>
    <x v="6"/>
    <n v="2"/>
    <s v="Excel Workshop"/>
    <x v="4"/>
    <s v="Advanced Training"/>
  </r>
  <r>
    <n v="5874"/>
    <x v="3"/>
    <x v="0"/>
    <x v="17"/>
    <x v="1"/>
    <x v="4"/>
    <x v="3"/>
    <x v="0"/>
    <s v="Allison Harvey"/>
    <s v="2019-03-04"/>
    <x v="2"/>
    <x v="0"/>
    <n v="75065"/>
    <s v="C"/>
    <n v="7123"/>
    <s v="None"/>
    <x v="8"/>
    <n v="2"/>
    <s v="None"/>
    <x v="0"/>
    <s v="Advanced Training"/>
  </r>
  <r>
    <n v="9834"/>
    <x v="17"/>
    <x v="1"/>
    <x v="3"/>
    <x v="2"/>
    <x v="1"/>
    <x v="1"/>
    <x v="4"/>
    <s v="Tristan Mejia"/>
    <s v="2022-11-20"/>
    <x v="0"/>
    <x v="2"/>
    <n v="32877"/>
    <s v="C"/>
    <n v="6432"/>
    <s v="Health"/>
    <x v="11"/>
    <n v="1"/>
    <s v="None"/>
    <x v="0"/>
    <s v="None"/>
  </r>
  <r>
    <n v="5096"/>
    <x v="18"/>
    <x v="1"/>
    <x v="18"/>
    <x v="2"/>
    <x v="1"/>
    <x v="4"/>
    <x v="3"/>
    <s v="Mary Welch"/>
    <s v="2021-03-02"/>
    <x v="0"/>
    <x v="1"/>
    <n v="46811"/>
    <s v="D"/>
    <n v="1567"/>
    <s v="None"/>
    <x v="5"/>
    <n v="3"/>
    <s v="Excel Workshop"/>
    <x v="0"/>
    <s v="Advanced Training"/>
  </r>
  <r>
    <n v="2263"/>
    <x v="19"/>
    <x v="1"/>
    <x v="19"/>
    <x v="1"/>
    <x v="3"/>
    <x v="2"/>
    <x v="1"/>
    <s v="Douglas Miles"/>
    <s v="2021-08-01"/>
    <x v="1"/>
    <x v="1"/>
    <n v="87538"/>
    <s v="C"/>
    <n v="3588"/>
    <s v="Health + Dental"/>
    <x v="11"/>
    <n v="5"/>
    <s v="Excel Workshop"/>
    <x v="2"/>
    <s v="None"/>
  </r>
  <r>
    <n v="6505"/>
    <x v="20"/>
    <x v="0"/>
    <x v="5"/>
    <x v="1"/>
    <x v="0"/>
    <x v="1"/>
    <x v="4"/>
    <s v="Jessica Fleming"/>
    <s v="2015-08-14"/>
    <x v="0"/>
    <x v="1"/>
    <n v="73002"/>
    <s v="C"/>
    <n v="6296"/>
    <s v="Health"/>
    <x v="9"/>
    <n v="5"/>
    <s v="Excel Workshop"/>
    <x v="1"/>
    <s v="Certified Professional"/>
  </r>
  <r>
    <n v="8626"/>
    <x v="21"/>
    <x v="1"/>
    <x v="20"/>
    <x v="2"/>
    <x v="3"/>
    <x v="1"/>
    <x v="3"/>
    <s v="Christine Lee"/>
    <s v="2015-10-21"/>
    <x v="2"/>
    <x v="2"/>
    <n v="41653"/>
    <s v="D"/>
    <n v="9236"/>
    <s v="None"/>
    <x v="10"/>
    <n v="1"/>
    <s v="Excel Workshop"/>
    <x v="0"/>
    <s v="None"/>
  </r>
  <r>
    <n v="5979"/>
    <x v="22"/>
    <x v="0"/>
    <x v="19"/>
    <x v="1"/>
    <x v="0"/>
    <x v="0"/>
    <x v="2"/>
    <s v="Mario Smith DVM"/>
    <s v="2015-03-14"/>
    <x v="1"/>
    <x v="1"/>
    <n v="67582"/>
    <s v="A"/>
    <n v="1375"/>
    <s v="Health"/>
    <x v="8"/>
    <n v="3"/>
    <s v="Excel Workshop"/>
    <x v="1"/>
    <s v="None"/>
  </r>
  <r>
    <n v="3104"/>
    <x v="23"/>
    <x v="0"/>
    <x v="10"/>
    <x v="0"/>
    <x v="3"/>
    <x v="1"/>
    <x v="1"/>
    <s v="Joseph Francis"/>
    <s v="2024-05-22"/>
    <x v="2"/>
    <x v="1"/>
    <n v="37351"/>
    <s v="D"/>
    <n v="7858"/>
    <s v="Health + Dental"/>
    <x v="12"/>
    <n v="2"/>
    <s v="Leadership Training"/>
    <x v="1"/>
    <s v="Advanced Training"/>
  </r>
  <r>
    <n v="8967"/>
    <x v="24"/>
    <x v="0"/>
    <x v="21"/>
    <x v="4"/>
    <x v="4"/>
    <x v="2"/>
    <x v="0"/>
    <s v="Sarah Young"/>
    <s v="2017-03-19"/>
    <x v="0"/>
    <x v="1"/>
    <n v="36721"/>
    <s v="B"/>
    <n v="8820"/>
    <s v="Health + Dental"/>
    <x v="3"/>
    <n v="2"/>
    <s v="Excel Workshop"/>
    <x v="1"/>
    <s v="Certified Professional"/>
  </r>
  <r>
    <n v="5087"/>
    <x v="25"/>
    <x v="1"/>
    <x v="5"/>
    <x v="1"/>
    <x v="2"/>
    <x v="4"/>
    <x v="0"/>
    <s v="Aaron Hart"/>
    <s v="2021-09-15"/>
    <x v="1"/>
    <x v="2"/>
    <n v="46326"/>
    <s v="B"/>
    <n v="9189"/>
    <s v="Health + Dental"/>
    <x v="2"/>
    <n v="4"/>
    <s v="Leadership Training"/>
    <x v="3"/>
    <s v="Advanced Training"/>
  </r>
  <r>
    <n v="3358"/>
    <x v="26"/>
    <x v="1"/>
    <x v="11"/>
    <x v="1"/>
    <x v="1"/>
    <x v="3"/>
    <x v="1"/>
    <s v="Brian Boyd"/>
    <s v="2022-05-09"/>
    <x v="0"/>
    <x v="0"/>
    <n v="59007"/>
    <s v="C"/>
    <n v="3380"/>
    <s v="Health"/>
    <x v="13"/>
    <n v="3"/>
    <s v="None"/>
    <x v="4"/>
    <s v="Certified Professional"/>
  </r>
  <r>
    <n v="8256"/>
    <x v="27"/>
    <x v="1"/>
    <x v="14"/>
    <x v="4"/>
    <x v="3"/>
    <x v="0"/>
    <x v="3"/>
    <s v="Steven Krueger"/>
    <s v="2017-06-22"/>
    <x v="0"/>
    <x v="1"/>
    <n v="52020"/>
    <s v="B"/>
    <n v="9585"/>
    <s v="Health + Dental"/>
    <x v="3"/>
    <n v="4"/>
    <s v="Excel Workshop"/>
    <x v="4"/>
    <s v="None"/>
  </r>
  <r>
    <n v="5763"/>
    <x v="28"/>
    <x v="1"/>
    <x v="8"/>
    <x v="2"/>
    <x v="1"/>
    <x v="2"/>
    <x v="1"/>
    <s v="Debra Williams"/>
    <s v="2020-11-28"/>
    <x v="2"/>
    <x v="1"/>
    <n v="98961"/>
    <s v="D"/>
    <n v="2688"/>
    <s v="Health"/>
    <x v="9"/>
    <n v="5"/>
    <s v="Excel Workshop"/>
    <x v="4"/>
    <s v="Certified Professional"/>
  </r>
  <r>
    <n v="6838"/>
    <x v="29"/>
    <x v="1"/>
    <x v="22"/>
    <x v="2"/>
    <x v="2"/>
    <x v="3"/>
    <x v="2"/>
    <s v="Karen Mitchell"/>
    <s v="2015-08-30"/>
    <x v="2"/>
    <x v="1"/>
    <n v="81943"/>
    <s v="C"/>
    <n v="2255"/>
    <s v="Health"/>
    <x v="12"/>
    <n v="2"/>
    <s v="None"/>
    <x v="2"/>
    <s v="Certified Professional"/>
  </r>
  <r>
    <n v="9544"/>
    <x v="30"/>
    <x v="1"/>
    <x v="23"/>
    <x v="4"/>
    <x v="4"/>
    <x v="2"/>
    <x v="1"/>
    <s v="Joseph Sanders"/>
    <s v="2018-10-27"/>
    <x v="2"/>
    <x v="1"/>
    <n v="47627"/>
    <s v="C"/>
    <n v="1221"/>
    <s v="None"/>
    <x v="6"/>
    <n v="3"/>
    <s v="None"/>
    <x v="1"/>
    <s v="None"/>
  </r>
  <r>
    <n v="8012"/>
    <x v="31"/>
    <x v="0"/>
    <x v="23"/>
    <x v="4"/>
    <x v="0"/>
    <x v="0"/>
    <x v="4"/>
    <s v="Shelly George"/>
    <s v="2018-08-26"/>
    <x v="2"/>
    <x v="1"/>
    <n v="56162"/>
    <s v="D"/>
    <n v="6560"/>
    <s v="Health + Dental"/>
    <x v="14"/>
    <n v="4"/>
    <s v="Excel Workshop"/>
    <x v="3"/>
    <s v="None"/>
  </r>
  <r>
    <n v="9374"/>
    <x v="32"/>
    <x v="0"/>
    <x v="24"/>
    <x v="2"/>
    <x v="1"/>
    <x v="2"/>
    <x v="2"/>
    <s v="Nicole Houston"/>
    <s v="2023-07-24"/>
    <x v="1"/>
    <x v="2"/>
    <n v="95734"/>
    <s v="C"/>
    <n v="4854"/>
    <s v="Health"/>
    <x v="10"/>
    <n v="2"/>
    <s v="Leadership Training"/>
    <x v="0"/>
    <s v="Certified Professional"/>
  </r>
  <r>
    <n v="3487"/>
    <x v="33"/>
    <x v="1"/>
    <x v="7"/>
    <x v="3"/>
    <x v="1"/>
    <x v="1"/>
    <x v="3"/>
    <s v="Kristin Shaffer"/>
    <s v="2018-07-09"/>
    <x v="1"/>
    <x v="2"/>
    <n v="74789"/>
    <s v="C"/>
    <n v="8101"/>
    <s v="Health + Dental"/>
    <x v="15"/>
    <n v="5"/>
    <s v="Excel Workshop"/>
    <x v="2"/>
    <s v="None"/>
  </r>
  <r>
    <n v="8445"/>
    <x v="34"/>
    <x v="0"/>
    <x v="16"/>
    <x v="0"/>
    <x v="4"/>
    <x v="0"/>
    <x v="3"/>
    <s v="Joel Aguilar"/>
    <s v="2016-12-21"/>
    <x v="0"/>
    <x v="2"/>
    <n v="30137"/>
    <s v="B"/>
    <n v="4031"/>
    <s v="None"/>
    <x v="16"/>
    <n v="3"/>
    <s v="None"/>
    <x v="1"/>
    <s v="Certified Professional"/>
  </r>
  <r>
    <n v="1550"/>
    <x v="35"/>
    <x v="1"/>
    <x v="25"/>
    <x v="0"/>
    <x v="1"/>
    <x v="0"/>
    <x v="0"/>
    <s v="Michael Wade"/>
    <s v="2019-06-27"/>
    <x v="0"/>
    <x v="2"/>
    <n v="95510"/>
    <s v="C"/>
    <n v="6811"/>
    <s v="Health"/>
    <x v="12"/>
    <n v="4"/>
    <s v="Excel Workshop"/>
    <x v="4"/>
    <s v="Certified Professional"/>
  </r>
  <r>
    <n v="9968"/>
    <x v="36"/>
    <x v="1"/>
    <x v="7"/>
    <x v="3"/>
    <x v="1"/>
    <x v="3"/>
    <x v="0"/>
    <s v="Jessica Walsh"/>
    <s v="2021-08-27"/>
    <x v="1"/>
    <x v="0"/>
    <n v="80325"/>
    <s v="B"/>
    <n v="6230"/>
    <s v="Health"/>
    <x v="16"/>
    <n v="4"/>
    <s v="None"/>
    <x v="2"/>
    <s v="Advanced Training"/>
  </r>
  <r>
    <n v="8029"/>
    <x v="37"/>
    <x v="0"/>
    <x v="15"/>
    <x v="3"/>
    <x v="3"/>
    <x v="4"/>
    <x v="4"/>
    <s v="Kelly Mack"/>
    <s v="2017-05-28"/>
    <x v="2"/>
    <x v="1"/>
    <n v="34109"/>
    <s v="B"/>
    <n v="9232"/>
    <s v="Health"/>
    <x v="10"/>
    <n v="3"/>
    <s v="Leadership Training"/>
    <x v="0"/>
    <s v="Certified Professional"/>
  </r>
  <r>
    <n v="8847"/>
    <x v="38"/>
    <x v="1"/>
    <x v="3"/>
    <x v="2"/>
    <x v="3"/>
    <x v="3"/>
    <x v="0"/>
    <s v="John Conley"/>
    <s v="2022-01-30"/>
    <x v="2"/>
    <x v="2"/>
    <n v="73330"/>
    <s v="C"/>
    <n v="2276"/>
    <s v="Health + Dental"/>
    <x v="16"/>
    <n v="1"/>
    <s v="None"/>
    <x v="1"/>
    <s v="Advanced Training"/>
  </r>
  <r>
    <n v="1955"/>
    <x v="39"/>
    <x v="0"/>
    <x v="7"/>
    <x v="3"/>
    <x v="2"/>
    <x v="2"/>
    <x v="1"/>
    <s v="Aaron Baker"/>
    <s v="2017-04-20"/>
    <x v="1"/>
    <x v="2"/>
    <n v="46567"/>
    <s v="A"/>
    <n v="2825"/>
    <s v="Health"/>
    <x v="17"/>
    <n v="3"/>
    <s v="None"/>
    <x v="4"/>
    <s v="Advanced Training"/>
  </r>
  <r>
    <n v="4522"/>
    <x v="40"/>
    <x v="0"/>
    <x v="18"/>
    <x v="2"/>
    <x v="0"/>
    <x v="4"/>
    <x v="0"/>
    <s v="Christopher Bass"/>
    <s v="2019-07-22"/>
    <x v="1"/>
    <x v="1"/>
    <n v="39795"/>
    <s v="A"/>
    <n v="1670"/>
    <s v="None"/>
    <x v="3"/>
    <n v="2"/>
    <s v="Excel Workshop"/>
    <x v="3"/>
    <s v="None"/>
  </r>
  <r>
    <n v="3078"/>
    <x v="41"/>
    <x v="0"/>
    <x v="25"/>
    <x v="0"/>
    <x v="0"/>
    <x v="0"/>
    <x v="4"/>
    <s v="Sean Tucker PhD"/>
    <s v="2018-11-29"/>
    <x v="1"/>
    <x v="2"/>
    <n v="59506"/>
    <s v="A"/>
    <n v="4428"/>
    <s v="Health + Dental"/>
    <x v="3"/>
    <n v="1"/>
    <s v="None"/>
    <x v="3"/>
    <s v="Certified Professional"/>
  </r>
  <r>
    <n v="6357"/>
    <x v="42"/>
    <x v="0"/>
    <x v="14"/>
    <x v="4"/>
    <x v="2"/>
    <x v="1"/>
    <x v="4"/>
    <s v="Jacob Scott"/>
    <s v="2022-11-14"/>
    <x v="1"/>
    <x v="2"/>
    <n v="49058"/>
    <s v="B"/>
    <n v="4396"/>
    <s v="None"/>
    <x v="16"/>
    <n v="1"/>
    <s v="None"/>
    <x v="3"/>
    <s v="None"/>
  </r>
  <r>
    <n v="7951"/>
    <x v="43"/>
    <x v="0"/>
    <x v="18"/>
    <x v="2"/>
    <x v="3"/>
    <x v="2"/>
    <x v="4"/>
    <s v="Joel Park"/>
    <s v="2016-02-23"/>
    <x v="1"/>
    <x v="0"/>
    <n v="98612"/>
    <s v="A"/>
    <n v="1168"/>
    <s v="None"/>
    <x v="14"/>
    <n v="2"/>
    <s v="Excel Workshop"/>
    <x v="0"/>
    <s v="Certified Professional"/>
  </r>
  <r>
    <n v="9228"/>
    <x v="44"/>
    <x v="1"/>
    <x v="3"/>
    <x v="2"/>
    <x v="4"/>
    <x v="3"/>
    <x v="1"/>
    <s v="Russell Marshall"/>
    <s v="2018-05-18"/>
    <x v="2"/>
    <x v="1"/>
    <n v="38201"/>
    <s v="A"/>
    <n v="7111"/>
    <s v="Health"/>
    <x v="2"/>
    <n v="4"/>
    <s v="Leadership Training"/>
    <x v="3"/>
    <s v="None"/>
  </r>
  <r>
    <n v="8988"/>
    <x v="45"/>
    <x v="1"/>
    <x v="0"/>
    <x v="0"/>
    <x v="0"/>
    <x v="2"/>
    <x v="2"/>
    <s v="James Holden"/>
    <s v="2024-03-09"/>
    <x v="2"/>
    <x v="1"/>
    <n v="92919"/>
    <s v="D"/>
    <n v="9497"/>
    <s v="Health"/>
    <x v="5"/>
    <n v="2"/>
    <s v="None"/>
    <x v="3"/>
    <s v="Advanced Training"/>
  </r>
  <r>
    <n v="1952"/>
    <x v="46"/>
    <x v="0"/>
    <x v="9"/>
    <x v="1"/>
    <x v="4"/>
    <x v="0"/>
    <x v="1"/>
    <s v="Thomas Murphy"/>
    <s v="2024-03-27"/>
    <x v="0"/>
    <x v="2"/>
    <n v="45188"/>
    <s v="A"/>
    <n v="9591"/>
    <s v="Health + Dental"/>
    <x v="12"/>
    <n v="3"/>
    <s v="Leadership Training"/>
    <x v="3"/>
    <s v="None"/>
  </r>
  <r>
    <n v="5760"/>
    <x v="47"/>
    <x v="0"/>
    <x v="26"/>
    <x v="3"/>
    <x v="2"/>
    <x v="1"/>
    <x v="0"/>
    <s v="Mark Abbott"/>
    <s v="2019-12-23"/>
    <x v="0"/>
    <x v="1"/>
    <n v="34927"/>
    <s v="D"/>
    <n v="6996"/>
    <s v="Health + Dental"/>
    <x v="4"/>
    <n v="1"/>
    <s v="Excel Workshop"/>
    <x v="0"/>
    <s v="Certified Professional"/>
  </r>
  <r>
    <n v="5742"/>
    <x v="48"/>
    <x v="0"/>
    <x v="1"/>
    <x v="1"/>
    <x v="0"/>
    <x v="2"/>
    <x v="3"/>
    <s v="Robin Lynch"/>
    <s v="2016-08-25"/>
    <x v="0"/>
    <x v="1"/>
    <n v="33183"/>
    <s v="A"/>
    <n v="1659"/>
    <s v="None"/>
    <x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C6562-208D-4C3E-98B6-46E3AFAC90E2}" name="Sum of Leave Take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23:I29" firstHeaderRow="1"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axis="axisRow" showAll="0">
      <items count="6">
        <item x="1"/>
        <item n=" Developer" x="3"/>
        <item x="4"/>
        <item x="2"/>
        <item x="0"/>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pivotField showAll="0"/>
    <pivotField showAll="0"/>
    <pivotField showAll="0"/>
    <pivotField showAll="0"/>
    <pivotField dataField="1" showAll="0">
      <items count="19">
        <item x="3"/>
        <item x="0"/>
        <item x="9"/>
        <item x="6"/>
        <item x="16"/>
        <item x="5"/>
        <item x="2"/>
        <item x="14"/>
        <item x="7"/>
        <item x="11"/>
        <item x="10"/>
        <item x="15"/>
        <item x="17"/>
        <item x="4"/>
        <item x="13"/>
        <item x="12"/>
        <item x="1"/>
        <item x="8"/>
        <item t="default"/>
      </items>
    </pivotField>
    <pivotField showAll="0"/>
    <pivotField showAll="0"/>
    <pivotField showAll="0"/>
    <pivotField showAll="0"/>
  </pivotFields>
  <rowFields count="1">
    <field x="6"/>
  </rowFields>
  <rowItems count="6">
    <i>
      <x/>
    </i>
    <i>
      <x v="1"/>
    </i>
    <i>
      <x v="2"/>
    </i>
    <i>
      <x v="3"/>
    </i>
    <i>
      <x v="4"/>
    </i>
    <i t="grand">
      <x/>
    </i>
  </rowItems>
  <colItems count="1">
    <i/>
  </colItems>
  <dataFields count="1">
    <dataField name="Sum of Leave Taken" fld="16" baseField="0" baseItem="0"/>
  </dataFields>
  <formats count="6">
    <format dxfId="1224">
      <pivotArea type="all" dataOnly="0" outline="0" fieldPosition="0"/>
    </format>
    <format dxfId="1225">
      <pivotArea outline="0" collapsedLevelsAreSubtotals="1" fieldPosition="0"/>
    </format>
    <format dxfId="1226">
      <pivotArea field="6" type="button" dataOnly="0" labelOnly="1" outline="0" axis="axisRow" fieldPosition="0"/>
    </format>
    <format dxfId="1227">
      <pivotArea dataOnly="0" labelOnly="1" grandRow="1" outline="0" fieldPosition="0"/>
    </format>
    <format dxfId="1228">
      <pivotArea dataOnly="0" labelOnly="1" outline="0" axis="axisValues" fieldPosition="0"/>
    </format>
    <format dxfId="1229">
      <pivotArea grandRow="1"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6" count="1" selected="0">
            <x v="0"/>
          </reference>
        </references>
      </pivotArea>
    </chartFormat>
    <chartFormat chart="9" format="4">
      <pivotArea type="data" outline="0" fieldPosition="0">
        <references count="2">
          <reference field="4294967294" count="1" selected="0">
            <x v="0"/>
          </reference>
          <reference field="6" count="1" selected="0">
            <x v="1"/>
          </reference>
        </references>
      </pivotArea>
    </chartFormat>
    <chartFormat chart="9" format="5">
      <pivotArea type="data" outline="0" fieldPosition="0">
        <references count="2">
          <reference field="4294967294" count="1" selected="0">
            <x v="0"/>
          </reference>
          <reference field="6" count="1" selected="0">
            <x v="2"/>
          </reference>
        </references>
      </pivotArea>
    </chartFormat>
    <chartFormat chart="9" format="6">
      <pivotArea type="data" outline="0" fieldPosition="0">
        <references count="2">
          <reference field="4294967294" count="1" selected="0">
            <x v="0"/>
          </reference>
          <reference field="6" count="1" selected="0">
            <x v="3"/>
          </reference>
        </references>
      </pivotArea>
    </chartFormat>
    <chartFormat chart="9"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C620E-43E0-4DB8-952F-981CE57744FF}"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23:F29" firstHeaderRow="1"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items count="6">
        <item x="1"/>
        <item x="0"/>
        <item x="4"/>
        <item x="3"/>
        <item x="2"/>
        <item t="default"/>
      </items>
    </pivotField>
    <pivotField showAll="0">
      <items count="6">
        <item x="1"/>
        <item x="3"/>
        <item x="4"/>
        <item x="2"/>
        <item x="0"/>
        <item t="default"/>
      </items>
    </pivotField>
    <pivotField axis="axisRow" showAll="0">
      <items count="6">
        <item x="0"/>
        <item x="1"/>
        <item x="4"/>
        <item x="2"/>
        <item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dataField="1" showAll="0"/>
    <pivotField showAll="0"/>
    <pivotField showAll="0">
      <items count="6">
        <item x="3"/>
        <item x="0"/>
        <item x="4"/>
        <item x="1"/>
        <item x="2"/>
        <item t="default"/>
      </items>
    </pivotField>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9">
    <format dxfId="1341">
      <pivotArea type="all" dataOnly="0" outline="0" fieldPosition="0"/>
    </format>
    <format dxfId="1342">
      <pivotArea field="6" type="button" dataOnly="0" labelOnly="1" outline="0"/>
    </format>
    <format dxfId="1343">
      <pivotArea grandRow="1" outline="0" collapsedLevelsAreSubtotals="1" fieldPosition="0"/>
    </format>
    <format dxfId="1344">
      <pivotArea type="all" dataOnly="0" outline="0" fieldPosition="0"/>
    </format>
    <format dxfId="1345">
      <pivotArea outline="0" collapsedLevelsAreSubtotals="1" fieldPosition="0"/>
    </format>
    <format dxfId="1346">
      <pivotArea field="19" type="button" dataOnly="0" labelOnly="1" outline="0"/>
    </format>
    <format dxfId="1347">
      <pivotArea dataOnly="0" labelOnly="1" grandRow="1" outline="0" fieldPosition="0"/>
    </format>
    <format dxfId="1348">
      <pivotArea dataOnly="0" labelOnly="1" outline="0" axis="axisValues" fieldPosition="0"/>
    </format>
    <format dxfId="1349">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5068A-CA9B-4EF9-95E1-1767F734AE65}" name="Salarie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4:H10" firstHeaderRow="0"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axis="axisRow" showAll="0">
      <items count="6">
        <item x="1"/>
        <item n=" Developer" x="3"/>
        <item x="4"/>
        <item x="2"/>
        <item x="0"/>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formats count="6">
    <format dxfId="1368">
      <pivotArea type="all" dataOnly="0" outline="0" fieldPosition="0"/>
    </format>
    <format dxfId="1369">
      <pivotArea outline="0" collapsedLevelsAreSubtotals="1" fieldPosition="0"/>
    </format>
    <format dxfId="1370">
      <pivotArea field="6" type="button" dataOnly="0" labelOnly="1" outline="0" axis="axisRow" fieldPosition="0"/>
    </format>
    <format dxfId="1371">
      <pivotArea dataOnly="0" labelOnly="1" grandRow="1" outline="0" fieldPosition="0"/>
    </format>
    <format dxfId="1372">
      <pivotArea dataOnly="0" labelOnly="1" outline="0" axis="axisValues" fieldPosition="0"/>
    </format>
    <format dxfId="137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51B43-C176-4E81-A8D4-04A020D0AAEC}" name="Employment statu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7D803-0BEF-4228-ADAF-DE4AAA7488AF}" name="Workplac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Q9"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items count="6">
        <item x="1"/>
        <item x="3"/>
        <item x="4"/>
        <item x="2"/>
        <item x="0"/>
        <item t="default"/>
      </items>
    </pivotField>
    <pivotField showAll="0">
      <items count="6">
        <item x="0"/>
        <item x="1"/>
        <item x="4"/>
        <item x="2"/>
        <item x="3"/>
        <item t="default"/>
      </items>
    </pivotField>
    <pivotField showAll="0"/>
    <pivotField showAll="0"/>
    <pivotField showAll="0">
      <items count="4">
        <item x="1"/>
        <item x="0"/>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formats count="6">
    <format dxfId="1326">
      <pivotArea type="all" dataOnly="0" outline="0" fieldPosition="0"/>
    </format>
    <format dxfId="1327">
      <pivotArea outline="0" collapsedLevelsAreSubtotals="1" fieldPosition="0"/>
    </format>
    <format dxfId="1328">
      <pivotArea field="6" type="button" dataOnly="0" labelOnly="1" outline="0"/>
    </format>
    <format dxfId="1329">
      <pivotArea dataOnly="0" labelOnly="1" grandRow="1" outline="0" fieldPosition="0"/>
    </format>
    <format dxfId="1330">
      <pivotArea dataOnly="0" labelOnly="1" outline="0" axis="axisValues" fieldPosition="0"/>
    </format>
    <format dxfId="133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5DE27E-C8F1-4EFA-BCC2-34D47630530B}" name="Skill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T5:U11"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items count="6">
        <item x="1"/>
        <item x="3"/>
        <item x="4"/>
        <item x="2"/>
        <item x="0"/>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formats count="9">
    <format dxfId="1332">
      <pivotArea type="all" dataOnly="0" outline="0" fieldPosition="0"/>
    </format>
    <format dxfId="1333">
      <pivotArea field="6" type="button" dataOnly="0" labelOnly="1" outline="0"/>
    </format>
    <format dxfId="1334">
      <pivotArea grandRow="1" outline="0" collapsedLevelsAreSubtotals="1" fieldPosition="0"/>
    </format>
    <format dxfId="1335">
      <pivotArea type="all" dataOnly="0" outline="0" fieldPosition="0"/>
    </format>
    <format dxfId="1336">
      <pivotArea outline="0" collapsedLevelsAreSubtotals="1" fieldPosition="0"/>
    </format>
    <format dxfId="1337">
      <pivotArea field="19" type="button" dataOnly="0" labelOnly="1" outline="0" axis="axisRow" fieldPosition="0"/>
    </format>
    <format dxfId="1338">
      <pivotArea dataOnly="0" labelOnly="1" fieldPosition="0">
        <references count="1">
          <reference field="19" count="0"/>
        </references>
      </pivotArea>
    </format>
    <format dxfId="1339">
      <pivotArea dataOnly="0" labelOnly="1" grandRow="1" outline="0" fieldPosition="0"/>
    </format>
    <format dxfId="13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C83AEA-3487-4413-AE1D-B486FC1F1DE2}" name="Age rang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4:M11" firstHeaderRow="1" firstDataRow="2"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axis="axisCol" showAll="0">
      <items count="3">
        <item x="0"/>
        <item x="1"/>
        <item t="default"/>
      </items>
    </pivotField>
    <pivotField showAll="0">
      <items count="28">
        <item x="6"/>
        <item x="25"/>
        <item x="10"/>
        <item x="16"/>
        <item x="0"/>
        <item x="1"/>
        <item x="5"/>
        <item x="9"/>
        <item x="11"/>
        <item x="19"/>
        <item x="2"/>
        <item x="17"/>
        <item x="18"/>
        <item x="20"/>
        <item x="3"/>
        <item x="24"/>
        <item x="8"/>
        <item x="22"/>
        <item x="14"/>
        <item x="21"/>
        <item x="12"/>
        <item x="23"/>
        <item x="4"/>
        <item x="15"/>
        <item x="7"/>
        <item x="26"/>
        <item x="13"/>
        <item t="default"/>
      </items>
    </pivotField>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formats count="10">
    <format dxfId="1358">
      <pivotArea type="all" dataOnly="0" outline="0" fieldPosition="0"/>
    </format>
    <format dxfId="1359">
      <pivotArea outline="0" collapsedLevelsAreSubtotals="1" fieldPosition="0"/>
    </format>
    <format dxfId="1360">
      <pivotArea type="origin" dataOnly="0" labelOnly="1" outline="0" fieldPosition="0"/>
    </format>
    <format dxfId="1361">
      <pivotArea field="2" type="button" dataOnly="0" labelOnly="1" outline="0" axis="axisCol" fieldPosition="0"/>
    </format>
    <format dxfId="1362">
      <pivotArea type="topRight" dataOnly="0" labelOnly="1" outline="0" fieldPosition="0"/>
    </format>
    <format dxfId="1363">
      <pivotArea field="4" type="button" dataOnly="0" labelOnly="1" outline="0" axis="axisRow" fieldPosition="0"/>
    </format>
    <format dxfId="1364">
      <pivotArea dataOnly="0" labelOnly="1" fieldPosition="0">
        <references count="1">
          <reference field="4" count="0"/>
        </references>
      </pivotArea>
    </format>
    <format dxfId="1365">
      <pivotArea dataOnly="0" labelOnly="1" grandRow="1" outline="0" fieldPosition="0"/>
    </format>
    <format dxfId="1366">
      <pivotArea dataOnly="0" labelOnly="1" fieldPosition="0">
        <references count="1">
          <reference field="2" count="0"/>
        </references>
      </pivotArea>
    </format>
    <format dxfId="1367">
      <pivotArea dataOnly="0" labelOnly="1" grandCol="1" outline="0" fieldPosition="0"/>
    </format>
  </formats>
  <chartFormats count="2">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42549D-45C5-4E8E-B267-8E7BC658F46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3:C29"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axis="axisRow" showAll="0">
      <items count="6">
        <item x="1"/>
        <item x="0"/>
        <item x="4"/>
        <item x="3"/>
        <item x="2"/>
        <item t="default"/>
      </items>
    </pivotField>
    <pivotField showAll="0">
      <items count="6">
        <item x="1"/>
        <item x="3"/>
        <item x="4"/>
        <item x="2"/>
        <item x="0"/>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items count="6">
        <item x="3"/>
        <item x="0"/>
        <item x="4"/>
        <item x="1"/>
        <item x="2"/>
        <item t="default"/>
      </items>
    </pivotField>
    <pivotField showAll="0"/>
  </pivotFields>
  <rowFields count="1">
    <field x="5"/>
  </rowFields>
  <rowItems count="6">
    <i>
      <x/>
    </i>
    <i>
      <x v="1"/>
    </i>
    <i>
      <x v="2"/>
    </i>
    <i>
      <x v="3"/>
    </i>
    <i>
      <x v="4"/>
    </i>
    <i t="grand">
      <x/>
    </i>
  </rowItems>
  <colItems count="1">
    <i/>
  </colItems>
  <dataFields count="1">
    <dataField name="Count of Full Name" fld="1" subtotal="count" baseField="0" baseItem="0"/>
  </dataFields>
  <formats count="8">
    <format dxfId="1350">
      <pivotArea type="all" dataOnly="0" outline="0" fieldPosition="0"/>
    </format>
    <format dxfId="1351">
      <pivotArea field="6" type="button" dataOnly="0" labelOnly="1" outline="0"/>
    </format>
    <format dxfId="1352">
      <pivotArea grandRow="1" outline="0" collapsedLevelsAreSubtotals="1" fieldPosition="0"/>
    </format>
    <format dxfId="1353">
      <pivotArea type="all" dataOnly="0" outline="0" fieldPosition="0"/>
    </format>
    <format dxfId="1354">
      <pivotArea outline="0" collapsedLevelsAreSubtotals="1" fieldPosition="0"/>
    </format>
    <format dxfId="1355">
      <pivotArea field="19" type="button" dataOnly="0" labelOnly="1" outline="0"/>
    </format>
    <format dxfId="1356">
      <pivotArea dataOnly="0" labelOnly="1" grandRow="1" outline="0" fieldPosition="0"/>
    </format>
    <format dxfId="1357">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5705EB-C2B6-4D6D-99E7-FEDCFF808DFC}" sourceName="Gender">
  <pivotTables>
    <pivotTable tabId="3" name="Salaries"/>
    <pivotTable tabId="3" name="Age range"/>
    <pivotTable tabId="3" name="Employment status"/>
    <pivotTable tabId="3" name="PivotTable3"/>
    <pivotTable tabId="3" name="PivotTable4"/>
    <pivotTable tabId="3" name="Skills"/>
    <pivotTable tabId="3" name="Workplace"/>
    <pivotTable tabId="3" name="Sum of Leave Taken"/>
  </pivotTables>
  <data>
    <tabular pivotCacheId="5734229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94EE00-8A75-44FD-99B2-245C234986AA}" sourceName="Department">
  <pivotTables>
    <pivotTable tabId="3" name="Salaries"/>
    <pivotTable tabId="3" name="Age range"/>
    <pivotTable tabId="3" name="Employment status"/>
    <pivotTable tabId="3" name="PivotTable3"/>
    <pivotTable tabId="3" name="PivotTable4"/>
    <pivotTable tabId="3" name="Skills"/>
    <pivotTable tabId="3" name="Workplace"/>
    <pivotTable tabId="3" name="Sum of Leave Taken"/>
  </pivotTables>
  <data>
    <tabular pivotCacheId="573422964">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21C9C8F-F684-44D4-B5D6-843B414D0C2D}" cache="Slicer_Gender" caption="Gender" columnCount="2" style="Slicer Style 1" rowHeight="257175"/>
  <slicer name="Department" xr10:uid="{163AA109-A8C3-461E-B51A-CD5E0D20DD28}" cache="Slicer_Department" caption="Department" columnCount="3"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1398" dataDxfId="1397">
  <autoFilter ref="A1:U51" xr:uid="{BD7F130C-4931-4EC9-8AE2-A64F6556D3A3}"/>
  <tableColumns count="21">
    <tableColumn id="1" xr3:uid="{6BDBB43D-1DF4-4FF3-9C56-0E3D699A83FC}" name="Employee ID" dataDxfId="1396"/>
    <tableColumn id="2" xr3:uid="{363D91B7-21AD-4B4B-86DE-95D24769EAA5}" name="Full Name" dataDxfId="1395"/>
    <tableColumn id="3" xr3:uid="{728245EC-9766-45F5-9851-7FEFEFBE2652}" name="Gender" dataDxfId="1394"/>
    <tableColumn id="4" xr3:uid="{DD8A90D1-163F-4B0E-A039-9E7A16AFC106}" name="Age" dataDxfId="1393"/>
    <tableColumn id="5" xr3:uid="{0672993B-A00D-49AE-84B7-674089468A17}" name="Age range" dataDxfId="1392"/>
    <tableColumn id="6" xr3:uid="{B1ADEE80-60F1-4EE3-B3FB-8484EE6C17B3}" name="Region" dataDxfId="1391"/>
    <tableColumn id="7" xr3:uid="{8E0A56EE-3456-4513-ADA0-27F6CAA8C17B}" name="Job Title" dataDxfId="1390"/>
    <tableColumn id="8" xr3:uid="{0D9D5DB9-01CB-4300-B0CD-256901621ADC}" name="Department" dataDxfId="1389"/>
    <tableColumn id="9" xr3:uid="{9EBDAC3F-6A39-4A78-B562-848691EE3AD1}" name="Manager/Supervisor" dataDxfId="1388"/>
    <tableColumn id="10" xr3:uid="{AF849F24-150A-4123-B3F8-A46B4D4F7BC6}" name="Date of Hire" dataDxfId="1387"/>
    <tableColumn id="11" xr3:uid="{8C57202E-334A-462A-9C44-E5E2468122E4}" name="Employment Status" dataDxfId="1386"/>
    <tableColumn id="12" xr3:uid="{8A07812C-245C-4D55-A210-3AE7E0BB84EB}" name="Work Location" dataDxfId="1385"/>
    <tableColumn id="13" xr3:uid="{6441036C-01DD-4130-8E4B-DBA441BCB744}" name="Salary" dataDxfId="1384"/>
    <tableColumn id="14" xr3:uid="{ADCF531A-A98E-422C-939D-04D58C2423FB}" name="Pay Grade" dataDxfId="1383"/>
    <tableColumn id="15" xr3:uid="{DE922695-AE31-4F31-8F89-61E6E7E646AB}" name="Bonus/Allowances" dataDxfId="1382"/>
    <tableColumn id="16" xr3:uid="{62F2B816-9954-4A01-AEDC-4C13B3A2A52F}" name="Insurance Details" dataDxfId="1381"/>
    <tableColumn id="17" xr3:uid="{6EFEC335-9B75-45D5-B403-A8A9E557BE24}" name="Leave Taken" dataDxfId="1380"/>
    <tableColumn id="18" xr3:uid="{9DA1B78E-154E-42E4-A1BC-FE1CF363DCBA}" name="Performance Rating" dataDxfId="1379"/>
    <tableColumn id="19" xr3:uid="{7E4B5E79-5639-4E3A-91A1-D1D8767BB705}" name="Training Programs Attended" dataDxfId="1378"/>
    <tableColumn id="20" xr3:uid="{2E731344-8C6D-4001-9E36-F16B80500F61}" name="Skills" dataDxfId="1377"/>
    <tableColumn id="21" xr3:uid="{9DCE550B-F788-4423-B330-CAB70C041DFC}" name="Certifications" dataDxfId="137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topLeftCell="A2" workbookViewId="0">
      <selection activeCell="C14" sqref="A2:U51"/>
    </sheetView>
  </sheetViews>
  <sheetFormatPr defaultColWidth="9.140625" defaultRowHeight="14.25"/>
  <cols>
    <col min="1" max="1" width="17.7109375" style="2" bestFit="1" customWidth="1"/>
    <col min="2" max="2" width="18.140625" style="2" bestFit="1" customWidth="1"/>
    <col min="3" max="3" width="12.85546875" style="2" bestFit="1" customWidth="1"/>
    <col min="4" max="4" width="9.5703125" style="2" bestFit="1" customWidth="1"/>
    <col min="5" max="5" width="15.85546875" style="2" bestFit="1" customWidth="1"/>
    <col min="6" max="6" width="12.28515625" style="2" bestFit="1" customWidth="1"/>
    <col min="7" max="7" width="14.140625" style="2" bestFit="1" customWidth="1"/>
    <col min="8" max="8" width="17.42578125" style="2" bestFit="1" customWidth="1"/>
    <col min="9" max="9" width="25.7109375" style="2" bestFit="1" customWidth="1"/>
    <col min="10" max="10" width="18" style="2" bestFit="1" customWidth="1"/>
    <col min="11" max="11" width="25" style="2" bestFit="1" customWidth="1"/>
    <col min="12" max="12" width="20.28515625" style="2" bestFit="1" customWidth="1"/>
    <col min="13" max="13" width="11.85546875" style="2" bestFit="1" customWidth="1"/>
    <col min="14" max="14" width="16.140625" style="2" bestFit="1" customWidth="1"/>
    <col min="15" max="15" width="24" style="2" bestFit="1" customWidth="1"/>
    <col min="16" max="16" width="22.7109375" style="2" bestFit="1" customWidth="1"/>
    <col min="17" max="17" width="18.140625" style="2" bestFit="1" customWidth="1"/>
    <col min="18" max="18" width="25.42578125" style="2" bestFit="1" customWidth="1"/>
    <col min="19" max="19" width="34" style="2" bestFit="1" customWidth="1"/>
    <col min="20" max="20" width="16" style="2" bestFit="1" customWidth="1"/>
    <col min="21" max="21" width="21.140625" style="2" bestFit="1" customWidth="1"/>
    <col min="22" max="16384" width="9.140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F5F2-406A-4DF9-993E-B0A876BE43C4}">
  <dimension ref="B2:U37"/>
  <sheetViews>
    <sheetView workbookViewId="0">
      <selection activeCell="I26" sqref="H23:I29"/>
    </sheetView>
  </sheetViews>
  <sheetFormatPr defaultRowHeight="15"/>
  <cols>
    <col min="1" max="1" width="11.42578125" customWidth="1"/>
    <col min="2" max="2" width="15" bestFit="1" customWidth="1"/>
    <col min="3" max="3" width="20.5703125" bestFit="1" customWidth="1"/>
    <col min="4" max="4" width="12.7109375" bestFit="1" customWidth="1"/>
    <col min="5" max="5" width="15" bestFit="1" customWidth="1"/>
    <col min="6" max="6" width="33.42578125" bestFit="1" customWidth="1"/>
    <col min="7" max="7" width="14.85546875" bestFit="1" customWidth="1"/>
    <col min="8" max="8" width="15" bestFit="1" customWidth="1"/>
    <col min="9" max="9" width="22.140625" bestFit="1" customWidth="1"/>
    <col min="10" max="10" width="20.5703125" bestFit="1" customWidth="1"/>
    <col min="11" max="11" width="18.42578125" bestFit="1" customWidth="1"/>
    <col min="12" max="12" width="5.85546875" bestFit="1" customWidth="1"/>
    <col min="13" max="13" width="13.140625" bestFit="1" customWidth="1"/>
    <col min="14" max="14" width="18.85546875" bestFit="1" customWidth="1"/>
    <col min="15" max="15" width="16.5703125" bestFit="1" customWidth="1"/>
    <col min="16" max="16" width="15" bestFit="1" customWidth="1"/>
    <col min="17" max="17" width="20.5703125" bestFit="1" customWidth="1"/>
    <col min="18" max="18" width="14.42578125" bestFit="1" customWidth="1"/>
    <col min="19" max="19" width="14.7109375" bestFit="1" customWidth="1"/>
    <col min="20" max="20" width="15.85546875" bestFit="1" customWidth="1"/>
    <col min="21" max="21" width="20.5703125" bestFit="1" customWidth="1"/>
    <col min="22" max="22" width="12.85546875" bestFit="1" customWidth="1"/>
    <col min="23" max="23" width="16" bestFit="1" customWidth="1"/>
    <col min="24" max="24" width="16.7109375" bestFit="1" customWidth="1"/>
    <col min="25" max="25" width="15.42578125" bestFit="1" customWidth="1"/>
    <col min="26" max="26" width="12.85546875" bestFit="1" customWidth="1"/>
    <col min="27" max="27" width="11.5703125" bestFit="1" customWidth="1"/>
    <col min="28" max="28" width="16.5703125" bestFit="1" customWidth="1"/>
    <col min="29" max="29" width="16.7109375" bestFit="1" customWidth="1"/>
    <col min="30" max="30" width="13.42578125" bestFit="1" customWidth="1"/>
    <col min="31" max="31" width="14" bestFit="1" customWidth="1"/>
    <col min="32" max="32" width="12.85546875" bestFit="1" customWidth="1"/>
    <col min="33" max="33" width="15.42578125" bestFit="1" customWidth="1"/>
    <col min="34" max="34" width="14.7109375" bestFit="1" customWidth="1"/>
    <col min="35" max="36" width="17" bestFit="1" customWidth="1"/>
    <col min="37" max="37" width="17.7109375" bestFit="1" customWidth="1"/>
    <col min="38" max="38" width="17.85546875" bestFit="1" customWidth="1"/>
    <col min="39" max="39" width="19" bestFit="1" customWidth="1"/>
    <col min="40" max="40" width="9.85546875" bestFit="1" customWidth="1"/>
    <col min="41" max="41" width="14.7109375" bestFit="1" customWidth="1"/>
    <col min="42" max="42" width="16.42578125" bestFit="1" customWidth="1"/>
    <col min="43" max="43" width="14.42578125" bestFit="1" customWidth="1"/>
    <col min="44" max="44" width="16.85546875" bestFit="1" customWidth="1"/>
    <col min="45" max="45" width="18.28515625" bestFit="1" customWidth="1"/>
    <col min="46" max="46" width="15.42578125" bestFit="1" customWidth="1"/>
    <col min="47" max="47" width="17.28515625" bestFit="1" customWidth="1"/>
    <col min="48" max="48" width="16.7109375" bestFit="1" customWidth="1"/>
    <col min="49" max="49" width="17.85546875" bestFit="1" customWidth="1"/>
    <col min="50" max="50" width="13.5703125" bestFit="1" customWidth="1"/>
    <col min="51" max="51" width="15.5703125" bestFit="1" customWidth="1"/>
    <col min="52" max="52" width="13.140625" bestFit="1" customWidth="1"/>
  </cols>
  <sheetData>
    <row r="2" spans="2:21" ht="33.75" customHeight="1">
      <c r="B2" s="29" t="s">
        <v>219</v>
      </c>
      <c r="C2" s="29"/>
      <c r="D2" s="11"/>
      <c r="F2" s="35" t="s">
        <v>220</v>
      </c>
      <c r="G2" s="35"/>
      <c r="H2" s="35"/>
      <c r="J2" s="30" t="s">
        <v>222</v>
      </c>
      <c r="K2" s="31"/>
      <c r="L2" s="31"/>
      <c r="M2" s="31"/>
      <c r="P2" s="28" t="s">
        <v>223</v>
      </c>
      <c r="Q2" s="28"/>
      <c r="T2" s="29" t="s">
        <v>19</v>
      </c>
      <c r="U2" s="29"/>
    </row>
    <row r="3" spans="2:21">
      <c r="J3" s="13"/>
      <c r="K3" s="13"/>
      <c r="L3" s="13"/>
      <c r="M3" s="13"/>
      <c r="T3" s="4"/>
      <c r="U3" s="4"/>
    </row>
    <row r="4" spans="2:21">
      <c r="B4" s="7" t="s">
        <v>214</v>
      </c>
      <c r="C4" t="s">
        <v>216</v>
      </c>
      <c r="F4" s="9" t="s">
        <v>214</v>
      </c>
      <c r="G4" s="4" t="s">
        <v>218</v>
      </c>
      <c r="H4" s="4" t="s">
        <v>225</v>
      </c>
      <c r="J4" s="14" t="s">
        <v>216</v>
      </c>
      <c r="K4" s="14" t="s">
        <v>221</v>
      </c>
      <c r="L4" s="13"/>
      <c r="M4" s="13"/>
      <c r="T4" s="4"/>
      <c r="U4" s="4"/>
    </row>
    <row r="5" spans="2:21" ht="15.75" customHeight="1">
      <c r="B5" s="8" t="s">
        <v>63</v>
      </c>
      <c r="C5" s="32">
        <v>17</v>
      </c>
      <c r="F5" s="10" t="s">
        <v>40</v>
      </c>
      <c r="G5" s="33">
        <v>613842</v>
      </c>
      <c r="H5" s="33">
        <v>110</v>
      </c>
      <c r="J5" s="14" t="s">
        <v>214</v>
      </c>
      <c r="K5" s="13" t="s">
        <v>22</v>
      </c>
      <c r="L5" s="13" t="s">
        <v>37</v>
      </c>
      <c r="M5" s="13" t="s">
        <v>215</v>
      </c>
      <c r="P5" s="9" t="s">
        <v>214</v>
      </c>
      <c r="Q5" s="4" t="s">
        <v>216</v>
      </c>
      <c r="T5" s="9" t="s">
        <v>214</v>
      </c>
      <c r="U5" s="4" t="s">
        <v>216</v>
      </c>
    </row>
    <row r="6" spans="2:21" ht="13.5" customHeight="1">
      <c r="B6" s="8" t="s">
        <v>29</v>
      </c>
      <c r="C6" s="32">
        <v>20</v>
      </c>
      <c r="F6" s="10" t="s">
        <v>229</v>
      </c>
      <c r="G6" s="33">
        <v>633594</v>
      </c>
      <c r="H6" s="33">
        <v>104</v>
      </c>
      <c r="J6" s="15" t="s">
        <v>23</v>
      </c>
      <c r="K6" s="34">
        <v>6</v>
      </c>
      <c r="L6" s="34">
        <v>3</v>
      </c>
      <c r="M6" s="34">
        <v>9</v>
      </c>
      <c r="P6" s="10" t="s">
        <v>44</v>
      </c>
      <c r="Q6" s="33">
        <v>23</v>
      </c>
      <c r="T6" s="10" t="s">
        <v>75</v>
      </c>
      <c r="U6" s="33">
        <v>12</v>
      </c>
    </row>
    <row r="7" spans="2:21">
      <c r="B7" s="8" t="s">
        <v>111</v>
      </c>
      <c r="C7" s="32">
        <v>13</v>
      </c>
      <c r="F7" s="10" t="s">
        <v>121</v>
      </c>
      <c r="G7" s="33">
        <v>167041</v>
      </c>
      <c r="H7" s="33">
        <v>28</v>
      </c>
      <c r="J7" s="15" t="s">
        <v>38</v>
      </c>
      <c r="K7" s="34">
        <v>7</v>
      </c>
      <c r="L7" s="34">
        <v>6</v>
      </c>
      <c r="M7" s="34">
        <v>13</v>
      </c>
      <c r="P7" s="10" t="s">
        <v>30</v>
      </c>
      <c r="Q7" s="33">
        <v>8</v>
      </c>
      <c r="T7" s="10" t="s">
        <v>34</v>
      </c>
      <c r="U7" s="33">
        <v>11</v>
      </c>
    </row>
    <row r="8" spans="2:21">
      <c r="B8" s="8" t="s">
        <v>215</v>
      </c>
      <c r="C8" s="32">
        <v>50</v>
      </c>
      <c r="F8" s="10" t="s">
        <v>50</v>
      </c>
      <c r="G8" s="33">
        <v>959266</v>
      </c>
      <c r="H8" s="33">
        <v>123</v>
      </c>
      <c r="J8" s="15" t="s">
        <v>59</v>
      </c>
      <c r="K8" s="34">
        <v>5</v>
      </c>
      <c r="L8" s="34">
        <v>7</v>
      </c>
      <c r="M8" s="34">
        <v>12</v>
      </c>
      <c r="P8" s="10" t="s">
        <v>54</v>
      </c>
      <c r="Q8" s="33">
        <v>19</v>
      </c>
      <c r="T8" s="10" t="s">
        <v>96</v>
      </c>
      <c r="U8" s="33">
        <v>7</v>
      </c>
    </row>
    <row r="9" spans="2:21">
      <c r="F9" s="10" t="s">
        <v>25</v>
      </c>
      <c r="G9" s="33">
        <v>731170</v>
      </c>
      <c r="H9" s="33">
        <v>122</v>
      </c>
      <c r="J9" s="15" t="s">
        <v>98</v>
      </c>
      <c r="K9" s="34">
        <v>4</v>
      </c>
      <c r="L9" s="34">
        <v>3</v>
      </c>
      <c r="M9" s="34">
        <v>7</v>
      </c>
      <c r="P9" s="10" t="s">
        <v>215</v>
      </c>
      <c r="Q9" s="12">
        <v>50</v>
      </c>
      <c r="T9" s="10" t="s">
        <v>56</v>
      </c>
      <c r="U9" s="33">
        <v>11</v>
      </c>
    </row>
    <row r="10" spans="2:21">
      <c r="F10" s="10" t="s">
        <v>215</v>
      </c>
      <c r="G10" s="12">
        <v>3104913</v>
      </c>
      <c r="H10" s="12">
        <v>487</v>
      </c>
      <c r="J10" s="15" t="s">
        <v>68</v>
      </c>
      <c r="K10" s="34">
        <v>4</v>
      </c>
      <c r="L10" s="34">
        <v>5</v>
      </c>
      <c r="M10" s="34">
        <v>9</v>
      </c>
      <c r="T10" s="10" t="s">
        <v>66</v>
      </c>
      <c r="U10" s="33">
        <v>9</v>
      </c>
    </row>
    <row r="11" spans="2:21">
      <c r="B11" s="22" t="s">
        <v>63</v>
      </c>
      <c r="C11" s="20">
        <f>IFERROR(GETPIVOTDATA("Full Name",$B$4,"Employment Status","Contract"),"Ο")</f>
        <v>17</v>
      </c>
      <c r="F11" s="4"/>
      <c r="G11" s="4"/>
      <c r="J11" s="15" t="s">
        <v>215</v>
      </c>
      <c r="K11" s="34">
        <v>26</v>
      </c>
      <c r="L11" s="34">
        <v>24</v>
      </c>
      <c r="M11" s="34">
        <v>50</v>
      </c>
      <c r="T11" s="10" t="s">
        <v>215</v>
      </c>
      <c r="U11" s="12">
        <v>50</v>
      </c>
    </row>
    <row r="12" spans="2:21">
      <c r="B12" s="22" t="s">
        <v>29</v>
      </c>
      <c r="C12" s="20">
        <f>IFERROR(GETPIVOTDATA("Full Name",$B$4,"Employment Status","Full-Time"),"O")</f>
        <v>20</v>
      </c>
      <c r="F12" s="4"/>
      <c r="G12" s="4"/>
      <c r="J12" s="13"/>
      <c r="K12" s="13"/>
      <c r="L12" s="13"/>
      <c r="M12" s="13"/>
      <c r="T12" s="4"/>
      <c r="U12" s="4"/>
    </row>
    <row r="13" spans="2:21">
      <c r="B13" s="22" t="s">
        <v>111</v>
      </c>
      <c r="C13" s="20">
        <f>IFERROR(GETPIVOTDATA("Full Name",$B$4,"Employment Status","Part-Time"),"O")</f>
        <v>13</v>
      </c>
      <c r="F13" s="36" t="s">
        <v>121</v>
      </c>
      <c r="G13" s="37">
        <f>IFERROR(GETPIVOTDATA("Salary",$F$4,"Job Title","Analyst"),"0")</f>
        <v>167041</v>
      </c>
      <c r="H13" s="38">
        <v>110</v>
      </c>
      <c r="J13" s="17" t="s">
        <v>23</v>
      </c>
      <c r="K13" s="18">
        <f>IFERROR(GETPIVOTDATA("Full Name",$J$4,"Age range","18-25"),"0")</f>
        <v>9</v>
      </c>
      <c r="L13" s="21">
        <f>SUM(M15)/SUM($M$15:$M$16)</f>
        <v>0.52</v>
      </c>
      <c r="M13" s="21">
        <f>1-L13</f>
        <v>0.48</v>
      </c>
      <c r="P13" s="16" t="s">
        <v>44</v>
      </c>
      <c r="Q13" s="19">
        <f>IFERROR(GETPIVOTDATA("Full Name",$P$5,"Work Location","Branch Office"),"0")</f>
        <v>23</v>
      </c>
      <c r="T13" s="16" t="s">
        <v>75</v>
      </c>
      <c r="U13" s="19">
        <f>IFERROR(GETPIVOTDATA("Full Name",$T$5,"Skills","Communication"),"0")</f>
        <v>12</v>
      </c>
    </row>
    <row r="14" spans="2:21">
      <c r="B14" s="22" t="s">
        <v>217</v>
      </c>
      <c r="C14" s="20">
        <f>SUM(C11:C13)</f>
        <v>50</v>
      </c>
      <c r="F14" s="36" t="s">
        <v>40</v>
      </c>
      <c r="G14" s="37">
        <f>IFERROR(GETPIVOTDATA("Salary",$F$4,"Job Title","Designer"),"0")</f>
        <v>613842</v>
      </c>
      <c r="H14" s="38">
        <v>104</v>
      </c>
      <c r="J14" s="17" t="s">
        <v>38</v>
      </c>
      <c r="K14" s="18">
        <f>IFERROR(GETPIVOTDATA("Full Name",$J$4,"Age range","26-35"),"0")</f>
        <v>13</v>
      </c>
      <c r="L14" s="21">
        <f>SUM(M16)/SUM($M$15:$M$16)</f>
        <v>0.48</v>
      </c>
      <c r="M14" s="21">
        <f>1-L14</f>
        <v>0.52</v>
      </c>
      <c r="P14" s="16" t="s">
        <v>30</v>
      </c>
      <c r="Q14" s="19">
        <f>IFERROR(GETPIVOTDATA("Full Name",$P$5,"Work Location","Head Office"),"0")</f>
        <v>8</v>
      </c>
      <c r="T14" s="16" t="s">
        <v>34</v>
      </c>
      <c r="U14" s="19">
        <f>IFERROR(GETPIVOTDATA("Full Name",$T$5,"Skills","Design"),"0")</f>
        <v>11</v>
      </c>
    </row>
    <row r="15" spans="2:21">
      <c r="F15" s="36" t="s">
        <v>72</v>
      </c>
      <c r="G15" s="39">
        <f>IFERROR(GETPIVOTDATA("Salary",$F$4,"Job Title","Developer"),"0")</f>
        <v>633594</v>
      </c>
      <c r="H15" s="38">
        <v>28</v>
      </c>
      <c r="J15" s="17" t="s">
        <v>59</v>
      </c>
      <c r="K15" s="18">
        <f>IFERROR(GETPIVOTDATA("Full Name",$J$4,"Age range","36-45"),"0")</f>
        <v>12</v>
      </c>
      <c r="L15" s="17" t="s">
        <v>37</v>
      </c>
      <c r="M15" s="18">
        <f>IFERROR(GETPIVOTDATA("Full Name",$J$4,"Gender","Female"),"O")</f>
        <v>26</v>
      </c>
      <c r="P15" s="16" t="s">
        <v>54</v>
      </c>
      <c r="Q15" s="19">
        <f>IFERROR(GETPIVOTDATA("Full Name",$P$5,"Work Location","Remote"),"0")</f>
        <v>19</v>
      </c>
      <c r="T15" s="16" t="s">
        <v>96</v>
      </c>
      <c r="U15" s="19">
        <f>IFERROR(GETPIVOTDATA("Full Name",$T$5,"Skills","Excel"),"0")</f>
        <v>7</v>
      </c>
    </row>
    <row r="16" spans="2:21">
      <c r="F16" s="36" t="s">
        <v>50</v>
      </c>
      <c r="G16" s="37">
        <f>IFERROR(GETPIVOTDATA("Salary",$F$4,"Job Title","HR Specialist"),"0")</f>
        <v>959266</v>
      </c>
      <c r="H16" s="38">
        <v>123</v>
      </c>
      <c r="J16" s="17" t="s">
        <v>98</v>
      </c>
      <c r="K16" s="18">
        <f>IFERROR(GETPIVOTDATA("Full Name",$J$4,"Age range","46-55"),"0")</f>
        <v>7</v>
      </c>
      <c r="L16" s="17" t="s">
        <v>22</v>
      </c>
      <c r="M16" s="18">
        <f>IFERROR(GETPIVOTDATA("Full Name",$J$4,"Gender","Male"),"O")</f>
        <v>24</v>
      </c>
      <c r="P16" s="16" t="s">
        <v>217</v>
      </c>
      <c r="Q16" s="20">
        <f>SUM(Q13:Q15)</f>
        <v>50</v>
      </c>
      <c r="T16" s="16" t="s">
        <v>56</v>
      </c>
      <c r="U16" s="19">
        <f>IFERROR(GETPIVOTDATA("Full Name",$T$5,"Skills","Management"),"0")</f>
        <v>11</v>
      </c>
    </row>
    <row r="17" spans="2:21">
      <c r="F17" s="36" t="s">
        <v>25</v>
      </c>
      <c r="G17" s="37">
        <f>IFERROR(GETPIVOTDATA("Salary",$F$4,"Job Title","Manager"),"0")</f>
        <v>731170</v>
      </c>
      <c r="H17" s="38">
        <v>122</v>
      </c>
      <c r="J17" s="17" t="s">
        <v>68</v>
      </c>
      <c r="K17" s="18">
        <f>IFERROR(GETPIVOTDATA("Full Name",$J$4,"Age range","56 &lt;"),"0")</f>
        <v>9</v>
      </c>
      <c r="P17" s="23">
        <f>SUM(Q13)/SUM($Q$13:$Q$15)</f>
        <v>0.46</v>
      </c>
      <c r="Q17" s="24">
        <f>1-P17</f>
        <v>0.54</v>
      </c>
      <c r="T17" s="16" t="s">
        <v>66</v>
      </c>
      <c r="U17" s="19">
        <f>IFERROR(GETPIVOTDATA("Full Name",$T$5,"Skills","Python"),"0")</f>
        <v>9</v>
      </c>
    </row>
    <row r="18" spans="2:21" ht="15.75" customHeight="1">
      <c r="F18" s="36" t="s">
        <v>217</v>
      </c>
      <c r="G18" s="37">
        <f>SUM(G13:G17)</f>
        <v>3104913</v>
      </c>
      <c r="H18" s="40">
        <f>SUM(H13:H17)</f>
        <v>487</v>
      </c>
      <c r="J18" s="17" t="s">
        <v>217</v>
      </c>
      <c r="K18" s="18">
        <f>SUM(K13:K17)</f>
        <v>50</v>
      </c>
      <c r="L18" s="13"/>
      <c r="M18" s="13"/>
      <c r="P18" s="23">
        <f>SUM(Q14)/SUM($Q$13:$Q$15)</f>
        <v>0.16</v>
      </c>
      <c r="Q18" s="24">
        <f>1-P18</f>
        <v>0.84</v>
      </c>
      <c r="T18" s="16" t="s">
        <v>217</v>
      </c>
      <c r="U18" s="19">
        <f>SUM(U13:U17)</f>
        <v>50</v>
      </c>
    </row>
    <row r="19" spans="2:21" ht="12.75" customHeight="1">
      <c r="J19" s="13"/>
      <c r="K19" s="13"/>
      <c r="L19" s="13"/>
      <c r="M19" s="13"/>
      <c r="P19" s="23">
        <f>SUM(Q15)/SUM($Q$13:$Q$15)</f>
        <v>0.38</v>
      </c>
      <c r="Q19" s="24">
        <f>1-P19</f>
        <v>0.62</v>
      </c>
    </row>
    <row r="20" spans="2:21" ht="35.25" customHeight="1">
      <c r="B20" s="29" t="s">
        <v>226</v>
      </c>
      <c r="C20" s="29"/>
      <c r="E20" s="29" t="s">
        <v>227</v>
      </c>
      <c r="F20" s="29"/>
      <c r="J20" s="13"/>
      <c r="K20" s="13"/>
      <c r="L20" s="13"/>
      <c r="M20" s="13"/>
    </row>
    <row r="22" spans="2:21">
      <c r="B22" s="4"/>
      <c r="C22" s="4"/>
      <c r="E22" s="4"/>
      <c r="F22" s="4"/>
    </row>
    <row r="23" spans="2:21">
      <c r="B23" s="9" t="s">
        <v>214</v>
      </c>
      <c r="C23" s="4" t="s">
        <v>216</v>
      </c>
      <c r="E23" s="9" t="s">
        <v>214</v>
      </c>
      <c r="F23" s="4" t="s">
        <v>228</v>
      </c>
      <c r="H23" s="9" t="s">
        <v>214</v>
      </c>
      <c r="I23" s="4" t="s">
        <v>225</v>
      </c>
    </row>
    <row r="24" spans="2:21">
      <c r="B24" s="10" t="s">
        <v>39</v>
      </c>
      <c r="C24" s="33">
        <v>14</v>
      </c>
      <c r="E24" s="10" t="s">
        <v>26</v>
      </c>
      <c r="F24" s="25">
        <v>2.5833333333333335</v>
      </c>
      <c r="H24" s="10" t="s">
        <v>40</v>
      </c>
      <c r="I24" s="33">
        <v>110</v>
      </c>
    </row>
    <row r="25" spans="2:21">
      <c r="B25" s="10" t="s">
        <v>24</v>
      </c>
      <c r="C25" s="33">
        <v>10</v>
      </c>
      <c r="E25" s="10" t="s">
        <v>41</v>
      </c>
      <c r="F25" s="25">
        <v>3.3</v>
      </c>
      <c r="H25" s="10" t="s">
        <v>229</v>
      </c>
      <c r="I25" s="33">
        <v>104</v>
      </c>
    </row>
    <row r="26" spans="2:21">
      <c r="B26" s="10" t="s">
        <v>102</v>
      </c>
      <c r="C26" s="33">
        <v>7</v>
      </c>
      <c r="E26" s="10" t="s">
        <v>81</v>
      </c>
      <c r="F26" s="25">
        <v>2.25</v>
      </c>
      <c r="H26" s="10" t="s">
        <v>121</v>
      </c>
      <c r="I26" s="33">
        <v>28</v>
      </c>
    </row>
    <row r="27" spans="2:21">
      <c r="B27" s="10" t="s">
        <v>80</v>
      </c>
      <c r="C27" s="33">
        <v>10</v>
      </c>
      <c r="E27" s="10" t="s">
        <v>51</v>
      </c>
      <c r="F27" s="25">
        <v>2.3636363636363638</v>
      </c>
      <c r="H27" s="10" t="s">
        <v>50</v>
      </c>
      <c r="I27" s="33">
        <v>123</v>
      </c>
    </row>
    <row r="28" spans="2:21">
      <c r="B28" s="10" t="s">
        <v>49</v>
      </c>
      <c r="C28" s="33">
        <v>9</v>
      </c>
      <c r="E28" s="10" t="s">
        <v>60</v>
      </c>
      <c r="F28" s="25">
        <v>2.5555555555555554</v>
      </c>
      <c r="H28" s="10" t="s">
        <v>25</v>
      </c>
      <c r="I28" s="33">
        <v>122</v>
      </c>
    </row>
    <row r="29" spans="2:21">
      <c r="B29" s="10" t="s">
        <v>215</v>
      </c>
      <c r="C29" s="12">
        <v>50</v>
      </c>
      <c r="E29" s="10" t="s">
        <v>215</v>
      </c>
      <c r="F29" s="12">
        <v>2.62</v>
      </c>
      <c r="H29" s="10" t="s">
        <v>215</v>
      </c>
      <c r="I29" s="12">
        <v>487</v>
      </c>
    </row>
    <row r="32" spans="2:21">
      <c r="B32" s="16" t="s">
        <v>39</v>
      </c>
      <c r="C32" s="20">
        <f>IFERROR(GETPIVOTDATA("Full Name",$B$23,"Region","Central"),"0")</f>
        <v>14</v>
      </c>
      <c r="E32" s="16" t="s">
        <v>26</v>
      </c>
      <c r="F32" s="26">
        <f>IFERROR(GETPIVOTDATA("Performance Rating",$E$23,"Department","Finance"),"0")</f>
        <v>2.5833333333333335</v>
      </c>
    </row>
    <row r="33" spans="2:6">
      <c r="B33" s="16" t="s">
        <v>24</v>
      </c>
      <c r="C33" s="20">
        <f>IFERROR(GETPIVOTDATA("Full Name",$B$23,"Region","East"),"0")</f>
        <v>10</v>
      </c>
      <c r="E33" s="16" t="s">
        <v>41</v>
      </c>
      <c r="F33" s="26">
        <f>IFERROR(GETPIVOTDATA("Performance Rating",$E$23,"Department","HR"),"0")</f>
        <v>3.3</v>
      </c>
    </row>
    <row r="34" spans="2:6">
      <c r="B34" s="16" t="s">
        <v>102</v>
      </c>
      <c r="C34" s="20">
        <f>IFERROR(GETPIVOTDATA("Full Name",$B$23,"Region","North"),"0")</f>
        <v>7</v>
      </c>
      <c r="E34" s="16" t="s">
        <v>81</v>
      </c>
      <c r="F34" s="26">
        <f>IFERROR(GETPIVOTDATA("Performance Rating",$E$23,"Department","IT"),"0")</f>
        <v>2.25</v>
      </c>
    </row>
    <row r="35" spans="2:6">
      <c r="B35" s="16" t="s">
        <v>80</v>
      </c>
      <c r="C35" s="20">
        <f>IFERROR(GETPIVOTDATA("Full Name",$B$23,"Region","South"),"0")</f>
        <v>10</v>
      </c>
      <c r="E35" s="16" t="s">
        <v>51</v>
      </c>
      <c r="F35" s="26">
        <f>IFERROR(GETPIVOTDATA("Performance Rating",$E$23,"Department","Marketing"),"0")</f>
        <v>2.3636363636363638</v>
      </c>
    </row>
    <row r="36" spans="2:6">
      <c r="B36" s="16" t="s">
        <v>49</v>
      </c>
      <c r="C36" s="20">
        <f>IFERROR(GETPIVOTDATA("Full Name",$B$23,"Region","West"),"0")</f>
        <v>9</v>
      </c>
      <c r="E36" s="16" t="s">
        <v>60</v>
      </c>
      <c r="F36" s="26">
        <f>IFERROR(GETPIVOTDATA("Performance Rating",$E$23,"Department","Operations"),"0")</f>
        <v>2.5555555555555554</v>
      </c>
    </row>
    <row r="37" spans="2:6">
      <c r="B37" s="16" t="s">
        <v>217</v>
      </c>
      <c r="C37" s="20">
        <f>SUM(C32:C36)</f>
        <v>50</v>
      </c>
      <c r="E37" s="16" t="s">
        <v>217</v>
      </c>
      <c r="F37" s="27">
        <f>SUM(F32:F36)</f>
        <v>13.052525252525252</v>
      </c>
    </row>
  </sheetData>
  <mergeCells count="7">
    <mergeCell ref="P2:Q2"/>
    <mergeCell ref="T2:U2"/>
    <mergeCell ref="B20:C20"/>
    <mergeCell ref="E20:F20"/>
    <mergeCell ref="B2:C2"/>
    <mergeCell ref="J2:M2"/>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19DE-C206-43CD-95E2-B065A393A6F1}">
  <dimension ref="A1:T33"/>
  <sheetViews>
    <sheetView showGridLines="0" tabSelected="1" topLeftCell="A10" zoomScale="120" zoomScaleNormal="120" workbookViewId="0">
      <selection activeCell="T20" sqref="T20"/>
    </sheetView>
  </sheetViews>
  <sheetFormatPr defaultColWidth="9.140625" defaultRowHeight="15"/>
  <cols>
    <col min="1" max="16384" width="9.140625" style="6"/>
  </cols>
  <sheetData>
    <row r="1" spans="1:1">
      <c r="A1" s="5"/>
    </row>
    <row r="33" spans="20:20">
      <c r="T33" s="6" t="s">
        <v>224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user</cp:lastModifiedBy>
  <dcterms:created xsi:type="dcterms:W3CDTF">2024-12-11T17:14:33Z</dcterms:created>
  <dcterms:modified xsi:type="dcterms:W3CDTF">2025-10-03T17:43:01Z</dcterms:modified>
</cp:coreProperties>
</file>