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VOLATILIDAD_ELEC\METODOLOGIA\"/>
    </mc:Choice>
  </mc:AlternateContent>
  <bookViews>
    <workbookView xWindow="-105" yWindow="-105" windowWidth="23250" windowHeight="12570" firstSheet="2" activeTab="2"/>
  </bookViews>
  <sheets>
    <sheet name="votos totales" sheetId="1" r:id="rId1"/>
    <sheet name="Votos" sheetId="3" r:id="rId2"/>
    <sheet name="Votos (2)" sheetId="6" r:id="rId3"/>
    <sheet name="Hoja1" sheetId="4" r:id="rId4"/>
    <sheet name="Hoja2" sheetId="5" r:id="rId5"/>
    <sheet name="VOLATILIDAD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6" i="5" l="1"/>
  <c r="AO5" i="5"/>
  <c r="AO4" i="5"/>
  <c r="AO3" i="5"/>
  <c r="AO2" i="5"/>
  <c r="AK3" i="5"/>
  <c r="AK4" i="5"/>
  <c r="AK5" i="5"/>
  <c r="AK2" i="5"/>
  <c r="AE3" i="5"/>
  <c r="AE4" i="5"/>
  <c r="AE5" i="5"/>
  <c r="AE2" i="5"/>
  <c r="Y3" i="5"/>
  <c r="Y4" i="5"/>
  <c r="Y5" i="5"/>
  <c r="Y6" i="5"/>
  <c r="Y2" i="5"/>
  <c r="S3" i="5"/>
  <c r="S4" i="5"/>
  <c r="S5" i="5"/>
  <c r="S6" i="5"/>
  <c r="S7" i="5"/>
  <c r="S8" i="5"/>
  <c r="S2" i="5"/>
  <c r="M3" i="5"/>
  <c r="M4" i="5"/>
  <c r="M5" i="5"/>
  <c r="M6" i="5"/>
  <c r="M7" i="5"/>
  <c r="M8" i="5"/>
  <c r="M2" i="5"/>
  <c r="K17" i="6"/>
  <c r="AF30" i="7"/>
  <c r="AF29" i="7"/>
  <c r="AF28" i="7"/>
  <c r="AF27" i="7"/>
  <c r="AF26" i="7"/>
  <c r="X37" i="7"/>
  <c r="X27" i="7"/>
  <c r="X28" i="7"/>
  <c r="X29" i="7"/>
  <c r="X30" i="7"/>
  <c r="X31" i="7"/>
  <c r="X32" i="7"/>
  <c r="X33" i="7"/>
  <c r="X34" i="7"/>
  <c r="X35" i="7"/>
  <c r="X36" i="7"/>
  <c r="X26" i="7"/>
  <c r="S27" i="7"/>
  <c r="S28" i="7"/>
  <c r="S29" i="7"/>
  <c r="S30" i="7"/>
  <c r="S31" i="7"/>
  <c r="S32" i="7"/>
  <c r="S33" i="7"/>
  <c r="S34" i="7"/>
  <c r="S35" i="7"/>
  <c r="S36" i="7"/>
  <c r="S37" i="7"/>
  <c r="S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26" i="7"/>
  <c r="AF20" i="7"/>
  <c r="AF19" i="7"/>
  <c r="AF18" i="7"/>
  <c r="AF17" i="7"/>
  <c r="J19" i="7"/>
  <c r="J18" i="7"/>
  <c r="J17" i="7"/>
  <c r="J16" i="7"/>
  <c r="AF16" i="7"/>
  <c r="D16" i="7"/>
  <c r="D18" i="7"/>
  <c r="D17" i="7"/>
  <c r="L2" i="5"/>
  <c r="AJ6" i="5" l="1"/>
  <c r="AI6" i="5"/>
  <c r="AD6" i="5"/>
  <c r="AC6" i="5"/>
  <c r="AC22" i="5" s="1"/>
  <c r="X22" i="5"/>
  <c r="W22" i="5"/>
  <c r="Q22" i="5"/>
  <c r="R22" i="5"/>
  <c r="Q6" i="5"/>
  <c r="Q20" i="5"/>
  <c r="L22" i="5"/>
  <c r="K22" i="5"/>
  <c r="AJ20" i="5" l="1"/>
  <c r="AJ22" i="5" s="1"/>
  <c r="AI20" i="5"/>
  <c r="AI22" i="5" s="1"/>
  <c r="AD20" i="5"/>
  <c r="AD22" i="5" s="1"/>
  <c r="AC20" i="5"/>
  <c r="X20" i="5"/>
  <c r="W20" i="5"/>
  <c r="R20" i="5"/>
  <c r="L20" i="5"/>
  <c r="K20" i="5"/>
  <c r="Z48" i="6"/>
  <c r="Z4" i="6"/>
  <c r="Z36" i="6"/>
  <c r="Z37" i="6"/>
  <c r="Z38" i="6"/>
  <c r="Z39" i="6"/>
  <c r="Z40" i="6"/>
  <c r="Z41" i="6"/>
  <c r="Z15" i="6"/>
  <c r="Y46" i="6"/>
  <c r="Y32" i="6"/>
  <c r="Y33" i="6"/>
  <c r="Y34" i="6"/>
  <c r="Y35" i="6"/>
  <c r="Y15" i="6"/>
  <c r="X24" i="6"/>
  <c r="X26" i="6"/>
  <c r="X27" i="6"/>
  <c r="X28" i="6"/>
  <c r="X29" i="6"/>
  <c r="X30" i="6"/>
  <c r="X31" i="6"/>
  <c r="X15" i="6"/>
  <c r="W48" i="6"/>
  <c r="W46" i="6"/>
  <c r="W15" i="6"/>
  <c r="W17" i="6"/>
  <c r="W19" i="6"/>
  <c r="W22" i="6"/>
  <c r="W23" i="6"/>
  <c r="W24" i="6"/>
  <c r="W25" i="6"/>
  <c r="W10" i="6"/>
  <c r="V48" i="6"/>
  <c r="V10" i="6"/>
  <c r="V14" i="6"/>
  <c r="V15" i="6"/>
  <c r="V16" i="6"/>
  <c r="V17" i="6"/>
  <c r="V18" i="6"/>
  <c r="V19" i="6"/>
  <c r="V20" i="6"/>
  <c r="V21" i="6"/>
  <c r="V5" i="6"/>
  <c r="V4" i="6"/>
  <c r="V46" i="6" s="1"/>
  <c r="U48" i="6"/>
  <c r="U5" i="6"/>
  <c r="U6" i="6"/>
  <c r="U46" i="6" s="1"/>
  <c r="U7" i="6"/>
  <c r="U8" i="6"/>
  <c r="U9" i="6"/>
  <c r="U10" i="6"/>
  <c r="U11" i="6"/>
  <c r="U12" i="6"/>
  <c r="U13" i="6"/>
  <c r="U4" i="6"/>
  <c r="M6" i="6"/>
  <c r="M5" i="6"/>
  <c r="M4" i="6"/>
  <c r="Z45" i="6"/>
  <c r="Y45" i="6"/>
  <c r="X45" i="6"/>
  <c r="V45" i="6"/>
  <c r="U45" i="6"/>
  <c r="Z44" i="6"/>
  <c r="Y44" i="6"/>
  <c r="X44" i="6"/>
  <c r="V44" i="6"/>
  <c r="U44" i="6"/>
  <c r="Z43" i="6"/>
  <c r="Y43" i="6"/>
  <c r="X43" i="6"/>
  <c r="V43" i="6"/>
  <c r="U43" i="6"/>
  <c r="Z42" i="6"/>
  <c r="Y42" i="6"/>
  <c r="X42" i="6"/>
  <c r="V42" i="6"/>
  <c r="U42" i="6"/>
  <c r="Z46" i="6" l="1"/>
  <c r="Y48" i="6"/>
  <c r="X48" i="6"/>
  <c r="X46" i="6"/>
  <c r="R15" i="6"/>
  <c r="R36" i="6"/>
  <c r="R40" i="6"/>
  <c r="R41" i="6"/>
  <c r="R42" i="6"/>
  <c r="R43" i="6"/>
  <c r="R44" i="6"/>
  <c r="Q33" i="6"/>
  <c r="Q34" i="6"/>
  <c r="Q35" i="6"/>
  <c r="Q42" i="6"/>
  <c r="Q43" i="6"/>
  <c r="P24" i="6"/>
  <c r="P26" i="6"/>
  <c r="P27" i="6"/>
  <c r="P28" i="6"/>
  <c r="P29" i="6"/>
  <c r="P43" i="6"/>
  <c r="P44" i="6"/>
  <c r="P45" i="6"/>
  <c r="D46" i="6"/>
  <c r="N15" i="6" s="1"/>
  <c r="E46" i="6"/>
  <c r="O17" i="6" s="1"/>
  <c r="F46" i="6"/>
  <c r="P30" i="6" s="1"/>
  <c r="G46" i="6"/>
  <c r="Q44" i="6" s="1"/>
  <c r="H46" i="6"/>
  <c r="R37" i="6" s="1"/>
  <c r="C46" i="6"/>
  <c r="R4" i="6"/>
  <c r="N14" i="6"/>
  <c r="N42" i="6"/>
  <c r="N21" i="6" l="1"/>
  <c r="O19" i="6"/>
  <c r="N20" i="6"/>
  <c r="N45" i="6"/>
  <c r="N17" i="6"/>
  <c r="O43" i="6"/>
  <c r="P42" i="6"/>
  <c r="P15" i="6"/>
  <c r="Q32" i="6"/>
  <c r="R39" i="6"/>
  <c r="O23" i="6"/>
  <c r="N5" i="6"/>
  <c r="N19" i="6"/>
  <c r="O10" i="6"/>
  <c r="N4" i="6"/>
  <c r="N46" i="6" s="1"/>
  <c r="O45" i="6"/>
  <c r="N44" i="6"/>
  <c r="N16" i="6"/>
  <c r="O42" i="6"/>
  <c r="P31" i="6"/>
  <c r="Q45" i="6"/>
  <c r="Q15" i="6"/>
  <c r="Q46" i="6" s="1"/>
  <c r="R38" i="6"/>
  <c r="R46" i="6" s="1"/>
  <c r="N10" i="6"/>
  <c r="O15" i="6"/>
  <c r="N18" i="6"/>
  <c r="N43" i="6"/>
  <c r="O25" i="6"/>
  <c r="R45" i="6"/>
  <c r="O24" i="6"/>
  <c r="O22" i="6"/>
  <c r="O44" i="6"/>
  <c r="M10" i="6"/>
  <c r="M45" i="6"/>
  <c r="M44" i="6"/>
  <c r="M8" i="6"/>
  <c r="M13" i="6"/>
  <c r="M12" i="6"/>
  <c r="M11" i="6"/>
  <c r="M43" i="6"/>
  <c r="M7" i="6"/>
  <c r="M9" i="6"/>
  <c r="M42" i="6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B26" i="1"/>
  <c r="C26" i="1"/>
  <c r="D26" i="1"/>
  <c r="E26" i="1"/>
  <c r="F26" i="1"/>
  <c r="G26" i="1"/>
  <c r="H26" i="1"/>
  <c r="I26" i="1"/>
  <c r="J26" i="1"/>
  <c r="K26" i="1"/>
  <c r="C20" i="1"/>
  <c r="D20" i="1"/>
  <c r="E20" i="1"/>
  <c r="F20" i="1"/>
  <c r="G20" i="1"/>
  <c r="H20" i="1"/>
  <c r="I20" i="1"/>
  <c r="J20" i="1"/>
  <c r="K20" i="1"/>
  <c r="L20" i="1"/>
  <c r="M20" i="1"/>
  <c r="B20" i="1"/>
  <c r="O46" i="6" l="1"/>
  <c r="M46" i="6"/>
  <c r="P46" i="6"/>
  <c r="W43" i="6" l="1"/>
  <c r="W44" i="6"/>
  <c r="W45" i="6"/>
  <c r="W42" i="6"/>
</calcChain>
</file>

<file path=xl/sharedStrings.xml><?xml version="1.0" encoding="utf-8"?>
<sst xmlns="http://schemas.openxmlformats.org/spreadsheetml/2006/main" count="954" uniqueCount="64">
  <si>
    <t>ADN</t>
  </si>
  <si>
    <t>CONDEPA</t>
  </si>
  <si>
    <t>EJE</t>
  </si>
  <si>
    <t>IU</t>
  </si>
  <si>
    <t>MBL</t>
  </si>
  <si>
    <t>MIR</t>
  </si>
  <si>
    <t>MNR</t>
  </si>
  <si>
    <t>PDB</t>
  </si>
  <si>
    <t>UCS</t>
  </si>
  <si>
    <t>VSB</t>
  </si>
  <si>
    <t>BLANCOS</t>
  </si>
  <si>
    <t>EMITIDOS</t>
  </si>
  <si>
    <t>NULOS</t>
  </si>
  <si>
    <t>VALIDOS</t>
  </si>
  <si>
    <t>CONDEPA-MP</t>
  </si>
  <si>
    <t>LJ</t>
  </si>
  <si>
    <t>MAS-IPSP</t>
  </si>
  <si>
    <t>MCC</t>
  </si>
  <si>
    <t>MIP</t>
  </si>
  <si>
    <t>MIR-NM-FRI</t>
  </si>
  <si>
    <t>NFR</t>
  </si>
  <si>
    <t>PS</t>
  </si>
  <si>
    <t>UCS-FSB</t>
  </si>
  <si>
    <t>FREPAB</t>
  </si>
  <si>
    <t>PODEMOS</t>
  </si>
  <si>
    <t>UN</t>
  </si>
  <si>
    <t>USTB</t>
  </si>
  <si>
    <t>AS</t>
  </si>
  <si>
    <t>BSD</t>
  </si>
  <si>
    <t>GENTE</t>
  </si>
  <si>
    <t>MUSPA</t>
  </si>
  <si>
    <t>PPB-CN</t>
  </si>
  <si>
    <t>PULSO</t>
  </si>
  <si>
    <t>MSM</t>
  </si>
  <si>
    <t>PDC</t>
  </si>
  <si>
    <t>PVB-IEP</t>
  </si>
  <si>
    <t>UD</t>
  </si>
  <si>
    <t>INSCRITOS</t>
  </si>
  <si>
    <t>CC</t>
  </si>
  <si>
    <t>CREEMOS</t>
  </si>
  <si>
    <t>FPV</t>
  </si>
  <si>
    <t>JUNTOS</t>
  </si>
  <si>
    <t>LIBRE-21</t>
  </si>
  <si>
    <t>PAN-BOL</t>
  </si>
  <si>
    <t>VOTOS</t>
  </si>
  <si>
    <t>PARTIDO</t>
  </si>
  <si>
    <t>-</t>
  </si>
  <si>
    <t>MIR NM FRI</t>
  </si>
  <si>
    <t>UCS - FSB</t>
  </si>
  <si>
    <t>OTROS PARTIDOS</t>
  </si>
  <si>
    <t xml:space="preserve"> </t>
  </si>
  <si>
    <t>ADN + NFR</t>
  </si>
  <si>
    <t>MAS</t>
  </si>
  <si>
    <t>MIR-NM-FRI-UCS</t>
  </si>
  <si>
    <t>CNT</t>
  </si>
  <si>
    <t>Total</t>
  </si>
  <si>
    <t>O. Partidos</t>
  </si>
  <si>
    <t>1997 - 2002</t>
  </si>
  <si>
    <t>2002 - 2005</t>
  </si>
  <si>
    <t>2005 - 2009</t>
  </si>
  <si>
    <t>2009 - 2014</t>
  </si>
  <si>
    <t>2014 - 2020</t>
  </si>
  <si>
    <t>nfr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</si>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</sst>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9AA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0" fontId="1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1" fillId="8" borderId="1" xfId="0" applyFont="1" applyFill="1" applyBorder="1"/>
    <xf numFmtId="0" fontId="1" fillId="0" borderId="1" xfId="0" applyFont="1" applyFill="1" applyBorder="1"/>
    <xf numFmtId="0" fontId="0" fillId="0" borderId="1" xfId="0" applyFill="1" applyBorder="1"/>
    <xf numFmtId="0" fontId="1" fillId="0" borderId="0" xfId="0" applyFont="1" applyFill="1" applyBorder="1"/>
    <xf numFmtId="0" fontId="0" fillId="0" borderId="0" xfId="0" applyFill="1" applyBorder="1"/>
    <xf numFmtId="0" fontId="1" fillId="4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0" borderId="2" xfId="0" applyFont="1" applyFill="1" applyBorder="1"/>
    <xf numFmtId="0" fontId="0" fillId="0" borderId="2" xfId="0" applyFill="1" applyBorder="1"/>
    <xf numFmtId="0" fontId="4" fillId="0" borderId="1" xfId="0" applyFont="1" applyFill="1" applyBorder="1"/>
    <xf numFmtId="0" fontId="5" fillId="0" borderId="0" xfId="0" applyFont="1" applyFill="1"/>
    <xf numFmtId="9" fontId="0" fillId="0" borderId="1" xfId="0" applyNumberFormat="1" applyFill="1" applyBorder="1"/>
    <xf numFmtId="10" fontId="0" fillId="0" borderId="1" xfId="1" applyNumberFormat="1" applyFont="1" applyFill="1" applyBorder="1"/>
    <xf numFmtId="10" fontId="3" fillId="12" borderId="1" xfId="1" applyNumberFormat="1" applyFont="1" applyFill="1" applyBorder="1"/>
    <xf numFmtId="10" fontId="0" fillId="12" borderId="1" xfId="1" applyNumberFormat="1" applyFont="1" applyFill="1" applyBorder="1"/>
    <xf numFmtId="10" fontId="0" fillId="0" borderId="0" xfId="0" applyNumberFormat="1"/>
    <xf numFmtId="10" fontId="0" fillId="7" borderId="1" xfId="1" applyNumberFormat="1" applyFont="1" applyFill="1" applyBorder="1"/>
    <xf numFmtId="10" fontId="0" fillId="0" borderId="1" xfId="0" applyNumberFormat="1" applyBorder="1"/>
    <xf numFmtId="0" fontId="1" fillId="0" borderId="3" xfId="0" applyFont="1" applyBorder="1"/>
    <xf numFmtId="0" fontId="4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0" fontId="0" fillId="0" borderId="0" xfId="1" applyNumberFormat="1" applyFont="1"/>
    <xf numFmtId="0" fontId="4" fillId="13" borderId="1" xfId="0" applyFont="1" applyFill="1" applyBorder="1"/>
    <xf numFmtId="10" fontId="0" fillId="13" borderId="1" xfId="1" applyNumberFormat="1" applyFont="1" applyFill="1" applyBorder="1"/>
    <xf numFmtId="10" fontId="0" fillId="13" borderId="1" xfId="0" applyNumberFormat="1" applyFill="1" applyBorder="1"/>
    <xf numFmtId="0" fontId="1" fillId="13" borderId="1" xfId="0" applyFont="1" applyFill="1" applyBorder="1"/>
    <xf numFmtId="0" fontId="0" fillId="0" borderId="1" xfId="0" applyBorder="1" applyAlignment="1">
      <alignment horizontal="center" vertical="center"/>
    </xf>
    <xf numFmtId="10" fontId="0" fillId="0" borderId="1" xfId="0" applyNumberFormat="1" applyFont="1" applyBorder="1"/>
    <xf numFmtId="0" fontId="4" fillId="0" borderId="4" xfId="0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C9AA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/>
              <a:t>Bolivia:</a:t>
            </a:r>
            <a:r>
              <a:rPr lang="en-US" b="1" i="0" baseline="0"/>
              <a:t> Volatilidad electoral de 1997-2020 </a:t>
            </a:r>
            <a:endParaRPr lang="en-US" b="1" i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Hoja2!$AN$2:$AN$6</c:f>
              <c:strCache>
                <c:ptCount val="5"/>
                <c:pt idx="0">
                  <c:v>1997 - 2002</c:v>
                </c:pt>
                <c:pt idx="1">
                  <c:v>2002 - 2005</c:v>
                </c:pt>
                <c:pt idx="2">
                  <c:v>2005 - 2009</c:v>
                </c:pt>
                <c:pt idx="3">
                  <c:v>2009 - 2014</c:v>
                </c:pt>
                <c:pt idx="4">
                  <c:v>2014 - 2020</c:v>
                </c:pt>
              </c:strCache>
            </c:strRef>
          </c:cat>
          <c:val>
            <c:numRef>
              <c:f>Hoja2!$AO$2:$AO$6</c:f>
              <c:numCache>
                <c:formatCode>0.00%</c:formatCode>
                <c:ptCount val="5"/>
                <c:pt idx="0">
                  <c:v>0.27830104379819404</c:v>
                </c:pt>
                <c:pt idx="1">
                  <c:v>0.5</c:v>
                </c:pt>
                <c:pt idx="2">
                  <c:v>0.10744311362112442</c:v>
                </c:pt>
                <c:pt idx="3">
                  <c:v>0.202886402437161</c:v>
                </c:pt>
                <c:pt idx="4">
                  <c:v>9.5611629258100489E-2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B-4C5A-B741-FFB34DAF32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11539936"/>
        <c:axId val="1711544096"/>
      </c:lineChart>
      <c:catAx>
        <c:axId val="171153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544096"/>
        <c:crosses val="autoZero"/>
        <c:auto val="1"/>
        <c:lblAlgn val="ctr"/>
        <c:lblOffset val="100"/>
        <c:noMultiLvlLbl val="0"/>
      </c:catAx>
      <c:valAx>
        <c:axId val="17115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53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514350</xdr:colOff>
      <xdr:row>3</xdr:row>
      <xdr:rowOff>66675</xdr:rowOff>
    </xdr:from>
    <xdr:to>
      <xdr:col>49</xdr:col>
      <xdr:colOff>266700</xdr:colOff>
      <xdr:row>16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3"/>
  <sheetViews>
    <sheetView workbookViewId="0">
      <selection activeCell="A17" sqref="A17"/>
    </sheetView>
  </sheetViews>
  <sheetFormatPr baseColWidth="10" defaultRowHeight="15" x14ac:dyDescent="0.25"/>
  <sheetData>
    <row r="2" spans="1:16" x14ac:dyDescent="0.25">
      <c r="A2">
        <v>1997</v>
      </c>
    </row>
    <row r="3" spans="1:16" x14ac:dyDescent="0.25">
      <c r="A3" t="s">
        <v>45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</row>
    <row r="4" spans="1:16" x14ac:dyDescent="0.25">
      <c r="A4" t="s">
        <v>44</v>
      </c>
      <c r="B4">
        <v>484705</v>
      </c>
      <c r="C4">
        <v>373528</v>
      </c>
      <c r="D4">
        <v>18327</v>
      </c>
      <c r="E4">
        <v>80806</v>
      </c>
      <c r="F4">
        <v>67244</v>
      </c>
      <c r="G4">
        <v>365005</v>
      </c>
      <c r="H4">
        <v>396235</v>
      </c>
      <c r="I4">
        <v>10381</v>
      </c>
      <c r="J4">
        <v>350728</v>
      </c>
      <c r="K4">
        <v>30212</v>
      </c>
      <c r="L4">
        <v>76743</v>
      </c>
      <c r="M4">
        <v>2321117</v>
      </c>
      <c r="N4">
        <v>67203</v>
      </c>
      <c r="O4">
        <v>2177171</v>
      </c>
    </row>
    <row r="7" spans="1:16" x14ac:dyDescent="0.25">
      <c r="A7">
        <v>2002</v>
      </c>
    </row>
    <row r="8" spans="1:16" x14ac:dyDescent="0.25">
      <c r="A8" t="s">
        <v>45</v>
      </c>
      <c r="B8" s="1" t="s">
        <v>0</v>
      </c>
      <c r="C8" s="1" t="s">
        <v>14</v>
      </c>
      <c r="D8" s="1" t="s">
        <v>15</v>
      </c>
      <c r="E8" s="1" t="s">
        <v>16</v>
      </c>
      <c r="F8" s="1" t="s">
        <v>17</v>
      </c>
      <c r="G8" s="1" t="s">
        <v>18</v>
      </c>
      <c r="H8" s="1" t="s">
        <v>19</v>
      </c>
      <c r="I8" s="1" t="s">
        <v>6</v>
      </c>
      <c r="J8" s="1" t="s">
        <v>20</v>
      </c>
      <c r="K8" s="1" t="s">
        <v>21</v>
      </c>
      <c r="L8" s="1" t="s">
        <v>22</v>
      </c>
      <c r="M8" s="1" t="s">
        <v>10</v>
      </c>
      <c r="N8" s="1" t="s">
        <v>11</v>
      </c>
      <c r="O8" s="1" t="s">
        <v>12</v>
      </c>
      <c r="P8" s="1" t="s">
        <v>13</v>
      </c>
    </row>
    <row r="9" spans="1:16" x14ac:dyDescent="0.25">
      <c r="A9" t="s">
        <v>44</v>
      </c>
      <c r="B9">
        <v>94386</v>
      </c>
      <c r="C9">
        <v>10336</v>
      </c>
      <c r="D9">
        <v>75522</v>
      </c>
      <c r="E9">
        <v>581884</v>
      </c>
      <c r="F9">
        <v>17405</v>
      </c>
      <c r="G9">
        <v>169239</v>
      </c>
      <c r="H9">
        <v>453375</v>
      </c>
      <c r="I9">
        <v>624126</v>
      </c>
      <c r="J9">
        <v>581163</v>
      </c>
      <c r="K9">
        <v>18162</v>
      </c>
      <c r="L9">
        <v>153210</v>
      </c>
      <c r="M9">
        <v>130685</v>
      </c>
      <c r="N9">
        <v>2994065</v>
      </c>
      <c r="O9">
        <v>84572</v>
      </c>
      <c r="P9">
        <v>2778808</v>
      </c>
    </row>
    <row r="12" spans="1:16" x14ac:dyDescent="0.25">
      <c r="A12">
        <v>2005</v>
      </c>
    </row>
    <row r="13" spans="1:16" x14ac:dyDescent="0.25">
      <c r="A13" t="s">
        <v>45</v>
      </c>
      <c r="B13" s="1" t="s">
        <v>23</v>
      </c>
      <c r="C13" s="1" t="s">
        <v>16</v>
      </c>
      <c r="D13" s="1" t="s">
        <v>18</v>
      </c>
      <c r="E13" s="1" t="s">
        <v>6</v>
      </c>
      <c r="F13" s="1" t="s">
        <v>20</v>
      </c>
      <c r="G13" s="1" t="s">
        <v>24</v>
      </c>
      <c r="H13" s="1" t="s">
        <v>25</v>
      </c>
      <c r="I13" s="1" t="s">
        <v>26</v>
      </c>
      <c r="J13" s="1" t="s">
        <v>10</v>
      </c>
      <c r="K13" s="1" t="s">
        <v>11</v>
      </c>
      <c r="L13" s="1" t="s">
        <v>12</v>
      </c>
      <c r="M13" s="1" t="s">
        <v>13</v>
      </c>
    </row>
    <row r="14" spans="1:16" x14ac:dyDescent="0.25">
      <c r="A14" t="s">
        <v>44</v>
      </c>
      <c r="B14">
        <v>8737</v>
      </c>
      <c r="C14">
        <v>1544374</v>
      </c>
      <c r="D14">
        <v>61948</v>
      </c>
      <c r="E14">
        <v>185859</v>
      </c>
      <c r="F14">
        <v>19667</v>
      </c>
      <c r="G14">
        <v>821745</v>
      </c>
      <c r="H14">
        <v>224090</v>
      </c>
      <c r="I14">
        <v>7381</v>
      </c>
      <c r="J14">
        <v>124046</v>
      </c>
      <c r="K14">
        <v>3102417</v>
      </c>
      <c r="L14">
        <v>104570</v>
      </c>
      <c r="M14">
        <v>2873801</v>
      </c>
    </row>
    <row r="16" spans="1:16" x14ac:dyDescent="0.25">
      <c r="A16">
        <v>2009</v>
      </c>
    </row>
    <row r="17" spans="1:14" x14ac:dyDescent="0.25">
      <c r="A17" t="s">
        <v>45</v>
      </c>
      <c r="B17" s="1" t="s">
        <v>27</v>
      </c>
      <c r="C17" s="1" t="s">
        <v>28</v>
      </c>
      <c r="D17" s="1" t="s">
        <v>29</v>
      </c>
      <c r="E17" s="1" t="s">
        <v>16</v>
      </c>
      <c r="F17" s="1" t="s">
        <v>30</v>
      </c>
      <c r="G17" s="1" t="s">
        <v>31</v>
      </c>
      <c r="H17" s="1" t="s">
        <v>32</v>
      </c>
      <c r="I17" s="1" t="s">
        <v>25</v>
      </c>
      <c r="J17" s="1" t="s">
        <v>10</v>
      </c>
      <c r="K17" s="1" t="s">
        <v>11</v>
      </c>
      <c r="L17" s="1" t="s">
        <v>12</v>
      </c>
      <c r="M17" s="1" t="s">
        <v>13</v>
      </c>
    </row>
    <row r="18" spans="1:14" hidden="1" x14ac:dyDescent="0.25">
      <c r="A18" t="s">
        <v>44</v>
      </c>
      <c r="B18">
        <v>104952</v>
      </c>
      <c r="C18">
        <v>9709</v>
      </c>
      <c r="D18">
        <v>15388</v>
      </c>
      <c r="E18">
        <v>2851996</v>
      </c>
      <c r="F18">
        <v>21829</v>
      </c>
      <c r="G18">
        <v>1190603</v>
      </c>
      <c r="H18">
        <v>12635</v>
      </c>
      <c r="I18">
        <v>255299</v>
      </c>
      <c r="J18">
        <v>155089</v>
      </c>
      <c r="K18">
        <v>4734339</v>
      </c>
      <c r="L18">
        <v>116839</v>
      </c>
      <c r="M18">
        <v>4462411</v>
      </c>
    </row>
    <row r="19" spans="1:14" hidden="1" x14ac:dyDescent="0.25">
      <c r="A19" t="s">
        <v>44</v>
      </c>
      <c r="B19">
        <v>1075</v>
      </c>
      <c r="C19">
        <v>196</v>
      </c>
      <c r="D19">
        <v>239</v>
      </c>
      <c r="E19">
        <v>91213</v>
      </c>
      <c r="F19">
        <v>1428</v>
      </c>
      <c r="G19">
        <v>22192</v>
      </c>
      <c r="H19">
        <v>360</v>
      </c>
      <c r="I19">
        <v>3672</v>
      </c>
      <c r="J19">
        <v>1201</v>
      </c>
      <c r="K19">
        <v>125101</v>
      </c>
      <c r="L19">
        <v>3525</v>
      </c>
      <c r="M19">
        <v>120375</v>
      </c>
    </row>
    <row r="20" spans="1:14" hidden="1" x14ac:dyDescent="0.25">
      <c r="B20">
        <f>SUM(B18:B19)</f>
        <v>106027</v>
      </c>
      <c r="C20">
        <f t="shared" ref="C20:M20" si="0">SUM(C18:C19)</f>
        <v>9905</v>
      </c>
      <c r="D20">
        <f t="shared" si="0"/>
        <v>15627</v>
      </c>
      <c r="E20">
        <f t="shared" si="0"/>
        <v>2943209</v>
      </c>
      <c r="F20">
        <f t="shared" si="0"/>
        <v>23257</v>
      </c>
      <c r="G20">
        <f t="shared" si="0"/>
        <v>1212795</v>
      </c>
      <c r="H20">
        <f t="shared" si="0"/>
        <v>12995</v>
      </c>
      <c r="I20">
        <f t="shared" si="0"/>
        <v>258971</v>
      </c>
      <c r="J20">
        <f t="shared" si="0"/>
        <v>156290</v>
      </c>
      <c r="K20">
        <f t="shared" si="0"/>
        <v>4859440</v>
      </c>
      <c r="L20">
        <f t="shared" si="0"/>
        <v>120364</v>
      </c>
      <c r="M20">
        <f t="shared" si="0"/>
        <v>4582786</v>
      </c>
    </row>
    <row r="21" spans="1:14" x14ac:dyDescent="0.25">
      <c r="B21">
        <v>106027</v>
      </c>
      <c r="C21">
        <v>9905</v>
      </c>
      <c r="D21">
        <v>15627</v>
      </c>
      <c r="E21">
        <v>2943209</v>
      </c>
      <c r="F21">
        <v>23257</v>
      </c>
      <c r="G21">
        <v>1212795</v>
      </c>
      <c r="H21">
        <v>12995</v>
      </c>
      <c r="I21">
        <v>258971</v>
      </c>
      <c r="J21">
        <v>156290</v>
      </c>
      <c r="K21">
        <v>4859440</v>
      </c>
      <c r="L21">
        <v>120364</v>
      </c>
      <c r="M21">
        <v>4582786</v>
      </c>
    </row>
    <row r="22" spans="1:14" x14ac:dyDescent="0.25">
      <c r="A22">
        <v>2014</v>
      </c>
    </row>
    <row r="23" spans="1:14" x14ac:dyDescent="0.25">
      <c r="A23" t="s">
        <v>45</v>
      </c>
      <c r="B23" s="1" t="s">
        <v>16</v>
      </c>
      <c r="C23" s="1" t="s">
        <v>33</v>
      </c>
      <c r="D23" s="1" t="s">
        <v>34</v>
      </c>
      <c r="E23" s="1" t="s">
        <v>35</v>
      </c>
      <c r="F23" s="1" t="s">
        <v>36</v>
      </c>
      <c r="G23" s="1" t="s">
        <v>10</v>
      </c>
      <c r="H23" s="1" t="s">
        <v>11</v>
      </c>
      <c r="I23" s="1" t="s">
        <v>37</v>
      </c>
      <c r="J23" s="1" t="s">
        <v>12</v>
      </c>
      <c r="K23" s="1" t="s">
        <v>13</v>
      </c>
    </row>
    <row r="24" spans="1:14" hidden="1" x14ac:dyDescent="0.25">
      <c r="A24" t="s">
        <v>44</v>
      </c>
      <c r="B24">
        <v>3057618</v>
      </c>
      <c r="C24">
        <v>135997</v>
      </c>
      <c r="D24">
        <v>454233</v>
      </c>
      <c r="E24">
        <v>134906</v>
      </c>
      <c r="F24">
        <v>1228634</v>
      </c>
      <c r="G24">
        <v>106268</v>
      </c>
      <c r="H24">
        <v>5319141</v>
      </c>
      <c r="I24">
        <v>5971152</v>
      </c>
      <c r="J24">
        <v>201485</v>
      </c>
      <c r="K24">
        <v>5011388</v>
      </c>
    </row>
    <row r="25" spans="1:14" hidden="1" x14ac:dyDescent="0.25">
      <c r="A25" t="s">
        <v>44</v>
      </c>
      <c r="B25">
        <v>115686</v>
      </c>
      <c r="C25">
        <v>4288</v>
      </c>
      <c r="D25">
        <v>13078</v>
      </c>
      <c r="E25">
        <v>2334</v>
      </c>
      <c r="F25">
        <v>24654</v>
      </c>
      <c r="G25">
        <v>1919</v>
      </c>
      <c r="H25">
        <v>168535</v>
      </c>
      <c r="I25">
        <v>271986</v>
      </c>
      <c r="J25">
        <v>6576</v>
      </c>
      <c r="K25">
        <v>160040</v>
      </c>
    </row>
    <row r="26" spans="1:14" hidden="1" x14ac:dyDescent="0.25">
      <c r="B26">
        <f>SUM(B24:B25)</f>
        <v>3173304</v>
      </c>
      <c r="C26">
        <f t="shared" ref="C26:K26" si="1">SUM(C24:C25)</f>
        <v>140285</v>
      </c>
      <c r="D26">
        <f t="shared" si="1"/>
        <v>467311</v>
      </c>
      <c r="E26">
        <f t="shared" si="1"/>
        <v>137240</v>
      </c>
      <c r="F26">
        <f t="shared" si="1"/>
        <v>1253288</v>
      </c>
      <c r="G26">
        <f t="shared" si="1"/>
        <v>108187</v>
      </c>
      <c r="H26">
        <f t="shared" si="1"/>
        <v>5487676</v>
      </c>
      <c r="I26">
        <f t="shared" si="1"/>
        <v>6243138</v>
      </c>
      <c r="J26">
        <f t="shared" si="1"/>
        <v>208061</v>
      </c>
      <c r="K26">
        <f t="shared" si="1"/>
        <v>5171428</v>
      </c>
    </row>
    <row r="27" spans="1:14" x14ac:dyDescent="0.25">
      <c r="B27">
        <v>3173304</v>
      </c>
      <c r="C27">
        <v>140285</v>
      </c>
      <c r="D27">
        <v>467311</v>
      </c>
      <c r="E27">
        <v>137240</v>
      </c>
      <c r="F27">
        <v>1253288</v>
      </c>
      <c r="G27">
        <v>108187</v>
      </c>
      <c r="H27">
        <v>5487676</v>
      </c>
      <c r="I27">
        <v>6243138</v>
      </c>
      <c r="J27">
        <v>208061</v>
      </c>
      <c r="K27">
        <v>5171428</v>
      </c>
    </row>
    <row r="28" spans="1:14" x14ac:dyDescent="0.25">
      <c r="A28">
        <v>2020</v>
      </c>
    </row>
    <row r="29" spans="1:14" x14ac:dyDescent="0.25">
      <c r="A29" t="s">
        <v>45</v>
      </c>
      <c r="B29" s="1" t="s">
        <v>0</v>
      </c>
      <c r="C29" s="1" t="s">
        <v>38</v>
      </c>
      <c r="D29" s="1" t="s">
        <v>39</v>
      </c>
      <c r="E29" s="1" t="s">
        <v>40</v>
      </c>
      <c r="F29" s="1" t="s">
        <v>41</v>
      </c>
      <c r="G29" s="1" t="s">
        <v>42</v>
      </c>
      <c r="H29" s="1" t="s">
        <v>16</v>
      </c>
      <c r="I29" s="1" t="s">
        <v>43</v>
      </c>
      <c r="J29" s="1" t="s">
        <v>10</v>
      </c>
      <c r="K29" s="1" t="s">
        <v>11</v>
      </c>
      <c r="L29" s="1" t="s">
        <v>37</v>
      </c>
      <c r="M29" s="1" t="s">
        <v>12</v>
      </c>
      <c r="N29" s="1" t="s">
        <v>13</v>
      </c>
    </row>
    <row r="30" spans="1:14" hidden="1" x14ac:dyDescent="0.25">
      <c r="A30" t="s">
        <v>44</v>
      </c>
      <c r="B30">
        <v>0</v>
      </c>
      <c r="C30">
        <v>1748678</v>
      </c>
      <c r="D30">
        <v>843170</v>
      </c>
      <c r="E30">
        <v>92604</v>
      </c>
      <c r="F30">
        <v>0</v>
      </c>
      <c r="G30">
        <v>0</v>
      </c>
      <c r="H30">
        <v>3281803</v>
      </c>
      <c r="I30">
        <v>30147</v>
      </c>
      <c r="J30">
        <v>90296</v>
      </c>
      <c r="K30">
        <v>6313459</v>
      </c>
      <c r="L30">
        <v>7031295</v>
      </c>
      <c r="M30">
        <v>226761</v>
      </c>
      <c r="N30">
        <v>5996402</v>
      </c>
    </row>
    <row r="31" spans="1:14" hidden="1" x14ac:dyDescent="0.25">
      <c r="A31" t="s">
        <v>44</v>
      </c>
      <c r="B31">
        <v>0</v>
      </c>
      <c r="C31">
        <v>27275</v>
      </c>
      <c r="D31">
        <v>19016</v>
      </c>
      <c r="E31">
        <v>2651</v>
      </c>
      <c r="F31">
        <v>0</v>
      </c>
      <c r="G31">
        <v>0</v>
      </c>
      <c r="H31">
        <v>112249</v>
      </c>
      <c r="I31">
        <v>1618</v>
      </c>
      <c r="J31">
        <v>1123</v>
      </c>
      <c r="K31">
        <v>170549</v>
      </c>
      <c r="L31">
        <v>301489</v>
      </c>
      <c r="M31">
        <v>6617</v>
      </c>
      <c r="N31">
        <v>162809</v>
      </c>
    </row>
    <row r="32" spans="1:14" hidden="1" x14ac:dyDescent="0.25">
      <c r="B32">
        <f>SUM(B30:B31)</f>
        <v>0</v>
      </c>
      <c r="C32">
        <f t="shared" ref="C32:N32" si="2">SUM(C30:C31)</f>
        <v>1775953</v>
      </c>
      <c r="D32">
        <f t="shared" si="2"/>
        <v>862186</v>
      </c>
      <c r="E32">
        <f t="shared" si="2"/>
        <v>95255</v>
      </c>
      <c r="F32">
        <f t="shared" si="2"/>
        <v>0</v>
      </c>
      <c r="G32">
        <f t="shared" si="2"/>
        <v>0</v>
      </c>
      <c r="H32">
        <f t="shared" si="2"/>
        <v>3394052</v>
      </c>
      <c r="I32">
        <f t="shared" si="2"/>
        <v>31765</v>
      </c>
      <c r="J32">
        <f t="shared" si="2"/>
        <v>91419</v>
      </c>
      <c r="K32">
        <f t="shared" si="2"/>
        <v>6484008</v>
      </c>
      <c r="L32">
        <f t="shared" si="2"/>
        <v>7332784</v>
      </c>
      <c r="M32">
        <f t="shared" si="2"/>
        <v>233378</v>
      </c>
      <c r="N32">
        <f t="shared" si="2"/>
        <v>6159211</v>
      </c>
    </row>
    <row r="33" spans="2:14" x14ac:dyDescent="0.25">
      <c r="B33">
        <v>0</v>
      </c>
      <c r="C33">
        <v>1775953</v>
      </c>
      <c r="D33">
        <v>862186</v>
      </c>
      <c r="E33">
        <v>95255</v>
      </c>
      <c r="F33">
        <v>0</v>
      </c>
      <c r="G33">
        <v>0</v>
      </c>
      <c r="H33">
        <v>3394052</v>
      </c>
      <c r="I33">
        <v>31765</v>
      </c>
      <c r="J33">
        <v>91419</v>
      </c>
      <c r="K33">
        <v>6484008</v>
      </c>
      <c r="L33">
        <v>7332784</v>
      </c>
      <c r="M33">
        <v>233378</v>
      </c>
      <c r="N33">
        <v>6159211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45"/>
  <sheetViews>
    <sheetView workbookViewId="0">
      <selection activeCell="B3" sqref="B3:D21"/>
    </sheetView>
  </sheetViews>
  <sheetFormatPr baseColWidth="10" defaultRowHeight="15" x14ac:dyDescent="0.25"/>
  <cols>
    <col min="2" max="8" width="15.7109375" customWidth="1"/>
  </cols>
  <sheetData>
    <row r="3" spans="2:8" x14ac:dyDescent="0.25">
      <c r="B3" s="2" t="s">
        <v>45</v>
      </c>
      <c r="C3" s="5">
        <v>1997</v>
      </c>
      <c r="D3" s="2">
        <v>2002</v>
      </c>
      <c r="E3" s="2">
        <v>2005</v>
      </c>
      <c r="F3" s="2">
        <v>2009</v>
      </c>
      <c r="G3" s="2">
        <v>2014</v>
      </c>
      <c r="H3" s="2">
        <v>2020</v>
      </c>
    </row>
    <row r="4" spans="2:8" x14ac:dyDescent="0.25">
      <c r="B4" s="2" t="s">
        <v>0</v>
      </c>
      <c r="C4" s="6">
        <v>484705</v>
      </c>
      <c r="D4" s="3">
        <v>94386</v>
      </c>
      <c r="E4" s="3" t="s">
        <v>46</v>
      </c>
      <c r="F4" s="3" t="s">
        <v>46</v>
      </c>
      <c r="G4" s="3" t="s">
        <v>46</v>
      </c>
      <c r="H4" s="3">
        <v>0</v>
      </c>
    </row>
    <row r="5" spans="2:8" x14ac:dyDescent="0.25">
      <c r="B5" s="2" t="s">
        <v>1</v>
      </c>
      <c r="C5" s="6">
        <v>373528</v>
      </c>
      <c r="D5" s="3">
        <v>10336</v>
      </c>
      <c r="E5" s="3" t="s">
        <v>46</v>
      </c>
      <c r="F5" s="3" t="s">
        <v>46</v>
      </c>
      <c r="G5" s="3" t="s">
        <v>46</v>
      </c>
      <c r="H5" s="3" t="s">
        <v>46</v>
      </c>
    </row>
    <row r="6" spans="2:8" x14ac:dyDescent="0.25">
      <c r="B6" s="12" t="s">
        <v>2</v>
      </c>
      <c r="C6" s="6">
        <v>18327</v>
      </c>
      <c r="D6" s="3" t="s">
        <v>46</v>
      </c>
      <c r="E6" s="3" t="s">
        <v>46</v>
      </c>
      <c r="F6" s="3" t="s">
        <v>46</v>
      </c>
      <c r="G6" s="3" t="s">
        <v>46</v>
      </c>
      <c r="H6" s="3" t="s">
        <v>46</v>
      </c>
    </row>
    <row r="7" spans="2:8" x14ac:dyDescent="0.25">
      <c r="B7" s="2" t="s">
        <v>3</v>
      </c>
      <c r="C7" s="6">
        <v>80806</v>
      </c>
      <c r="D7" s="3" t="s">
        <v>46</v>
      </c>
      <c r="E7" s="3" t="s">
        <v>46</v>
      </c>
      <c r="F7" s="3" t="s">
        <v>46</v>
      </c>
      <c r="G7" s="3" t="s">
        <v>46</v>
      </c>
      <c r="H7" s="3" t="s">
        <v>46</v>
      </c>
    </row>
    <row r="8" spans="2:8" x14ac:dyDescent="0.25">
      <c r="B8" s="2" t="s">
        <v>4</v>
      </c>
      <c r="C8" s="6">
        <v>67244</v>
      </c>
      <c r="D8" s="3" t="s">
        <v>46</v>
      </c>
      <c r="E8" s="3" t="s">
        <v>46</v>
      </c>
      <c r="F8" s="3" t="s">
        <v>46</v>
      </c>
      <c r="G8" s="4" t="s">
        <v>46</v>
      </c>
      <c r="H8" s="3" t="s">
        <v>46</v>
      </c>
    </row>
    <row r="9" spans="2:8" x14ac:dyDescent="0.25">
      <c r="B9" s="2" t="s">
        <v>5</v>
      </c>
      <c r="C9" s="6">
        <v>365005</v>
      </c>
      <c r="D9" s="3" t="s">
        <v>46</v>
      </c>
      <c r="E9" s="3" t="s">
        <v>46</v>
      </c>
      <c r="F9" s="3" t="s">
        <v>46</v>
      </c>
      <c r="G9" s="3" t="s">
        <v>46</v>
      </c>
      <c r="H9" s="3" t="s">
        <v>46</v>
      </c>
    </row>
    <row r="10" spans="2:8" x14ac:dyDescent="0.25">
      <c r="B10" s="2" t="s">
        <v>6</v>
      </c>
      <c r="C10" s="6">
        <v>396235</v>
      </c>
      <c r="D10" s="3">
        <v>624126</v>
      </c>
      <c r="E10" s="3">
        <v>185859</v>
      </c>
      <c r="F10" s="3" t="s">
        <v>46</v>
      </c>
      <c r="G10" s="3" t="s">
        <v>46</v>
      </c>
      <c r="H10" s="3" t="s">
        <v>46</v>
      </c>
    </row>
    <row r="11" spans="2:8" x14ac:dyDescent="0.25">
      <c r="B11" s="2" t="s">
        <v>7</v>
      </c>
      <c r="C11" s="6">
        <v>10381</v>
      </c>
      <c r="D11" s="3" t="s">
        <v>46</v>
      </c>
      <c r="E11" s="3" t="s">
        <v>46</v>
      </c>
      <c r="F11" s="3" t="s">
        <v>46</v>
      </c>
      <c r="G11" s="3" t="s">
        <v>46</v>
      </c>
      <c r="H11" s="3" t="s">
        <v>46</v>
      </c>
    </row>
    <row r="12" spans="2:8" x14ac:dyDescent="0.25">
      <c r="B12" s="2" t="s">
        <v>8</v>
      </c>
      <c r="C12" s="6">
        <v>350728</v>
      </c>
      <c r="D12" s="3" t="s">
        <v>46</v>
      </c>
      <c r="E12" s="3" t="s">
        <v>46</v>
      </c>
      <c r="F12" s="3" t="s">
        <v>46</v>
      </c>
      <c r="G12" s="3" t="s">
        <v>46</v>
      </c>
      <c r="H12" s="3" t="s">
        <v>46</v>
      </c>
    </row>
    <row r="13" spans="2:8" x14ac:dyDescent="0.25">
      <c r="B13" s="12" t="s">
        <v>9</v>
      </c>
      <c r="C13" s="6">
        <v>30212</v>
      </c>
      <c r="D13" s="3" t="s">
        <v>46</v>
      </c>
      <c r="E13" s="3" t="s">
        <v>46</v>
      </c>
      <c r="F13" s="3" t="s">
        <v>46</v>
      </c>
      <c r="G13" s="3" t="s">
        <v>46</v>
      </c>
      <c r="H13" s="3" t="s">
        <v>46</v>
      </c>
    </row>
    <row r="14" spans="2:8" x14ac:dyDescent="0.25">
      <c r="B14" s="12" t="s">
        <v>15</v>
      </c>
      <c r="C14" s="3" t="s">
        <v>46</v>
      </c>
      <c r="D14" s="7">
        <v>75522</v>
      </c>
      <c r="E14" s="3" t="s">
        <v>46</v>
      </c>
      <c r="F14" s="3" t="s">
        <v>46</v>
      </c>
      <c r="G14" s="3" t="s">
        <v>46</v>
      </c>
      <c r="H14" s="3" t="s">
        <v>46</v>
      </c>
    </row>
    <row r="15" spans="2:8" x14ac:dyDescent="0.25">
      <c r="B15" s="2" t="s">
        <v>16</v>
      </c>
      <c r="C15" s="3" t="s">
        <v>46</v>
      </c>
      <c r="D15" s="7">
        <v>581884</v>
      </c>
      <c r="E15" s="3">
        <v>1544374</v>
      </c>
      <c r="F15" s="3">
        <v>2943209</v>
      </c>
      <c r="G15" s="3">
        <v>3173304</v>
      </c>
      <c r="H15" s="3">
        <v>3394052</v>
      </c>
    </row>
    <row r="16" spans="2:8" x14ac:dyDescent="0.25">
      <c r="B16" s="12" t="s">
        <v>17</v>
      </c>
      <c r="C16" s="3" t="s">
        <v>46</v>
      </c>
      <c r="D16" s="7">
        <v>17405</v>
      </c>
      <c r="E16" s="3" t="s">
        <v>46</v>
      </c>
      <c r="F16" s="3" t="s">
        <v>46</v>
      </c>
      <c r="G16" s="3" t="s">
        <v>46</v>
      </c>
      <c r="H16" s="3" t="s">
        <v>46</v>
      </c>
    </row>
    <row r="17" spans="2:8" x14ac:dyDescent="0.25">
      <c r="B17" s="2" t="s">
        <v>18</v>
      </c>
      <c r="C17" s="3" t="s">
        <v>46</v>
      </c>
      <c r="D17" s="7">
        <v>169239</v>
      </c>
      <c r="E17" s="3">
        <v>61948</v>
      </c>
      <c r="F17" s="3" t="s">
        <v>46</v>
      </c>
      <c r="G17" s="3" t="s">
        <v>46</v>
      </c>
      <c r="H17" s="3" t="s">
        <v>46</v>
      </c>
    </row>
    <row r="18" spans="2:8" x14ac:dyDescent="0.25">
      <c r="B18" s="2" t="s">
        <v>19</v>
      </c>
      <c r="C18" s="3" t="s">
        <v>46</v>
      </c>
      <c r="D18" s="7">
        <v>453375</v>
      </c>
      <c r="E18" s="3" t="s">
        <v>46</v>
      </c>
      <c r="F18" s="3" t="s">
        <v>46</v>
      </c>
      <c r="G18" s="3" t="s">
        <v>46</v>
      </c>
      <c r="H18" s="3" t="s">
        <v>46</v>
      </c>
    </row>
    <row r="19" spans="2:8" x14ac:dyDescent="0.25">
      <c r="B19" s="2" t="s">
        <v>20</v>
      </c>
      <c r="C19" s="3" t="s">
        <v>46</v>
      </c>
      <c r="D19" s="7">
        <v>581163</v>
      </c>
      <c r="E19" s="3">
        <v>19667</v>
      </c>
      <c r="F19" s="3" t="s">
        <v>46</v>
      </c>
      <c r="G19" s="3" t="s">
        <v>46</v>
      </c>
      <c r="H19" s="3" t="s">
        <v>46</v>
      </c>
    </row>
    <row r="20" spans="2:8" x14ac:dyDescent="0.25">
      <c r="B20" s="2" t="s">
        <v>21</v>
      </c>
      <c r="C20" s="3" t="s">
        <v>46</v>
      </c>
      <c r="D20" s="7">
        <v>18162</v>
      </c>
      <c r="E20" s="3" t="s">
        <v>46</v>
      </c>
      <c r="F20" s="3" t="s">
        <v>46</v>
      </c>
      <c r="G20" s="3" t="s">
        <v>46</v>
      </c>
      <c r="H20" s="3" t="s">
        <v>46</v>
      </c>
    </row>
    <row r="21" spans="2:8" x14ac:dyDescent="0.25">
      <c r="B21" s="2" t="s">
        <v>22</v>
      </c>
      <c r="C21" s="3" t="s">
        <v>46</v>
      </c>
      <c r="D21" s="7">
        <v>153210</v>
      </c>
      <c r="E21" s="3" t="s">
        <v>46</v>
      </c>
      <c r="F21" s="3" t="s">
        <v>46</v>
      </c>
      <c r="G21" s="3" t="s">
        <v>46</v>
      </c>
      <c r="H21" s="3" t="s">
        <v>46</v>
      </c>
    </row>
    <row r="22" spans="2:8" x14ac:dyDescent="0.25">
      <c r="B22" s="12" t="s">
        <v>23</v>
      </c>
      <c r="C22" s="3" t="s">
        <v>46</v>
      </c>
      <c r="D22" s="3" t="s">
        <v>46</v>
      </c>
      <c r="E22" s="8">
        <v>8737</v>
      </c>
      <c r="F22" s="3" t="s">
        <v>46</v>
      </c>
      <c r="G22" s="3" t="s">
        <v>46</v>
      </c>
      <c r="H22" s="3" t="s">
        <v>46</v>
      </c>
    </row>
    <row r="23" spans="2:8" x14ac:dyDescent="0.25">
      <c r="B23" s="2" t="s">
        <v>24</v>
      </c>
      <c r="C23" s="3" t="s">
        <v>46</v>
      </c>
      <c r="D23" s="3" t="s">
        <v>46</v>
      </c>
      <c r="E23" s="8">
        <v>821745</v>
      </c>
      <c r="F23" s="3" t="s">
        <v>46</v>
      </c>
      <c r="G23" s="3" t="s">
        <v>46</v>
      </c>
      <c r="H23" s="3" t="s">
        <v>46</v>
      </c>
    </row>
    <row r="24" spans="2:8" x14ac:dyDescent="0.25">
      <c r="B24" s="2" t="s">
        <v>25</v>
      </c>
      <c r="C24" s="3" t="s">
        <v>46</v>
      </c>
      <c r="D24" s="3" t="s">
        <v>46</v>
      </c>
      <c r="E24" s="8">
        <v>224090</v>
      </c>
      <c r="F24" s="3">
        <v>258971</v>
      </c>
      <c r="G24" s="3" t="s">
        <v>46</v>
      </c>
      <c r="H24" s="4" t="s">
        <v>46</v>
      </c>
    </row>
    <row r="25" spans="2:8" x14ac:dyDescent="0.25">
      <c r="B25" s="12" t="s">
        <v>26</v>
      </c>
      <c r="C25" s="3" t="s">
        <v>46</v>
      </c>
      <c r="D25" s="3" t="s">
        <v>46</v>
      </c>
      <c r="E25" s="8">
        <v>7381</v>
      </c>
      <c r="F25" s="3" t="s">
        <v>46</v>
      </c>
      <c r="G25" s="3" t="s">
        <v>46</v>
      </c>
      <c r="H25" s="3" t="s">
        <v>46</v>
      </c>
    </row>
    <row r="26" spans="2:8" x14ac:dyDescent="0.25">
      <c r="B26" s="2" t="s">
        <v>27</v>
      </c>
      <c r="C26" s="3" t="s">
        <v>46</v>
      </c>
      <c r="D26" s="3" t="s">
        <v>46</v>
      </c>
      <c r="E26" s="3" t="s">
        <v>46</v>
      </c>
      <c r="F26" s="9">
        <v>106027</v>
      </c>
      <c r="G26" s="3" t="s">
        <v>46</v>
      </c>
      <c r="H26" s="3" t="s">
        <v>46</v>
      </c>
    </row>
    <row r="27" spans="2:8" x14ac:dyDescent="0.25">
      <c r="B27" s="12" t="s">
        <v>28</v>
      </c>
      <c r="C27" s="3" t="s">
        <v>46</v>
      </c>
      <c r="D27" s="3" t="s">
        <v>46</v>
      </c>
      <c r="E27" s="3" t="s">
        <v>46</v>
      </c>
      <c r="F27" s="9">
        <v>9905</v>
      </c>
      <c r="G27" s="3" t="s">
        <v>46</v>
      </c>
      <c r="H27" s="3" t="s">
        <v>46</v>
      </c>
    </row>
    <row r="28" spans="2:8" x14ac:dyDescent="0.25">
      <c r="B28" s="12" t="s">
        <v>29</v>
      </c>
      <c r="C28" s="3" t="s">
        <v>46</v>
      </c>
      <c r="D28" s="3" t="s">
        <v>46</v>
      </c>
      <c r="E28" s="3" t="s">
        <v>46</v>
      </c>
      <c r="F28" s="9">
        <v>15627</v>
      </c>
      <c r="G28" s="3" t="s">
        <v>46</v>
      </c>
      <c r="H28" s="3" t="s">
        <v>46</v>
      </c>
    </row>
    <row r="29" spans="2:8" x14ac:dyDescent="0.25">
      <c r="B29" s="2" t="s">
        <v>30</v>
      </c>
      <c r="C29" s="3" t="s">
        <v>46</v>
      </c>
      <c r="D29" s="3" t="s">
        <v>46</v>
      </c>
      <c r="E29" s="3" t="s">
        <v>46</v>
      </c>
      <c r="F29" s="9">
        <v>23257</v>
      </c>
      <c r="G29" s="3" t="s">
        <v>46</v>
      </c>
      <c r="H29" s="4" t="s">
        <v>46</v>
      </c>
    </row>
    <row r="30" spans="2:8" x14ac:dyDescent="0.25">
      <c r="B30" s="2" t="s">
        <v>31</v>
      </c>
      <c r="C30" s="3" t="s">
        <v>46</v>
      </c>
      <c r="D30" s="3" t="s">
        <v>46</v>
      </c>
      <c r="E30" s="3" t="s">
        <v>46</v>
      </c>
      <c r="F30" s="9">
        <v>1212795</v>
      </c>
      <c r="G30" s="3" t="s">
        <v>46</v>
      </c>
      <c r="H30" s="3" t="s">
        <v>46</v>
      </c>
    </row>
    <row r="31" spans="2:8" x14ac:dyDescent="0.25">
      <c r="B31" s="12" t="s">
        <v>32</v>
      </c>
      <c r="C31" s="3" t="s">
        <v>46</v>
      </c>
      <c r="D31" s="3" t="s">
        <v>46</v>
      </c>
      <c r="E31" s="3" t="s">
        <v>46</v>
      </c>
      <c r="F31" s="9">
        <v>12995</v>
      </c>
      <c r="G31" s="3" t="s">
        <v>46</v>
      </c>
      <c r="H31" s="3" t="s">
        <v>46</v>
      </c>
    </row>
    <row r="32" spans="2:8" x14ac:dyDescent="0.25">
      <c r="B32" s="2" t="s">
        <v>33</v>
      </c>
      <c r="C32" s="3" t="s">
        <v>46</v>
      </c>
      <c r="D32" s="3" t="s">
        <v>46</v>
      </c>
      <c r="E32" s="3" t="s">
        <v>46</v>
      </c>
      <c r="F32" s="3" t="s">
        <v>46</v>
      </c>
      <c r="G32" s="10">
        <v>140285</v>
      </c>
      <c r="H32" s="3" t="s">
        <v>46</v>
      </c>
    </row>
    <row r="33" spans="2:8" x14ac:dyDescent="0.25">
      <c r="B33" s="2" t="s">
        <v>34</v>
      </c>
      <c r="C33" s="3" t="s">
        <v>46</v>
      </c>
      <c r="D33" s="3" t="s">
        <v>46</v>
      </c>
      <c r="E33" s="3" t="s">
        <v>46</v>
      </c>
      <c r="F33" s="3" t="s">
        <v>46</v>
      </c>
      <c r="G33" s="10">
        <v>467311</v>
      </c>
      <c r="H33" s="3" t="s">
        <v>46</v>
      </c>
    </row>
    <row r="34" spans="2:8" x14ac:dyDescent="0.25">
      <c r="B34" s="2" t="s">
        <v>35</v>
      </c>
      <c r="C34" s="3" t="s">
        <v>46</v>
      </c>
      <c r="D34" s="3" t="s">
        <v>46</v>
      </c>
      <c r="E34" s="3" t="s">
        <v>46</v>
      </c>
      <c r="F34" s="3" t="s">
        <v>46</v>
      </c>
      <c r="G34" s="10">
        <v>137240</v>
      </c>
      <c r="H34" s="3" t="s">
        <v>46</v>
      </c>
    </row>
    <row r="35" spans="2:8" x14ac:dyDescent="0.25">
      <c r="B35" s="2" t="s">
        <v>36</v>
      </c>
      <c r="C35" s="3" t="s">
        <v>46</v>
      </c>
      <c r="D35" s="3" t="s">
        <v>46</v>
      </c>
      <c r="E35" s="3" t="s">
        <v>46</v>
      </c>
      <c r="F35" s="3" t="s">
        <v>46</v>
      </c>
      <c r="G35" s="10">
        <v>1253288</v>
      </c>
      <c r="H35" s="3" t="s">
        <v>46</v>
      </c>
    </row>
    <row r="36" spans="2:8" x14ac:dyDescent="0.25">
      <c r="B36" s="2" t="s">
        <v>38</v>
      </c>
      <c r="C36" s="3" t="s">
        <v>46</v>
      </c>
      <c r="D36" s="3" t="s">
        <v>46</v>
      </c>
      <c r="E36" s="3" t="s">
        <v>46</v>
      </c>
      <c r="F36" s="3" t="s">
        <v>46</v>
      </c>
      <c r="G36" s="3" t="s">
        <v>46</v>
      </c>
      <c r="H36" s="11">
        <v>1775953</v>
      </c>
    </row>
    <row r="37" spans="2:8" x14ac:dyDescent="0.25">
      <c r="B37" s="2" t="s">
        <v>39</v>
      </c>
      <c r="C37" s="3" t="s">
        <v>46</v>
      </c>
      <c r="D37" s="3" t="s">
        <v>46</v>
      </c>
      <c r="E37" s="3" t="s">
        <v>46</v>
      </c>
      <c r="F37" s="3" t="s">
        <v>46</v>
      </c>
      <c r="G37" s="3" t="s">
        <v>46</v>
      </c>
      <c r="H37" s="11">
        <v>862186</v>
      </c>
    </row>
    <row r="38" spans="2:8" x14ac:dyDescent="0.25">
      <c r="B38" s="12" t="s">
        <v>40</v>
      </c>
      <c r="C38" s="3" t="s">
        <v>46</v>
      </c>
      <c r="D38" s="3" t="s">
        <v>46</v>
      </c>
      <c r="E38" s="3" t="s">
        <v>46</v>
      </c>
      <c r="F38" s="3" t="s">
        <v>46</v>
      </c>
      <c r="G38" s="3" t="s">
        <v>46</v>
      </c>
      <c r="H38" s="11">
        <v>95255</v>
      </c>
    </row>
    <row r="39" spans="2:8" x14ac:dyDescent="0.25">
      <c r="B39" s="12" t="s">
        <v>41</v>
      </c>
      <c r="C39" s="3" t="s">
        <v>46</v>
      </c>
      <c r="D39" s="3" t="s">
        <v>46</v>
      </c>
      <c r="E39" s="3" t="s">
        <v>46</v>
      </c>
      <c r="F39" s="3" t="s">
        <v>46</v>
      </c>
      <c r="G39" s="3" t="s">
        <v>46</v>
      </c>
      <c r="H39" s="11">
        <v>0</v>
      </c>
    </row>
    <row r="40" spans="2:8" x14ac:dyDescent="0.25">
      <c r="B40" s="2" t="s">
        <v>42</v>
      </c>
      <c r="C40" s="3" t="s">
        <v>46</v>
      </c>
      <c r="D40" s="3" t="s">
        <v>46</v>
      </c>
      <c r="E40" s="3" t="s">
        <v>46</v>
      </c>
      <c r="F40" s="3" t="s">
        <v>46</v>
      </c>
      <c r="G40" s="3" t="s">
        <v>46</v>
      </c>
      <c r="H40" s="11">
        <v>0</v>
      </c>
    </row>
    <row r="41" spans="2:8" x14ac:dyDescent="0.25">
      <c r="B41" s="12" t="s">
        <v>43</v>
      </c>
      <c r="C41" s="3" t="s">
        <v>46</v>
      </c>
      <c r="D41" s="3" t="s">
        <v>46</v>
      </c>
      <c r="E41" s="3" t="s">
        <v>46</v>
      </c>
      <c r="F41" s="3" t="s">
        <v>46</v>
      </c>
      <c r="G41" s="3" t="s">
        <v>46</v>
      </c>
      <c r="H41" s="11">
        <v>31765</v>
      </c>
    </row>
    <row r="42" spans="2:8" x14ac:dyDescent="0.25">
      <c r="B42" s="2" t="s">
        <v>10</v>
      </c>
      <c r="C42" s="3">
        <v>76743</v>
      </c>
      <c r="D42" s="3">
        <v>130685</v>
      </c>
      <c r="E42" s="3">
        <v>124046</v>
      </c>
      <c r="F42" s="3">
        <v>156290</v>
      </c>
      <c r="G42" s="3">
        <v>108187</v>
      </c>
      <c r="H42" s="3">
        <v>91419</v>
      </c>
    </row>
    <row r="43" spans="2:8" x14ac:dyDescent="0.25">
      <c r="B43" s="2" t="s">
        <v>11</v>
      </c>
      <c r="C43" s="3">
        <v>2321117</v>
      </c>
      <c r="D43" s="3">
        <v>2994065</v>
      </c>
      <c r="E43" s="3">
        <v>3102417</v>
      </c>
      <c r="F43" s="3">
        <v>4859440</v>
      </c>
      <c r="G43" s="3">
        <v>5487676</v>
      </c>
      <c r="H43" s="3">
        <v>6484008</v>
      </c>
    </row>
    <row r="44" spans="2:8" x14ac:dyDescent="0.25">
      <c r="B44" s="2" t="s">
        <v>12</v>
      </c>
      <c r="C44" s="3">
        <v>67203</v>
      </c>
      <c r="D44" s="3">
        <v>84572</v>
      </c>
      <c r="E44" s="3">
        <v>104570</v>
      </c>
      <c r="F44" s="3">
        <v>120364</v>
      </c>
      <c r="G44" s="3">
        <v>208061</v>
      </c>
      <c r="H44" s="3">
        <v>233378</v>
      </c>
    </row>
    <row r="45" spans="2:8" x14ac:dyDescent="0.25">
      <c r="B45" s="2" t="s">
        <v>13</v>
      </c>
      <c r="C45" s="3">
        <v>2177171</v>
      </c>
      <c r="D45" s="3">
        <v>2778808</v>
      </c>
      <c r="E45" s="3">
        <v>2873801</v>
      </c>
      <c r="F45" s="3">
        <v>4582786</v>
      </c>
      <c r="G45" s="3">
        <v>5171428</v>
      </c>
      <c r="H45" s="3">
        <v>6159211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48"/>
  <sheetViews>
    <sheetView tabSelected="1" topLeftCell="H1" zoomScale="82" zoomScaleNormal="82" workbookViewId="0">
      <selection activeCell="R38" sqref="R38"/>
    </sheetView>
  </sheetViews>
  <sheetFormatPr baseColWidth="10" defaultRowHeight="15" x14ac:dyDescent="0.25"/>
  <cols>
    <col min="2" max="8" width="15.7109375" customWidth="1"/>
    <col min="12" max="12" width="19.85546875" style="24" customWidth="1"/>
  </cols>
  <sheetData>
    <row r="3" spans="2:26" x14ac:dyDescent="0.25">
      <c r="B3" s="2" t="s">
        <v>45</v>
      </c>
      <c r="C3" s="5">
        <v>1997</v>
      </c>
      <c r="D3" s="2">
        <v>2002</v>
      </c>
      <c r="E3" s="2">
        <v>2005</v>
      </c>
      <c r="F3" s="2">
        <v>2009</v>
      </c>
      <c r="G3" s="2">
        <v>2014</v>
      </c>
      <c r="H3" s="2">
        <v>2020</v>
      </c>
      <c r="L3" s="23" t="s">
        <v>45</v>
      </c>
      <c r="M3" s="13">
        <v>1997</v>
      </c>
      <c r="N3" s="13">
        <v>2002</v>
      </c>
      <c r="O3" s="13">
        <v>2005</v>
      </c>
      <c r="P3" s="2">
        <v>2009</v>
      </c>
      <c r="Q3" s="2">
        <v>2014</v>
      </c>
      <c r="R3" s="2">
        <v>2020</v>
      </c>
      <c r="T3" s="23" t="s">
        <v>45</v>
      </c>
      <c r="U3" s="13">
        <v>1997</v>
      </c>
      <c r="V3" s="13">
        <v>2002</v>
      </c>
      <c r="W3" s="13">
        <v>2005</v>
      </c>
      <c r="X3" s="2">
        <v>2009</v>
      </c>
      <c r="Y3" s="2">
        <v>2014</v>
      </c>
      <c r="Z3" s="2">
        <v>2020</v>
      </c>
    </row>
    <row r="4" spans="2:26" x14ac:dyDescent="0.25">
      <c r="B4" s="2" t="s">
        <v>0</v>
      </c>
      <c r="C4" s="6">
        <v>484705</v>
      </c>
      <c r="D4" s="3">
        <v>94386</v>
      </c>
      <c r="E4" s="3" t="s">
        <v>46</v>
      </c>
      <c r="F4" s="3" t="s">
        <v>46</v>
      </c>
      <c r="G4" s="3" t="s">
        <v>46</v>
      </c>
      <c r="H4" s="3">
        <v>0</v>
      </c>
      <c r="L4" s="23" t="s">
        <v>0</v>
      </c>
      <c r="M4" s="26">
        <f>$C4/$C$46</f>
        <v>0.20882402739715406</v>
      </c>
      <c r="N4" s="26">
        <f>D4/D$46</f>
        <v>3.1524365703483388E-2</v>
      </c>
      <c r="O4" s="26"/>
      <c r="P4" s="26"/>
      <c r="Q4" s="26"/>
      <c r="R4" s="28">
        <f t="shared" ref="P4:R15" si="0">H4/H$46</f>
        <v>0</v>
      </c>
      <c r="T4" s="23" t="s">
        <v>0</v>
      </c>
      <c r="U4" s="26">
        <f>C4/C$45</f>
        <v>0.22263065234655433</v>
      </c>
      <c r="V4" s="26">
        <f>D4/D$45</f>
        <v>3.3966362555455432E-2</v>
      </c>
      <c r="W4" s="26"/>
      <c r="X4" s="26"/>
      <c r="Y4" s="26"/>
      <c r="Z4" s="26">
        <f>H4/H$45</f>
        <v>0</v>
      </c>
    </row>
    <row r="5" spans="2:26" x14ac:dyDescent="0.25">
      <c r="B5" s="2" t="s">
        <v>1</v>
      </c>
      <c r="C5" s="6">
        <v>373528</v>
      </c>
      <c r="D5" s="3">
        <v>10336</v>
      </c>
      <c r="E5" s="3" t="s">
        <v>46</v>
      </c>
      <c r="F5" s="3" t="s">
        <v>46</v>
      </c>
      <c r="G5" s="3" t="s">
        <v>46</v>
      </c>
      <c r="H5" s="3" t="s">
        <v>46</v>
      </c>
      <c r="L5" s="23" t="s">
        <v>1</v>
      </c>
      <c r="M5" s="26">
        <f>$C5/$C$46</f>
        <v>0.16092596797145511</v>
      </c>
      <c r="N5" s="28">
        <f t="shared" ref="N5:N45" si="1">D5/D$46</f>
        <v>3.4521628621957106E-3</v>
      </c>
      <c r="O5" s="26"/>
      <c r="P5" s="26"/>
      <c r="Q5" s="26"/>
      <c r="R5" s="26"/>
      <c r="T5" s="23" t="s">
        <v>1</v>
      </c>
      <c r="U5" s="26">
        <f t="shared" ref="U5:U13" si="2">C5/C$45</f>
        <v>0.17156576125623574</v>
      </c>
      <c r="V5" s="26">
        <f>D5/D$45</f>
        <v>3.7195804819908393E-3</v>
      </c>
      <c r="W5" s="26"/>
      <c r="X5" s="26"/>
      <c r="Y5" s="26"/>
      <c r="Z5" s="26"/>
    </row>
    <row r="6" spans="2:26" x14ac:dyDescent="0.25">
      <c r="B6" s="12" t="s">
        <v>2</v>
      </c>
      <c r="C6" s="6">
        <v>18327</v>
      </c>
      <c r="D6" s="3" t="s">
        <v>46</v>
      </c>
      <c r="E6" s="3" t="s">
        <v>46</v>
      </c>
      <c r="F6" s="3" t="s">
        <v>46</v>
      </c>
      <c r="G6" s="3" t="s">
        <v>46</v>
      </c>
      <c r="H6" s="3" t="s">
        <v>46</v>
      </c>
      <c r="L6" s="23" t="s">
        <v>2</v>
      </c>
      <c r="M6" s="27">
        <f>$C6/$C$46</f>
        <v>7.8957674257695756E-3</v>
      </c>
      <c r="N6" s="26"/>
      <c r="O6" s="26"/>
      <c r="P6" s="26"/>
      <c r="Q6" s="26"/>
      <c r="R6" s="26"/>
      <c r="T6" s="23" t="s">
        <v>2</v>
      </c>
      <c r="U6" s="26">
        <f t="shared" si="2"/>
        <v>8.4178045729986304E-3</v>
      </c>
      <c r="V6" s="26"/>
      <c r="W6" s="26"/>
      <c r="X6" s="26"/>
      <c r="Y6" s="26"/>
      <c r="Z6" s="26"/>
    </row>
    <row r="7" spans="2:26" x14ac:dyDescent="0.25">
      <c r="B7" s="2" t="s">
        <v>3</v>
      </c>
      <c r="C7" s="6">
        <v>80806</v>
      </c>
      <c r="D7" s="3" t="s">
        <v>46</v>
      </c>
      <c r="E7" s="3" t="s">
        <v>46</v>
      </c>
      <c r="F7" s="3" t="s">
        <v>46</v>
      </c>
      <c r="G7" s="3" t="s">
        <v>46</v>
      </c>
      <c r="H7" s="3" t="s">
        <v>46</v>
      </c>
      <c r="L7" s="23" t="s">
        <v>3</v>
      </c>
      <c r="M7" s="26">
        <f t="shared" ref="M7:M45" si="3">C7/C$46</f>
        <v>3.4813410956879814E-2</v>
      </c>
      <c r="N7" s="26"/>
      <c r="O7" s="26"/>
      <c r="P7" s="26"/>
      <c r="Q7" s="26"/>
      <c r="R7" s="26"/>
      <c r="T7" s="23" t="s">
        <v>3</v>
      </c>
      <c r="U7" s="26">
        <f t="shared" si="2"/>
        <v>3.7115137028740509E-2</v>
      </c>
      <c r="V7" s="26"/>
      <c r="W7" s="26"/>
      <c r="X7" s="26"/>
      <c r="Y7" s="26"/>
      <c r="Z7" s="26"/>
    </row>
    <row r="8" spans="2:26" x14ac:dyDescent="0.25">
      <c r="B8" s="2" t="s">
        <v>4</v>
      </c>
      <c r="C8" s="6">
        <v>67244</v>
      </c>
      <c r="D8" s="3" t="s">
        <v>46</v>
      </c>
      <c r="E8" s="3" t="s">
        <v>46</v>
      </c>
      <c r="F8" s="3" t="s">
        <v>46</v>
      </c>
      <c r="G8" s="4" t="s">
        <v>46</v>
      </c>
      <c r="H8" s="3" t="s">
        <v>46</v>
      </c>
      <c r="L8" s="23" t="s">
        <v>4</v>
      </c>
      <c r="M8" s="28">
        <f t="shared" si="3"/>
        <v>2.8970534445269237E-2</v>
      </c>
      <c r="N8" s="26"/>
      <c r="O8" s="26"/>
      <c r="P8" s="26"/>
      <c r="Q8" s="26"/>
      <c r="R8" s="26"/>
      <c r="T8" s="23" t="s">
        <v>4</v>
      </c>
      <c r="U8" s="26">
        <f t="shared" si="2"/>
        <v>3.0885952458488561E-2</v>
      </c>
      <c r="V8" s="26"/>
      <c r="W8" s="26"/>
      <c r="X8" s="26"/>
      <c r="Y8" s="26"/>
      <c r="Z8" s="26"/>
    </row>
    <row r="9" spans="2:26" x14ac:dyDescent="0.25">
      <c r="B9" s="2" t="s">
        <v>5</v>
      </c>
      <c r="C9" s="6">
        <v>365005</v>
      </c>
      <c r="D9" s="3" t="s">
        <v>46</v>
      </c>
      <c r="E9" s="3" t="s">
        <v>46</v>
      </c>
      <c r="F9" s="3" t="s">
        <v>46</v>
      </c>
      <c r="G9" s="3" t="s">
        <v>46</v>
      </c>
      <c r="H9" s="3" t="s">
        <v>46</v>
      </c>
      <c r="L9" s="23" t="s">
        <v>5</v>
      </c>
      <c r="M9" s="26">
        <f t="shared" si="3"/>
        <v>0.15725402898690588</v>
      </c>
      <c r="N9" s="26"/>
      <c r="O9" s="26"/>
      <c r="P9" s="26"/>
      <c r="Q9" s="26"/>
      <c r="R9" s="26"/>
      <c r="T9" s="23" t="s">
        <v>5</v>
      </c>
      <c r="U9" s="26">
        <f t="shared" si="2"/>
        <v>0.167651048080284</v>
      </c>
      <c r="V9" s="26"/>
      <c r="W9" s="26"/>
      <c r="X9" s="26"/>
      <c r="Y9" s="26"/>
      <c r="Z9" s="26"/>
    </row>
    <row r="10" spans="2:26" x14ac:dyDescent="0.25">
      <c r="B10" s="2" t="s">
        <v>6</v>
      </c>
      <c r="C10" s="6">
        <v>396235</v>
      </c>
      <c r="D10" s="3">
        <v>624126</v>
      </c>
      <c r="E10" s="3">
        <v>185859</v>
      </c>
      <c r="F10" s="3" t="s">
        <v>46</v>
      </c>
      <c r="G10" s="3" t="s">
        <v>46</v>
      </c>
      <c r="H10" s="3" t="s">
        <v>46</v>
      </c>
      <c r="L10" s="23" t="s">
        <v>6</v>
      </c>
      <c r="M10" s="26">
        <f t="shared" si="3"/>
        <v>0.17070875789544432</v>
      </c>
      <c r="N10" s="26">
        <f t="shared" si="1"/>
        <v>0.20845439227271284</v>
      </c>
      <c r="O10" s="26">
        <f t="shared" ref="O10:O45" si="4">E10/E$46</f>
        <v>5.9907807364387188E-2</v>
      </c>
      <c r="P10" s="26"/>
      <c r="Q10" s="26"/>
      <c r="R10" s="26"/>
      <c r="T10" s="23" t="s">
        <v>6</v>
      </c>
      <c r="U10" s="26">
        <f t="shared" si="2"/>
        <v>0.18199535084749888</v>
      </c>
      <c r="V10" s="26">
        <f t="shared" ref="V10:V21" si="5">D10/D$45</f>
        <v>0.22460205958813995</v>
      </c>
      <c r="W10" s="26">
        <f>E10/E$45</f>
        <v>6.4673580390569835E-2</v>
      </c>
      <c r="X10" s="26"/>
      <c r="Y10" s="26"/>
      <c r="Z10" s="26"/>
    </row>
    <row r="11" spans="2:26" x14ac:dyDescent="0.25">
      <c r="B11" s="2" t="s">
        <v>7</v>
      </c>
      <c r="C11" s="6">
        <v>10381</v>
      </c>
      <c r="D11" s="3" t="s">
        <v>46</v>
      </c>
      <c r="E11" s="3" t="s">
        <v>46</v>
      </c>
      <c r="F11" s="3" t="s">
        <v>46</v>
      </c>
      <c r="G11" s="3" t="s">
        <v>46</v>
      </c>
      <c r="H11" s="3" t="s">
        <v>46</v>
      </c>
      <c r="L11" s="23" t="s">
        <v>7</v>
      </c>
      <c r="M11" s="28">
        <f t="shared" si="3"/>
        <v>4.472415651602224E-3</v>
      </c>
      <c r="N11" s="26"/>
      <c r="O11" s="26"/>
      <c r="P11" s="26"/>
      <c r="Q11" s="26"/>
      <c r="R11" s="26"/>
      <c r="T11" s="23" t="s">
        <v>7</v>
      </c>
      <c r="U11" s="26">
        <f t="shared" si="2"/>
        <v>4.7681142179461329E-3</v>
      </c>
      <c r="V11" s="26"/>
      <c r="W11" s="26"/>
      <c r="X11" s="26"/>
      <c r="Y11" s="26"/>
      <c r="Z11" s="26"/>
    </row>
    <row r="12" spans="2:26" x14ac:dyDescent="0.25">
      <c r="B12" s="2" t="s">
        <v>8</v>
      </c>
      <c r="C12" s="6">
        <v>350728</v>
      </c>
      <c r="D12" s="3" t="s">
        <v>46</v>
      </c>
      <c r="E12" s="3" t="s">
        <v>46</v>
      </c>
      <c r="F12" s="3" t="s">
        <v>46</v>
      </c>
      <c r="G12" s="3" t="s">
        <v>46</v>
      </c>
      <c r="H12" s="3" t="s">
        <v>46</v>
      </c>
      <c r="L12" s="23" t="s">
        <v>8</v>
      </c>
      <c r="M12" s="26">
        <f t="shared" si="3"/>
        <v>0.15110311113140784</v>
      </c>
      <c r="N12" s="26"/>
      <c r="O12" s="26"/>
      <c r="P12" s="26"/>
      <c r="Q12" s="26"/>
      <c r="R12" s="26"/>
      <c r="T12" s="23" t="s">
        <v>8</v>
      </c>
      <c r="U12" s="26">
        <f t="shared" si="2"/>
        <v>0.16109345568170805</v>
      </c>
      <c r="V12" s="26"/>
      <c r="W12" s="26"/>
      <c r="X12" s="26"/>
      <c r="Y12" s="26"/>
      <c r="Z12" s="26"/>
    </row>
    <row r="13" spans="2:26" x14ac:dyDescent="0.25">
      <c r="B13" s="12" t="s">
        <v>9</v>
      </c>
      <c r="C13" s="6">
        <v>30212</v>
      </c>
      <c r="D13" s="3" t="s">
        <v>46</v>
      </c>
      <c r="E13" s="3" t="s">
        <v>46</v>
      </c>
      <c r="F13" s="3" t="s">
        <v>46</v>
      </c>
      <c r="G13" s="3" t="s">
        <v>46</v>
      </c>
      <c r="H13" s="3" t="s">
        <v>46</v>
      </c>
      <c r="L13" s="23" t="s">
        <v>9</v>
      </c>
      <c r="M13" s="28">
        <f t="shared" si="3"/>
        <v>1.301614696717141E-2</v>
      </c>
      <c r="N13" s="26"/>
      <c r="O13" s="26"/>
      <c r="P13" s="26"/>
      <c r="Q13" s="26"/>
      <c r="R13" s="26"/>
      <c r="T13" s="23" t="s">
        <v>9</v>
      </c>
      <c r="U13" s="26">
        <f t="shared" si="2"/>
        <v>1.3876723509545184E-2</v>
      </c>
      <c r="V13" s="26"/>
      <c r="W13" s="26"/>
      <c r="X13" s="26"/>
      <c r="Y13" s="26"/>
      <c r="Z13" s="26"/>
    </row>
    <row r="14" spans="2:26" x14ac:dyDescent="0.25">
      <c r="B14" s="12" t="s">
        <v>15</v>
      </c>
      <c r="C14" s="3" t="s">
        <v>46</v>
      </c>
      <c r="D14" s="7">
        <v>75522</v>
      </c>
      <c r="E14" s="3" t="s">
        <v>46</v>
      </c>
      <c r="F14" s="3" t="s">
        <v>46</v>
      </c>
      <c r="G14" s="3" t="s">
        <v>46</v>
      </c>
      <c r="H14" s="3" t="s">
        <v>46</v>
      </c>
      <c r="L14" s="23" t="s">
        <v>15</v>
      </c>
      <c r="M14" s="26"/>
      <c r="N14" s="28">
        <f t="shared" si="1"/>
        <v>2.5223901284708247E-2</v>
      </c>
      <c r="O14" s="26"/>
      <c r="P14" s="26"/>
      <c r="Q14" s="26"/>
      <c r="R14" s="26"/>
      <c r="T14" s="23" t="s">
        <v>15</v>
      </c>
      <c r="U14" s="26"/>
      <c r="V14" s="26">
        <f t="shared" si="5"/>
        <v>2.717784028259599E-2</v>
      </c>
      <c r="W14" s="26"/>
      <c r="X14" s="26"/>
      <c r="Y14" s="26"/>
      <c r="Z14" s="26"/>
    </row>
    <row r="15" spans="2:26" x14ac:dyDescent="0.25">
      <c r="B15" s="2" t="s">
        <v>16</v>
      </c>
      <c r="C15" s="3" t="s">
        <v>46</v>
      </c>
      <c r="D15" s="7">
        <v>581884</v>
      </c>
      <c r="E15" s="3">
        <v>1544374</v>
      </c>
      <c r="F15" s="3">
        <v>2943209</v>
      </c>
      <c r="G15" s="3">
        <v>3173304</v>
      </c>
      <c r="H15" s="3">
        <v>3394052</v>
      </c>
      <c r="L15" s="23" t="s">
        <v>16</v>
      </c>
      <c r="M15" s="26"/>
      <c r="N15" s="26">
        <f t="shared" si="1"/>
        <v>0.19434581413563165</v>
      </c>
      <c r="O15" s="26">
        <f t="shared" si="4"/>
        <v>0.4977970401786736</v>
      </c>
      <c r="P15" s="26">
        <f t="shared" si="0"/>
        <v>0.60566834861630148</v>
      </c>
      <c r="Q15" s="26">
        <f t="shared" si="0"/>
        <v>0.57826008678354912</v>
      </c>
      <c r="R15" s="26">
        <f t="shared" si="0"/>
        <v>0.52344969346120485</v>
      </c>
      <c r="T15" s="23" t="s">
        <v>16</v>
      </c>
      <c r="U15" s="26"/>
      <c r="V15" s="26">
        <f t="shared" si="5"/>
        <v>0.20940057751381166</v>
      </c>
      <c r="W15" s="26">
        <f t="shared" ref="W15:W25" si="6">E15/E$45</f>
        <v>0.53739768341649263</v>
      </c>
      <c r="X15" s="26">
        <f>F15/F$45</f>
        <v>0.64223138501339583</v>
      </c>
      <c r="Y15" s="26">
        <f>G15/G$45</f>
        <v>0.61362238824556781</v>
      </c>
      <c r="Z15" s="26">
        <f>H15/H$45</f>
        <v>0.55105304884018425</v>
      </c>
    </row>
    <row r="16" spans="2:26" x14ac:dyDescent="0.25">
      <c r="B16" s="12" t="s">
        <v>17</v>
      </c>
      <c r="C16" s="3" t="s">
        <v>46</v>
      </c>
      <c r="D16" s="7">
        <v>17405</v>
      </c>
      <c r="E16" s="3" t="s">
        <v>46</v>
      </c>
      <c r="F16" s="3" t="s">
        <v>46</v>
      </c>
      <c r="G16" s="3" t="s">
        <v>46</v>
      </c>
      <c r="H16" s="3" t="s">
        <v>46</v>
      </c>
      <c r="L16" s="23" t="s">
        <v>17</v>
      </c>
      <c r="M16" s="26"/>
      <c r="N16" s="28">
        <f t="shared" si="1"/>
        <v>5.8131670488115652E-3</v>
      </c>
      <c r="O16" s="26"/>
      <c r="P16" s="26"/>
      <c r="Q16" s="26"/>
      <c r="R16" s="26"/>
      <c r="T16" s="23" t="s">
        <v>17</v>
      </c>
      <c r="U16" s="26"/>
      <c r="V16" s="26">
        <f t="shared" si="5"/>
        <v>6.2634770016496283E-3</v>
      </c>
      <c r="W16" s="26"/>
      <c r="X16" s="26"/>
      <c r="Y16" s="26"/>
      <c r="Z16" s="26"/>
    </row>
    <row r="17" spans="2:26" x14ac:dyDescent="0.25">
      <c r="B17" s="2" t="s">
        <v>18</v>
      </c>
      <c r="C17" s="3" t="s">
        <v>46</v>
      </c>
      <c r="D17" s="7">
        <v>169239</v>
      </c>
      <c r="E17" s="3">
        <v>61948</v>
      </c>
      <c r="F17" s="3" t="s">
        <v>46</v>
      </c>
      <c r="G17" s="3" t="s">
        <v>46</v>
      </c>
      <c r="H17" s="3" t="s">
        <v>46</v>
      </c>
      <c r="K17" s="29">
        <f>SUM(M4,M5,M10,M9,M12)</f>
        <v>0.84881589338236718</v>
      </c>
      <c r="L17" s="23" t="s">
        <v>18</v>
      </c>
      <c r="M17" s="26"/>
      <c r="N17" s="26">
        <f t="shared" si="1"/>
        <v>5.6524824945350216E-2</v>
      </c>
      <c r="O17" s="28">
        <f t="shared" si="4"/>
        <v>1.9967657474801098E-2</v>
      </c>
      <c r="P17" s="26"/>
      <c r="Q17" s="26"/>
      <c r="R17" s="26"/>
      <c r="T17" s="23" t="s">
        <v>18</v>
      </c>
      <c r="U17" s="26"/>
      <c r="V17" s="26">
        <f t="shared" si="5"/>
        <v>6.0903452127674888E-2</v>
      </c>
      <c r="W17" s="26">
        <f t="shared" si="6"/>
        <v>2.1556120274159554E-2</v>
      </c>
      <c r="X17" s="26"/>
      <c r="Y17" s="26"/>
      <c r="Z17" s="26"/>
    </row>
    <row r="18" spans="2:26" x14ac:dyDescent="0.25">
      <c r="B18" s="2" t="s">
        <v>19</v>
      </c>
      <c r="C18" s="3" t="s">
        <v>46</v>
      </c>
      <c r="D18" s="7">
        <v>453375</v>
      </c>
      <c r="E18" s="3" t="s">
        <v>46</v>
      </c>
      <c r="F18" s="3" t="s">
        <v>46</v>
      </c>
      <c r="G18" s="3" t="s">
        <v>46</v>
      </c>
      <c r="H18" s="3" t="s">
        <v>46</v>
      </c>
      <c r="L18" s="23" t="s">
        <v>19</v>
      </c>
      <c r="M18" s="26"/>
      <c r="N18" s="26">
        <f t="shared" si="1"/>
        <v>0.15142456827089593</v>
      </c>
      <c r="O18" s="26"/>
      <c r="P18" s="26"/>
      <c r="Q18" s="26"/>
      <c r="R18" s="26"/>
      <c r="T18" s="23" t="s">
        <v>19</v>
      </c>
      <c r="U18" s="26"/>
      <c r="V18" s="26">
        <f t="shared" si="5"/>
        <v>0.16315448926302212</v>
      </c>
      <c r="W18" s="26"/>
      <c r="X18" s="26"/>
      <c r="Y18" s="26"/>
      <c r="Z18" s="26"/>
    </row>
    <row r="19" spans="2:26" x14ac:dyDescent="0.25">
      <c r="B19" s="2" t="s">
        <v>20</v>
      </c>
      <c r="C19" s="3" t="s">
        <v>46</v>
      </c>
      <c r="D19" s="7">
        <v>581163</v>
      </c>
      <c r="E19" s="3">
        <v>19667</v>
      </c>
      <c r="F19" s="3" t="s">
        <v>46</v>
      </c>
      <c r="G19" s="3" t="s">
        <v>46</v>
      </c>
      <c r="H19" s="3" t="s">
        <v>46</v>
      </c>
      <c r="L19" s="23" t="s">
        <v>20</v>
      </c>
      <c r="M19" s="26"/>
      <c r="N19" s="26">
        <f t="shared" si="1"/>
        <v>0.19410500440037207</v>
      </c>
      <c r="O19" s="28">
        <f t="shared" si="4"/>
        <v>6.3392509775442828E-3</v>
      </c>
      <c r="P19" s="26"/>
      <c r="Q19" s="26"/>
      <c r="R19" s="26"/>
      <c r="T19" s="23" t="s">
        <v>20</v>
      </c>
      <c r="U19" s="26"/>
      <c r="V19" s="26">
        <f t="shared" si="5"/>
        <v>0.20914111374373473</v>
      </c>
      <c r="W19" s="26">
        <f t="shared" si="6"/>
        <v>6.8435497099486008E-3</v>
      </c>
      <c r="X19" s="26"/>
      <c r="Y19" s="26"/>
      <c r="Z19" s="26"/>
    </row>
    <row r="20" spans="2:26" x14ac:dyDescent="0.25">
      <c r="B20" s="2" t="s">
        <v>21</v>
      </c>
      <c r="C20" s="3" t="s">
        <v>46</v>
      </c>
      <c r="D20" s="7">
        <v>18162</v>
      </c>
      <c r="E20" s="3" t="s">
        <v>46</v>
      </c>
      <c r="F20" s="3" t="s">
        <v>46</v>
      </c>
      <c r="G20" s="3" t="s">
        <v>46</v>
      </c>
      <c r="H20" s="3" t="s">
        <v>46</v>
      </c>
      <c r="L20" s="23" t="s">
        <v>21</v>
      </c>
      <c r="M20" s="26"/>
      <c r="N20" s="28">
        <f t="shared" si="1"/>
        <v>6.0660005711298849E-3</v>
      </c>
      <c r="O20" s="26"/>
      <c r="P20" s="26"/>
      <c r="Q20" s="26"/>
      <c r="R20" s="26"/>
      <c r="T20" s="23" t="s">
        <v>21</v>
      </c>
      <c r="U20" s="26"/>
      <c r="V20" s="26">
        <f t="shared" si="5"/>
        <v>6.5358959669037948E-3</v>
      </c>
      <c r="W20" s="26"/>
      <c r="X20" s="26"/>
      <c r="Y20" s="26"/>
      <c r="Z20" s="26"/>
    </row>
    <row r="21" spans="2:26" x14ac:dyDescent="0.25">
      <c r="B21" s="2" t="s">
        <v>22</v>
      </c>
      <c r="C21" s="3" t="s">
        <v>46</v>
      </c>
      <c r="D21" s="7">
        <v>153210</v>
      </c>
      <c r="E21" s="3" t="s">
        <v>46</v>
      </c>
      <c r="F21" s="3" t="s">
        <v>46</v>
      </c>
      <c r="G21" s="3" t="s">
        <v>46</v>
      </c>
      <c r="H21" s="3" t="s">
        <v>46</v>
      </c>
      <c r="L21" s="23" t="s">
        <v>22</v>
      </c>
      <c r="M21" s="26"/>
      <c r="N21" s="26">
        <f t="shared" si="1"/>
        <v>5.1171233757450155E-2</v>
      </c>
      <c r="O21" s="26"/>
      <c r="P21" s="26"/>
      <c r="Q21" s="26"/>
      <c r="R21" s="26"/>
      <c r="T21" s="23" t="s">
        <v>22</v>
      </c>
      <c r="U21" s="26"/>
      <c r="V21" s="26">
        <f t="shared" si="5"/>
        <v>5.5135151475020946E-2</v>
      </c>
      <c r="W21" s="26"/>
      <c r="X21" s="26"/>
      <c r="Y21" s="26"/>
      <c r="Z21" s="26"/>
    </row>
    <row r="22" spans="2:26" x14ac:dyDescent="0.25">
      <c r="B22" s="12" t="s">
        <v>23</v>
      </c>
      <c r="C22" s="3" t="s">
        <v>46</v>
      </c>
      <c r="D22" s="3" t="s">
        <v>46</v>
      </c>
      <c r="E22" s="8">
        <v>8737</v>
      </c>
      <c r="F22" s="3" t="s">
        <v>46</v>
      </c>
      <c r="G22" s="3" t="s">
        <v>46</v>
      </c>
      <c r="H22" s="3" t="s">
        <v>46</v>
      </c>
      <c r="L22" s="23" t="s">
        <v>23</v>
      </c>
      <c r="M22" s="26"/>
      <c r="N22" s="26"/>
      <c r="O22" s="28">
        <f t="shared" si="4"/>
        <v>2.8161913759497835E-3</v>
      </c>
      <c r="P22" s="26"/>
      <c r="Q22" s="26"/>
      <c r="R22" s="26"/>
      <c r="T22" s="23" t="s">
        <v>23</v>
      </c>
      <c r="U22" s="26"/>
      <c r="V22" s="26"/>
      <c r="W22" s="26">
        <f t="shared" si="6"/>
        <v>3.0402244275090726E-3</v>
      </c>
      <c r="X22" s="26"/>
      <c r="Y22" s="26"/>
      <c r="Z22" s="26"/>
    </row>
    <row r="23" spans="2:26" x14ac:dyDescent="0.25">
      <c r="B23" s="2" t="s">
        <v>24</v>
      </c>
      <c r="C23" s="3" t="s">
        <v>46</v>
      </c>
      <c r="D23" s="3" t="s">
        <v>46</v>
      </c>
      <c r="E23" s="8">
        <v>821745</v>
      </c>
      <c r="F23" s="3" t="s">
        <v>46</v>
      </c>
      <c r="G23" s="3" t="s">
        <v>46</v>
      </c>
      <c r="H23" s="3" t="s">
        <v>46</v>
      </c>
      <c r="L23" s="23" t="s">
        <v>24</v>
      </c>
      <c r="M23" s="26"/>
      <c r="N23" s="26"/>
      <c r="O23" s="26">
        <f t="shared" si="4"/>
        <v>0.26487251713744475</v>
      </c>
      <c r="P23" s="26"/>
      <c r="Q23" s="26"/>
      <c r="R23" s="26"/>
      <c r="T23" s="23" t="s">
        <v>24</v>
      </c>
      <c r="U23" s="26"/>
      <c r="V23" s="26"/>
      <c r="W23" s="26">
        <f t="shared" si="6"/>
        <v>0.28594359873909153</v>
      </c>
      <c r="X23" s="26"/>
      <c r="Y23" s="26"/>
      <c r="Z23" s="26"/>
    </row>
    <row r="24" spans="2:26" x14ac:dyDescent="0.25">
      <c r="B24" s="2" t="s">
        <v>25</v>
      </c>
      <c r="C24" s="3" t="s">
        <v>46</v>
      </c>
      <c r="D24" s="3" t="s">
        <v>46</v>
      </c>
      <c r="E24" s="8">
        <v>224090</v>
      </c>
      <c r="F24" s="3">
        <v>258971</v>
      </c>
      <c r="G24" s="3" t="s">
        <v>46</v>
      </c>
      <c r="H24" s="4" t="s">
        <v>46</v>
      </c>
      <c r="L24" s="23" t="s">
        <v>25</v>
      </c>
      <c r="M24" s="26"/>
      <c r="N24" s="26"/>
      <c r="O24" s="26">
        <f t="shared" si="4"/>
        <v>7.2230780065993705E-2</v>
      </c>
      <c r="P24" s="26">
        <f t="shared" ref="P24:R45" si="7">F24/F$46</f>
        <v>5.3292354674612713E-2</v>
      </c>
      <c r="Q24" s="26"/>
      <c r="R24" s="26"/>
      <c r="T24" s="23" t="s">
        <v>25</v>
      </c>
      <c r="U24" s="26"/>
      <c r="V24" s="26"/>
      <c r="W24" s="26">
        <f t="shared" si="6"/>
        <v>7.7976867570162298E-2</v>
      </c>
      <c r="X24" s="26">
        <f t="shared" ref="X24:X31" si="8">F24/F$45</f>
        <v>5.6509511899530109E-2</v>
      </c>
      <c r="Y24" s="26"/>
      <c r="Z24" s="26"/>
    </row>
    <row r="25" spans="2:26" x14ac:dyDescent="0.25">
      <c r="B25" s="12" t="s">
        <v>26</v>
      </c>
      <c r="C25" s="3" t="s">
        <v>46</v>
      </c>
      <c r="D25" s="3" t="s">
        <v>46</v>
      </c>
      <c r="E25" s="8">
        <v>7381</v>
      </c>
      <c r="F25" s="3" t="s">
        <v>46</v>
      </c>
      <c r="G25" s="3" t="s">
        <v>46</v>
      </c>
      <c r="H25" s="3" t="s">
        <v>46</v>
      </c>
      <c r="L25" s="23" t="s">
        <v>26</v>
      </c>
      <c r="M25" s="26"/>
      <c r="N25" s="26"/>
      <c r="O25" s="28">
        <f t="shared" si="4"/>
        <v>2.3791128014061295E-3</v>
      </c>
      <c r="P25" s="26"/>
      <c r="Q25" s="26"/>
      <c r="R25" s="26"/>
      <c r="T25" s="23" t="s">
        <v>26</v>
      </c>
      <c r="U25" s="26"/>
      <c r="V25" s="26"/>
      <c r="W25" s="26">
        <f t="shared" si="6"/>
        <v>2.5683754720664375E-3</v>
      </c>
      <c r="X25" s="26"/>
      <c r="Y25" s="26"/>
      <c r="Z25" s="26"/>
    </row>
    <row r="26" spans="2:26" x14ac:dyDescent="0.25">
      <c r="B26" s="2" t="s">
        <v>27</v>
      </c>
      <c r="C26" s="3" t="s">
        <v>46</v>
      </c>
      <c r="D26" s="3" t="s">
        <v>46</v>
      </c>
      <c r="E26" s="3" t="s">
        <v>46</v>
      </c>
      <c r="F26" s="9">
        <v>106027</v>
      </c>
      <c r="G26" s="3" t="s">
        <v>46</v>
      </c>
      <c r="H26" s="3" t="s">
        <v>46</v>
      </c>
      <c r="L26" s="23" t="s">
        <v>27</v>
      </c>
      <c r="M26" s="26"/>
      <c r="N26" s="26"/>
      <c r="O26" s="26"/>
      <c r="P26" s="28">
        <f t="shared" si="7"/>
        <v>2.1818769240900187E-2</v>
      </c>
      <c r="Q26" s="26"/>
      <c r="R26" s="26"/>
      <c r="T26" s="23" t="s">
        <v>27</v>
      </c>
      <c r="U26" s="26"/>
      <c r="V26" s="26"/>
      <c r="W26" s="26"/>
      <c r="X26" s="26">
        <f t="shared" si="8"/>
        <v>2.3135926486639351E-2</v>
      </c>
      <c r="Y26" s="26"/>
      <c r="Z26" s="26"/>
    </row>
    <row r="27" spans="2:26" x14ac:dyDescent="0.25">
      <c r="B27" s="12" t="s">
        <v>28</v>
      </c>
      <c r="C27" s="3" t="s">
        <v>46</v>
      </c>
      <c r="D27" s="3" t="s">
        <v>46</v>
      </c>
      <c r="E27" s="3" t="s">
        <v>46</v>
      </c>
      <c r="F27" s="9">
        <v>9905</v>
      </c>
      <c r="G27" s="3" t="s">
        <v>46</v>
      </c>
      <c r="H27" s="3" t="s">
        <v>46</v>
      </c>
      <c r="L27" s="23" t="s">
        <v>28</v>
      </c>
      <c r="M27" s="26"/>
      <c r="N27" s="26"/>
      <c r="O27" s="26"/>
      <c r="P27" s="28">
        <f t="shared" si="7"/>
        <v>2.0383007095467792E-3</v>
      </c>
      <c r="Q27" s="26"/>
      <c r="R27" s="26"/>
      <c r="T27" s="23" t="s">
        <v>28</v>
      </c>
      <c r="U27" s="26"/>
      <c r="V27" s="26"/>
      <c r="W27" s="26"/>
      <c r="X27" s="26">
        <f t="shared" si="8"/>
        <v>2.1613490134603712E-3</v>
      </c>
      <c r="Y27" s="26"/>
      <c r="Z27" s="26"/>
    </row>
    <row r="28" spans="2:26" x14ac:dyDescent="0.25">
      <c r="B28" s="12" t="s">
        <v>29</v>
      </c>
      <c r="C28" s="3" t="s">
        <v>46</v>
      </c>
      <c r="D28" s="3" t="s">
        <v>46</v>
      </c>
      <c r="E28" s="3" t="s">
        <v>46</v>
      </c>
      <c r="F28" s="9">
        <v>15627</v>
      </c>
      <c r="G28" s="3" t="s">
        <v>46</v>
      </c>
      <c r="H28" s="3" t="s">
        <v>46</v>
      </c>
      <c r="L28" s="23" t="s">
        <v>29</v>
      </c>
      <c r="M28" s="26"/>
      <c r="N28" s="26"/>
      <c r="O28" s="26"/>
      <c r="P28" s="28">
        <f t="shared" si="7"/>
        <v>3.215802643926049E-3</v>
      </c>
      <c r="Q28" s="26"/>
      <c r="R28" s="26"/>
      <c r="T28" s="23" t="s">
        <v>29</v>
      </c>
      <c r="U28" s="26"/>
      <c r="V28" s="26"/>
      <c r="W28" s="26"/>
      <c r="X28" s="26">
        <f t="shared" si="8"/>
        <v>3.4099344809031015E-3</v>
      </c>
      <c r="Y28" s="26"/>
      <c r="Z28" s="26"/>
    </row>
    <row r="29" spans="2:26" x14ac:dyDescent="0.25">
      <c r="B29" s="2" t="s">
        <v>30</v>
      </c>
      <c r="C29" s="3" t="s">
        <v>46</v>
      </c>
      <c r="D29" s="3" t="s">
        <v>46</v>
      </c>
      <c r="E29" s="3" t="s">
        <v>46</v>
      </c>
      <c r="F29" s="9">
        <v>23257</v>
      </c>
      <c r="G29" s="3" t="s">
        <v>46</v>
      </c>
      <c r="H29" s="4" t="s">
        <v>46</v>
      </c>
      <c r="L29" s="23" t="s">
        <v>30</v>
      </c>
      <c r="M29" s="26"/>
      <c r="N29" s="26"/>
      <c r="O29" s="26"/>
      <c r="P29" s="28">
        <f t="shared" si="7"/>
        <v>4.7859424131175606E-3</v>
      </c>
      <c r="Q29" s="26"/>
      <c r="R29" s="26"/>
      <c r="T29" s="23" t="s">
        <v>30</v>
      </c>
      <c r="U29" s="26"/>
      <c r="V29" s="26"/>
      <c r="W29" s="26"/>
      <c r="X29" s="26">
        <f t="shared" si="8"/>
        <v>5.0748605760775212E-3</v>
      </c>
      <c r="Y29" s="26"/>
      <c r="Z29" s="26"/>
    </row>
    <row r="30" spans="2:26" x14ac:dyDescent="0.25">
      <c r="B30" s="2" t="s">
        <v>31</v>
      </c>
      <c r="C30" s="3" t="s">
        <v>46</v>
      </c>
      <c r="D30" s="3" t="s">
        <v>46</v>
      </c>
      <c r="E30" s="3" t="s">
        <v>46</v>
      </c>
      <c r="F30" s="9">
        <v>1212795</v>
      </c>
      <c r="G30" s="3" t="s">
        <v>46</v>
      </c>
      <c r="H30" s="3" t="s">
        <v>46</v>
      </c>
      <c r="L30" s="23" t="s">
        <v>31</v>
      </c>
      <c r="M30" s="26"/>
      <c r="N30" s="26"/>
      <c r="O30" s="26"/>
      <c r="P30" s="26">
        <f t="shared" si="7"/>
        <v>0.24957505391567752</v>
      </c>
      <c r="Q30" s="26"/>
      <c r="R30" s="26"/>
      <c r="T30" s="23" t="s">
        <v>31</v>
      </c>
      <c r="U30" s="26"/>
      <c r="V30" s="26"/>
      <c r="W30" s="26"/>
      <c r="X30" s="26">
        <f t="shared" si="8"/>
        <v>0.26464142117916917</v>
      </c>
      <c r="Y30" s="26"/>
      <c r="Z30" s="26"/>
    </row>
    <row r="31" spans="2:26" x14ac:dyDescent="0.25">
      <c r="B31" s="12" t="s">
        <v>32</v>
      </c>
      <c r="C31" s="3" t="s">
        <v>46</v>
      </c>
      <c r="D31" s="3" t="s">
        <v>46</v>
      </c>
      <c r="E31" s="3" t="s">
        <v>46</v>
      </c>
      <c r="F31" s="9">
        <v>12995</v>
      </c>
      <c r="G31" s="3" t="s">
        <v>46</v>
      </c>
      <c r="H31" s="3" t="s">
        <v>46</v>
      </c>
      <c r="L31" s="23" t="s">
        <v>32</v>
      </c>
      <c r="M31" s="26"/>
      <c r="N31" s="26"/>
      <c r="O31" s="26"/>
      <c r="P31" s="28">
        <f t="shared" si="7"/>
        <v>2.6741764483150321E-3</v>
      </c>
      <c r="Q31" s="26"/>
      <c r="R31" s="26"/>
      <c r="T31" s="23" t="s">
        <v>32</v>
      </c>
      <c r="U31" s="26"/>
      <c r="V31" s="26"/>
      <c r="W31" s="26"/>
      <c r="X31" s="26">
        <f t="shared" si="8"/>
        <v>2.8356113508245856E-3</v>
      </c>
      <c r="Y31" s="26"/>
      <c r="Z31" s="26"/>
    </row>
    <row r="32" spans="2:26" x14ac:dyDescent="0.25">
      <c r="B32" s="2" t="s">
        <v>33</v>
      </c>
      <c r="C32" s="3" t="s">
        <v>46</v>
      </c>
      <c r="D32" s="3" t="s">
        <v>46</v>
      </c>
      <c r="E32" s="3" t="s">
        <v>46</v>
      </c>
      <c r="F32" s="3" t="s">
        <v>46</v>
      </c>
      <c r="G32" s="10">
        <v>140285</v>
      </c>
      <c r="H32" s="3" t="s">
        <v>46</v>
      </c>
      <c r="L32" s="23" t="s">
        <v>33</v>
      </c>
      <c r="M32" s="26"/>
      <c r="N32" s="26"/>
      <c r="O32" s="26"/>
      <c r="P32" s="26"/>
      <c r="Q32" s="28">
        <f t="shared" si="7"/>
        <v>2.556364479244037E-2</v>
      </c>
      <c r="R32" s="26"/>
      <c r="T32" s="23" t="s">
        <v>33</v>
      </c>
      <c r="U32" s="26"/>
      <c r="V32" s="26"/>
      <c r="W32" s="26"/>
      <c r="X32" s="26"/>
      <c r="Y32" s="26">
        <f t="shared" ref="Y32:Y35" si="9">G32/G$45</f>
        <v>2.7126936699109028E-2</v>
      </c>
      <c r="Z32" s="26"/>
    </row>
    <row r="33" spans="2:26" x14ac:dyDescent="0.25">
      <c r="B33" s="2" t="s">
        <v>34</v>
      </c>
      <c r="C33" s="3" t="s">
        <v>46</v>
      </c>
      <c r="D33" s="3" t="s">
        <v>46</v>
      </c>
      <c r="E33" s="3" t="s">
        <v>46</v>
      </c>
      <c r="F33" s="3" t="s">
        <v>46</v>
      </c>
      <c r="G33" s="10">
        <v>467311</v>
      </c>
      <c r="H33" s="3" t="s">
        <v>46</v>
      </c>
      <c r="L33" s="23" t="s">
        <v>34</v>
      </c>
      <c r="M33" s="26"/>
      <c r="N33" s="26"/>
      <c r="O33" s="26"/>
      <c r="P33" s="26"/>
      <c r="Q33" s="26">
        <f t="shared" si="7"/>
        <v>8.5156448740778434E-2</v>
      </c>
      <c r="R33" s="26"/>
      <c r="T33" s="23" t="s">
        <v>34</v>
      </c>
      <c r="U33" s="26"/>
      <c r="V33" s="26"/>
      <c r="W33" s="26"/>
      <c r="X33" s="26"/>
      <c r="Y33" s="26">
        <f t="shared" si="9"/>
        <v>9.0364015509835971E-2</v>
      </c>
      <c r="Z33" s="26"/>
    </row>
    <row r="34" spans="2:26" x14ac:dyDescent="0.25">
      <c r="B34" s="2" t="s">
        <v>35</v>
      </c>
      <c r="C34" s="3" t="s">
        <v>46</v>
      </c>
      <c r="D34" s="3" t="s">
        <v>46</v>
      </c>
      <c r="E34" s="3" t="s">
        <v>46</v>
      </c>
      <c r="F34" s="3" t="s">
        <v>46</v>
      </c>
      <c r="G34" s="10">
        <v>137240</v>
      </c>
      <c r="H34" s="3" t="s">
        <v>46</v>
      </c>
      <c r="L34" s="23" t="s">
        <v>35</v>
      </c>
      <c r="M34" s="26"/>
      <c r="N34" s="26"/>
      <c r="O34" s="26"/>
      <c r="P34" s="26"/>
      <c r="Q34" s="28">
        <f t="shared" si="7"/>
        <v>2.5008765094732269E-2</v>
      </c>
      <c r="R34" s="26"/>
      <c r="T34" s="23" t="s">
        <v>35</v>
      </c>
      <c r="U34" s="26"/>
      <c r="V34" s="26"/>
      <c r="W34" s="26"/>
      <c r="X34" s="26"/>
      <c r="Y34" s="26">
        <f t="shared" si="9"/>
        <v>2.6538124479350771E-2</v>
      </c>
      <c r="Z34" s="26"/>
    </row>
    <row r="35" spans="2:26" x14ac:dyDescent="0.25">
      <c r="B35" s="2" t="s">
        <v>36</v>
      </c>
      <c r="C35" s="3" t="s">
        <v>46</v>
      </c>
      <c r="D35" s="3" t="s">
        <v>46</v>
      </c>
      <c r="E35" s="3" t="s">
        <v>46</v>
      </c>
      <c r="F35" s="3" t="s">
        <v>46</v>
      </c>
      <c r="G35" s="10">
        <v>1253288</v>
      </c>
      <c r="H35" s="3" t="s">
        <v>46</v>
      </c>
      <c r="L35" s="23" t="s">
        <v>36</v>
      </c>
      <c r="M35" s="26"/>
      <c r="N35" s="26"/>
      <c r="O35" s="26"/>
      <c r="P35" s="26"/>
      <c r="Q35" s="26">
        <f t="shared" si="7"/>
        <v>0.22838228787559614</v>
      </c>
      <c r="R35" s="26"/>
      <c r="T35" s="23" t="s">
        <v>36</v>
      </c>
      <c r="U35" s="26"/>
      <c r="V35" s="26"/>
      <c r="W35" s="26"/>
      <c r="X35" s="26"/>
      <c r="Y35" s="26">
        <f t="shared" si="9"/>
        <v>0.24234853506613646</v>
      </c>
      <c r="Z35" s="26"/>
    </row>
    <row r="36" spans="2:26" x14ac:dyDescent="0.25">
      <c r="B36" s="2" t="s">
        <v>38</v>
      </c>
      <c r="C36" s="3" t="s">
        <v>46</v>
      </c>
      <c r="D36" s="3" t="s">
        <v>46</v>
      </c>
      <c r="E36" s="3" t="s">
        <v>46</v>
      </c>
      <c r="F36" s="3" t="s">
        <v>46</v>
      </c>
      <c r="G36" s="3" t="s">
        <v>46</v>
      </c>
      <c r="H36" s="11">
        <v>1775953</v>
      </c>
      <c r="L36" s="23" t="s">
        <v>38</v>
      </c>
      <c r="M36" s="26"/>
      <c r="N36" s="26"/>
      <c r="O36" s="26"/>
      <c r="P36" s="26"/>
      <c r="Q36" s="26"/>
      <c r="R36" s="26">
        <f t="shared" si="7"/>
        <v>0.27389741036716797</v>
      </c>
      <c r="T36" s="23" t="s">
        <v>38</v>
      </c>
      <c r="U36" s="26"/>
      <c r="V36" s="26"/>
      <c r="W36" s="26"/>
      <c r="X36" s="26"/>
      <c r="Y36" s="26"/>
      <c r="Z36" s="26">
        <f t="shared" ref="Z36:Z41" si="10">H36/H$45</f>
        <v>0.28834099042880657</v>
      </c>
    </row>
    <row r="37" spans="2:26" x14ac:dyDescent="0.25">
      <c r="B37" s="2" t="s">
        <v>39</v>
      </c>
      <c r="C37" s="3" t="s">
        <v>46</v>
      </c>
      <c r="D37" s="3" t="s">
        <v>46</v>
      </c>
      <c r="E37" s="3" t="s">
        <v>46</v>
      </c>
      <c r="F37" s="3" t="s">
        <v>46</v>
      </c>
      <c r="G37" s="3" t="s">
        <v>46</v>
      </c>
      <c r="H37" s="11">
        <v>862186</v>
      </c>
      <c r="L37" s="23" t="s">
        <v>39</v>
      </c>
      <c r="M37" s="26"/>
      <c r="N37" s="26"/>
      <c r="O37" s="26"/>
      <c r="P37" s="26"/>
      <c r="Q37" s="26"/>
      <c r="R37" s="26">
        <f t="shared" si="7"/>
        <v>0.13297114994305992</v>
      </c>
      <c r="T37" s="23" t="s">
        <v>39</v>
      </c>
      <c r="U37" s="26"/>
      <c r="V37" s="26"/>
      <c r="W37" s="26"/>
      <c r="X37" s="26"/>
      <c r="Y37" s="26"/>
      <c r="Z37" s="26">
        <f t="shared" si="10"/>
        <v>0.13998318940526636</v>
      </c>
    </row>
    <row r="38" spans="2:26" x14ac:dyDescent="0.25">
      <c r="B38" s="12" t="s">
        <v>40</v>
      </c>
      <c r="C38" s="3" t="s">
        <v>46</v>
      </c>
      <c r="D38" s="3" t="s">
        <v>46</v>
      </c>
      <c r="E38" s="3" t="s">
        <v>46</v>
      </c>
      <c r="F38" s="3" t="s">
        <v>46</v>
      </c>
      <c r="G38" s="3" t="s">
        <v>46</v>
      </c>
      <c r="H38" s="11">
        <v>95255</v>
      </c>
      <c r="L38" s="23" t="s">
        <v>40</v>
      </c>
      <c r="M38" s="26"/>
      <c r="N38" s="26"/>
      <c r="O38" s="26"/>
      <c r="P38" s="26"/>
      <c r="Q38" s="26"/>
      <c r="R38" s="28">
        <f t="shared" si="7"/>
        <v>1.4690759172413113E-2</v>
      </c>
      <c r="T38" s="23" t="s">
        <v>40</v>
      </c>
      <c r="U38" s="26"/>
      <c r="V38" s="26"/>
      <c r="W38" s="26"/>
      <c r="X38" s="26"/>
      <c r="Y38" s="26"/>
      <c r="Z38" s="26">
        <f t="shared" si="10"/>
        <v>1.5465454909727885E-2</v>
      </c>
    </row>
    <row r="39" spans="2:26" x14ac:dyDescent="0.25">
      <c r="B39" s="12" t="s">
        <v>41</v>
      </c>
      <c r="C39" s="3" t="s">
        <v>46</v>
      </c>
      <c r="D39" s="3" t="s">
        <v>46</v>
      </c>
      <c r="E39" s="3" t="s">
        <v>46</v>
      </c>
      <c r="F39" s="3" t="s">
        <v>46</v>
      </c>
      <c r="G39" s="3" t="s">
        <v>46</v>
      </c>
      <c r="H39" s="11">
        <v>0</v>
      </c>
      <c r="L39" s="23" t="s">
        <v>41</v>
      </c>
      <c r="M39" s="26"/>
      <c r="N39" s="26"/>
      <c r="O39" s="26"/>
      <c r="P39" s="26"/>
      <c r="Q39" s="26"/>
      <c r="R39" s="28">
        <f t="shared" si="7"/>
        <v>0</v>
      </c>
      <c r="T39" s="23" t="s">
        <v>41</v>
      </c>
      <c r="U39" s="26"/>
      <c r="V39" s="26"/>
      <c r="W39" s="26"/>
      <c r="X39" s="26"/>
      <c r="Y39" s="26"/>
      <c r="Z39" s="26">
        <f t="shared" si="10"/>
        <v>0</v>
      </c>
    </row>
    <row r="40" spans="2:26" x14ac:dyDescent="0.25">
      <c r="B40" s="2" t="s">
        <v>42</v>
      </c>
      <c r="C40" s="3" t="s">
        <v>46</v>
      </c>
      <c r="D40" s="3" t="s">
        <v>46</v>
      </c>
      <c r="E40" s="3" t="s">
        <v>46</v>
      </c>
      <c r="F40" s="3" t="s">
        <v>46</v>
      </c>
      <c r="G40" s="3" t="s">
        <v>46</v>
      </c>
      <c r="H40" s="11">
        <v>0</v>
      </c>
      <c r="L40" s="23" t="s">
        <v>42</v>
      </c>
      <c r="M40" s="26"/>
      <c r="N40" s="26"/>
      <c r="O40" s="26"/>
      <c r="P40" s="26"/>
      <c r="Q40" s="26"/>
      <c r="R40" s="28">
        <f t="shared" si="7"/>
        <v>0</v>
      </c>
      <c r="T40" s="23" t="s">
        <v>42</v>
      </c>
      <c r="U40" s="26"/>
      <c r="V40" s="26"/>
      <c r="W40" s="26"/>
      <c r="X40" s="26"/>
      <c r="Y40" s="26"/>
      <c r="Z40" s="26">
        <f t="shared" si="10"/>
        <v>0</v>
      </c>
    </row>
    <row r="41" spans="2:26" x14ac:dyDescent="0.25">
      <c r="B41" s="12" t="s">
        <v>43</v>
      </c>
      <c r="C41" s="3" t="s">
        <v>46</v>
      </c>
      <c r="D41" s="3" t="s">
        <v>46</v>
      </c>
      <c r="E41" s="3" t="s">
        <v>46</v>
      </c>
      <c r="F41" s="3" t="s">
        <v>46</v>
      </c>
      <c r="G41" s="3" t="s">
        <v>46</v>
      </c>
      <c r="H41" s="11">
        <v>31765</v>
      </c>
      <c r="L41" s="23" t="s">
        <v>43</v>
      </c>
      <c r="M41" s="26"/>
      <c r="N41" s="26"/>
      <c r="O41" s="26"/>
      <c r="P41" s="26"/>
      <c r="Q41" s="26"/>
      <c r="R41" s="28">
        <f t="shared" si="7"/>
        <v>4.8989760654212641E-3</v>
      </c>
      <c r="T41" s="23" t="s">
        <v>43</v>
      </c>
      <c r="U41" s="26"/>
      <c r="V41" s="26"/>
      <c r="W41" s="26"/>
      <c r="X41" s="26"/>
      <c r="Y41" s="26"/>
      <c r="Z41" s="26">
        <f t="shared" si="10"/>
        <v>5.1573164160149737E-3</v>
      </c>
    </row>
    <row r="42" spans="2:26" x14ac:dyDescent="0.25">
      <c r="B42" s="2" t="s">
        <v>10</v>
      </c>
      <c r="C42" s="3">
        <v>76743</v>
      </c>
      <c r="D42" s="3">
        <v>130685</v>
      </c>
      <c r="E42" s="3">
        <v>124046</v>
      </c>
      <c r="F42" s="3">
        <v>156290</v>
      </c>
      <c r="G42" s="3">
        <v>108187</v>
      </c>
      <c r="H42" s="3">
        <v>91419</v>
      </c>
      <c r="L42" s="23" t="s">
        <v>10</v>
      </c>
      <c r="M42" s="26">
        <f t="shared" si="3"/>
        <v>3.306296063490121E-2</v>
      </c>
      <c r="N42" s="26">
        <f t="shared" si="1"/>
        <v>4.3648016993619046E-2</v>
      </c>
      <c r="O42" s="26">
        <f t="shared" si="4"/>
        <v>3.9983664349441096E-2</v>
      </c>
      <c r="P42" s="26">
        <f t="shared" si="7"/>
        <v>3.2162142139835044E-2</v>
      </c>
      <c r="Q42" s="26">
        <f t="shared" si="7"/>
        <v>1.9714538540540658E-2</v>
      </c>
      <c r="R42" s="26">
        <f t="shared" si="7"/>
        <v>1.40991497851329E-2</v>
      </c>
      <c r="T42" s="23" t="s">
        <v>10</v>
      </c>
      <c r="U42" s="26" t="e">
        <f t="shared" ref="U42:U45" si="11">K42/K$46</f>
        <v>#DIV/0!</v>
      </c>
      <c r="V42" s="26" t="e">
        <f t="shared" ref="V42:V45" si="12">L42/L$46</f>
        <v>#VALUE!</v>
      </c>
      <c r="W42" s="26">
        <f t="shared" ref="W42:W45" si="13">M42/M$46</f>
        <v>3.306296063490121E-2</v>
      </c>
      <c r="X42" s="26">
        <f t="shared" ref="X42:X45" si="14">N42/N$46</f>
        <v>4.3648016993619046E-2</v>
      </c>
      <c r="Y42" s="26">
        <f t="shared" ref="Y42:Y45" si="15">O42/O$46</f>
        <v>3.9983664349441096E-2</v>
      </c>
      <c r="Z42" s="26">
        <f t="shared" ref="Z42:Z45" si="16">P42/P$46</f>
        <v>3.2162142139835044E-2</v>
      </c>
    </row>
    <row r="43" spans="2:26" x14ac:dyDescent="0.25">
      <c r="B43" s="2" t="s">
        <v>11</v>
      </c>
      <c r="C43" s="3">
        <v>2321117</v>
      </c>
      <c r="D43" s="3">
        <v>2994065</v>
      </c>
      <c r="E43" s="3">
        <v>3102417</v>
      </c>
      <c r="F43" s="3">
        <v>4859440</v>
      </c>
      <c r="G43" s="3">
        <v>5487676</v>
      </c>
      <c r="H43" s="3">
        <v>6484008</v>
      </c>
      <c r="L43" s="23" t="s">
        <v>11</v>
      </c>
      <c r="M43" s="26">
        <f t="shared" si="3"/>
        <v>1</v>
      </c>
      <c r="N43" s="26">
        <f t="shared" si="1"/>
        <v>1</v>
      </c>
      <c r="O43" s="26">
        <f t="shared" si="4"/>
        <v>1</v>
      </c>
      <c r="P43" s="26">
        <f t="shared" si="7"/>
        <v>1</v>
      </c>
      <c r="Q43" s="26">
        <f t="shared" si="7"/>
        <v>1</v>
      </c>
      <c r="R43" s="26">
        <f t="shared" si="7"/>
        <v>1</v>
      </c>
      <c r="T43" s="23" t="s">
        <v>11</v>
      </c>
      <c r="U43" s="26" t="e">
        <f t="shared" si="11"/>
        <v>#DIV/0!</v>
      </c>
      <c r="V43" s="26" t="e">
        <f t="shared" si="12"/>
        <v>#VALUE!</v>
      </c>
      <c r="W43" s="26">
        <f t="shared" si="13"/>
        <v>1</v>
      </c>
      <c r="X43" s="26">
        <f t="shared" si="14"/>
        <v>1</v>
      </c>
      <c r="Y43" s="26">
        <f t="shared" si="15"/>
        <v>1</v>
      </c>
      <c r="Z43" s="26">
        <f t="shared" si="16"/>
        <v>1</v>
      </c>
    </row>
    <row r="44" spans="2:26" x14ac:dyDescent="0.25">
      <c r="B44" s="2" t="s">
        <v>12</v>
      </c>
      <c r="C44" s="3">
        <v>67203</v>
      </c>
      <c r="D44" s="3">
        <v>84572</v>
      </c>
      <c r="E44" s="3">
        <v>104570</v>
      </c>
      <c r="F44" s="3">
        <v>120364</v>
      </c>
      <c r="G44" s="3">
        <v>208061</v>
      </c>
      <c r="H44" s="3">
        <v>233378</v>
      </c>
      <c r="L44" s="23" t="s">
        <v>12</v>
      </c>
      <c r="M44" s="26">
        <f t="shared" si="3"/>
        <v>2.895287053603933E-2</v>
      </c>
      <c r="N44" s="26">
        <f t="shared" si="1"/>
        <v>2.8246547753639283E-2</v>
      </c>
      <c r="O44" s="26">
        <f t="shared" si="4"/>
        <v>3.3705978274358346E-2</v>
      </c>
      <c r="P44" s="26">
        <f t="shared" si="7"/>
        <v>2.4769109197767643E-2</v>
      </c>
      <c r="Q44" s="26">
        <f t="shared" si="7"/>
        <v>3.7914228172362945E-2</v>
      </c>
      <c r="R44" s="26">
        <f t="shared" si="7"/>
        <v>3.5992861205599996E-2</v>
      </c>
      <c r="T44" s="23" t="s">
        <v>12</v>
      </c>
      <c r="U44" s="26" t="e">
        <f t="shared" si="11"/>
        <v>#DIV/0!</v>
      </c>
      <c r="V44" s="26" t="e">
        <f t="shared" si="12"/>
        <v>#VALUE!</v>
      </c>
      <c r="W44" s="26">
        <f t="shared" si="13"/>
        <v>2.895287053603933E-2</v>
      </c>
      <c r="X44" s="26">
        <f t="shared" si="14"/>
        <v>2.8246547753639283E-2</v>
      </c>
      <c r="Y44" s="26">
        <f t="shared" si="15"/>
        <v>3.3705978274358346E-2</v>
      </c>
      <c r="Z44" s="26">
        <f t="shared" si="16"/>
        <v>2.4769109197767643E-2</v>
      </c>
    </row>
    <row r="45" spans="2:26" x14ac:dyDescent="0.25">
      <c r="B45" s="2" t="s">
        <v>13</v>
      </c>
      <c r="C45" s="3">
        <v>2177171</v>
      </c>
      <c r="D45" s="3">
        <v>2778808</v>
      </c>
      <c r="E45" s="3">
        <v>2873801</v>
      </c>
      <c r="F45" s="3">
        <v>4582786</v>
      </c>
      <c r="G45" s="3">
        <v>5171428</v>
      </c>
      <c r="H45" s="3">
        <v>6159211</v>
      </c>
      <c r="L45" s="23" t="s">
        <v>13</v>
      </c>
      <c r="M45" s="26">
        <f t="shared" si="3"/>
        <v>0.93798416882905944</v>
      </c>
      <c r="N45" s="26">
        <f t="shared" si="1"/>
        <v>0.9281054352527417</v>
      </c>
      <c r="O45" s="26">
        <f t="shared" si="4"/>
        <v>0.9263103573762006</v>
      </c>
      <c r="P45" s="26">
        <f t="shared" si="7"/>
        <v>0.94306874866239732</v>
      </c>
      <c r="Q45" s="26">
        <f t="shared" si="7"/>
        <v>0.94237123328709638</v>
      </c>
      <c r="R45" s="26">
        <f t="shared" si="7"/>
        <v>0.9499079890092671</v>
      </c>
      <c r="T45" s="23" t="s">
        <v>13</v>
      </c>
      <c r="U45" s="26" t="e">
        <f t="shared" si="11"/>
        <v>#DIV/0!</v>
      </c>
      <c r="V45" s="26" t="e">
        <f t="shared" si="12"/>
        <v>#VALUE!</v>
      </c>
      <c r="W45" s="26">
        <f t="shared" si="13"/>
        <v>0.93798416882905944</v>
      </c>
      <c r="X45" s="26">
        <f t="shared" si="14"/>
        <v>0.9281054352527417</v>
      </c>
      <c r="Y45" s="26">
        <f t="shared" si="15"/>
        <v>0.9263103573762006</v>
      </c>
      <c r="Z45" s="26">
        <f t="shared" si="16"/>
        <v>0.94306874866239732</v>
      </c>
    </row>
    <row r="46" spans="2:26" x14ac:dyDescent="0.25">
      <c r="B46">
        <v>100</v>
      </c>
      <c r="C46">
        <f>SUM((C4:C41),C42,C44)</f>
        <v>2321117</v>
      </c>
      <c r="D46">
        <f t="shared" ref="D46:H46" si="17">SUM((D4:D41),D42,D44)</f>
        <v>2994065</v>
      </c>
      <c r="E46">
        <f t="shared" si="17"/>
        <v>3102417</v>
      </c>
      <c r="F46">
        <f t="shared" si="17"/>
        <v>4859440</v>
      </c>
      <c r="G46">
        <f t="shared" si="17"/>
        <v>5487676</v>
      </c>
      <c r="H46">
        <f t="shared" si="17"/>
        <v>6484008</v>
      </c>
      <c r="M46" s="25">
        <f>SUM(M4:M41,M42,M44)</f>
        <v>1</v>
      </c>
      <c r="N46" s="25">
        <f>SUM(N4:N41,N42,N44)</f>
        <v>1</v>
      </c>
      <c r="O46" s="25">
        <f t="shared" ref="O46:R46" si="18">SUM(O4:O41,O42,O44)</f>
        <v>1</v>
      </c>
      <c r="P46" s="25">
        <f t="shared" si="18"/>
        <v>1</v>
      </c>
      <c r="Q46" s="25">
        <f t="shared" si="18"/>
        <v>0.99999999999999978</v>
      </c>
      <c r="R46" s="25">
        <f t="shared" si="18"/>
        <v>1</v>
      </c>
      <c r="T46" s="24"/>
      <c r="U46" s="25" t="e">
        <f>SUM(U4:U41,U42,U44)</f>
        <v>#DIV/0!</v>
      </c>
      <c r="V46" s="25" t="e">
        <f>SUM(V4:V41,V42,V44)</f>
        <v>#VALUE!</v>
      </c>
      <c r="W46" s="25">
        <f>SUM(W4:W41,W42,W44)</f>
        <v>1.0620158311709404</v>
      </c>
      <c r="X46" s="25">
        <f t="shared" ref="X46:Z46" si="19">SUM(X4:X41,X42,X44)</f>
        <v>1.0718945647472584</v>
      </c>
      <c r="Y46" s="25">
        <f t="shared" si="19"/>
        <v>1.0736896426237994</v>
      </c>
      <c r="Z46" s="25">
        <f t="shared" si="19"/>
        <v>1.0569312513376026</v>
      </c>
    </row>
    <row r="47" spans="2:26" x14ac:dyDescent="0.25">
      <c r="B47" s="15"/>
    </row>
    <row r="48" spans="2:26" x14ac:dyDescent="0.25">
      <c r="U48" s="29">
        <f>SUM(U4:U13)</f>
        <v>1</v>
      </c>
      <c r="V48" s="29">
        <f>SUM(V4:V21)</f>
        <v>1.0000000000000002</v>
      </c>
      <c r="W48" s="29">
        <f>SUM(W4:W35)</f>
        <v>0.99999999999999989</v>
      </c>
      <c r="X48" s="29">
        <f>SUM(X4:X35)</f>
        <v>1</v>
      </c>
      <c r="Y48" s="29">
        <f>SUM(Y4:Y35)</f>
        <v>1</v>
      </c>
      <c r="Z48" s="29">
        <f>SUM(Z4:Z41)</f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8"/>
  <sheetViews>
    <sheetView workbookViewId="0">
      <selection activeCell="H22" sqref="H22"/>
    </sheetView>
  </sheetViews>
  <sheetFormatPr baseColWidth="10" defaultRowHeight="15" x14ac:dyDescent="0.25"/>
  <cols>
    <col min="5" max="5" width="14.42578125" customWidth="1"/>
  </cols>
  <sheetData>
    <row r="2" spans="2:6" x14ac:dyDescent="0.25">
      <c r="B2" s="13" t="s">
        <v>45</v>
      </c>
      <c r="C2" s="13">
        <v>1997</v>
      </c>
      <c r="D2" s="15"/>
      <c r="F2" s="13">
        <v>2002</v>
      </c>
    </row>
    <row r="3" spans="2:6" x14ac:dyDescent="0.25">
      <c r="B3" s="19" t="s">
        <v>0</v>
      </c>
      <c r="C3" s="14">
        <v>484705</v>
      </c>
      <c r="D3" s="16"/>
      <c r="F3" s="14">
        <v>94386</v>
      </c>
    </row>
    <row r="4" spans="2:6" x14ac:dyDescent="0.25">
      <c r="B4" s="17" t="s">
        <v>1</v>
      </c>
      <c r="C4" s="14">
        <v>373528</v>
      </c>
      <c r="D4" s="16"/>
      <c r="F4" s="14">
        <v>10336</v>
      </c>
    </row>
    <row r="5" spans="2:6" x14ac:dyDescent="0.25">
      <c r="B5" s="13" t="s">
        <v>2</v>
      </c>
      <c r="C5" s="14">
        <v>18327</v>
      </c>
      <c r="D5" s="16"/>
      <c r="F5" s="14" t="s">
        <v>46</v>
      </c>
    </row>
    <row r="6" spans="2:6" x14ac:dyDescent="0.25">
      <c r="B6" s="18" t="s">
        <v>3</v>
      </c>
      <c r="C6" s="14">
        <v>80806</v>
      </c>
      <c r="D6" s="16"/>
      <c r="F6" s="14" t="s">
        <v>46</v>
      </c>
    </row>
    <row r="7" spans="2:6" x14ac:dyDescent="0.25">
      <c r="B7" s="20" t="s">
        <v>4</v>
      </c>
      <c r="C7" s="14">
        <v>67244</v>
      </c>
      <c r="D7" s="16"/>
      <c r="F7" s="14" t="s">
        <v>46</v>
      </c>
    </row>
    <row r="8" spans="2:6" x14ac:dyDescent="0.25">
      <c r="B8" s="20" t="s">
        <v>5</v>
      </c>
      <c r="C8" s="14">
        <v>365005</v>
      </c>
      <c r="D8" s="16"/>
      <c r="F8" s="14" t="s">
        <v>46</v>
      </c>
    </row>
    <row r="9" spans="2:6" x14ac:dyDescent="0.25">
      <c r="B9" s="20" t="s">
        <v>6</v>
      </c>
      <c r="C9" s="14">
        <v>396235</v>
      </c>
      <c r="D9" s="16"/>
      <c r="F9" s="14">
        <v>624126</v>
      </c>
    </row>
    <row r="10" spans="2:6" x14ac:dyDescent="0.25">
      <c r="B10" s="13" t="s">
        <v>7</v>
      </c>
      <c r="C10" s="14">
        <v>10381</v>
      </c>
      <c r="D10" s="16"/>
      <c r="F10" s="14" t="s">
        <v>46</v>
      </c>
    </row>
    <row r="11" spans="2:6" x14ac:dyDescent="0.25">
      <c r="B11" s="20" t="s">
        <v>8</v>
      </c>
      <c r="C11" s="14">
        <v>350728</v>
      </c>
      <c r="D11" s="16"/>
      <c r="F11" s="14" t="s">
        <v>46</v>
      </c>
    </row>
    <row r="12" spans="2:6" x14ac:dyDescent="0.25">
      <c r="B12" s="13" t="s">
        <v>9</v>
      </c>
      <c r="C12" s="14">
        <v>30212</v>
      </c>
      <c r="D12" s="16"/>
      <c r="F12" s="14" t="s">
        <v>46</v>
      </c>
    </row>
    <row r="13" spans="2:6" x14ac:dyDescent="0.25">
      <c r="B13" s="21"/>
      <c r="C13" s="22"/>
      <c r="D13" s="16"/>
      <c r="E13" s="13" t="s">
        <v>15</v>
      </c>
      <c r="F13" s="14">
        <v>75522</v>
      </c>
    </row>
    <row r="14" spans="2:6" x14ac:dyDescent="0.25">
      <c r="B14" s="15"/>
      <c r="C14" s="16"/>
      <c r="D14" s="16"/>
      <c r="E14" s="18" t="s">
        <v>16</v>
      </c>
      <c r="F14" s="14">
        <v>581884</v>
      </c>
    </row>
    <row r="15" spans="2:6" x14ac:dyDescent="0.25">
      <c r="B15" s="15"/>
      <c r="C15" s="16"/>
      <c r="D15" s="16"/>
      <c r="E15" s="13" t="s">
        <v>17</v>
      </c>
      <c r="F15" s="14">
        <v>17405</v>
      </c>
    </row>
    <row r="16" spans="2:6" x14ac:dyDescent="0.25">
      <c r="B16" s="15"/>
      <c r="C16" s="16"/>
      <c r="D16" s="16"/>
      <c r="E16" s="13" t="s">
        <v>18</v>
      </c>
      <c r="F16" s="14">
        <v>169239</v>
      </c>
    </row>
    <row r="17" spans="2:6" x14ac:dyDescent="0.25">
      <c r="B17" s="15"/>
      <c r="C17" s="16"/>
      <c r="D17" s="16"/>
      <c r="E17" s="20" t="s">
        <v>19</v>
      </c>
      <c r="F17" s="14">
        <v>453375</v>
      </c>
    </row>
    <row r="18" spans="2:6" x14ac:dyDescent="0.25">
      <c r="B18" s="15"/>
      <c r="C18" s="16"/>
      <c r="D18" s="16"/>
      <c r="E18" s="19" t="s">
        <v>20</v>
      </c>
      <c r="F18" s="14">
        <v>581163</v>
      </c>
    </row>
    <row r="19" spans="2:6" x14ac:dyDescent="0.25">
      <c r="B19" s="15"/>
      <c r="C19" s="16"/>
      <c r="D19" s="16"/>
      <c r="E19" s="13" t="s">
        <v>21</v>
      </c>
      <c r="F19" s="14">
        <v>18162</v>
      </c>
    </row>
    <row r="20" spans="2:6" x14ac:dyDescent="0.25">
      <c r="B20" s="15"/>
      <c r="C20" s="16"/>
      <c r="D20" s="16"/>
      <c r="E20" s="13" t="s">
        <v>22</v>
      </c>
      <c r="F20" s="14">
        <v>153210</v>
      </c>
    </row>
    <row r="23" spans="2:6" x14ac:dyDescent="0.25">
      <c r="B23" s="19">
        <v>1997</v>
      </c>
      <c r="C23" s="19">
        <v>2002</v>
      </c>
    </row>
    <row r="24" spans="2:6" x14ac:dyDescent="0.25">
      <c r="B24" s="40" t="s">
        <v>0</v>
      </c>
      <c r="C24" s="3" t="s">
        <v>0</v>
      </c>
    </row>
    <row r="25" spans="2:6" x14ac:dyDescent="0.25">
      <c r="B25" s="40"/>
      <c r="C25" s="3" t="s">
        <v>20</v>
      </c>
    </row>
    <row r="26" spans="2:6" x14ac:dyDescent="0.25">
      <c r="B26" s="3" t="s">
        <v>1</v>
      </c>
      <c r="C26" s="3"/>
    </row>
    <row r="27" spans="2:6" x14ac:dyDescent="0.25">
      <c r="B27" s="3" t="s">
        <v>2</v>
      </c>
      <c r="C27" s="3"/>
    </row>
    <row r="28" spans="2:6" x14ac:dyDescent="0.25">
      <c r="B28" s="3" t="s">
        <v>3</v>
      </c>
      <c r="C28" s="3" t="s">
        <v>16</v>
      </c>
    </row>
    <row r="29" spans="2:6" x14ac:dyDescent="0.25">
      <c r="B29" s="3" t="s">
        <v>4</v>
      </c>
      <c r="C29" s="40" t="s">
        <v>47</v>
      </c>
    </row>
    <row r="30" spans="2:6" x14ac:dyDescent="0.25">
      <c r="B30" s="3" t="s">
        <v>5</v>
      </c>
      <c r="C30" s="40"/>
    </row>
    <row r="31" spans="2:6" x14ac:dyDescent="0.25">
      <c r="B31" s="3" t="s">
        <v>6</v>
      </c>
      <c r="C31" s="40"/>
    </row>
    <row r="32" spans="2:6" x14ac:dyDescent="0.25">
      <c r="B32" s="3" t="s">
        <v>8</v>
      </c>
      <c r="C32" s="3" t="s">
        <v>48</v>
      </c>
    </row>
    <row r="33" spans="2:3" x14ac:dyDescent="0.25">
      <c r="B33" s="3" t="s">
        <v>7</v>
      </c>
      <c r="C33" s="3"/>
    </row>
    <row r="34" spans="2:3" x14ac:dyDescent="0.25">
      <c r="B34" s="3" t="s">
        <v>9</v>
      </c>
      <c r="C34" s="3"/>
    </row>
    <row r="35" spans="2:3" x14ac:dyDescent="0.25">
      <c r="B35" s="3" t="s">
        <v>15</v>
      </c>
      <c r="C35" s="3"/>
    </row>
    <row r="36" spans="2:3" x14ac:dyDescent="0.25">
      <c r="B36" s="3" t="s">
        <v>17</v>
      </c>
      <c r="C36" s="3"/>
    </row>
    <row r="37" spans="2:3" x14ac:dyDescent="0.25">
      <c r="B37" s="3" t="s">
        <v>18</v>
      </c>
      <c r="C37" s="3"/>
    </row>
    <row r="38" spans="2:3" x14ac:dyDescent="0.25">
      <c r="B38" s="3" t="s">
        <v>21</v>
      </c>
      <c r="C38" s="3"/>
    </row>
  </sheetData>
  <mergeCells count="2">
    <mergeCell ref="B24:B25"/>
    <mergeCell ref="C29:C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41"/>
  <sheetViews>
    <sheetView topLeftCell="I1" workbookViewId="0">
      <selection activeCell="AO7" sqref="AO7"/>
    </sheetView>
  </sheetViews>
  <sheetFormatPr baseColWidth="10" defaultRowHeight="15" x14ac:dyDescent="0.25"/>
  <sheetData>
    <row r="1" spans="2:41" ht="20.100000000000001" customHeight="1" x14ac:dyDescent="0.25">
      <c r="J1" s="33" t="s">
        <v>45</v>
      </c>
      <c r="K1" s="34">
        <v>1997</v>
      </c>
      <c r="L1" s="34">
        <v>2002</v>
      </c>
      <c r="M1" s="13"/>
      <c r="N1" s="23" t="s">
        <v>45</v>
      </c>
      <c r="O1" s="32"/>
      <c r="P1" s="23" t="s">
        <v>45</v>
      </c>
      <c r="Q1" s="13">
        <v>2002</v>
      </c>
      <c r="R1" s="13">
        <v>2005</v>
      </c>
      <c r="S1" s="13"/>
      <c r="T1" s="23" t="s">
        <v>45</v>
      </c>
      <c r="V1" s="23" t="s">
        <v>45</v>
      </c>
      <c r="W1" s="13">
        <v>2005</v>
      </c>
      <c r="X1" s="13">
        <v>2009</v>
      </c>
      <c r="Y1" s="13"/>
      <c r="Z1" s="23" t="s">
        <v>45</v>
      </c>
      <c r="AB1" s="23" t="s">
        <v>45</v>
      </c>
      <c r="AC1" s="13">
        <v>2009</v>
      </c>
      <c r="AD1" s="13">
        <v>2014</v>
      </c>
      <c r="AE1" s="13"/>
      <c r="AF1" s="23" t="s">
        <v>45</v>
      </c>
      <c r="AH1" s="23" t="s">
        <v>45</v>
      </c>
      <c r="AI1" s="13">
        <v>2014</v>
      </c>
      <c r="AJ1" s="13">
        <v>2020</v>
      </c>
      <c r="AK1" s="13"/>
      <c r="AL1" s="23" t="s">
        <v>45</v>
      </c>
      <c r="AO1" t="s">
        <v>54</v>
      </c>
    </row>
    <row r="2" spans="2:41" ht="20.100000000000001" customHeight="1" x14ac:dyDescent="0.25">
      <c r="J2" s="23" t="s">
        <v>0</v>
      </c>
      <c r="K2" s="26">
        <v>0.22263065234655433</v>
      </c>
      <c r="L2" s="31">
        <f>SUM(D4+D19)</f>
        <v>0.24310747629919044</v>
      </c>
      <c r="M2" s="31">
        <f>ABS(L2-K2)</f>
        <v>2.0476823952636114E-2</v>
      </c>
      <c r="N2" s="2" t="s">
        <v>51</v>
      </c>
      <c r="P2" s="23" t="s">
        <v>0</v>
      </c>
      <c r="Q2" s="26">
        <v>3.3966362555455432E-2</v>
      </c>
      <c r="R2" s="26">
        <v>0.28594359873909153</v>
      </c>
      <c r="S2" s="31">
        <f>ABS(R2-Q2)</f>
        <v>0.2519772361836361</v>
      </c>
      <c r="T2" s="2" t="s">
        <v>24</v>
      </c>
      <c r="V2" s="23" t="s">
        <v>6</v>
      </c>
      <c r="W2" s="26">
        <v>6.4673580390569835E-2</v>
      </c>
      <c r="X2" s="26">
        <v>0</v>
      </c>
      <c r="Y2" s="31">
        <f>ABS(X2-W2)</f>
        <v>6.4673580390569835E-2</v>
      </c>
      <c r="Z2" s="2"/>
      <c r="AB2" s="23" t="s">
        <v>16</v>
      </c>
      <c r="AC2" s="26">
        <v>0.64223138501339583</v>
      </c>
      <c r="AD2" s="26">
        <v>0.61362238824556781</v>
      </c>
      <c r="AE2" s="31">
        <f>ABS(AD2-AC2)</f>
        <v>2.8608996767828021E-2</v>
      </c>
      <c r="AF2" s="2" t="s">
        <v>52</v>
      </c>
      <c r="AH2" s="23" t="s">
        <v>16</v>
      </c>
      <c r="AI2" s="26">
        <v>0.61362238824556781</v>
      </c>
      <c r="AJ2" s="26">
        <v>0.55105304884018425</v>
      </c>
      <c r="AK2" s="31">
        <f>ABS(AJ2-AI2)</f>
        <v>6.2569339405383562E-2</v>
      </c>
      <c r="AL2" s="2" t="s">
        <v>52</v>
      </c>
      <c r="AN2" t="s">
        <v>57</v>
      </c>
      <c r="AO2" s="29">
        <f>SUM(M2:M8)/2</f>
        <v>0.27830104379819404</v>
      </c>
    </row>
    <row r="3" spans="2:41" ht="20.100000000000001" customHeight="1" x14ac:dyDescent="0.25">
      <c r="B3" s="23" t="s">
        <v>45</v>
      </c>
      <c r="C3" s="13">
        <v>1997</v>
      </c>
      <c r="D3" s="13">
        <v>2002</v>
      </c>
      <c r="E3" s="13">
        <v>2005</v>
      </c>
      <c r="F3" s="2">
        <v>2009</v>
      </c>
      <c r="G3" s="2">
        <v>2014</v>
      </c>
      <c r="H3" s="2">
        <v>2020</v>
      </c>
      <c r="J3" s="23" t="s">
        <v>1</v>
      </c>
      <c r="K3" s="26">
        <v>0.17156576125623574</v>
      </c>
      <c r="L3" s="26">
        <v>3.7195804819908393E-3</v>
      </c>
      <c r="M3" s="31">
        <f t="shared" ref="M3:M8" si="0">ABS(L3-K3)</f>
        <v>0.1678461807742449</v>
      </c>
      <c r="N3" s="2" t="s">
        <v>1</v>
      </c>
      <c r="P3" s="23" t="s">
        <v>6</v>
      </c>
      <c r="Q3" s="26">
        <v>0.22460205958813995</v>
      </c>
      <c r="R3" s="26">
        <v>6.4673580390569835E-2</v>
      </c>
      <c r="S3" s="31">
        <f t="shared" ref="S3:S8" si="1">ABS(R3-Q3)</f>
        <v>0.15992847919757011</v>
      </c>
      <c r="T3" s="2" t="s">
        <v>6</v>
      </c>
      <c r="V3" s="23" t="s">
        <v>16</v>
      </c>
      <c r="W3" s="26">
        <v>0.53739768341649263</v>
      </c>
      <c r="X3" s="26">
        <v>0.64223138501339583</v>
      </c>
      <c r="Y3" s="31">
        <f t="shared" ref="Y3:Y6" si="2">ABS(X3-W3)</f>
        <v>0.10483370159690319</v>
      </c>
      <c r="Z3" s="2" t="s">
        <v>52</v>
      </c>
      <c r="AB3" s="23" t="s">
        <v>25</v>
      </c>
      <c r="AC3" s="26">
        <v>5.6509511899530109E-2</v>
      </c>
      <c r="AD3" s="26">
        <v>0.24234853506613599</v>
      </c>
      <c r="AE3" s="31">
        <f t="shared" ref="AE3:AE5" si="3">ABS(AD3-AC3)</f>
        <v>0.18583902316660589</v>
      </c>
      <c r="AF3" s="2" t="s">
        <v>36</v>
      </c>
      <c r="AH3" s="23" t="s">
        <v>34</v>
      </c>
      <c r="AI3" s="26">
        <v>9.0364015509835971E-2</v>
      </c>
      <c r="AJ3" s="26">
        <v>0.13998318940526636</v>
      </c>
      <c r="AK3" s="31">
        <f t="shared" ref="AK3:AK5" si="4">ABS(AJ3-AI3)</f>
        <v>4.9619173895430385E-2</v>
      </c>
      <c r="AL3" s="2" t="s">
        <v>39</v>
      </c>
      <c r="AN3" t="s">
        <v>58</v>
      </c>
      <c r="AO3" s="35">
        <f>SUM(R2:R8)/2</f>
        <v>0.5</v>
      </c>
    </row>
    <row r="4" spans="2:41" ht="20.100000000000001" customHeight="1" x14ac:dyDescent="0.25">
      <c r="B4" s="23" t="s">
        <v>0</v>
      </c>
      <c r="C4" s="26">
        <v>0.22263065234655433</v>
      </c>
      <c r="D4" s="26">
        <v>3.3966362555455432E-2</v>
      </c>
      <c r="E4" s="26"/>
      <c r="F4" s="26"/>
      <c r="G4" s="26"/>
      <c r="H4" s="26">
        <v>0</v>
      </c>
      <c r="J4" s="23" t="s">
        <v>3</v>
      </c>
      <c r="K4" s="26">
        <v>3.7115137028740509E-2</v>
      </c>
      <c r="L4" s="26">
        <v>0.20940057751381166</v>
      </c>
      <c r="M4" s="31">
        <f t="shared" si="0"/>
        <v>0.17228544048507116</v>
      </c>
      <c r="N4" s="2" t="s">
        <v>52</v>
      </c>
      <c r="P4" s="23" t="s">
        <v>16</v>
      </c>
      <c r="Q4" s="26">
        <v>0.20940057751381166</v>
      </c>
      <c r="R4" s="26">
        <v>0.53739768341649263</v>
      </c>
      <c r="S4" s="31">
        <f t="shared" si="1"/>
        <v>0.32799710590268094</v>
      </c>
      <c r="T4" s="2" t="s">
        <v>52</v>
      </c>
      <c r="V4" s="23" t="s">
        <v>24</v>
      </c>
      <c r="W4" s="26">
        <v>0.28594359873909153</v>
      </c>
      <c r="X4" s="26">
        <v>0.26464142117916917</v>
      </c>
      <c r="Y4" s="31">
        <f t="shared" si="2"/>
        <v>2.1302177559922364E-2</v>
      </c>
      <c r="Z4" s="23" t="s">
        <v>31</v>
      </c>
      <c r="AB4" s="36" t="s">
        <v>31</v>
      </c>
      <c r="AC4" s="37">
        <v>0.26464142117916917</v>
      </c>
      <c r="AD4" s="37">
        <v>9.0364015509835971E-2</v>
      </c>
      <c r="AE4" s="31">
        <f t="shared" si="3"/>
        <v>0.1742774056693332</v>
      </c>
      <c r="AF4" s="36" t="s">
        <v>34</v>
      </c>
      <c r="AH4" s="23" t="s">
        <v>36</v>
      </c>
      <c r="AI4" s="26">
        <v>0.24234853506613646</v>
      </c>
      <c r="AJ4" s="26">
        <v>0.28834099042880657</v>
      </c>
      <c r="AK4" s="31">
        <f t="shared" si="4"/>
        <v>4.5992455362670104E-2</v>
      </c>
      <c r="AL4" s="23" t="s">
        <v>38</v>
      </c>
      <c r="AN4" t="s">
        <v>59</v>
      </c>
      <c r="AO4" s="35">
        <f>SUM(Y2:Y6)/2</f>
        <v>0.10744311362112442</v>
      </c>
    </row>
    <row r="5" spans="2:41" ht="20.100000000000001" customHeight="1" x14ac:dyDescent="0.25">
      <c r="B5" s="23" t="s">
        <v>1</v>
      </c>
      <c r="C5" s="26">
        <v>0.17156576125623574</v>
      </c>
      <c r="D5" s="26">
        <v>3.7195804819908393E-3</v>
      </c>
      <c r="E5" s="26"/>
      <c r="F5" s="26"/>
      <c r="G5" s="26"/>
      <c r="H5" s="26"/>
      <c r="J5" s="36" t="s">
        <v>5</v>
      </c>
      <c r="K5" s="37">
        <v>0.167651048080284</v>
      </c>
      <c r="L5" s="37">
        <v>0.16315448926302212</v>
      </c>
      <c r="M5" s="31">
        <f t="shared" si="0"/>
        <v>4.4965588172618809E-3</v>
      </c>
      <c r="N5" s="39" t="s">
        <v>47</v>
      </c>
      <c r="P5" s="23" t="s">
        <v>18</v>
      </c>
      <c r="Q5" s="26">
        <v>6.0903452127674888E-2</v>
      </c>
      <c r="R5" s="26">
        <v>2.1556120274159554E-2</v>
      </c>
      <c r="S5" s="31">
        <f t="shared" si="1"/>
        <v>3.9347331853515334E-2</v>
      </c>
      <c r="T5" s="2" t="s">
        <v>18</v>
      </c>
      <c r="V5" s="23" t="s">
        <v>25</v>
      </c>
      <c r="W5" s="26">
        <v>7.7976867570162298E-2</v>
      </c>
      <c r="X5" s="26">
        <v>5.6509511899530109E-2</v>
      </c>
      <c r="Y5" s="31">
        <f t="shared" si="2"/>
        <v>2.1467355670632189E-2</v>
      </c>
      <c r="Z5" s="2" t="s">
        <v>25</v>
      </c>
      <c r="AB5" s="23" t="s">
        <v>56</v>
      </c>
      <c r="AC5" s="31">
        <v>3.6617681907904931E-2</v>
      </c>
      <c r="AD5" s="31">
        <v>5.3665061178459803E-2</v>
      </c>
      <c r="AE5" s="31">
        <f t="shared" si="3"/>
        <v>1.7047379270554872E-2</v>
      </c>
      <c r="AF5" s="2"/>
      <c r="AH5" s="23" t="s">
        <v>56</v>
      </c>
      <c r="AI5" s="31">
        <v>5.3665061178459803E-2</v>
      </c>
      <c r="AJ5" s="31">
        <v>2.0622771325742858E-2</v>
      </c>
      <c r="AK5" s="31">
        <f t="shared" si="4"/>
        <v>3.3042289852716941E-2</v>
      </c>
      <c r="AL5" s="2"/>
      <c r="AN5" t="s">
        <v>60</v>
      </c>
      <c r="AO5" s="35">
        <f>SUM(AE2:AE5)/2</f>
        <v>0.202886402437161</v>
      </c>
    </row>
    <row r="6" spans="2:41" ht="20.100000000000001" customHeight="1" x14ac:dyDescent="0.25">
      <c r="B6" s="23" t="s">
        <v>2</v>
      </c>
      <c r="C6" s="28">
        <v>8.4178045729986304E-3</v>
      </c>
      <c r="D6" s="26"/>
      <c r="E6" s="26"/>
      <c r="F6" s="26"/>
      <c r="G6" s="26"/>
      <c r="H6" s="26"/>
      <c r="J6" s="23" t="s">
        <v>6</v>
      </c>
      <c r="K6" s="26">
        <v>0.18199535084749888</v>
      </c>
      <c r="L6" s="26">
        <v>0.22460205958813995</v>
      </c>
      <c r="M6" s="31">
        <f t="shared" si="0"/>
        <v>4.2606708740641069E-2</v>
      </c>
      <c r="N6" s="2" t="s">
        <v>6</v>
      </c>
      <c r="P6" s="23" t="s">
        <v>53</v>
      </c>
      <c r="Q6" s="26">
        <f>SUM(D18,D21)</f>
        <v>0.21828964073804308</v>
      </c>
      <c r="R6" s="26">
        <v>7.7976867570162298E-2</v>
      </c>
      <c r="S6" s="31">
        <f t="shared" si="1"/>
        <v>0.14031277316788077</v>
      </c>
      <c r="T6" s="2" t="s">
        <v>25</v>
      </c>
      <c r="V6" s="23" t="s">
        <v>56</v>
      </c>
      <c r="W6" s="31">
        <v>3.4008269883683669E-2</v>
      </c>
      <c r="X6" s="31">
        <v>3.6617681907904931E-2</v>
      </c>
      <c r="Y6" s="31">
        <f t="shared" si="2"/>
        <v>2.6094120242212623E-3</v>
      </c>
      <c r="Z6" s="2"/>
      <c r="AB6" s="23" t="s">
        <v>55</v>
      </c>
      <c r="AC6" s="31">
        <f>SUM(AC2:AC5)</f>
        <v>1</v>
      </c>
      <c r="AD6" s="31">
        <f>SUM(AD2:AD5)</f>
        <v>0.99999999999999956</v>
      </c>
      <c r="AE6" s="26"/>
      <c r="AF6" s="2"/>
      <c r="AH6" s="23" t="s">
        <v>55</v>
      </c>
      <c r="AI6" s="31">
        <f>SUM(AI2:AI5)</f>
        <v>1</v>
      </c>
      <c r="AJ6" s="31">
        <f>SUM(AJ2:AJ5)</f>
        <v>1</v>
      </c>
      <c r="AK6" s="26"/>
      <c r="AL6" s="2"/>
      <c r="AN6" t="s">
        <v>61</v>
      </c>
      <c r="AO6" s="29">
        <f>SUM(AK2:AK5)/2</f>
        <v>9.5611629258100489E-2</v>
      </c>
    </row>
    <row r="7" spans="2:41" ht="20.100000000000001" customHeight="1" x14ac:dyDescent="0.25">
      <c r="B7" s="23" t="s">
        <v>3</v>
      </c>
      <c r="C7" s="26">
        <v>3.7115137028740509E-2</v>
      </c>
      <c r="D7" s="26"/>
      <c r="E7" s="26"/>
      <c r="F7" s="26"/>
      <c r="G7" s="26"/>
      <c r="H7" s="26"/>
      <c r="J7" s="36" t="s">
        <v>8</v>
      </c>
      <c r="K7" s="37">
        <v>0.16109345568170805</v>
      </c>
      <c r="L7" s="37">
        <v>5.5135151475020946E-2</v>
      </c>
      <c r="M7" s="31">
        <f t="shared" si="0"/>
        <v>0.1059583042066871</v>
      </c>
      <c r="N7" s="39" t="s">
        <v>48</v>
      </c>
      <c r="P7" s="23" t="s">
        <v>20</v>
      </c>
      <c r="Q7" s="26">
        <v>0.20914111374373501</v>
      </c>
      <c r="R7" s="26">
        <v>6.8435497099486008E-3</v>
      </c>
      <c r="S7" s="31">
        <f t="shared" si="1"/>
        <v>0.2022975640337864</v>
      </c>
      <c r="T7" s="2" t="s">
        <v>20</v>
      </c>
      <c r="V7" s="23" t="s">
        <v>55</v>
      </c>
      <c r="W7" s="31">
        <v>0.99999999999999989</v>
      </c>
      <c r="X7" s="31">
        <v>1</v>
      </c>
      <c r="Y7" s="26"/>
      <c r="Z7" s="2"/>
      <c r="AB7" s="23"/>
      <c r="AC7" s="26"/>
      <c r="AD7" s="26"/>
      <c r="AE7" s="26"/>
      <c r="AF7" s="2"/>
      <c r="AH7" s="23"/>
      <c r="AI7" s="26"/>
      <c r="AJ7" s="26"/>
      <c r="AK7" s="26"/>
      <c r="AL7" s="2"/>
    </row>
    <row r="8" spans="2:41" ht="20.100000000000001" customHeight="1" x14ac:dyDescent="0.25">
      <c r="B8" s="23" t="s">
        <v>4</v>
      </c>
      <c r="C8" s="28">
        <v>3.0885952458488561E-2</v>
      </c>
      <c r="D8" s="26"/>
      <c r="E8" s="26"/>
      <c r="F8" s="26"/>
      <c r="G8" s="26"/>
      <c r="H8" s="26"/>
      <c r="J8" s="23" t="s">
        <v>56</v>
      </c>
      <c r="K8" s="31">
        <v>5.7948594758978504E-2</v>
      </c>
      <c r="L8" s="31">
        <v>0.1008806653788243</v>
      </c>
      <c r="M8" s="31">
        <f t="shared" si="0"/>
        <v>4.2932070619845795E-2</v>
      </c>
      <c r="N8" s="2"/>
      <c r="P8" s="23" t="s">
        <v>56</v>
      </c>
      <c r="Q8" s="31">
        <v>4.3696793733140255E-2</v>
      </c>
      <c r="R8" s="31">
        <v>5.6085998995755101E-3</v>
      </c>
      <c r="S8" s="31">
        <f t="shared" si="1"/>
        <v>3.8088193833564744E-2</v>
      </c>
      <c r="T8" s="2"/>
      <c r="V8" s="23"/>
      <c r="W8" s="26"/>
      <c r="X8" s="26"/>
      <c r="Y8" s="26"/>
      <c r="Z8" s="2"/>
      <c r="AB8" s="23"/>
      <c r="AC8" s="26"/>
      <c r="AD8" s="26"/>
      <c r="AE8" s="26"/>
      <c r="AF8" s="2"/>
      <c r="AH8" s="23"/>
      <c r="AI8" s="26"/>
      <c r="AJ8" s="26"/>
      <c r="AK8" s="26"/>
      <c r="AL8" s="2"/>
    </row>
    <row r="9" spans="2:41" ht="20.100000000000001" customHeight="1" x14ac:dyDescent="0.25">
      <c r="B9" s="23" t="s">
        <v>5</v>
      </c>
      <c r="C9" s="26">
        <v>0.167651048080284</v>
      </c>
      <c r="D9" s="26"/>
      <c r="E9" s="26"/>
      <c r="F9" s="26"/>
      <c r="G9" s="26"/>
      <c r="H9" s="26"/>
      <c r="J9" s="23" t="s">
        <v>55</v>
      </c>
      <c r="K9" s="31">
        <v>1</v>
      </c>
      <c r="L9" s="31">
        <v>1.0000000000000002</v>
      </c>
      <c r="M9" s="3"/>
      <c r="N9" s="2"/>
      <c r="P9" s="23" t="s">
        <v>55</v>
      </c>
      <c r="Q9" s="31">
        <v>1.0000000000000002</v>
      </c>
      <c r="R9" s="31">
        <v>1</v>
      </c>
      <c r="S9" s="26"/>
      <c r="T9" s="2"/>
      <c r="V9" s="23"/>
      <c r="W9" s="26"/>
      <c r="X9" s="26"/>
      <c r="Y9" s="26"/>
      <c r="Z9" s="2"/>
      <c r="AB9" s="23"/>
      <c r="AC9" s="26"/>
      <c r="AD9" s="26"/>
      <c r="AE9" s="26"/>
      <c r="AF9" s="2"/>
      <c r="AH9" s="23"/>
      <c r="AI9" s="26"/>
      <c r="AJ9" s="26"/>
      <c r="AK9" s="26"/>
      <c r="AL9" s="2"/>
    </row>
    <row r="10" spans="2:41" x14ac:dyDescent="0.25">
      <c r="B10" s="23" t="s">
        <v>6</v>
      </c>
      <c r="C10" s="26">
        <v>0.18199535084749888</v>
      </c>
      <c r="D10" s="26">
        <v>0.22460205958813995</v>
      </c>
      <c r="E10" s="26">
        <v>6.4673580390569835E-2</v>
      </c>
      <c r="F10" s="26"/>
      <c r="G10" s="26"/>
      <c r="H10" s="26"/>
      <c r="J10" s="23" t="s">
        <v>62</v>
      </c>
      <c r="K10" s="26">
        <v>0</v>
      </c>
      <c r="L10" s="26">
        <v>2.9100000000000001E-2</v>
      </c>
      <c r="M10" s="26"/>
      <c r="N10" s="2"/>
      <c r="P10" s="23"/>
      <c r="Q10" s="26"/>
      <c r="R10" s="26"/>
      <c r="S10" s="26"/>
      <c r="T10" s="2"/>
      <c r="V10" s="23"/>
      <c r="W10" s="26"/>
      <c r="X10" s="26"/>
      <c r="Y10" s="26"/>
      <c r="Z10" s="2"/>
      <c r="AB10" s="23"/>
      <c r="AC10" s="26"/>
      <c r="AD10" s="26"/>
      <c r="AE10" s="26"/>
      <c r="AF10" s="2"/>
      <c r="AH10" s="23"/>
      <c r="AI10" s="26"/>
      <c r="AJ10" s="26"/>
      <c r="AK10" s="26"/>
      <c r="AL10" s="2"/>
    </row>
    <row r="11" spans="2:41" x14ac:dyDescent="0.25">
      <c r="B11" s="23" t="s">
        <v>7</v>
      </c>
      <c r="C11" s="28">
        <v>4.7681142179461329E-3</v>
      </c>
      <c r="D11" s="26"/>
      <c r="E11" s="26"/>
      <c r="F11" s="26"/>
      <c r="G11" s="26"/>
      <c r="H11" s="26"/>
      <c r="J11" s="23"/>
      <c r="K11" s="26"/>
      <c r="L11" s="3"/>
      <c r="M11" s="3"/>
      <c r="N11" s="3"/>
      <c r="P11" s="23"/>
      <c r="Q11" s="26"/>
      <c r="R11" s="3"/>
      <c r="S11" s="3"/>
      <c r="T11" s="3"/>
      <c r="V11" s="23"/>
      <c r="W11" s="26"/>
      <c r="X11" s="3"/>
      <c r="Y11" s="3"/>
      <c r="Z11" s="3"/>
      <c r="AB11" s="23"/>
      <c r="AC11" s="26"/>
      <c r="AD11" s="3"/>
      <c r="AE11" s="3"/>
      <c r="AF11" s="3"/>
      <c r="AH11" s="23"/>
      <c r="AI11" s="26"/>
      <c r="AJ11" s="3"/>
      <c r="AK11" s="3"/>
      <c r="AL11" s="3"/>
    </row>
    <row r="12" spans="2:41" x14ac:dyDescent="0.25">
      <c r="B12" s="23" t="s">
        <v>8</v>
      </c>
      <c r="C12" s="26">
        <v>0.16109345568170805</v>
      </c>
      <c r="D12" s="26"/>
      <c r="E12" s="26"/>
      <c r="F12" s="26"/>
      <c r="G12" s="26"/>
      <c r="H12" s="26"/>
      <c r="J12" s="23"/>
      <c r="K12" s="3"/>
      <c r="L12" s="3"/>
      <c r="M12" s="3"/>
      <c r="N12" s="3"/>
      <c r="P12" s="23"/>
      <c r="Q12" s="3"/>
      <c r="R12" s="3"/>
      <c r="S12" s="3"/>
      <c r="T12" s="3"/>
      <c r="V12" s="23"/>
      <c r="W12" s="3"/>
      <c r="X12" s="3"/>
      <c r="Y12" s="3"/>
      <c r="Z12" s="3"/>
      <c r="AB12" s="23"/>
      <c r="AC12" s="3"/>
      <c r="AD12" s="3"/>
      <c r="AE12" s="3"/>
      <c r="AF12" s="3"/>
      <c r="AH12" s="23"/>
      <c r="AI12" s="3"/>
      <c r="AJ12" s="3"/>
      <c r="AK12" s="3"/>
      <c r="AL12" s="3"/>
    </row>
    <row r="13" spans="2:41" x14ac:dyDescent="0.25">
      <c r="B13" s="23" t="s">
        <v>9</v>
      </c>
      <c r="C13" s="28">
        <v>1.3876723509545184E-2</v>
      </c>
      <c r="D13" s="26"/>
      <c r="E13" s="26"/>
      <c r="F13" s="26"/>
      <c r="G13" s="26"/>
      <c r="H13" s="26"/>
      <c r="J13" s="23"/>
      <c r="K13" s="3"/>
      <c r="L13" s="3"/>
      <c r="M13" s="3"/>
      <c r="N13" s="3"/>
      <c r="P13" s="23"/>
      <c r="Q13" s="3"/>
      <c r="R13" s="3"/>
      <c r="S13" s="3"/>
      <c r="T13" s="3"/>
      <c r="V13" s="23"/>
      <c r="W13" s="3"/>
      <c r="X13" s="3"/>
      <c r="Y13" s="3"/>
      <c r="Z13" s="3"/>
      <c r="AB13" s="23"/>
      <c r="AC13" s="3"/>
      <c r="AD13" s="3"/>
      <c r="AE13" s="3"/>
      <c r="AF13" s="3"/>
      <c r="AH13" s="23"/>
      <c r="AI13" s="3"/>
      <c r="AJ13" s="3"/>
      <c r="AK13" s="3"/>
      <c r="AL13" s="3"/>
    </row>
    <row r="14" spans="2:41" x14ac:dyDescent="0.25">
      <c r="B14" s="23" t="s">
        <v>15</v>
      </c>
      <c r="C14" s="26"/>
      <c r="D14" s="28">
        <v>2.717784028259599E-2</v>
      </c>
      <c r="E14" s="26"/>
      <c r="F14" s="26"/>
      <c r="G14" s="26"/>
      <c r="H14" s="26"/>
      <c r="J14" s="23"/>
      <c r="K14" s="3"/>
      <c r="L14" s="3"/>
      <c r="M14" s="3"/>
      <c r="N14" s="3"/>
      <c r="P14" s="23"/>
      <c r="Q14" s="3"/>
      <c r="R14" s="3"/>
      <c r="S14" s="3"/>
      <c r="T14" s="3"/>
      <c r="V14" s="23"/>
      <c r="W14" s="3"/>
      <c r="X14" s="3"/>
      <c r="Y14" s="3"/>
      <c r="Z14" s="3"/>
      <c r="AB14" s="23"/>
      <c r="AC14" s="3"/>
      <c r="AD14" s="3"/>
      <c r="AE14" s="3"/>
      <c r="AF14" s="3"/>
      <c r="AH14" s="23"/>
      <c r="AI14" s="3"/>
      <c r="AJ14" s="3"/>
      <c r="AK14" s="3"/>
      <c r="AL14" s="3"/>
    </row>
    <row r="15" spans="2:41" x14ac:dyDescent="0.25">
      <c r="B15" s="23" t="s">
        <v>16</v>
      </c>
      <c r="C15" s="26"/>
      <c r="D15" s="26">
        <v>0.20940057751381166</v>
      </c>
      <c r="E15" s="26">
        <v>0.53739768341649263</v>
      </c>
      <c r="F15" s="26">
        <v>0.64223138501339583</v>
      </c>
      <c r="G15" s="26">
        <v>0.61362238824556781</v>
      </c>
      <c r="H15" s="26">
        <v>0.55105304884018425</v>
      </c>
      <c r="J15" s="23"/>
      <c r="K15" s="3"/>
      <c r="L15" s="3"/>
      <c r="M15" s="3"/>
      <c r="N15" s="3"/>
      <c r="P15" s="23"/>
      <c r="Q15" s="3"/>
      <c r="R15" s="3"/>
      <c r="S15" s="3"/>
      <c r="T15" s="3"/>
      <c r="V15" s="23"/>
      <c r="W15" s="3"/>
      <c r="X15" s="3"/>
      <c r="Y15" s="3"/>
      <c r="Z15" s="3"/>
      <c r="AB15" s="23"/>
      <c r="AC15" s="3"/>
      <c r="AD15" s="3"/>
      <c r="AE15" s="3"/>
      <c r="AF15" s="3"/>
      <c r="AH15" s="23"/>
      <c r="AI15" s="3"/>
      <c r="AJ15" s="3"/>
      <c r="AK15" s="3"/>
      <c r="AL15" s="3"/>
    </row>
    <row r="16" spans="2:41" x14ac:dyDescent="0.25">
      <c r="B16" s="23" t="s">
        <v>17</v>
      </c>
      <c r="C16" s="26"/>
      <c r="D16" s="28">
        <v>6.2634770016496283E-3</v>
      </c>
      <c r="E16" s="26"/>
      <c r="F16" s="26"/>
      <c r="G16" s="26"/>
      <c r="H16" s="26"/>
      <c r="J16" s="23"/>
      <c r="K16" s="3"/>
      <c r="L16" s="3"/>
      <c r="M16" s="3"/>
      <c r="N16" s="3"/>
      <c r="P16" s="23"/>
      <c r="Q16" s="3"/>
      <c r="R16" s="3"/>
      <c r="S16" s="3"/>
      <c r="T16" s="3"/>
      <c r="V16" s="23"/>
      <c r="W16" s="3"/>
      <c r="X16" s="3"/>
      <c r="Y16" s="3"/>
      <c r="Z16" s="3"/>
      <c r="AB16" s="23"/>
      <c r="AC16" s="3"/>
      <c r="AD16" s="3"/>
      <c r="AE16" s="3"/>
      <c r="AF16" s="3"/>
      <c r="AH16" s="23"/>
      <c r="AI16" s="3"/>
      <c r="AJ16" s="3"/>
      <c r="AK16" s="3"/>
      <c r="AL16" s="3"/>
    </row>
    <row r="17" spans="2:38" x14ac:dyDescent="0.25">
      <c r="B17" s="23" t="s">
        <v>18</v>
      </c>
      <c r="C17" s="26"/>
      <c r="D17" s="30">
        <v>6.0903452127674888E-2</v>
      </c>
      <c r="E17" s="26">
        <v>2.1556120274159554E-2</v>
      </c>
      <c r="F17" s="26"/>
      <c r="G17" s="26"/>
      <c r="H17" s="26"/>
      <c r="J17" s="23"/>
      <c r="K17" s="3"/>
      <c r="L17" s="3"/>
      <c r="M17" s="3"/>
      <c r="N17" s="3"/>
      <c r="P17" s="23"/>
      <c r="Q17" s="3"/>
      <c r="R17" s="3"/>
      <c r="S17" s="3"/>
      <c r="T17" s="3"/>
      <c r="V17" s="23"/>
      <c r="W17" s="3"/>
      <c r="X17" s="3"/>
      <c r="Y17" s="3"/>
      <c r="Z17" s="3"/>
      <c r="AB17" s="23"/>
      <c r="AC17" s="3"/>
      <c r="AD17" s="3"/>
      <c r="AE17" s="3"/>
      <c r="AF17" s="3"/>
      <c r="AH17" s="23"/>
      <c r="AI17" s="3"/>
      <c r="AJ17" s="3"/>
      <c r="AK17" s="3"/>
      <c r="AL17" s="3"/>
    </row>
    <row r="18" spans="2:38" x14ac:dyDescent="0.25">
      <c r="B18" s="23" t="s">
        <v>19</v>
      </c>
      <c r="C18" s="26"/>
      <c r="D18" s="26">
        <v>0.16315448926302212</v>
      </c>
      <c r="E18" s="26"/>
      <c r="F18" s="26"/>
      <c r="G18" s="26"/>
      <c r="H18" s="26"/>
      <c r="J18" s="23"/>
      <c r="K18" s="3"/>
      <c r="L18" s="3"/>
      <c r="M18" s="3"/>
      <c r="N18" s="3"/>
      <c r="P18" s="23"/>
      <c r="Q18" s="3"/>
      <c r="R18" s="3"/>
      <c r="S18" s="3"/>
      <c r="T18" s="3"/>
      <c r="V18" s="23"/>
      <c r="W18" s="3"/>
      <c r="X18" s="3"/>
      <c r="Y18" s="3"/>
      <c r="Z18" s="3"/>
      <c r="AB18" s="23"/>
      <c r="AC18" s="3"/>
      <c r="AD18" s="3"/>
      <c r="AE18" s="3"/>
      <c r="AF18" s="3"/>
      <c r="AH18" s="23"/>
      <c r="AI18" s="3"/>
      <c r="AJ18" s="3"/>
      <c r="AK18" s="3"/>
      <c r="AL18" s="3"/>
    </row>
    <row r="19" spans="2:38" x14ac:dyDescent="0.25">
      <c r="B19" s="23" t="s">
        <v>20</v>
      </c>
      <c r="C19" s="26"/>
      <c r="D19" s="26">
        <v>0.20914111374373501</v>
      </c>
      <c r="E19" s="26">
        <v>6.8435497099486008E-3</v>
      </c>
      <c r="F19" s="26"/>
      <c r="G19" s="26"/>
      <c r="H19" s="26"/>
      <c r="J19" s="23"/>
      <c r="K19" s="3"/>
      <c r="L19" s="3"/>
      <c r="M19" s="3"/>
      <c r="N19" s="3"/>
      <c r="P19" s="23"/>
      <c r="Q19" s="3"/>
      <c r="R19" s="3"/>
      <c r="S19" s="3"/>
      <c r="T19" s="3"/>
      <c r="V19" s="23"/>
      <c r="W19" s="3"/>
      <c r="X19" s="3"/>
      <c r="Y19" s="3"/>
      <c r="Z19" s="3"/>
      <c r="AB19" s="23"/>
      <c r="AC19" s="3"/>
      <c r="AD19" s="3"/>
      <c r="AE19" s="3"/>
      <c r="AF19" s="3"/>
      <c r="AH19" s="23"/>
      <c r="AI19" s="3"/>
      <c r="AJ19" s="3"/>
      <c r="AK19" s="3"/>
      <c r="AL19" s="3"/>
    </row>
    <row r="20" spans="2:38" x14ac:dyDescent="0.25">
      <c r="B20" s="23" t="s">
        <v>21</v>
      </c>
      <c r="C20" s="26"/>
      <c r="D20" s="28">
        <v>6.5358959669037948E-3</v>
      </c>
      <c r="E20" s="26"/>
      <c r="F20" s="26"/>
      <c r="G20" s="26"/>
      <c r="H20" s="26"/>
      <c r="J20" s="23" t="s">
        <v>49</v>
      </c>
      <c r="K20" s="31">
        <f>SUM(C6,C8,C11,C13)</f>
        <v>5.7948594758978504E-2</v>
      </c>
      <c r="L20" s="31">
        <f>SUM(D14,D16,D20,D17)</f>
        <v>0.1008806653788243</v>
      </c>
      <c r="M20" s="31"/>
      <c r="N20" s="3"/>
      <c r="O20" t="s">
        <v>50</v>
      </c>
      <c r="P20" s="23" t="s">
        <v>49</v>
      </c>
      <c r="Q20" s="31">
        <f>SUM(D5,D14,D16,D20)</f>
        <v>4.3696793733140255E-2</v>
      </c>
      <c r="R20" s="31">
        <f>SUM(E22,E25)</f>
        <v>5.6085998995755101E-3</v>
      </c>
      <c r="S20" s="31"/>
      <c r="T20" s="3"/>
      <c r="V20" s="23" t="s">
        <v>49</v>
      </c>
      <c r="W20" s="31">
        <f>SUM(E17,E19,E22,E25)</f>
        <v>3.4008269883683669E-2</v>
      </c>
      <c r="X20" s="31">
        <f>SUM(F26,F27,F28,F29,F31)</f>
        <v>3.6617681907904931E-2</v>
      </c>
      <c r="Y20" s="31"/>
      <c r="Z20" s="3"/>
      <c r="AB20" s="23" t="s">
        <v>49</v>
      </c>
      <c r="AC20" s="31">
        <f>SUM(F26:F29,F31)</f>
        <v>3.6617681907904931E-2</v>
      </c>
      <c r="AD20" s="31">
        <f>SUM(G32,G34)</f>
        <v>5.3665061178459803E-2</v>
      </c>
      <c r="AE20" s="31"/>
      <c r="AF20" s="3"/>
      <c r="AH20" s="23" t="s">
        <v>49</v>
      </c>
      <c r="AI20" s="31">
        <f>SUM(G32,G34)</f>
        <v>5.3665061178459803E-2</v>
      </c>
      <c r="AJ20" s="31">
        <f>SUM(H38:H41)</f>
        <v>2.0622771325742858E-2</v>
      </c>
      <c r="AK20" s="31"/>
      <c r="AL20" s="3"/>
    </row>
    <row r="21" spans="2:38" x14ac:dyDescent="0.25">
      <c r="B21" s="23" t="s">
        <v>22</v>
      </c>
      <c r="C21" s="26"/>
      <c r="D21" s="26">
        <v>5.5135151475020946E-2</v>
      </c>
      <c r="E21" s="26"/>
      <c r="F21" s="26"/>
      <c r="G21" s="26"/>
      <c r="H21" s="26"/>
      <c r="J21" s="3"/>
      <c r="K21" s="3"/>
      <c r="L21" s="3"/>
      <c r="M21" s="3"/>
      <c r="N21" s="3"/>
      <c r="P21" s="3"/>
      <c r="Q21" s="3"/>
      <c r="R21" s="3"/>
      <c r="S21" s="3"/>
      <c r="T21" s="3"/>
      <c r="V21" s="3"/>
      <c r="W21" s="3"/>
      <c r="X21" s="3"/>
      <c r="Y21" s="3"/>
      <c r="Z21" s="3"/>
      <c r="AB21" s="3"/>
      <c r="AC21" s="3"/>
      <c r="AD21" s="3"/>
      <c r="AE21" s="3"/>
      <c r="AF21" s="3"/>
      <c r="AH21" s="3"/>
      <c r="AI21" s="3"/>
      <c r="AJ21" s="3"/>
      <c r="AK21" s="3"/>
      <c r="AL21" s="3"/>
    </row>
    <row r="22" spans="2:38" x14ac:dyDescent="0.25">
      <c r="B22" s="23" t="s">
        <v>23</v>
      </c>
      <c r="C22" s="26"/>
      <c r="D22" s="26"/>
      <c r="E22" s="26">
        <v>3.0402244275090726E-3</v>
      </c>
      <c r="F22" s="26"/>
      <c r="G22" s="26"/>
      <c r="H22" s="26"/>
      <c r="J22" s="3"/>
      <c r="K22" s="31">
        <f>SUM(K2:K8)</f>
        <v>1</v>
      </c>
      <c r="L22" s="31">
        <f>SUM(L2:L8)</f>
        <v>1.0000000000000002</v>
      </c>
      <c r="M22" s="31"/>
      <c r="N22" s="3"/>
      <c r="P22" s="3"/>
      <c r="Q22" s="31">
        <f>SUM(Q2:Q8)</f>
        <v>1.0000000000000002</v>
      </c>
      <c r="R22" s="31">
        <f>SUM(R2:R8)</f>
        <v>1</v>
      </c>
      <c r="S22" s="31"/>
      <c r="T22" s="3"/>
      <c r="V22" s="3"/>
      <c r="W22" s="31">
        <f>SUM(W2:W6)</f>
        <v>0.99999999999999989</v>
      </c>
      <c r="X22" s="31">
        <f>SUM(X2:X6)</f>
        <v>1</v>
      </c>
      <c r="Y22" s="31"/>
      <c r="Z22" s="3"/>
      <c r="AB22" s="3"/>
      <c r="AC22" s="31">
        <f>SUM(AC2:AC20)</f>
        <v>2.0366176819079049</v>
      </c>
      <c r="AD22" s="31">
        <f>SUM(AD2:AD20)</f>
        <v>2.0536650611784588</v>
      </c>
      <c r="AE22" s="31"/>
      <c r="AF22" s="3"/>
      <c r="AH22" s="3"/>
      <c r="AI22" s="31">
        <f>SUM(AI2:AI20)</f>
        <v>2.0536650611784597</v>
      </c>
      <c r="AJ22" s="31">
        <f>SUM(AJ2:AJ20)</f>
        <v>2.0206227713257428</v>
      </c>
      <c r="AK22" s="31"/>
      <c r="AL22" s="3"/>
    </row>
    <row r="23" spans="2:38" x14ac:dyDescent="0.25">
      <c r="B23" s="23" t="s">
        <v>24</v>
      </c>
      <c r="C23" s="26"/>
      <c r="D23" s="26"/>
      <c r="E23" s="26">
        <v>0.28594359873909153</v>
      </c>
      <c r="F23" s="26"/>
      <c r="G23" s="26"/>
      <c r="H23" s="26"/>
    </row>
    <row r="24" spans="2:38" x14ac:dyDescent="0.25">
      <c r="B24" s="23" t="s">
        <v>25</v>
      </c>
      <c r="C24" s="26"/>
      <c r="D24" s="26"/>
      <c r="E24" s="26">
        <v>7.7976867570162298E-2</v>
      </c>
      <c r="F24" s="26">
        <v>5.6509511899530109E-2</v>
      </c>
      <c r="G24" s="26"/>
      <c r="H24" s="26"/>
    </row>
    <row r="25" spans="2:38" x14ac:dyDescent="0.25">
      <c r="B25" s="23" t="s">
        <v>26</v>
      </c>
      <c r="C25" s="26"/>
      <c r="D25" s="26"/>
      <c r="E25" s="26">
        <v>2.5683754720664375E-3</v>
      </c>
      <c r="F25" s="26"/>
      <c r="G25" s="26"/>
      <c r="H25" s="26"/>
    </row>
    <row r="26" spans="2:38" x14ac:dyDescent="0.25">
      <c r="B26" s="23" t="s">
        <v>27</v>
      </c>
      <c r="C26" s="26"/>
      <c r="D26" s="26"/>
      <c r="E26" s="26"/>
      <c r="F26" s="26">
        <v>2.3135926486639351E-2</v>
      </c>
      <c r="G26" s="26"/>
      <c r="H26" s="26"/>
    </row>
    <row r="27" spans="2:38" x14ac:dyDescent="0.25">
      <c r="B27" s="23" t="s">
        <v>28</v>
      </c>
      <c r="C27" s="26"/>
      <c r="D27" s="26"/>
      <c r="E27" s="26"/>
      <c r="F27" s="26">
        <v>2.1613490134603712E-3</v>
      </c>
      <c r="G27" s="26"/>
      <c r="H27" s="26"/>
    </row>
    <row r="28" spans="2:38" x14ac:dyDescent="0.25">
      <c r="B28" s="23" t="s">
        <v>29</v>
      </c>
      <c r="C28" s="26"/>
      <c r="D28" s="26"/>
      <c r="E28" s="26"/>
      <c r="F28" s="26">
        <v>3.4099344809031015E-3</v>
      </c>
      <c r="G28" s="26"/>
      <c r="H28" s="26"/>
    </row>
    <row r="29" spans="2:38" x14ac:dyDescent="0.25">
      <c r="B29" s="23" t="s">
        <v>30</v>
      </c>
      <c r="C29" s="26"/>
      <c r="D29" s="26"/>
      <c r="E29" s="26"/>
      <c r="F29" s="26">
        <v>5.0748605760775212E-3</v>
      </c>
      <c r="G29" s="26"/>
      <c r="H29" s="26"/>
    </row>
    <row r="30" spans="2:38" x14ac:dyDescent="0.25">
      <c r="B30" s="23" t="s">
        <v>31</v>
      </c>
      <c r="C30" s="26"/>
      <c r="D30" s="26"/>
      <c r="E30" s="26"/>
      <c r="F30" s="26">
        <v>0.26464142117916917</v>
      </c>
      <c r="G30" s="26"/>
      <c r="H30" s="26"/>
    </row>
    <row r="31" spans="2:38" x14ac:dyDescent="0.25">
      <c r="B31" s="23" t="s">
        <v>32</v>
      </c>
      <c r="C31" s="26"/>
      <c r="D31" s="26"/>
      <c r="E31" s="26"/>
      <c r="F31" s="26">
        <v>2.8356113508245856E-3</v>
      </c>
      <c r="G31" s="26"/>
      <c r="H31" s="26"/>
    </row>
    <row r="32" spans="2:38" x14ac:dyDescent="0.25">
      <c r="B32" s="23" t="s">
        <v>33</v>
      </c>
      <c r="C32" s="26"/>
      <c r="D32" s="26"/>
      <c r="E32" s="26"/>
      <c r="F32" s="26"/>
      <c r="G32" s="26">
        <v>2.7126936699109028E-2</v>
      </c>
      <c r="H32" s="26"/>
    </row>
    <row r="33" spans="2:8" x14ac:dyDescent="0.25">
      <c r="B33" s="23" t="s">
        <v>34</v>
      </c>
      <c r="C33" s="26"/>
      <c r="D33" s="26"/>
      <c r="E33" s="26"/>
      <c r="F33" s="26"/>
      <c r="G33" s="26">
        <v>9.0364015509835971E-2</v>
      </c>
      <c r="H33" s="26"/>
    </row>
    <row r="34" spans="2:8" x14ac:dyDescent="0.25">
      <c r="B34" s="23" t="s">
        <v>35</v>
      </c>
      <c r="C34" s="26"/>
      <c r="D34" s="26"/>
      <c r="E34" s="26"/>
      <c r="F34" s="26"/>
      <c r="G34" s="26">
        <v>2.6538124479350771E-2</v>
      </c>
      <c r="H34" s="26"/>
    </row>
    <row r="35" spans="2:8" x14ac:dyDescent="0.25">
      <c r="B35" s="23" t="s">
        <v>36</v>
      </c>
      <c r="C35" s="26"/>
      <c r="D35" s="26"/>
      <c r="E35" s="26"/>
      <c r="F35" s="26"/>
      <c r="G35" s="26">
        <v>0.24234853506613646</v>
      </c>
      <c r="H35" s="26"/>
    </row>
    <row r="36" spans="2:8" x14ac:dyDescent="0.25">
      <c r="B36" s="23" t="s">
        <v>38</v>
      </c>
      <c r="C36" s="26"/>
      <c r="D36" s="26"/>
      <c r="E36" s="26"/>
      <c r="F36" s="26"/>
      <c r="G36" s="26"/>
      <c r="H36" s="26">
        <v>0.28834099042880657</v>
      </c>
    </row>
    <row r="37" spans="2:8" x14ac:dyDescent="0.25">
      <c r="B37" s="23" t="s">
        <v>39</v>
      </c>
      <c r="C37" s="26"/>
      <c r="D37" s="26"/>
      <c r="E37" s="26"/>
      <c r="F37" s="26"/>
      <c r="G37" s="26"/>
      <c r="H37" s="26">
        <v>0.13998318940526636</v>
      </c>
    </row>
    <row r="38" spans="2:8" x14ac:dyDescent="0.25">
      <c r="B38" s="23" t="s">
        <v>40</v>
      </c>
      <c r="C38" s="26"/>
      <c r="D38" s="26"/>
      <c r="E38" s="26"/>
      <c r="F38" s="26"/>
      <c r="G38" s="26"/>
      <c r="H38" s="26">
        <v>1.5465454909727885E-2</v>
      </c>
    </row>
    <row r="39" spans="2:8" x14ac:dyDescent="0.25">
      <c r="B39" s="23" t="s">
        <v>41</v>
      </c>
      <c r="C39" s="26"/>
      <c r="D39" s="26"/>
      <c r="E39" s="26"/>
      <c r="F39" s="26"/>
      <c r="G39" s="26"/>
      <c r="H39" s="26">
        <v>0</v>
      </c>
    </row>
    <row r="40" spans="2:8" x14ac:dyDescent="0.25">
      <c r="B40" s="23" t="s">
        <v>42</v>
      </c>
      <c r="C40" s="26"/>
      <c r="D40" s="26"/>
      <c r="E40" s="26"/>
      <c r="F40" s="26"/>
      <c r="G40" s="26"/>
      <c r="H40" s="26">
        <v>0</v>
      </c>
    </row>
    <row r="41" spans="2:8" x14ac:dyDescent="0.25">
      <c r="B41" s="23" t="s">
        <v>43</v>
      </c>
      <c r="C41" s="26"/>
      <c r="D41" s="26"/>
      <c r="E41" s="26"/>
      <c r="F41" s="26"/>
      <c r="G41" s="26"/>
      <c r="H41" s="26">
        <v>5.1573164160149737E-3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topLeftCell="V1" workbookViewId="0">
      <selection activeCell="AB5" sqref="AB5"/>
    </sheetView>
  </sheetViews>
  <sheetFormatPr baseColWidth="10" defaultRowHeight="15" x14ac:dyDescent="0.25"/>
  <cols>
    <col min="4" max="4" width="11.85546875" bestFit="1" customWidth="1"/>
  </cols>
  <sheetData>
    <row r="1" spans="1:32" x14ac:dyDescent="0.25">
      <c r="A1">
        <v>3</v>
      </c>
    </row>
    <row r="2" spans="1:32" x14ac:dyDescent="0.25">
      <c r="A2" s="33" t="s">
        <v>45</v>
      </c>
      <c r="B2" s="34">
        <v>1997</v>
      </c>
      <c r="C2" s="34">
        <v>2002</v>
      </c>
      <c r="D2" s="13"/>
      <c r="E2" s="23" t="s">
        <v>45</v>
      </c>
      <c r="F2" s="32"/>
      <c r="G2" s="23" t="s">
        <v>45</v>
      </c>
      <c r="H2" s="13">
        <v>2002</v>
      </c>
      <c r="I2" s="13">
        <v>2005</v>
      </c>
      <c r="J2" s="13"/>
      <c r="K2" s="23" t="s">
        <v>45</v>
      </c>
      <c r="M2" s="23" t="s">
        <v>45</v>
      </c>
      <c r="N2" s="13">
        <v>2005</v>
      </c>
      <c r="O2" s="13">
        <v>2009</v>
      </c>
      <c r="P2" s="13"/>
      <c r="Q2" s="23" t="s">
        <v>45</v>
      </c>
      <c r="S2" s="23" t="s">
        <v>45</v>
      </c>
      <c r="T2" s="13">
        <v>2009</v>
      </c>
      <c r="U2" s="13">
        <v>2014</v>
      </c>
      <c r="V2" s="13"/>
      <c r="W2" s="23" t="s">
        <v>45</v>
      </c>
      <c r="Y2" s="23" t="s">
        <v>45</v>
      </c>
      <c r="Z2" s="13">
        <v>2014</v>
      </c>
      <c r="AA2" s="13">
        <v>2020</v>
      </c>
      <c r="AB2" s="13"/>
      <c r="AC2" s="23" t="s">
        <v>45</v>
      </c>
      <c r="AF2" t="s">
        <v>54</v>
      </c>
    </row>
    <row r="3" spans="1:32" x14ac:dyDescent="0.25">
      <c r="A3" s="23" t="s">
        <v>0</v>
      </c>
      <c r="B3" s="26">
        <v>0.22263065234655433</v>
      </c>
      <c r="C3" s="31">
        <v>0.24310747629919044</v>
      </c>
      <c r="D3" s="31">
        <v>2.0476823952636114E-2</v>
      </c>
      <c r="E3" s="2" t="s">
        <v>51</v>
      </c>
      <c r="G3" s="23" t="s">
        <v>0</v>
      </c>
      <c r="H3" s="26">
        <v>3.3966362555455432E-2</v>
      </c>
      <c r="I3" s="26">
        <v>0.28594359873909153</v>
      </c>
      <c r="J3" s="26">
        <v>0.2519772361836361</v>
      </c>
      <c r="K3" s="2" t="s">
        <v>24</v>
      </c>
      <c r="M3" s="23" t="s">
        <v>6</v>
      </c>
      <c r="N3" s="26">
        <v>6.4673580390569835E-2</v>
      </c>
      <c r="O3" s="26">
        <v>0</v>
      </c>
      <c r="P3" s="26">
        <v>6.4673580390569793E-2</v>
      </c>
      <c r="Q3" s="2"/>
      <c r="S3" s="23" t="s">
        <v>16</v>
      </c>
      <c r="T3" s="26">
        <v>0.64223138501339583</v>
      </c>
      <c r="U3" s="26">
        <v>0.61362238824556781</v>
      </c>
      <c r="V3" s="26">
        <v>2.8608996767828E-2</v>
      </c>
      <c r="W3" s="2" t="s">
        <v>52</v>
      </c>
      <c r="Y3" s="23" t="s">
        <v>16</v>
      </c>
      <c r="Z3" s="26">
        <v>0.61362238824556781</v>
      </c>
      <c r="AA3" s="26">
        <v>0.55105304884018425</v>
      </c>
      <c r="AB3" s="26">
        <v>6.2569339405383603E-2</v>
      </c>
      <c r="AC3" s="2" t="s">
        <v>52</v>
      </c>
      <c r="AE3" t="s">
        <v>57</v>
      </c>
      <c r="AF3" s="29">
        <v>0.25683500848827112</v>
      </c>
    </row>
    <row r="4" spans="1:32" x14ac:dyDescent="0.25">
      <c r="A4" s="23" t="s">
        <v>1</v>
      </c>
      <c r="B4" s="26">
        <v>0.17156576125623574</v>
      </c>
      <c r="C4" s="26">
        <v>3.7195804819908393E-3</v>
      </c>
      <c r="D4" s="31">
        <v>0.16784618077424501</v>
      </c>
      <c r="E4" s="2" t="s">
        <v>1</v>
      </c>
      <c r="G4" s="23" t="s">
        <v>6</v>
      </c>
      <c r="H4" s="26">
        <v>0.22460205958813995</v>
      </c>
      <c r="I4" s="26">
        <v>6.4673580390569835E-2</v>
      </c>
      <c r="J4" s="26">
        <v>0.15992847919757</v>
      </c>
      <c r="K4" s="2" t="s">
        <v>6</v>
      </c>
      <c r="M4" s="23" t="s">
        <v>16</v>
      </c>
      <c r="N4" s="26">
        <v>0.53739768341649263</v>
      </c>
      <c r="O4" s="26">
        <v>0.64223138501339583</v>
      </c>
      <c r="P4" s="26">
        <v>0.10483370159690319</v>
      </c>
      <c r="Q4" s="2" t="s">
        <v>52</v>
      </c>
      <c r="S4" s="23" t="s">
        <v>25</v>
      </c>
      <c r="T4" s="26">
        <v>5.6509511899530109E-2</v>
      </c>
      <c r="U4" s="26">
        <v>0.24234853506613599</v>
      </c>
      <c r="V4" s="26">
        <v>0.18583902316660589</v>
      </c>
      <c r="W4" s="2" t="s">
        <v>36</v>
      </c>
      <c r="Y4" s="23" t="s">
        <v>34</v>
      </c>
      <c r="Z4" s="26">
        <v>9.0364015509835971E-2</v>
      </c>
      <c r="AA4" s="26">
        <v>0.13998318940526636</v>
      </c>
      <c r="AB4" s="26">
        <v>4.9619173895430385E-2</v>
      </c>
      <c r="AC4" s="2" t="s">
        <v>39</v>
      </c>
      <c r="AE4" t="s">
        <v>58</v>
      </c>
      <c r="AF4" s="35">
        <v>0.49719570005021224</v>
      </c>
    </row>
    <row r="5" spans="1:32" x14ac:dyDescent="0.25">
      <c r="A5" s="23" t="s">
        <v>3</v>
      </c>
      <c r="B5" s="26">
        <v>3.7115137028740509E-2</v>
      </c>
      <c r="C5" s="26">
        <v>0.20940057751381166</v>
      </c>
      <c r="D5" s="31">
        <v>0.17228544048507116</v>
      </c>
      <c r="E5" s="2" t="s">
        <v>52</v>
      </c>
      <c r="G5" s="23" t="s">
        <v>16</v>
      </c>
      <c r="H5" s="26">
        <v>0.20940057751381166</v>
      </c>
      <c r="I5" s="26">
        <v>0.53739768341649263</v>
      </c>
      <c r="J5" s="26">
        <v>0.32799710590268094</v>
      </c>
      <c r="K5" s="2" t="s">
        <v>52</v>
      </c>
      <c r="M5" s="23" t="s">
        <v>24</v>
      </c>
      <c r="N5" s="26">
        <v>0.28594359873909153</v>
      </c>
      <c r="O5" s="26">
        <v>0.26464142117916917</v>
      </c>
      <c r="P5" s="26">
        <v>2.1302177559922399E-2</v>
      </c>
      <c r="Q5" s="23" t="s">
        <v>31</v>
      </c>
      <c r="S5" s="36" t="s">
        <v>31</v>
      </c>
      <c r="T5" s="37">
        <v>0.26464142117916917</v>
      </c>
      <c r="U5" s="37">
        <v>9.0364015509835971E-2</v>
      </c>
      <c r="V5" s="37">
        <v>0.174277405669333</v>
      </c>
      <c r="W5" s="36" t="s">
        <v>34</v>
      </c>
      <c r="Y5" s="23" t="s">
        <v>36</v>
      </c>
      <c r="Z5" s="26">
        <v>0.24234853506613646</v>
      </c>
      <c r="AA5" s="26">
        <v>0.28834099042880657</v>
      </c>
      <c r="AB5" s="26">
        <v>4.5992455362670097E-2</v>
      </c>
      <c r="AC5" s="23" t="s">
        <v>38</v>
      </c>
      <c r="AE5" t="s">
        <v>59</v>
      </c>
      <c r="AF5" s="35">
        <v>0.1061384076090138</v>
      </c>
    </row>
    <row r="6" spans="1:32" x14ac:dyDescent="0.25">
      <c r="A6" s="36" t="s">
        <v>5</v>
      </c>
      <c r="B6" s="37">
        <v>0.167651048080284</v>
      </c>
      <c r="C6" s="37">
        <v>0.16315448926302212</v>
      </c>
      <c r="D6" s="38">
        <v>4.49655881726188E-3</v>
      </c>
      <c r="E6" s="39" t="s">
        <v>47</v>
      </c>
      <c r="G6" s="23" t="s">
        <v>18</v>
      </c>
      <c r="H6" s="26">
        <v>6.0903452127674888E-2</v>
      </c>
      <c r="I6" s="26">
        <v>2.1556120274159554E-2</v>
      </c>
      <c r="J6" s="26">
        <v>3.9347331853515299E-2</v>
      </c>
      <c r="K6" s="2" t="s">
        <v>18</v>
      </c>
      <c r="M6" s="23" t="s">
        <v>25</v>
      </c>
      <c r="N6" s="26">
        <v>7.7976867570162298E-2</v>
      </c>
      <c r="O6" s="26">
        <v>5.6509511899530109E-2</v>
      </c>
      <c r="P6" s="26">
        <v>2.14673556706322E-2</v>
      </c>
      <c r="Q6" s="2" t="s">
        <v>25</v>
      </c>
      <c r="S6" s="23" t="s">
        <v>56</v>
      </c>
      <c r="T6" s="31">
        <v>3.6617681907904931E-2</v>
      </c>
      <c r="U6" s="31">
        <v>5.3665061178459803E-2</v>
      </c>
      <c r="V6" s="26"/>
      <c r="W6" s="2"/>
      <c r="Y6" s="23" t="s">
        <v>56</v>
      </c>
      <c r="Z6" s="31">
        <v>5.3665061178459803E-2</v>
      </c>
      <c r="AA6" s="31">
        <v>2.0622771325742858E-2</v>
      </c>
      <c r="AB6" s="26"/>
      <c r="AC6" s="2"/>
      <c r="AE6" t="s">
        <v>60</v>
      </c>
      <c r="AF6" s="35">
        <v>0.19436271280188344</v>
      </c>
    </row>
    <row r="7" spans="1:32" x14ac:dyDescent="0.25">
      <c r="A7" s="23" t="s">
        <v>6</v>
      </c>
      <c r="B7" s="26">
        <v>0.18199535084749888</v>
      </c>
      <c r="C7" s="26">
        <v>0.22460205958813995</v>
      </c>
      <c r="D7" s="31">
        <v>4.2606708740641069E-2</v>
      </c>
      <c r="E7" s="2" t="s">
        <v>6</v>
      </c>
      <c r="G7" s="23" t="s">
        <v>53</v>
      </c>
      <c r="H7" s="26">
        <v>0.21828964073804308</v>
      </c>
      <c r="I7" s="26">
        <v>7.7976867570162298E-2</v>
      </c>
      <c r="J7" s="26">
        <v>0.294578199206671</v>
      </c>
      <c r="K7" s="2" t="s">
        <v>25</v>
      </c>
      <c r="M7" s="23" t="s">
        <v>56</v>
      </c>
      <c r="N7" s="31">
        <v>3.4008269883683669E-2</v>
      </c>
      <c r="O7" s="31">
        <v>3.6617681907904931E-2</v>
      </c>
      <c r="P7" s="26"/>
      <c r="Q7" s="2"/>
      <c r="S7" s="23" t="s">
        <v>55</v>
      </c>
      <c r="T7" s="31">
        <v>1</v>
      </c>
      <c r="U7" s="31">
        <v>0.99999999999999956</v>
      </c>
      <c r="V7" s="26"/>
      <c r="W7" s="2"/>
      <c r="Y7" s="23" t="s">
        <v>55</v>
      </c>
      <c r="Z7" s="31">
        <v>1</v>
      </c>
      <c r="AA7" s="31">
        <v>1</v>
      </c>
      <c r="AB7" s="26"/>
      <c r="AC7" s="2"/>
      <c r="AE7" t="s">
        <v>61</v>
      </c>
      <c r="AF7" s="29">
        <v>7.9090484331742039E-2</v>
      </c>
    </row>
    <row r="8" spans="1:32" x14ac:dyDescent="0.25">
      <c r="A8" s="36" t="s">
        <v>8</v>
      </c>
      <c r="B8" s="37">
        <v>0.16109345568170805</v>
      </c>
      <c r="C8" s="37">
        <v>5.5135151475020946E-2</v>
      </c>
      <c r="D8" s="38">
        <v>0.105958304206687</v>
      </c>
      <c r="E8" s="39" t="s">
        <v>48</v>
      </c>
      <c r="G8" s="23" t="s">
        <v>20</v>
      </c>
      <c r="H8" s="26">
        <v>0.20914111374373501</v>
      </c>
      <c r="I8" s="26">
        <v>6.8435497099486008E-3</v>
      </c>
      <c r="J8" s="26">
        <v>0.20229756403378599</v>
      </c>
      <c r="K8" s="2" t="s">
        <v>20</v>
      </c>
      <c r="M8" s="23" t="s">
        <v>55</v>
      </c>
      <c r="N8" s="31">
        <v>0.99999999999999989</v>
      </c>
      <c r="O8" s="31">
        <v>1</v>
      </c>
      <c r="P8" s="26"/>
      <c r="Q8" s="2"/>
      <c r="S8" s="23"/>
      <c r="T8" s="26"/>
      <c r="U8" s="26"/>
      <c r="V8" s="26"/>
      <c r="W8" s="2"/>
      <c r="Y8" s="23"/>
      <c r="Z8" s="26"/>
      <c r="AA8" s="26"/>
      <c r="AB8" s="26"/>
      <c r="AC8" s="2"/>
    </row>
    <row r="9" spans="1:32" x14ac:dyDescent="0.25">
      <c r="A9" s="23" t="s">
        <v>56</v>
      </c>
      <c r="B9" s="31">
        <v>5.7948594758978504E-2</v>
      </c>
      <c r="C9" s="31">
        <v>0.1008806653788243</v>
      </c>
      <c r="D9" s="26"/>
      <c r="E9" s="2"/>
      <c r="G9" s="23" t="s">
        <v>56</v>
      </c>
      <c r="H9" s="31">
        <v>4.3696793733140255E-2</v>
      </c>
      <c r="I9" s="31">
        <v>5.6085998995755101E-3</v>
      </c>
      <c r="J9" s="26"/>
      <c r="K9" s="2"/>
      <c r="M9" s="23"/>
      <c r="N9" s="26"/>
      <c r="O9" s="26"/>
      <c r="P9" s="26"/>
      <c r="Q9" s="2"/>
      <c r="S9" s="23"/>
      <c r="T9" s="26"/>
      <c r="U9" s="26"/>
      <c r="V9" s="26"/>
      <c r="W9" s="2"/>
      <c r="Y9" s="23"/>
      <c r="Z9" s="26"/>
      <c r="AA9" s="26"/>
      <c r="AB9" s="26"/>
      <c r="AC9" s="2"/>
    </row>
    <row r="10" spans="1:32" x14ac:dyDescent="0.25">
      <c r="A10" s="23" t="s">
        <v>55</v>
      </c>
      <c r="B10" s="31">
        <v>1</v>
      </c>
      <c r="C10" s="31">
        <v>1.0000000000000002</v>
      </c>
      <c r="D10" s="3"/>
      <c r="E10" s="2"/>
      <c r="G10" s="23" t="s">
        <v>55</v>
      </c>
      <c r="H10" s="31">
        <v>1.0000000000000002</v>
      </c>
      <c r="I10" s="31">
        <v>1</v>
      </c>
      <c r="J10" s="26"/>
      <c r="K10" s="2"/>
      <c r="M10" s="23"/>
      <c r="N10" s="26"/>
      <c r="O10" s="26"/>
      <c r="P10" s="26"/>
      <c r="Q10" s="2"/>
      <c r="S10" s="23"/>
      <c r="T10" s="26"/>
      <c r="U10" s="26"/>
      <c r="V10" s="26"/>
      <c r="W10" s="2"/>
      <c r="Y10" s="23"/>
      <c r="Z10" s="26"/>
      <c r="AA10" s="26"/>
      <c r="AB10" s="26"/>
      <c r="AC10" s="2"/>
    </row>
    <row r="14" spans="1:32" x14ac:dyDescent="0.25">
      <c r="A14">
        <v>2</v>
      </c>
    </row>
    <row r="15" spans="1:32" x14ac:dyDescent="0.25">
      <c r="A15" s="33" t="s">
        <v>45</v>
      </c>
      <c r="B15" s="34">
        <v>1997</v>
      </c>
      <c r="C15" s="34">
        <v>2002</v>
      </c>
      <c r="D15" s="13"/>
      <c r="E15" s="23" t="s">
        <v>63</v>
      </c>
      <c r="F15" s="32"/>
      <c r="G15" s="23" t="s">
        <v>45</v>
      </c>
      <c r="H15" s="13">
        <v>2002</v>
      </c>
      <c r="I15" s="13">
        <v>2005</v>
      </c>
      <c r="J15" s="13"/>
      <c r="K15" s="23" t="s">
        <v>45</v>
      </c>
      <c r="M15" s="23" t="s">
        <v>45</v>
      </c>
      <c r="N15" s="13">
        <v>2005</v>
      </c>
      <c r="O15" s="13">
        <v>2009</v>
      </c>
      <c r="P15" s="13"/>
      <c r="Q15" s="23" t="s">
        <v>45</v>
      </c>
      <c r="S15" s="23" t="s">
        <v>45</v>
      </c>
      <c r="T15" s="13">
        <v>2009</v>
      </c>
      <c r="U15" s="13">
        <v>2014</v>
      </c>
      <c r="V15" s="13"/>
      <c r="W15" s="23" t="s">
        <v>45</v>
      </c>
      <c r="Y15" s="23" t="s">
        <v>45</v>
      </c>
      <c r="Z15" s="13">
        <v>2014</v>
      </c>
      <c r="AA15" s="13">
        <v>2020</v>
      </c>
      <c r="AB15" s="13"/>
      <c r="AC15" s="23" t="s">
        <v>45</v>
      </c>
      <c r="AF15" t="s">
        <v>54</v>
      </c>
    </row>
    <row r="16" spans="1:32" x14ac:dyDescent="0.25">
      <c r="A16" s="23" t="s">
        <v>0</v>
      </c>
      <c r="B16" s="26">
        <v>0.22263065234655433</v>
      </c>
      <c r="C16" s="26">
        <v>3.3966362555455432E-2</v>
      </c>
      <c r="D16" s="31">
        <f>C16-B16</f>
        <v>-0.18866428979109889</v>
      </c>
      <c r="E16" s="41">
        <v>0.18870000000000001</v>
      </c>
      <c r="G16" s="23" t="s">
        <v>6</v>
      </c>
      <c r="H16" s="26">
        <v>0.22460205958813995</v>
      </c>
      <c r="I16" s="26">
        <v>6.4673580390569835E-2</v>
      </c>
      <c r="J16" s="31">
        <f>I16-H16</f>
        <v>-0.15992847919757011</v>
      </c>
      <c r="K16" s="41">
        <v>0.15989999999999999</v>
      </c>
      <c r="M16" s="23" t="s">
        <v>25</v>
      </c>
      <c r="N16" s="26">
        <v>7.7976867570162298E-2</v>
      </c>
      <c r="O16" s="26">
        <v>5.6509511899530109E-2</v>
      </c>
      <c r="P16" s="26">
        <v>2.14673556706322E-2</v>
      </c>
      <c r="Q16" s="2"/>
      <c r="S16" s="23" t="s">
        <v>16</v>
      </c>
      <c r="T16" s="26">
        <v>0.64223138501339583</v>
      </c>
      <c r="U16" s="26">
        <v>0.61362238824556781</v>
      </c>
      <c r="V16" s="26">
        <v>2.8608996767828E-2</v>
      </c>
      <c r="W16" s="2" t="s">
        <v>52</v>
      </c>
      <c r="Y16" s="23" t="s">
        <v>16</v>
      </c>
      <c r="Z16" s="26">
        <v>0.61362238824556781</v>
      </c>
      <c r="AA16" s="26">
        <v>0.55105304884018425</v>
      </c>
      <c r="AB16" s="26">
        <v>6.2569339405383603E-2</v>
      </c>
      <c r="AC16" s="2" t="s">
        <v>52</v>
      </c>
      <c r="AE16" t="s">
        <v>57</v>
      </c>
      <c r="AF16" s="29">
        <f>SUM(E16:E18)/2</f>
        <v>0.19955000000000001</v>
      </c>
    </row>
    <row r="17" spans="1:32" x14ac:dyDescent="0.25">
      <c r="A17" s="23" t="s">
        <v>1</v>
      </c>
      <c r="B17" s="26">
        <v>0.17156576125623574</v>
      </c>
      <c r="C17" s="26">
        <v>3.7195804819908393E-3</v>
      </c>
      <c r="D17" s="31">
        <f t="shared" ref="D17:D18" si="0">C17-B17</f>
        <v>-0.1678461807742449</v>
      </c>
      <c r="E17" s="41">
        <v>0.1678</v>
      </c>
      <c r="G17" s="23" t="s">
        <v>16</v>
      </c>
      <c r="H17" s="26">
        <v>0.20940057751381166</v>
      </c>
      <c r="I17" s="26">
        <v>0.53739768341649263</v>
      </c>
      <c r="J17" s="31">
        <f t="shared" ref="J17:J18" si="1">I17-H17</f>
        <v>0.32799710590268094</v>
      </c>
      <c r="K17" s="41">
        <v>0.32800000000000001</v>
      </c>
      <c r="M17" s="23" t="s">
        <v>16</v>
      </c>
      <c r="N17" s="26">
        <v>0.53739768341649263</v>
      </c>
      <c r="O17" s="26">
        <v>0.64223138501339583</v>
      </c>
      <c r="P17" s="26">
        <v>0.10483370159690319</v>
      </c>
      <c r="Q17" s="2"/>
      <c r="S17" s="23"/>
      <c r="T17" s="26"/>
      <c r="U17" s="26"/>
      <c r="V17" s="26"/>
      <c r="W17" s="2"/>
      <c r="Y17" s="23"/>
      <c r="Z17" s="26"/>
      <c r="AA17" s="26"/>
      <c r="AB17" s="26"/>
      <c r="AC17" s="2"/>
      <c r="AE17" t="s">
        <v>58</v>
      </c>
      <c r="AF17" s="35">
        <f>SUM(K16:K19)/2</f>
        <v>0.36475000000000002</v>
      </c>
    </row>
    <row r="18" spans="1:32" x14ac:dyDescent="0.25">
      <c r="A18" s="23" t="s">
        <v>6</v>
      </c>
      <c r="B18" s="26">
        <v>0.18199535084749888</v>
      </c>
      <c r="C18" s="26">
        <v>0.22460205958813995</v>
      </c>
      <c r="D18" s="31">
        <f t="shared" si="0"/>
        <v>4.2606708740641069E-2</v>
      </c>
      <c r="E18" s="41">
        <v>4.2599999999999999E-2</v>
      </c>
      <c r="G18" s="23" t="s">
        <v>18</v>
      </c>
      <c r="H18" s="26">
        <v>6.0903452127674888E-2</v>
      </c>
      <c r="I18" s="26">
        <v>2.1556120274159554E-2</v>
      </c>
      <c r="J18" s="31">
        <f t="shared" si="1"/>
        <v>-3.9347331853515334E-2</v>
      </c>
      <c r="K18" s="41">
        <v>3.9300000000000002E-2</v>
      </c>
      <c r="M18" s="23"/>
      <c r="N18" s="26"/>
      <c r="O18" s="26"/>
      <c r="P18" s="26"/>
      <c r="Q18" s="23"/>
      <c r="S18" s="36"/>
      <c r="T18" s="37"/>
      <c r="U18" s="37"/>
      <c r="V18" s="37"/>
      <c r="W18" s="36"/>
      <c r="Y18" s="23"/>
      <c r="Z18" s="26"/>
      <c r="AA18" s="26"/>
      <c r="AB18" s="26"/>
      <c r="AC18" s="23"/>
      <c r="AE18" t="s">
        <v>59</v>
      </c>
      <c r="AF18" s="35">
        <f>SUM(P16:P17)/2</f>
        <v>6.3150528633767702E-2</v>
      </c>
    </row>
    <row r="19" spans="1:32" x14ac:dyDescent="0.25">
      <c r="A19" s="36"/>
      <c r="B19" s="37"/>
      <c r="C19" s="37"/>
      <c r="D19" s="38"/>
      <c r="E19" s="39"/>
      <c r="G19" s="23" t="s">
        <v>20</v>
      </c>
      <c r="H19" s="26">
        <v>0.20914111374373501</v>
      </c>
      <c r="I19" s="26">
        <v>6.8435497099486008E-3</v>
      </c>
      <c r="J19" s="31">
        <f>I19-H19</f>
        <v>-0.2022975640337864</v>
      </c>
      <c r="K19" s="41">
        <v>0.20230000000000001</v>
      </c>
      <c r="M19" s="23"/>
      <c r="N19" s="26"/>
      <c r="O19" s="26"/>
      <c r="P19" s="26"/>
      <c r="Q19" s="2"/>
      <c r="S19" s="23"/>
      <c r="T19" s="31"/>
      <c r="U19" s="31"/>
      <c r="V19" s="26"/>
      <c r="W19" s="2"/>
      <c r="Y19" s="23"/>
      <c r="Z19" s="31"/>
      <c r="AA19" s="31"/>
      <c r="AB19" s="26"/>
      <c r="AC19" s="2"/>
      <c r="AE19" t="s">
        <v>60</v>
      </c>
      <c r="AF19" s="35">
        <f>V16/2</f>
        <v>1.4304498383914E-2</v>
      </c>
    </row>
    <row r="20" spans="1:32" x14ac:dyDescent="0.25">
      <c r="A20" s="23"/>
      <c r="B20" s="26"/>
      <c r="C20" s="26"/>
      <c r="D20" s="31"/>
      <c r="E20" s="2"/>
      <c r="G20" s="23"/>
      <c r="H20" s="26"/>
      <c r="I20" s="26"/>
      <c r="J20" s="26"/>
      <c r="K20" s="2"/>
      <c r="M20" s="23"/>
      <c r="N20" s="31"/>
      <c r="O20" s="31"/>
      <c r="P20" s="26"/>
      <c r="Q20" s="2"/>
      <c r="S20" s="23"/>
      <c r="T20" s="31"/>
      <c r="U20" s="31"/>
      <c r="V20" s="26"/>
      <c r="W20" s="2"/>
      <c r="Y20" s="23"/>
      <c r="Z20" s="31"/>
      <c r="AA20" s="31"/>
      <c r="AB20" s="26"/>
      <c r="AC20" s="2"/>
      <c r="AE20" t="s">
        <v>61</v>
      </c>
      <c r="AF20" s="29">
        <f>AB16/2</f>
        <v>3.1284669702691802E-2</v>
      </c>
    </row>
    <row r="21" spans="1:32" x14ac:dyDescent="0.25">
      <c r="A21" s="36"/>
      <c r="B21" s="37"/>
      <c r="C21" s="37"/>
      <c r="D21" s="38"/>
      <c r="E21" s="39"/>
      <c r="G21" s="23"/>
      <c r="H21" s="26"/>
      <c r="I21" s="26"/>
      <c r="J21" s="26"/>
      <c r="K21" s="2"/>
      <c r="M21" s="23"/>
      <c r="N21" s="31"/>
      <c r="O21" s="31"/>
      <c r="P21" s="26"/>
      <c r="Q21" s="2"/>
      <c r="S21" s="23"/>
      <c r="T21" s="26"/>
      <c r="U21" s="26"/>
      <c r="V21" s="26"/>
      <c r="W21" s="2"/>
      <c r="Y21" s="23"/>
      <c r="Z21" s="26"/>
      <c r="AA21" s="26"/>
      <c r="AB21" s="26"/>
      <c r="AC21" s="2"/>
    </row>
    <row r="22" spans="1:32" x14ac:dyDescent="0.25">
      <c r="A22" s="23"/>
      <c r="B22" s="31"/>
      <c r="C22" s="31"/>
      <c r="D22" s="26"/>
      <c r="E22" s="2"/>
      <c r="G22" s="23"/>
      <c r="H22" s="31"/>
      <c r="I22" s="31"/>
      <c r="J22" s="26"/>
      <c r="K22" s="2"/>
      <c r="M22" s="23"/>
      <c r="N22" s="26"/>
      <c r="O22" s="26"/>
      <c r="P22" s="26"/>
      <c r="Q22" s="2"/>
      <c r="S22" s="23"/>
      <c r="T22" s="26"/>
      <c r="U22" s="26"/>
      <c r="V22" s="26"/>
      <c r="W22" s="2"/>
      <c r="Y22" s="23"/>
      <c r="Z22" s="26"/>
      <c r="AA22" s="26"/>
      <c r="AB22" s="26"/>
      <c r="AC22" s="2"/>
    </row>
    <row r="23" spans="1:32" x14ac:dyDescent="0.25">
      <c r="A23" s="23"/>
      <c r="B23" s="31"/>
      <c r="C23" s="31"/>
      <c r="D23" s="3"/>
      <c r="E23" s="2"/>
      <c r="G23" s="23"/>
      <c r="H23" s="31"/>
      <c r="I23" s="31"/>
      <c r="J23" s="26"/>
      <c r="K23" s="2"/>
      <c r="M23" s="23"/>
      <c r="N23" s="26"/>
      <c r="O23" s="26"/>
      <c r="P23" s="26"/>
      <c r="Q23" s="2"/>
      <c r="S23" s="23"/>
      <c r="T23" s="26"/>
      <c r="U23" s="26"/>
      <c r="V23" s="26"/>
      <c r="W23" s="2"/>
      <c r="Y23" s="23"/>
      <c r="Z23" s="26"/>
      <c r="AA23" s="26"/>
      <c r="AB23" s="26"/>
      <c r="AC23" s="2"/>
    </row>
    <row r="25" spans="1:32" x14ac:dyDescent="0.25">
      <c r="B25" s="13">
        <v>1997</v>
      </c>
      <c r="C25" s="13">
        <v>2002</v>
      </c>
      <c r="G25" s="13">
        <v>2002</v>
      </c>
      <c r="H25" s="13">
        <v>2005</v>
      </c>
      <c r="L25" s="13">
        <v>2005</v>
      </c>
      <c r="M25" s="2">
        <v>2009</v>
      </c>
      <c r="Q25" s="2">
        <v>2009</v>
      </c>
      <c r="R25" s="2">
        <v>2014</v>
      </c>
      <c r="V25" s="2">
        <v>2014</v>
      </c>
      <c r="W25" s="2">
        <v>2020</v>
      </c>
      <c r="AF25" t="s">
        <v>54</v>
      </c>
    </row>
    <row r="26" spans="1:32" x14ac:dyDescent="0.25">
      <c r="A26" s="23" t="s">
        <v>0</v>
      </c>
      <c r="B26" s="26">
        <v>0.22263065234655433</v>
      </c>
      <c r="C26" s="26">
        <v>3.3966362555455432E-2</v>
      </c>
      <c r="D26" s="29">
        <f>ABS(C26-B26)</f>
        <v>0.18866428979109889</v>
      </c>
      <c r="F26" s="23" t="s">
        <v>0</v>
      </c>
      <c r="G26" s="26">
        <v>3.3966362555455432E-2</v>
      </c>
      <c r="H26" s="26">
        <v>0</v>
      </c>
      <c r="I26" s="29">
        <f>ABS(H26-G26)</f>
        <v>3.3966362555455432E-2</v>
      </c>
      <c r="K26" s="23" t="s">
        <v>6</v>
      </c>
      <c r="L26" s="26">
        <v>6.4673580390569835E-2</v>
      </c>
      <c r="M26" s="26">
        <v>0</v>
      </c>
      <c r="N26" s="29">
        <f>ABS(M26-L26)</f>
        <v>6.4673580390569835E-2</v>
      </c>
      <c r="P26" s="23" t="s">
        <v>16</v>
      </c>
      <c r="Q26" s="26">
        <v>0.64223138501339583</v>
      </c>
      <c r="R26" s="26">
        <v>0.61362238824556781</v>
      </c>
      <c r="S26" s="29">
        <f>ABS(R26-Q26)</f>
        <v>2.8608996767828021E-2</v>
      </c>
      <c r="U26" s="23" t="s">
        <v>16</v>
      </c>
      <c r="V26" s="26">
        <v>0.61362238824556781</v>
      </c>
      <c r="W26" s="26">
        <v>0.55105304884018425</v>
      </c>
      <c r="X26" s="29">
        <f>ABS(W26-V26)</f>
        <v>6.2569339405383562E-2</v>
      </c>
      <c r="AE26" t="s">
        <v>57</v>
      </c>
      <c r="AF26" s="29">
        <f>SUM(D26:D43)/2</f>
        <v>0.78031870611505494</v>
      </c>
    </row>
    <row r="27" spans="1:32" x14ac:dyDescent="0.25">
      <c r="A27" s="23" t="s">
        <v>1</v>
      </c>
      <c r="B27" s="26">
        <v>0.17156576125623574</v>
      </c>
      <c r="C27" s="26">
        <v>3.7195804819908393E-3</v>
      </c>
      <c r="D27" s="29">
        <f t="shared" ref="D27:D43" si="2">ABS(C27-B27)</f>
        <v>0.1678461807742449</v>
      </c>
      <c r="F27" s="23" t="s">
        <v>1</v>
      </c>
      <c r="G27" s="26">
        <v>3.7195804819908393E-3</v>
      </c>
      <c r="H27" s="26">
        <v>0</v>
      </c>
      <c r="I27" s="29">
        <f t="shared" ref="I27:I40" si="3">ABS(H27-G27)</f>
        <v>3.7195804819908393E-3</v>
      </c>
      <c r="K27" s="23" t="s">
        <v>16</v>
      </c>
      <c r="L27" s="26">
        <v>0.53739768341649263</v>
      </c>
      <c r="M27" s="26">
        <v>0.64223138501339583</v>
      </c>
      <c r="N27" s="29">
        <f t="shared" ref="N27:N39" si="4">ABS(M27-L27)</f>
        <v>0.10483370159690319</v>
      </c>
      <c r="P27" s="23" t="s">
        <v>25</v>
      </c>
      <c r="Q27" s="26">
        <v>5.6509511899530109E-2</v>
      </c>
      <c r="R27" s="26">
        <v>0</v>
      </c>
      <c r="S27" s="29">
        <f t="shared" ref="S27:S37" si="5">ABS(R27-Q27)</f>
        <v>5.6509511899530109E-2</v>
      </c>
      <c r="U27" s="23" t="s">
        <v>33</v>
      </c>
      <c r="V27" s="26">
        <v>2.7126936699109028E-2</v>
      </c>
      <c r="W27" s="26"/>
      <c r="X27" s="29">
        <f t="shared" ref="X27:X37" si="6">ABS(W27-V27)</f>
        <v>2.7126936699109028E-2</v>
      </c>
      <c r="AE27" t="s">
        <v>58</v>
      </c>
      <c r="AF27" s="35">
        <f>SUM(I26:I40)/2</f>
        <v>0.69752617211151047</v>
      </c>
    </row>
    <row r="28" spans="1:32" x14ac:dyDescent="0.25">
      <c r="A28" s="23" t="s">
        <v>2</v>
      </c>
      <c r="B28" s="28">
        <v>8.4178045729986304E-3</v>
      </c>
      <c r="C28" s="26">
        <v>0</v>
      </c>
      <c r="D28" s="29">
        <f t="shared" si="2"/>
        <v>8.4178045729986304E-3</v>
      </c>
      <c r="F28" s="23" t="s">
        <v>6</v>
      </c>
      <c r="G28" s="26">
        <v>0.22460205958813995</v>
      </c>
      <c r="H28" s="26">
        <v>6.4673580390569835E-2</v>
      </c>
      <c r="I28" s="29">
        <f t="shared" si="3"/>
        <v>0.15992847919757011</v>
      </c>
      <c r="K28" s="23" t="s">
        <v>18</v>
      </c>
      <c r="L28" s="26">
        <v>2.1556120274159554E-2</v>
      </c>
      <c r="M28" s="26">
        <v>0</v>
      </c>
      <c r="N28" s="29">
        <f t="shared" si="4"/>
        <v>2.1556120274159554E-2</v>
      </c>
      <c r="P28" s="23" t="s">
        <v>27</v>
      </c>
      <c r="Q28" s="26">
        <v>2.3135926486639351E-2</v>
      </c>
      <c r="R28" s="26">
        <v>0</v>
      </c>
      <c r="S28" s="29">
        <f t="shared" si="5"/>
        <v>2.3135926486639351E-2</v>
      </c>
      <c r="U28" s="23" t="s">
        <v>34</v>
      </c>
      <c r="V28" s="26">
        <v>9.0364015509835971E-2</v>
      </c>
      <c r="W28" s="26"/>
      <c r="X28" s="29">
        <f t="shared" si="6"/>
        <v>9.0364015509835971E-2</v>
      </c>
      <c r="AE28" t="s">
        <v>59</v>
      </c>
      <c r="AF28" s="35">
        <f>SUM(N26:N39)/2</f>
        <v>0.40609280468397724</v>
      </c>
    </row>
    <row r="29" spans="1:32" x14ac:dyDescent="0.25">
      <c r="A29" s="23" t="s">
        <v>3</v>
      </c>
      <c r="B29" s="26">
        <v>3.7115137028740509E-2</v>
      </c>
      <c r="C29" s="26">
        <v>0</v>
      </c>
      <c r="D29" s="29">
        <f t="shared" si="2"/>
        <v>3.7115137028740509E-2</v>
      </c>
      <c r="F29" s="23" t="s">
        <v>15</v>
      </c>
      <c r="G29" s="28">
        <v>2.717784028259599E-2</v>
      </c>
      <c r="H29" s="26">
        <v>0</v>
      </c>
      <c r="I29" s="29">
        <f t="shared" si="3"/>
        <v>2.717784028259599E-2</v>
      </c>
      <c r="K29" s="23" t="s">
        <v>20</v>
      </c>
      <c r="L29" s="26">
        <v>6.8435497099486008E-3</v>
      </c>
      <c r="M29" s="26">
        <v>0</v>
      </c>
      <c r="N29" s="29">
        <f t="shared" si="4"/>
        <v>6.8435497099486008E-3</v>
      </c>
      <c r="P29" s="23" t="s">
        <v>28</v>
      </c>
      <c r="Q29" s="26">
        <v>2.1613490134603712E-3</v>
      </c>
      <c r="R29" s="26">
        <v>0</v>
      </c>
      <c r="S29" s="29">
        <f t="shared" si="5"/>
        <v>2.1613490134603712E-3</v>
      </c>
      <c r="U29" s="23" t="s">
        <v>35</v>
      </c>
      <c r="V29" s="26">
        <v>2.6538124479350771E-2</v>
      </c>
      <c r="W29" s="26"/>
      <c r="X29" s="29">
        <f t="shared" si="6"/>
        <v>2.6538124479350771E-2</v>
      </c>
      <c r="AE29" t="s">
        <v>60</v>
      </c>
      <c r="AF29" s="35">
        <f>SUM(S26:S37)/2</f>
        <v>0.3863776117544323</v>
      </c>
    </row>
    <row r="30" spans="1:32" x14ac:dyDescent="0.25">
      <c r="A30" s="23" t="s">
        <v>4</v>
      </c>
      <c r="B30" s="28">
        <v>3.0885952458488561E-2</v>
      </c>
      <c r="C30" s="26">
        <v>0</v>
      </c>
      <c r="D30" s="29">
        <f t="shared" si="2"/>
        <v>3.0885952458488561E-2</v>
      </c>
      <c r="F30" s="23" t="s">
        <v>16</v>
      </c>
      <c r="G30" s="26">
        <v>0.20940057751381166</v>
      </c>
      <c r="H30" s="26">
        <v>0.53739768341649263</v>
      </c>
      <c r="I30" s="29">
        <f t="shared" si="3"/>
        <v>0.32799710590268094</v>
      </c>
      <c r="K30" s="23" t="s">
        <v>23</v>
      </c>
      <c r="L30" s="26">
        <v>3.0402244275090726E-3</v>
      </c>
      <c r="M30" s="26">
        <v>0</v>
      </c>
      <c r="N30" s="29">
        <f t="shared" si="4"/>
        <v>3.0402244275090726E-3</v>
      </c>
      <c r="P30" s="23" t="s">
        <v>29</v>
      </c>
      <c r="Q30" s="26">
        <v>3.4099344809031015E-3</v>
      </c>
      <c r="R30" s="26">
        <v>0</v>
      </c>
      <c r="S30" s="29">
        <f t="shared" si="5"/>
        <v>3.4099344809031015E-3</v>
      </c>
      <c r="U30" s="23" t="s">
        <v>36</v>
      </c>
      <c r="V30" s="26">
        <v>0.24234853506613646</v>
      </c>
      <c r="W30" s="26"/>
      <c r="X30" s="29">
        <f t="shared" si="6"/>
        <v>0.24234853506613646</v>
      </c>
      <c r="AE30" t="s">
        <v>61</v>
      </c>
      <c r="AF30" s="29">
        <f>SUM(X26:X37)/2</f>
        <v>0.44894695115981581</v>
      </c>
    </row>
    <row r="31" spans="1:32" x14ac:dyDescent="0.25">
      <c r="A31" s="23" t="s">
        <v>5</v>
      </c>
      <c r="B31" s="26">
        <v>0.167651048080284</v>
      </c>
      <c r="C31" s="26">
        <v>0</v>
      </c>
      <c r="D31" s="29">
        <f t="shared" si="2"/>
        <v>0.167651048080284</v>
      </c>
      <c r="F31" s="23" t="s">
        <v>17</v>
      </c>
      <c r="G31" s="28">
        <v>6.2634770016496283E-3</v>
      </c>
      <c r="H31" s="26">
        <v>0</v>
      </c>
      <c r="I31" s="29">
        <f t="shared" si="3"/>
        <v>6.2634770016496283E-3</v>
      </c>
      <c r="K31" s="23" t="s">
        <v>24</v>
      </c>
      <c r="L31" s="26">
        <v>0.28594359873909153</v>
      </c>
      <c r="M31" s="26">
        <v>0</v>
      </c>
      <c r="N31" s="29">
        <f t="shared" si="4"/>
        <v>0.28594359873909153</v>
      </c>
      <c r="P31" s="23" t="s">
        <v>30</v>
      </c>
      <c r="Q31" s="26">
        <v>5.0748605760775212E-3</v>
      </c>
      <c r="R31" s="26">
        <v>0</v>
      </c>
      <c r="S31" s="29">
        <f t="shared" si="5"/>
        <v>5.0748605760775212E-3</v>
      </c>
      <c r="U31" s="23" t="s">
        <v>38</v>
      </c>
      <c r="V31" s="26"/>
      <c r="W31" s="26">
        <v>0.28834099042880657</v>
      </c>
      <c r="X31" s="29">
        <f t="shared" si="6"/>
        <v>0.28834099042880657</v>
      </c>
    </row>
    <row r="32" spans="1:32" x14ac:dyDescent="0.25">
      <c r="A32" s="23" t="s">
        <v>6</v>
      </c>
      <c r="B32" s="26">
        <v>0.18199535084749888</v>
      </c>
      <c r="C32" s="26">
        <v>0.22460205958813995</v>
      </c>
      <c r="D32" s="29">
        <f t="shared" si="2"/>
        <v>4.2606708740641069E-2</v>
      </c>
      <c r="F32" s="23" t="s">
        <v>18</v>
      </c>
      <c r="G32" s="30">
        <v>6.0903452127674888E-2</v>
      </c>
      <c r="H32" s="26">
        <v>2.1556120274159554E-2</v>
      </c>
      <c r="I32" s="29">
        <f t="shared" si="3"/>
        <v>3.9347331853515334E-2</v>
      </c>
      <c r="K32" s="23" t="s">
        <v>25</v>
      </c>
      <c r="L32" s="26">
        <v>7.7976867570162298E-2</v>
      </c>
      <c r="M32" s="26">
        <v>5.6509511899530109E-2</v>
      </c>
      <c r="N32" s="29">
        <f t="shared" si="4"/>
        <v>2.1467355670632189E-2</v>
      </c>
      <c r="P32" s="23" t="s">
        <v>31</v>
      </c>
      <c r="Q32" s="26">
        <v>0.26464142117916917</v>
      </c>
      <c r="R32" s="26">
        <v>0</v>
      </c>
      <c r="S32" s="29">
        <f t="shared" si="5"/>
        <v>0.26464142117916917</v>
      </c>
      <c r="U32" s="23" t="s">
        <v>39</v>
      </c>
      <c r="V32" s="26"/>
      <c r="W32" s="26">
        <v>0.13998318940526636</v>
      </c>
      <c r="X32" s="29">
        <f t="shared" si="6"/>
        <v>0.13998318940526636</v>
      </c>
    </row>
    <row r="33" spans="1:24" x14ac:dyDescent="0.25">
      <c r="A33" s="23" t="s">
        <v>7</v>
      </c>
      <c r="B33" s="28">
        <v>4.7681142179461329E-3</v>
      </c>
      <c r="C33" s="26">
        <v>0</v>
      </c>
      <c r="D33" s="29">
        <f t="shared" si="2"/>
        <v>4.7681142179461329E-3</v>
      </c>
      <c r="F33" s="23" t="s">
        <v>19</v>
      </c>
      <c r="G33" s="26">
        <v>0.16315448926302212</v>
      </c>
      <c r="H33" s="26">
        <v>0</v>
      </c>
      <c r="I33" s="29">
        <f t="shared" si="3"/>
        <v>0.16315448926302212</v>
      </c>
      <c r="K33" s="23" t="s">
        <v>26</v>
      </c>
      <c r="L33" s="26">
        <v>2.5683754720664375E-3</v>
      </c>
      <c r="M33" s="26">
        <v>0</v>
      </c>
      <c r="N33" s="29">
        <f t="shared" si="4"/>
        <v>2.5683754720664375E-3</v>
      </c>
      <c r="P33" s="23" t="s">
        <v>32</v>
      </c>
      <c r="Q33" s="26">
        <v>2.8356113508245856E-3</v>
      </c>
      <c r="R33" s="26">
        <v>0</v>
      </c>
      <c r="S33" s="29">
        <f t="shared" si="5"/>
        <v>2.8356113508245856E-3</v>
      </c>
      <c r="U33" s="23" t="s">
        <v>40</v>
      </c>
      <c r="V33" s="26"/>
      <c r="W33" s="26">
        <v>1.5465454909727885E-2</v>
      </c>
      <c r="X33" s="29">
        <f t="shared" si="6"/>
        <v>1.5465454909727885E-2</v>
      </c>
    </row>
    <row r="34" spans="1:24" x14ac:dyDescent="0.25">
      <c r="A34" s="23" t="s">
        <v>8</v>
      </c>
      <c r="B34" s="26">
        <v>0.16109345568170805</v>
      </c>
      <c r="C34" s="26">
        <v>0</v>
      </c>
      <c r="D34" s="29">
        <f t="shared" si="2"/>
        <v>0.16109345568170805</v>
      </c>
      <c r="F34" s="23" t="s">
        <v>20</v>
      </c>
      <c r="G34" s="26">
        <v>0.20914111374373501</v>
      </c>
      <c r="H34" s="26">
        <v>6.8435497099486008E-3</v>
      </c>
      <c r="I34" s="29">
        <f t="shared" si="3"/>
        <v>0.2022975640337864</v>
      </c>
      <c r="K34" s="23" t="s">
        <v>27</v>
      </c>
      <c r="L34" s="26">
        <v>0</v>
      </c>
      <c r="M34" s="26">
        <v>2.3135926486639351E-2</v>
      </c>
      <c r="N34" s="29">
        <f t="shared" si="4"/>
        <v>2.3135926486639351E-2</v>
      </c>
      <c r="P34" s="23" t="s">
        <v>33</v>
      </c>
      <c r="Q34" s="26">
        <v>0</v>
      </c>
      <c r="R34" s="26">
        <v>2.7126936699109028E-2</v>
      </c>
      <c r="S34" s="29">
        <f t="shared" si="5"/>
        <v>2.7126936699109028E-2</v>
      </c>
      <c r="U34" s="23" t="s">
        <v>41</v>
      </c>
      <c r="V34" s="26"/>
      <c r="W34" s="26">
        <v>0</v>
      </c>
      <c r="X34" s="29">
        <f t="shared" si="6"/>
        <v>0</v>
      </c>
    </row>
    <row r="35" spans="1:24" x14ac:dyDescent="0.25">
      <c r="A35" s="23" t="s">
        <v>9</v>
      </c>
      <c r="B35" s="28">
        <v>1.3876723509545184E-2</v>
      </c>
      <c r="C35" s="26">
        <v>0</v>
      </c>
      <c r="D35" s="29">
        <f t="shared" si="2"/>
        <v>1.3876723509545184E-2</v>
      </c>
      <c r="F35" s="23" t="s">
        <v>21</v>
      </c>
      <c r="G35" s="28">
        <v>6.5358959669037948E-3</v>
      </c>
      <c r="H35" s="26">
        <v>0</v>
      </c>
      <c r="I35" s="29">
        <f t="shared" si="3"/>
        <v>6.5358959669037948E-3</v>
      </c>
      <c r="K35" s="23" t="s">
        <v>28</v>
      </c>
      <c r="L35" s="26">
        <v>0</v>
      </c>
      <c r="M35" s="26">
        <v>2.1613490134603712E-3</v>
      </c>
      <c r="N35" s="29">
        <f t="shared" si="4"/>
        <v>2.1613490134603712E-3</v>
      </c>
      <c r="P35" s="23" t="s">
        <v>34</v>
      </c>
      <c r="Q35" s="26">
        <v>0</v>
      </c>
      <c r="R35" s="26">
        <v>9.0364015509835971E-2</v>
      </c>
      <c r="S35" s="29">
        <f t="shared" si="5"/>
        <v>9.0364015509835971E-2</v>
      </c>
      <c r="U35" s="23" t="s">
        <v>42</v>
      </c>
      <c r="V35" s="26"/>
      <c r="W35" s="26">
        <v>0</v>
      </c>
      <c r="X35" s="29">
        <f t="shared" si="6"/>
        <v>0</v>
      </c>
    </row>
    <row r="36" spans="1:24" x14ac:dyDescent="0.25">
      <c r="A36" s="23" t="s">
        <v>15</v>
      </c>
      <c r="B36" s="26">
        <v>0</v>
      </c>
      <c r="C36" s="28">
        <v>2.717784028259599E-2</v>
      </c>
      <c r="D36" s="29">
        <f t="shared" si="2"/>
        <v>2.717784028259599E-2</v>
      </c>
      <c r="F36" s="23" t="s">
        <v>22</v>
      </c>
      <c r="G36" s="26">
        <v>5.5135151475020946E-2</v>
      </c>
      <c r="H36" s="26">
        <v>0</v>
      </c>
      <c r="I36" s="29">
        <f t="shared" si="3"/>
        <v>5.5135151475020946E-2</v>
      </c>
      <c r="K36" s="23" t="s">
        <v>29</v>
      </c>
      <c r="L36" s="26">
        <v>0</v>
      </c>
      <c r="M36" s="26">
        <v>3.4099344809031015E-3</v>
      </c>
      <c r="N36" s="29">
        <f t="shared" si="4"/>
        <v>3.4099344809031015E-3</v>
      </c>
      <c r="P36" s="23" t="s">
        <v>35</v>
      </c>
      <c r="Q36" s="26">
        <v>0</v>
      </c>
      <c r="R36" s="26">
        <v>2.6538124479350771E-2</v>
      </c>
      <c r="S36" s="29">
        <f t="shared" si="5"/>
        <v>2.6538124479350771E-2</v>
      </c>
      <c r="U36" s="23" t="s">
        <v>43</v>
      </c>
      <c r="V36" s="26"/>
      <c r="W36" s="26">
        <v>5.1573164160149737E-3</v>
      </c>
      <c r="X36" s="29">
        <f t="shared" si="6"/>
        <v>5.1573164160149737E-3</v>
      </c>
    </row>
    <row r="37" spans="1:24" x14ac:dyDescent="0.25">
      <c r="A37" s="23" t="s">
        <v>16</v>
      </c>
      <c r="B37" s="26">
        <v>0</v>
      </c>
      <c r="C37" s="26">
        <v>0.20940057751381166</v>
      </c>
      <c r="D37" s="29">
        <f t="shared" si="2"/>
        <v>0.20940057751381166</v>
      </c>
      <c r="F37" s="23" t="s">
        <v>23</v>
      </c>
      <c r="G37" s="26">
        <v>0</v>
      </c>
      <c r="H37" s="26">
        <v>3.0402244275090726E-3</v>
      </c>
      <c r="I37" s="29">
        <f t="shared" si="3"/>
        <v>3.0402244275090726E-3</v>
      </c>
      <c r="K37" s="23" t="s">
        <v>30</v>
      </c>
      <c r="L37" s="26">
        <v>0</v>
      </c>
      <c r="M37" s="26">
        <v>5.0748605760775212E-3</v>
      </c>
      <c r="N37" s="29">
        <f t="shared" si="4"/>
        <v>5.0748605760775212E-3</v>
      </c>
      <c r="P37" s="23" t="s">
        <v>36</v>
      </c>
      <c r="Q37" s="26">
        <v>0</v>
      </c>
      <c r="R37" s="26">
        <v>0.24234853506613646</v>
      </c>
      <c r="S37" s="29">
        <f t="shared" si="5"/>
        <v>0.24234853506613646</v>
      </c>
      <c r="U37" s="42" t="s">
        <v>0</v>
      </c>
      <c r="V37" s="26"/>
      <c r="W37" s="26">
        <v>0</v>
      </c>
      <c r="X37" s="29">
        <f t="shared" si="6"/>
        <v>0</v>
      </c>
    </row>
    <row r="38" spans="1:24" x14ac:dyDescent="0.25">
      <c r="A38" s="23" t="s">
        <v>17</v>
      </c>
      <c r="B38" s="26">
        <v>0</v>
      </c>
      <c r="C38" s="28">
        <v>6.2634770016496283E-3</v>
      </c>
      <c r="D38" s="29">
        <f t="shared" si="2"/>
        <v>6.2634770016496283E-3</v>
      </c>
      <c r="F38" s="23" t="s">
        <v>24</v>
      </c>
      <c r="G38" s="26">
        <v>0</v>
      </c>
      <c r="H38" s="26">
        <v>0.28594359873909153</v>
      </c>
      <c r="I38" s="29">
        <f t="shared" si="3"/>
        <v>0.28594359873909153</v>
      </c>
      <c r="K38" s="23" t="s">
        <v>31</v>
      </c>
      <c r="L38" s="26">
        <v>0</v>
      </c>
      <c r="M38" s="26">
        <v>0.26464142117916917</v>
      </c>
      <c r="N38" s="29">
        <f t="shared" si="4"/>
        <v>0.26464142117916917</v>
      </c>
      <c r="P38" s="23"/>
      <c r="Q38" s="26"/>
      <c r="R38" s="26"/>
    </row>
    <row r="39" spans="1:24" x14ac:dyDescent="0.25">
      <c r="A39" s="23" t="s">
        <v>18</v>
      </c>
      <c r="B39" s="26">
        <v>0</v>
      </c>
      <c r="C39" s="30">
        <v>6.0903452127674888E-2</v>
      </c>
      <c r="D39" s="29">
        <f t="shared" si="2"/>
        <v>6.0903452127674888E-2</v>
      </c>
      <c r="F39" s="23" t="s">
        <v>25</v>
      </c>
      <c r="G39" s="26">
        <v>0</v>
      </c>
      <c r="H39" s="26">
        <v>7.7976867570162298E-2</v>
      </c>
      <c r="I39" s="29">
        <f t="shared" si="3"/>
        <v>7.7976867570162298E-2</v>
      </c>
      <c r="K39" s="23" t="s">
        <v>32</v>
      </c>
      <c r="L39" s="26">
        <v>0</v>
      </c>
      <c r="M39" s="26">
        <v>2.8356113508245856E-3</v>
      </c>
      <c r="N39" s="29">
        <f t="shared" si="4"/>
        <v>2.8356113508245856E-3</v>
      </c>
    </row>
    <row r="40" spans="1:24" x14ac:dyDescent="0.25">
      <c r="A40" s="23" t="s">
        <v>19</v>
      </c>
      <c r="B40" s="26">
        <v>0</v>
      </c>
      <c r="C40" s="26">
        <v>0.16315448926302212</v>
      </c>
      <c r="D40" s="29">
        <f t="shared" si="2"/>
        <v>0.16315448926302212</v>
      </c>
      <c r="F40" s="23" t="s">
        <v>26</v>
      </c>
      <c r="G40" s="26">
        <v>0</v>
      </c>
      <c r="H40" s="26">
        <v>2.5683754720664375E-3</v>
      </c>
      <c r="I40" s="29">
        <f t="shared" si="3"/>
        <v>2.5683754720664375E-3</v>
      </c>
      <c r="K40" s="23"/>
      <c r="L40" s="26"/>
      <c r="M40" s="26"/>
    </row>
    <row r="41" spans="1:24" x14ac:dyDescent="0.25">
      <c r="A41" s="23" t="s">
        <v>20</v>
      </c>
      <c r="B41" s="26">
        <v>0</v>
      </c>
      <c r="C41" s="26">
        <v>0.20914111374373501</v>
      </c>
      <c r="D41" s="29">
        <f t="shared" si="2"/>
        <v>0.20914111374373501</v>
      </c>
      <c r="F41" s="23"/>
      <c r="G41" s="26"/>
      <c r="H41" s="26"/>
      <c r="I41" s="29"/>
      <c r="K41" s="23"/>
      <c r="L41" s="26"/>
      <c r="M41" s="26"/>
    </row>
    <row r="42" spans="1:24" x14ac:dyDescent="0.25">
      <c r="A42" s="23" t="s">
        <v>21</v>
      </c>
      <c r="B42" s="26">
        <v>0</v>
      </c>
      <c r="C42" s="28">
        <v>6.5358959669037948E-3</v>
      </c>
      <c r="D42" s="29">
        <f t="shared" si="2"/>
        <v>6.5358959669037948E-3</v>
      </c>
      <c r="F42" s="23"/>
      <c r="G42" s="28"/>
      <c r="H42" s="26"/>
      <c r="K42" s="23"/>
      <c r="L42" s="26"/>
      <c r="M42" s="26"/>
    </row>
    <row r="43" spans="1:24" x14ac:dyDescent="0.25">
      <c r="A43" s="23" t="s">
        <v>22</v>
      </c>
      <c r="B43" s="26">
        <v>0</v>
      </c>
      <c r="C43" s="26">
        <v>5.5135151475020946E-2</v>
      </c>
      <c r="D43" s="29">
        <f t="shared" si="2"/>
        <v>5.5135151475020946E-2</v>
      </c>
      <c r="F43" s="23"/>
      <c r="G43" s="26"/>
      <c r="H43" s="26"/>
      <c r="K43" s="23"/>
      <c r="L43" s="26"/>
      <c r="M43" s="26"/>
    </row>
    <row r="44" spans="1:24" x14ac:dyDescent="0.25">
      <c r="F44" s="23"/>
      <c r="G44" s="26"/>
      <c r="H44" s="26"/>
      <c r="K44" s="23"/>
      <c r="L44" s="26"/>
      <c r="M44" s="26"/>
    </row>
    <row r="45" spans="1:24" x14ac:dyDescent="0.25">
      <c r="F45" s="23"/>
      <c r="G45" s="26"/>
      <c r="H45" s="26"/>
      <c r="K45" s="23"/>
      <c r="L45" s="26"/>
      <c r="M45" s="26"/>
    </row>
    <row r="46" spans="1:24" x14ac:dyDescent="0.25">
      <c r="F46" s="23"/>
      <c r="G46" s="26"/>
      <c r="H46" s="26"/>
      <c r="K46" s="23"/>
      <c r="L46" s="26"/>
      <c r="M46" s="26"/>
    </row>
    <row r="47" spans="1:24" x14ac:dyDescent="0.25">
      <c r="F47" s="23"/>
      <c r="G47" s="26"/>
      <c r="H47" s="26"/>
      <c r="K47" s="23"/>
      <c r="L47" s="26"/>
      <c r="M47" s="2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votos totales</vt:lpstr>
      <vt:lpstr>Votos</vt:lpstr>
      <vt:lpstr>Votos (2)</vt:lpstr>
      <vt:lpstr>Hoja1</vt:lpstr>
      <vt:lpstr>Hoja2</vt:lpstr>
      <vt:lpstr>VOLATILIDAD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2023-02-13T19:05:45Z</dcterms:created>
  <dcterms:modified xsi:type="dcterms:W3CDTF">2023-05-04T22:57:33Z</dcterms:modified>
</cp:coreProperties>
</file>