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0FF9A5D-389F-472B-A86A-D15132F6B59E}" xr6:coauthVersionLast="47" xr6:coauthVersionMax="47" xr10:uidLastSave="{00000000-0000-0000-0000-000000000000}"/>
  <bookViews>
    <workbookView xWindow="-103" yWindow="-103" windowWidth="22149" windowHeight="11829" firstSheet="1" activeTab="1" xr2:uid="{CA0B5550-0047-4E26-9270-812A2AB92678}"/>
  </bookViews>
  <sheets>
    <sheet name="Hoja2" sheetId="2" state="hidden" r:id="rId1"/>
    <sheet name="Hoja5" sheetId="5" r:id="rId2"/>
    <sheet name="Hoja4" sheetId="4" r:id="rId3"/>
    <sheet name="Hoja1" sheetId="1" state="hidden" r:id="rId4"/>
  </sheets>
  <definedNames>
    <definedName name="_xlchart.v5.0" hidden="1">Hoja2!$M$3</definedName>
    <definedName name="_xlchart.v5.1" hidden="1">Hoja2!$M$4:$M$14</definedName>
    <definedName name="_xlchart.v5.2" hidden="1">Hoja2!$N$3</definedName>
    <definedName name="_xlchart.v5.3" hidden="1">Hoja2!$N$4:$N$14</definedName>
    <definedName name="_xlchart.v5.4" hidden="1">Hoja2!$M$3</definedName>
    <definedName name="_xlchart.v5.5" hidden="1">Hoja2!$M$4:$M$14</definedName>
    <definedName name="_xlchart.v5.6" hidden="1">Hoja2!$N$3</definedName>
    <definedName name="_xlchart.v5.7" hidden="1">Hoja2!$N$4:$N$14</definedName>
    <definedName name="SegmentaciónDeDatos_Categoría">#N/A</definedName>
    <definedName name="SegmentaciónDeDatos_Forma_de_pago">#N/A</definedName>
    <definedName name="SegmentaciónDeDatos_Meses__Fecha_de_orden">#N/A</definedName>
    <definedName name="SegmentaciónDeDatos_Vendedor">#N/A</definedName>
  </definedNames>
  <calcPr calcId="191029"/>
  <pivotCaches>
    <pivotCache cacheId="4" r:id="rId5"/>
    <pivotCache cacheId="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N13" i="2"/>
  <c r="N12" i="2"/>
  <c r="N11" i="2"/>
  <c r="N10" i="2"/>
  <c r="N9" i="2"/>
  <c r="N8" i="2"/>
  <c r="N7" i="2"/>
  <c r="N6" i="2"/>
  <c r="N5" i="2"/>
  <c r="N4" i="2"/>
</calcChain>
</file>

<file path=xl/sharedStrings.xml><?xml version="1.0" encoding="utf-8"?>
<sst xmlns="http://schemas.openxmlformats.org/spreadsheetml/2006/main" count="3427" uniqueCount="147">
  <si>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</si>
  <si>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</si>
  <si>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</si>
  <si>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</si>
  <si>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</si>
  <si>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</si>
  <si>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</si>
  <si>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</si>
  <si>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</si>
  <si>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</si>
  <si>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</si>
  <si>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</si>
  <si>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</si>
  <si>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</si>
  <si>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</si>
  <si>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</si>
  <si>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</si>
  <si>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</si>
  <si>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</si>
  <si>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</si>
  <si>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</si>
  <si>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</si>
  <si>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</si>
  <si>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</si>
  <si>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</si>
  <si>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</si>
  <si>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</si>
  <si>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</si>
  <si>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</si>
  <si>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</si>
  <si>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</si>
  <si>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</si>
  <si>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</si>
  <si>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</si>
  <si>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</si>
  <si>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</si>
  <si>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</si>
  <si>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</si>
  <si>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</si>
  <si>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</si>
  <si>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</si>
  <si>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</si>
  <si>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</si>
  <si>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</si>
  <si>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</si>
  <si>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</si>
  <si>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</si>
  <si>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</si>
  <si>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</si>
  <si>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</si>
  <si>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</si>
  <si>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</si>
  <si>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</si>
  <si>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</si>
  <si>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</si>
  <si>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</si>
  <si>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</si>
  <si>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</si>
  <si>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</si>
  <si>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</si>
  <si>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</si>
  <si>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</si>
  <si>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</si>
  <si>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</si>
  <si>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</si>
  <si>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</si>
  <si>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</si>
  <si>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</si>
  <si>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</si>
  <si>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</si>
  <si>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</si>
  <si>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</si>
  <si>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</si>
  <si>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</si>
  <si>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</si>
  <si>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</si>
  <si>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</si>
  <si>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</si>
  <si>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</si>
  <si>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</si>
  <si>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</si>
  <si>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</si>
  <si>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</si>
  <si>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</si>
  <si>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</si>
  <si>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</si>
  <si>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</si>
  <si>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</si>
  <si>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</si>
  <si>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</si>
  <si>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</si>
  <si>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</si>
  <si>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</si>
  <si>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</si>
  <si>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</si>
  <si>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</si>
  <si>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</si>
  <si>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</si>
  <si>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</si>
  <si>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</si>
  <si>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</si>
  <si>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</si>
  <si>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</si>
  <si>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</si>
  <si>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</si>
  <si>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</si>
  <si>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</si>
  <si>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</si>
  <si>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</si>
  <si>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</si>
  <si>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</si>
  <si>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</si>
  <si>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Suma de Cantidad</t>
  </si>
  <si>
    <t>Suma de Ingresos</t>
  </si>
  <si>
    <t>ingresos</t>
  </si>
  <si>
    <t xml:space="preserve">Estados </t>
  </si>
  <si>
    <t>Zona</t>
  </si>
  <si>
    <t>Ventas</t>
  </si>
  <si>
    <t>Forma pago</t>
  </si>
  <si>
    <t>Santander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</si>
  <si>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</si>
  <si>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</si>
  <si>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</si>
  <si>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</si>
  <si>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</si>
  <si>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</si>
  <si>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</si>
  <si>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</si>
  <si>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</si>
  <si>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</si>
  <si>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</si>
  <si>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</si>
  <si>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</si>
  <si>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</si>
  <si>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</si>
  <si>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</si>
  <si>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</si>
  <si>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</si>
  <si>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</si>
  <si>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</si>
  <si>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</si>
  <si>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</si>
  <si>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</si>
  <si>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</si>
  <si>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Ventas</t>
  </si>
  <si>
    <t>(Todas)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</si>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</sst>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#.##000\ [$€-1];[Red]\-#.##000\ [$€-1]"/>
    <numFmt numFmtId="165" formatCode="&quot;$&quot;#,###,"/>
  </numFmts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A9D08E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vertical="center"/>
    </xf>
    <xf numFmtId="164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0" fillId="0" borderId="0" xfId="0" applyNumberFormat="1"/>
    <xf numFmtId="0" fontId="0" fillId="6" borderId="0" xfId="0" applyFill="1"/>
    <xf numFmtId="4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ill>
        <patternFill patternType="lightGrid">
          <bgColor rgb="FFFF0000"/>
        </patternFill>
      </fill>
    </dxf>
  </dxfs>
  <tableStyles count="1" defaultTableStyle="TableStyleMedium2" defaultPivotStyle="PivotStyleLight16">
    <tableStyle name="Estilo de segmentación de datos 1" pivot="0" table="0" count="1" xr9:uid="{FCD02730-3EB9-4D40-A077-D9F2C313E78E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Hoja2!$A$4:$A$6</c:f>
              <c:strCache>
                <c:ptCount val="2"/>
                <c:pt idx="0">
                  <c:v>Laura Gutiérrez Saenz</c:v>
                </c:pt>
                <c:pt idx="1">
                  <c:v>Mayra Aguilar Sepúlveda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2"/>
                <c:pt idx="0">
                  <c:v>167468</c:v>
                </c:pt>
                <c:pt idx="1">
                  <c:v>370247.5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B-4F2D-8C8D-3AC9F08C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30832"/>
        <c:axId val="134329872"/>
      </c:barChart>
      <c:catAx>
        <c:axId val="1343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29872"/>
        <c:crosses val="autoZero"/>
        <c:auto val="1"/>
        <c:lblAlgn val="ctr"/>
        <c:lblOffset val="100"/>
        <c:noMultiLvlLbl val="0"/>
      </c:catAx>
      <c:valAx>
        <c:axId val="1343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Hoja2!$A$4:$A$6</c:f>
              <c:strCache>
                <c:ptCount val="2"/>
                <c:pt idx="0">
                  <c:v>Laura Gutiérrez Saenz</c:v>
                </c:pt>
                <c:pt idx="1">
                  <c:v>Mayra Aguilar Sepúlveda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2"/>
                <c:pt idx="0">
                  <c:v>167468</c:v>
                </c:pt>
                <c:pt idx="1">
                  <c:v>370247.5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E-4BAA-944F-8D389D59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34330832"/>
        <c:axId val="134329872"/>
      </c:barChart>
      <c:catAx>
        <c:axId val="1343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29872"/>
        <c:crosses val="autoZero"/>
        <c:auto val="1"/>
        <c:lblAlgn val="ctr"/>
        <c:lblOffset val="100"/>
        <c:noMultiLvlLbl val="0"/>
      </c:catAx>
      <c:valAx>
        <c:axId val="134329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3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Hoja2!$K$21:$K$25</c:f>
              <c:strCache>
                <c:ptCount val="4"/>
                <c:pt idx="0">
                  <c:v>Condimentos</c:v>
                </c:pt>
                <c:pt idx="1">
                  <c:v>Productos horneados</c:v>
                </c:pt>
                <c:pt idx="2">
                  <c:v>Salsas</c:v>
                </c:pt>
                <c:pt idx="3">
                  <c:v>Sopas</c:v>
                </c:pt>
              </c:strCache>
            </c:strRef>
          </c:cat>
          <c:val>
            <c:numRef>
              <c:f>Hoja2!$L$21:$L$25</c:f>
              <c:numCache>
                <c:formatCode>General</c:formatCode>
                <c:ptCount val="4"/>
                <c:pt idx="0">
                  <c:v>152068</c:v>
                </c:pt>
                <c:pt idx="1">
                  <c:v>88620</c:v>
                </c:pt>
                <c:pt idx="2">
                  <c:v>253120</c:v>
                </c:pt>
                <c:pt idx="3">
                  <c:v>43907.5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0-4D4D-BE59-AEE4335C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000360880"/>
        <c:axId val="2000358960"/>
      </c:barChart>
      <c:catAx>
        <c:axId val="20003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58960"/>
        <c:crosses val="autoZero"/>
        <c:auto val="1"/>
        <c:lblAlgn val="ctr"/>
        <c:lblOffset val="100"/>
        <c:noMultiLvlLbl val="0"/>
      </c:catAx>
      <c:valAx>
        <c:axId val="2000358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3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Hoja2!$E$53:$E$54</c:f>
              <c:strCache>
                <c:ptCount val="1"/>
                <c:pt idx="0">
                  <c:v>Efectivo</c:v>
                </c:pt>
              </c:strCache>
            </c:strRef>
          </c:cat>
          <c:val>
            <c:numRef>
              <c:f>Hoja2!$F$53:$F$54</c:f>
              <c:numCache>
                <c:formatCode>General</c:formatCode>
                <c:ptCount val="1"/>
                <c:pt idx="0">
                  <c:v>537715.5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A-4408-A83F-FD855295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254715568"/>
        <c:axId val="254713168"/>
      </c:barChart>
      <c:catAx>
        <c:axId val="25471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3168"/>
        <c:crosses val="autoZero"/>
        <c:auto val="1"/>
        <c:lblAlgn val="ctr"/>
        <c:lblOffset val="100"/>
        <c:noMultiLvlLbl val="0"/>
      </c:catAx>
      <c:valAx>
        <c:axId val="254713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Hoja2!$A$19:$A$31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Hoja2!$B$19:$B$31</c:f>
              <c:numCache>
                <c:formatCode>General</c:formatCode>
                <c:ptCount val="12"/>
                <c:pt idx="0">
                  <c:v>12294.1</c:v>
                </c:pt>
                <c:pt idx="1">
                  <c:v>55804</c:v>
                </c:pt>
                <c:pt idx="2">
                  <c:v>52920</c:v>
                </c:pt>
                <c:pt idx="3">
                  <c:v>12834.5</c:v>
                </c:pt>
                <c:pt idx="4">
                  <c:v>81409.3</c:v>
                </c:pt>
                <c:pt idx="5">
                  <c:v>54544</c:v>
                </c:pt>
                <c:pt idx="6">
                  <c:v>24220</c:v>
                </c:pt>
                <c:pt idx="7">
                  <c:v>7700</c:v>
                </c:pt>
                <c:pt idx="8">
                  <c:v>72380</c:v>
                </c:pt>
                <c:pt idx="9">
                  <c:v>65100</c:v>
                </c:pt>
                <c:pt idx="10">
                  <c:v>32340</c:v>
                </c:pt>
                <c:pt idx="11">
                  <c:v>66169.600000000006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422-BAE2-BFE4FD9F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48834832"/>
        <c:axId val="340496160"/>
      </c:barChart>
      <c:catAx>
        <c:axId val="248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496160"/>
        <c:crosses val="autoZero"/>
        <c:auto val="1"/>
        <c:lblAlgn val="ctr"/>
        <c:lblOffset val="100"/>
        <c:noMultiLvlLbl val="0"/>
      </c:catAx>
      <c:valAx>
        <c:axId val="34049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8834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Hoja2!$K$21:$K$25</c:f>
              <c:strCache>
                <c:ptCount val="4"/>
                <c:pt idx="0">
                  <c:v>Condimentos</c:v>
                </c:pt>
                <c:pt idx="1">
                  <c:v>Productos horneados</c:v>
                </c:pt>
                <c:pt idx="2">
                  <c:v>Salsas</c:v>
                </c:pt>
                <c:pt idx="3">
                  <c:v>Sopas</c:v>
                </c:pt>
              </c:strCache>
            </c:strRef>
          </c:cat>
          <c:val>
            <c:numRef>
              <c:f>Hoja2!$L$21:$L$25</c:f>
              <c:numCache>
                <c:formatCode>General</c:formatCode>
                <c:ptCount val="4"/>
                <c:pt idx="0">
                  <c:v>152068</c:v>
                </c:pt>
                <c:pt idx="1">
                  <c:v>88620</c:v>
                </c:pt>
                <c:pt idx="2">
                  <c:v>253120</c:v>
                </c:pt>
                <c:pt idx="3">
                  <c:v>43907.5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5-4C2B-89B4-1937A544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0360880"/>
        <c:axId val="2000358960"/>
      </c:barChart>
      <c:catAx>
        <c:axId val="20003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58960"/>
        <c:crosses val="autoZero"/>
        <c:auto val="1"/>
        <c:lblAlgn val="ctr"/>
        <c:lblOffset val="100"/>
        <c:noMultiLvlLbl val="0"/>
      </c:catAx>
      <c:valAx>
        <c:axId val="20003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Hoja2!$E$53:$E$54</c:f>
              <c:strCache>
                <c:ptCount val="1"/>
                <c:pt idx="0">
                  <c:v>Efectivo</c:v>
                </c:pt>
              </c:strCache>
            </c:strRef>
          </c:cat>
          <c:val>
            <c:numRef>
              <c:f>Hoja2!$F$53:$F$54</c:f>
              <c:numCache>
                <c:formatCode>General</c:formatCode>
                <c:ptCount val="1"/>
                <c:pt idx="0">
                  <c:v>537715.5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C-4DA2-B54E-EF012D74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715568"/>
        <c:axId val="254713168"/>
      </c:barChart>
      <c:catAx>
        <c:axId val="25471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3168"/>
        <c:crosses val="autoZero"/>
        <c:auto val="1"/>
        <c:lblAlgn val="ctr"/>
        <c:lblOffset val="100"/>
        <c:noMultiLvlLbl val="0"/>
      </c:catAx>
      <c:valAx>
        <c:axId val="2547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Hoja2!$L$41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1-4F08-8B3E-B633CFC8D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1-4F08-8B3E-B633CFC8D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1-4F08-8B3E-B633CFC8D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1-4F08-8B3E-B633CFC8DD29}"/>
              </c:ext>
            </c:extLst>
          </c:dPt>
          <c:cat>
            <c:strRef>
              <c:f>Hoja2!$K$42:$K$44</c:f>
              <c:strCache>
                <c:ptCount val="2"/>
                <c:pt idx="0">
                  <c:v>Empresa de embarque A</c:v>
                </c:pt>
                <c:pt idx="1">
                  <c:v>Empresa de embarque B</c:v>
                </c:pt>
              </c:strCache>
            </c:strRef>
          </c:cat>
          <c:val>
            <c:numRef>
              <c:f>Hoja2!$L$42:$L$44</c:f>
              <c:numCache>
                <c:formatCode>General</c:formatCode>
                <c:ptCount val="2"/>
                <c:pt idx="0">
                  <c:v>889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F-4C2D-9E90-31910FE1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Hoja2!$A$19:$A$31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Hoja2!$B$19:$B$31</c:f>
              <c:numCache>
                <c:formatCode>General</c:formatCode>
                <c:ptCount val="12"/>
                <c:pt idx="0">
                  <c:v>12294.1</c:v>
                </c:pt>
                <c:pt idx="1">
                  <c:v>55804</c:v>
                </c:pt>
                <c:pt idx="2">
                  <c:v>52920</c:v>
                </c:pt>
                <c:pt idx="3">
                  <c:v>12834.5</c:v>
                </c:pt>
                <c:pt idx="4">
                  <c:v>81409.3</c:v>
                </c:pt>
                <c:pt idx="5">
                  <c:v>54544</c:v>
                </c:pt>
                <c:pt idx="6">
                  <c:v>24220</c:v>
                </c:pt>
                <c:pt idx="7">
                  <c:v>7700</c:v>
                </c:pt>
                <c:pt idx="8">
                  <c:v>72380</c:v>
                </c:pt>
                <c:pt idx="9">
                  <c:v>65100</c:v>
                </c:pt>
                <c:pt idx="10">
                  <c:v>32340</c:v>
                </c:pt>
                <c:pt idx="11">
                  <c:v>66169.600000000006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8AD-A678-97D79155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834832"/>
        <c:axId val="340496160"/>
      </c:barChart>
      <c:catAx>
        <c:axId val="248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496160"/>
        <c:crosses val="autoZero"/>
        <c:auto val="1"/>
        <c:lblAlgn val="ctr"/>
        <c:lblOffset val="100"/>
        <c:noMultiLvlLbl val="0"/>
      </c:catAx>
      <c:valAx>
        <c:axId val="340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88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Hoja2!$A$4:$A$6</c:f>
              <c:strCache>
                <c:ptCount val="2"/>
                <c:pt idx="0">
                  <c:v>Laura Gutiérrez Saenz</c:v>
                </c:pt>
                <c:pt idx="1">
                  <c:v>Mayra Aguilar Sepúlveda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2"/>
                <c:pt idx="0">
                  <c:v>167468</c:v>
                </c:pt>
                <c:pt idx="1">
                  <c:v>370247.5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B-4F2D-8C8D-3AC9F08C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30832"/>
        <c:axId val="134329872"/>
      </c:barChart>
      <c:catAx>
        <c:axId val="1343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29872"/>
        <c:crosses val="autoZero"/>
        <c:auto val="1"/>
        <c:lblAlgn val="ctr"/>
        <c:lblOffset val="100"/>
        <c:noMultiLvlLbl val="0"/>
      </c:catAx>
      <c:valAx>
        <c:axId val="1343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Hoja2!$K$21:$K$25</c:f>
              <c:strCache>
                <c:ptCount val="4"/>
                <c:pt idx="0">
                  <c:v>Condimentos</c:v>
                </c:pt>
                <c:pt idx="1">
                  <c:v>Productos horneados</c:v>
                </c:pt>
                <c:pt idx="2">
                  <c:v>Salsas</c:v>
                </c:pt>
                <c:pt idx="3">
                  <c:v>Sopas</c:v>
                </c:pt>
              </c:strCache>
            </c:strRef>
          </c:cat>
          <c:val>
            <c:numRef>
              <c:f>Hoja2!$L$21:$L$25</c:f>
              <c:numCache>
                <c:formatCode>General</c:formatCode>
                <c:ptCount val="4"/>
                <c:pt idx="0">
                  <c:v>152068</c:v>
                </c:pt>
                <c:pt idx="1">
                  <c:v>88620</c:v>
                </c:pt>
                <c:pt idx="2">
                  <c:v>253120</c:v>
                </c:pt>
                <c:pt idx="3">
                  <c:v>43907.5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5-4C2B-89B4-1937A544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0360880"/>
        <c:axId val="2000358960"/>
      </c:barChart>
      <c:catAx>
        <c:axId val="20003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58960"/>
        <c:crosses val="autoZero"/>
        <c:auto val="1"/>
        <c:lblAlgn val="ctr"/>
        <c:lblOffset val="100"/>
        <c:noMultiLvlLbl val="0"/>
      </c:catAx>
      <c:valAx>
        <c:axId val="20003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Hoja2!$E$53:$E$54</c:f>
              <c:strCache>
                <c:ptCount val="1"/>
                <c:pt idx="0">
                  <c:v>Efectivo</c:v>
                </c:pt>
              </c:strCache>
            </c:strRef>
          </c:cat>
          <c:val>
            <c:numRef>
              <c:f>Hoja2!$F$53:$F$54</c:f>
              <c:numCache>
                <c:formatCode>General</c:formatCode>
                <c:ptCount val="1"/>
                <c:pt idx="0">
                  <c:v>537715.5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C-4DA2-B54E-EF012D74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715568"/>
        <c:axId val="254713168"/>
      </c:barChart>
      <c:catAx>
        <c:axId val="25471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3168"/>
        <c:crosses val="autoZero"/>
        <c:auto val="1"/>
        <c:lblAlgn val="ctr"/>
        <c:lblOffset val="100"/>
        <c:noMultiLvlLbl val="0"/>
      </c:catAx>
      <c:valAx>
        <c:axId val="2547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 ABRIR FOTOS DE GATOS.xlsx]Hoja2!TablaDinámica3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Hoja2!$A$19:$A$31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Hoja2!$B$19:$B$31</c:f>
              <c:numCache>
                <c:formatCode>General</c:formatCode>
                <c:ptCount val="12"/>
                <c:pt idx="0">
                  <c:v>12294.1</c:v>
                </c:pt>
                <c:pt idx="1">
                  <c:v>55804</c:v>
                </c:pt>
                <c:pt idx="2">
                  <c:v>52920</c:v>
                </c:pt>
                <c:pt idx="3">
                  <c:v>12834.5</c:v>
                </c:pt>
                <c:pt idx="4">
                  <c:v>81409.3</c:v>
                </c:pt>
                <c:pt idx="5">
                  <c:v>54544</c:v>
                </c:pt>
                <c:pt idx="6">
                  <c:v>24220</c:v>
                </c:pt>
                <c:pt idx="7">
                  <c:v>7700</c:v>
                </c:pt>
                <c:pt idx="8">
                  <c:v>72380</c:v>
                </c:pt>
                <c:pt idx="9">
                  <c:v>65100</c:v>
                </c:pt>
                <c:pt idx="10">
                  <c:v>32340</c:v>
                </c:pt>
                <c:pt idx="11">
                  <c:v>66169.600000000006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8AD-A678-97D79155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834832"/>
        <c:axId val="340496160"/>
      </c:barChart>
      <c:catAx>
        <c:axId val="248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496160"/>
        <c:crosses val="autoZero"/>
        <c:auto val="1"/>
        <c:lblAlgn val="ctr"/>
        <c:lblOffset val="100"/>
        <c:noMultiLvlLbl val="0"/>
      </c:catAx>
      <c:valAx>
        <c:axId val="340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88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1524ED4-BDE1-4E23-AD27-B89A9EAB01E0}">
          <cx:tx>
            <cx:txData>
              <cx:f>_xlchart.v5.2</cx:f>
              <cx:v>ingresos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7Hvrcty21uWruPx7qAAgAAKnTk7VAdndat0syfL1D0uWZRIkSIAEb+Abfb+/RzgvNrt9i6w4TjKT
qZlUjeKKo2aT3MC+rbU28s+75R935v62f7I0pvX/uFt+floOg/vHTz/5u/K+ufVHjb7rrbcfhqM7
2/xkP3zQd/c/ve9vZ90WPxGE6U935W0/3C9P//VPeFpxb8/s3e2gbXs13vfh+t6PZvA/uPbdS09u
3ze6zbQfen034J+fqtvq9kl6a/QH27f69umT+3bQQ7gJ7v7np998+emTnx4/8levf2LAwmF8D/fG
6IgyjDCjCfr4Q54+MbYtPl+OMGZHCCUIS0S/vPXitoE7/4RJHw26ff++v/celvbx7+884Jt1fOf6
nR3b4bCnBWzvz0/P//Nfi76zT59ob9NPl1J7WNP564+b8NO3/vjXPx99ANvy6JMHLnu8h7936Vce
24H7+/sezPurXIWTI84FEgzJzz/fukrKI0kwpxyTT65kX979yWF/xKLve+qXOx+5aHf97OmTv5Vb
0lKX4y38+bI3//spRMTRR6+Qx6mD+BHlEuEExV/e9skTf8iI77viwa2PfJEe74//Zs7Y+OH2vX3y
/v7J11z+y5JFHsWMHvJA/ipLOKVScv7xKkLgtU8v/eSbP2DJ9z3z9cZHfvn6+d8rT/T4/vb9/ynX
kISLhHBIi4e9BgoYjiWNqfhc4ZJvXZP+GZu+76TvPOKRu9Ls0D7+Xr6yUNC0+StLWnJEJItFfMiU
jz/fegojcoQoRUwmj5pM+tmWQ+S8ve1vC7v+0K7fcNN3n/LYU8/+/XcreLvxtr2txtvhL4QFBB1J
xChHMfsNX+EjhAmjJHlU6v6YNd/30MN7H/lld/N3AwUnAKz9AUn+Vd0HfMIESiQj8hMUw4/zJz7i
OMZEcP7lrZ/azx8w5fsO+XrjI2+c/Pvsb1bOLsb7yT45u//Pf7df9uYvAGnsiCWESQb7/ajnSC5k
gsnnSvfIH3/QmO/75JubH/nl4u/mlgMD+s9/Dbd/JaWBPBEM6Cf9jT4DiEBQyCQp40+17VG3+cWm
J/8GEn5b/C/0mu8945Gvrv52NOe5bm+N/eFu/DmdgNAjKRPgOdBoPv78iuwkRzRJJBH4UQb9AVO+
nz1fb3zkjef7i//HK9pvoceH7eWb7/xJ0YbERzKGdh8f0NfDanbAZSAP8MM/X2rnD2jNtzZ83wv/
l+jLbyszX9Ws7Ha43XyUwR6IMz+++nGJoNE9uvVHff+Tz/bvQSojlMKufpXXDg/5hjre3L67fQAj
Htxzf+uHn59GEqCaSASUNIKpoB/dN99/ukSPoAVRhrj44tjW9kP581Msjjj0pkProgQJKUCH83b8
eAlgOpUxAqguE0klKBBfVnhpTShs+3U7Pv/+pB2bS6vbwR+kP0Al7tP3DrYyzA8qYAygP4ZER/A7
XL+7vQapE76O/0dCW8yHXpCdp836KhAtpM1EgopKbmk7N9FZqV2JPvT14N1mjQY6TGqJaolP0FqW
p20b6U2j8XJeoqXdRLVxJ31MrhMpu9OhzbtnONHR6VjWPChU1/FZh120oVbri6bkbaGkHJObyMxm
u9DRtp1ymjuxb5aSnNDQ4w8xaLLbFg3ThkQN3RZTyDeTI2ZKHSLzTs7TuB1mQYrU8amZVRFskZkq
qs5RFcIlrl2uN2jyaHi3VoPsg0qIXXtVTf1cZbLy09skEcOLHPYnbQqaV1knG11cT9roY4fnt3Xs
8rQbuukmHiW7FE3dpQUKeE5L73HYNqv3fUaK3DYXVCxJfcLKMkQKab9rLGaq44h8mFqu0zpatmvc
JKWyoUiOeR3KjRwmcoHi/J7V86pCZUM49qFc+m1XNsu0pYNAXNFhmZ9xjG1WR56/asIQ7Z2k84u4
maJNU67d6bIaXI+KY0+P65ZFe+R9u+8n7Zt0anyOVTSGun3fdbXfeBJfl3NuN6hpmsuQe5RZltTZ
uspy6/tkfjlzWaUF8PqTxPPqOM6TsVWDa4xRHXPRFTGivW5MZLmSrjqZLYmzqYXloq5J7iZTVcfU
OH5GE42zgVSw/ARMe489zndyKov31M/3FNdkJ7SeszkO1bHRLH47+rrah6Ltjj2PVbPIlM2kUC7g
t4xreoylxoqL4aQeO6emdiXPCskmcKk/i5Nob9oIbRMzVgrredw0hI2dWgZvzqs6yq8oy58lQ7tm
xC40TVjzsmWIZVMeHdNqrTpFZ19miRujSPE4muwW1a3IitYKqnzUJMqOxfq+XKicUzK3dcYDR1md
uI3tu5fjHMuruMP6bK3QrEhU+JftOjTPTDH6nVlN4dPCtKZRUVG174yvlkxa2O1CNWwplyxfpDzF
OELHq8jRhWh8MKpa9fisHEV41XNstuMcvFO4ilyZypJMWI2uo13aD6u/mvKi2NK8jN/icuBVmiNQ
kNUUInkMlaI4lfkgb0Sog2Iu5NEWOx6/TYpiOJUdT64qX71MQtEUig9xsYuoia7NGmqiWDNMi8p5
EaetrMKmStYmpUWZjymHv8q0pPS5jYjezHToTmQddfd10eR7PDE2qLlmdkd016bUVLVyqJ9VyfXy
uqpXWM00LOu+7MkNpA8+j+vQn+Vy1FKVkyjksey98aqxfVSfGrH0N2OzFL1iaKl7pZcIX5Q6sa9R
FVlKj0sRL2OaBEhNBRni5o3w/WCf83noCxUno3ztF1Zl9TqvgyrWfqL7sWQQ+9bQTYHz4ThJ6HjS
h+DOJHWmUCtdp+tew+qqjsxvKunc1jPWXRjZLbseI5MVvi5m2Ka2npVB06hVSePmeau7Ipu7wFUX
+XorsUcvpSOzBd9NXanWuChhDTLxaRLpQCHNsN8sPMlTSpYzwYp5L6wYUt2XHwwWWYLFqbHC7nIa
sauGJO4EjQwGXPlaRamvRxl/gFlTMapAyqjM+roiqqvyZROccy9LO+MX66LHD8b0iYrb5DiqXJMF
vOY7iIZrGlhXqCoq6pvJxyIdumL7cATzTTO6sy70uig/T8W+/vqv8y+jto9jmV8+P8zVfvntxjbw
54df+c0HHUDF1yf9Mv45NPKvs6BH0ODTAO9LV/0zF/8YqMAsZiCD/jao+MrrfwEin+/5DCpgeHfE
QEmgiCRAlPhB8P4MKjBiRxzwAYk5wHKKOID2z6iCkKMkwQDoYYSJDu0eev0XVCGOJGMxRxRUI5lw
oMxf1v+NIwFHfQdV8BiW8w2qYBxz/tFCwDaYE/Qtqhhz2ncjbqd97WoyKU6S6Vrboh82iEhvlAmo
bbK8cdMHZ6LuKoBFZl+LOUmy2jfJmgqcFG/jGrdt6nlBIEEDlW3azPF0xal9R5q+XM9dyZhTia3K
PGWDHJmKfTmoJTA3ZR2q6aCSaM6fLxLls1pcGb+jYfFviLMTOw6IF7UqcUFbJWwZCqUxay6NniOi
yFhyp3hlkl4NPF/pJg+ii1XM5qnZYD6hSYUltoMa47n1yuRoJSmzUHWUs6G8EZGhOCuo2Fh4xat1
4PU74YZVHDctnfBp5/Cw70ZtJxXnU/02jF3zxkceLSo2TYUuwJWrVwkU6Dldc01D2rHAdssi0KjW
llenbp2wSVETmWXb16JosqFqoaM7XsYnxdySIcVdpwGWddOg93xwQ7VPsKRXa9PgUdGu8LBPnM/Z
Uhb1BHV2dFzxvrqpOvchmlj0ahWtfS38YrMYDcM2EeV0TkLdbIwU7nWT0xwKMH/lK/SuCf26jaRl
KA2ml6+anPWpMXm1o7lhpzMSUxqGvr1tdO2h9/HpfGpbc5ksda0G32DVYm0vB2mkVag0UAtXzk7s
DH0VtXw4HZtc3DRCPgPI6jfBj2eMRLkKq1svaCk8S7nQQ1ZS8Aq0inwzk3Y0KheyqdK4Y/4y6WWT
xm1YMsPZhwJXlXIrOy910ezrZUBqaUJ3RkNCX2gzr1u2xklIERnIpnP1doQOV5OF3o8TKtOJR82b
BpXUKTMlvT+LSGRk5pJpOG3HqLpq89XMED18GjZNG+slq3zpdLqUU9kp4zC0ijiqq+IqHzFNWiWF
r9vMkYjk26ikU6EMpVWeoa7q+ZbJPm82krSWnUTt2gsFgEQbJcjsinQ0fFg2KzgaKx1GXEBPswNT
te9zdNyFwbwfAaIlW1eU4tJNXfxyHCEezwwkmclM7PjLOQ9UpIZ1+sQvKyv3c9lLlI1F0kwXIR7Z
W4emFW88NgLvOBNOKlezINVEKPR3E8jwomisu2ymunVZOeR8BgsWO+8E68b7bp2TKCWWj+xOrGG8
KRtUAILoF0BvS1/mPM3rTjfKLEPYTbyK/DHVFSqyAEA82syxRa8GGk1C2VnXKu9M0yiig34+Mc3e
+Hktlk0r/YAyBtXh3WKi9arWpj3XVPTP44gmr3TN3ZLVDoVrG9b5Hvd5H851XI4s41VSQAKuQl+O
ovV3nZ1zf0N1AgzAuaQ3p4EtPld+Gv24ZYlswisvF9RtrMgTkVaAEeYdky0gm6HyrsvqPhbXDSDT
6DhqedltQrd0VBVAzVYIcLbEGWGYtrvZFIBGuSZxlJp8Gus9BKuoUwmUxGSooqW7WByauUqQk+OO
0zDG17kddLlZY4bfzgTNQQ1sYqXKi9k1qSFhea2rIUq7zsY+NXIJZToKjZYMuTW/z6chf1f1JdIA
PhqopS4f9JmO5NwqAM39oPqutIliJeChdGZAhJQs63VVbq7GYQccpsCpzREOENs8RKdD7pzeREDK
XoV+Ts4mOWtx7vnaasB7pXhtVkS4sjUVF2XBD4ELVdGmAEvKV70JyX3NgYoqMU3VgQBVyfOVu7pP
y3bWp3IhU8YCjl6jyC8vAK7l82k7F2sHtVvAuj2EYAyYLpnzCzobg1Id86VUC577N3TqaK9mGXuv
WsPrKIsqyp+5cW2NqtsqzrcoqU0CwRbAFSJa4qFRXpZ8VWWvLX02rrMR2TAHQrOupMKl0VpPPGtX
H5rdaEmXq9z3fbWZQFmgpZqkaZZ7EG8qedyDrpPVws3zs9k2U3k2BgfZNTeikndQqOz7apF69kp0
5bo+L9shmNfTYOpus0Bb6S/4ottcuS5e8JnvWmxUz20jIVpmUe4BTSN77FntwzF1FZ03BRT5OJ2m
Mr4TuvEkHWMHPakCgLdfp4KmtK1kttbjK94ua8r6Zd4kU1ltq9XuKI3MJi8XDrETILXrek1X2S/n
YmpvpyY8m4eAoYd7UippxSuweS/Xvle2NxvokfPxRMo5K0Yxvqlcj8ZsDtKUKhaal2nR102TdZrN
i4pox5ItrmJTqcInhl/pYTDnAe66giioTmfquiZdaOk3DLlz1/A+0xaopcpL4jYVqTuxQfV85cig
0WYOvbhEnSfZ1Lf2nCa5ADpc3Ya8sIqsFWtUHJpm00VVdQK50L8uJpsVCQv71cYnqC0iRUnPFYmN
GVRVz73CmK5ZvEYiWwBhv6uqvnsnOg3IQbeVfm16C0TU9EJkrUMJ2OWTlFLvaapDgmvVgeLxelgR
PGQpTkQj+81YmOTNCKxpz10bIObMiJWnkX4VdILqDW+4tltWQAmwkVlvuJujHUuWFmVDMeMY+rT2
N0Czl5eTJ0sD1CIqXyWgKD2fW/SsGUp6LubYeaWT9gYHT58PEI54W4dkvfRFpHdhmk2ugPHeajnF
SoMAc2J4dGO7tX2RVLa5zyMckbSpdHhmW+cyXMgms0sEJJkxVqaQYsveQk6n8SSTreDJ3SBMrPo2
Zqk3i+zTRFsOyQR6jjvBbqquQOiUKQ7z+tJUQ41VjZoiZFYsgh8DuJncbl2ZTgblfKS9GiPM8NbZ
croc6IJ2EmkBcTIEvkOdKDbA07uTeWzj13mZ0+ucyfkcFKp4p7uqymhFBNC9fG6XdE56fm7wiqHi
RmLrYmjnVdVEDkAnlFWRdKAVTNWYOTaQU1+uTNGlQNDWPPVp4HZ9HlM2b2VjyIG8J37ZYdGBltRO
Gm0LGY25qpDMtyGeXSoqTBUQ3UHZaB6z1vj6RFYJOoFOYZUsWnIOnMtsuqKOL4Kcwq6jI83WJRm2
OUx3j70WKM1Z3l7WOfbslPERRK5GuH2ViPhVSyqtRGmC6vUUp2SN3R6kYrslPu62UooLXXbRFvGE
18oD789CwE0GfBm9GBL9ouNSn9oVx5A7ACaSqnlDMTDQtu1FRoDfp3KZ+r3p8xSEPLqTDenVtFxw
hvA9Fkm1qRlu93WPcBZPtNzB8UWp5kVeFbbWe8AmSzrq2B0LiCk1IFNmMfP1fgI4VilbAEBoInY7
rkuRetbVW1QkNXT+6gokNHMt23KCmO7GtEvwKV+42+UayLa07XBS5YwVeygERbasMt4ktM+f6bqy
L2FlrgdVcfVs0/jRlbsmaok5EbzMrxfRzfd5DyJH6miUZLRYfNgAxPI+mwF2YcDEglSXhabF9QyN
HpAsayYFng6vahhsqY6YctvUfqhAD6r6q9IcZCbSsGLMCGzF/Uw5v5qq9aL0GHoNMG7nEUljj5cd
65o+7Wfnb/vCTcer6YrziYKGsTZJQVXS9EMNfMI0OLMDNS/HqGMmxUIsG0vngJQEJO93/5+I/2Ds
8oBUHybxv03Dv45BHt3xmYQLfpQQHMP5TEFgTkDwAxIOAj4o/XCoCUgwBAWFU02fSXgMJPzAy5Mk
YTAXkOgBCadHDJR4LuEsJ47h7EbyZ0i4+JaCoyQmMRB6xDmmBIYIMEJ4KOz38YR125bdeTlLnWSd
JQE/q2lXk7uozwGBmShO6OkAE/Rom5u+Wl8+2KzvqAD40WgBwQYkMQwIOYxzZcxjWOlDC/SsTVkP
bjqzvutIRqaey+e0iPG4D0yW7mQJMWGXed8vPlJVtXB6Ypp4sE1a4L5YZ8V9k8el+h27HokTCEoj
LArE/ASBUvIruwicqhnwbPAZmQfjM2G5LtJei3lK66ougAVXa88v/BJTv61BfC4zETdBK+MnXV12
oa5n6O1llJww60e8+R37YKD3UDwBQQc6JyEYpkKgykKwfLtvdWwocTFzZ5rrdcyQRXE4jV0kLqMF
Ne7DUrt1OMU11NLtRHoNwgZwR/Eu1OXYZ6CD99eyJmI6BdmkWbeGTVJfztCh2OXvWHqQcR4Oj0Cs
ORyDhXaNMYhAhwHkQw9jGzCNFoJPV7QADJjaweX7zoh1UUW3AGcuedPeW1uOV3Xd10AR5s6z444u
gz79sS2HV31jSiwwY0KIhEHgwX98a0qry3wxHM+nJAf6nXa4AbF/noEXKcC3lXujeTeUxe/4ClL8
8VsTWDaH0/KME/FY52pXG/G2CsOpheP2UzaufScV4zVCaTOsrLtZWV8hFbVULztLGvg8RJWYrn+8
+ENEfLt48APDEC6SUCzFwcwHQ7wYoGNZdq45Jb2t65COztKuUx100OVTs/h0bv7y00MfTgwfBSdG
sWRUCvA2ZA6F+eS3rwLpqp18O3enaKlIdNLFEx/3tKmWVXXOagtHYL5W3O+8DgrlNytjUA8hBwQc
MoByAqXx29d1ecFFAQr4SV1FAXDZpy3EJY9PmwQmMS/6tqHrPgwW4NKffDWcUEnEYUDLCZhBDzvx
YFMjTk0sg+9OeISrZSd4M0ODd4Q/s3qFfY2qkPeA3cao/52oerzHDKhhAh2Ak8PhfsIfqacRCoXv
49ad+KLDCAaPDWT6p3JU8hki6ccLxYw8KokYehjGWMIVmDsjjA9ueLBWr92S28hNO2+jYDdF5MOH
IV7DdBwXkrIN5LVt00o2a9rLim8qM9HTxiQ52+SuC8/iZABkWFO5B+ZssqSjXDXaitMcpiUHFW6G
udTCleuH6cTQJn7VST4fdyji17OEueDSt3gTj8PFwvLy+ZQns6PKyLyT0bbTi67pCYrWZYjuJwO6
oAd5+YMc8v6dG/20LSJs9mW8sgsIh3fN6IAnoXo4x4sTqWOoTyXJ8bFZRcMU6Yg47Ws87MQqxU20
MPFM24O2XFgKGrFNtqh0zVm/2C7TEUy5VdWaGjaFtCk01Rcxx/11mZBahampt3Zk1QlvbbFr8+bF
7Or1aprJsuGr7bMJj/lukJ4fF96Wt24cPiTDypGaKcyQ5VyvKp+jNWv4UO+kBNGhY/0kd7ANsWpB
WbwYBOwEjipcKufw8RAD85qBBb/M8dxsCF9qoXrX9rd9PZJdHoBJtyy3N0XnxWZFeZtBe8bvxExC
qULXhw2Mx8M5ZfWlj2HWx8QwgkQ54CvRlvX1ZNH0YarYAuwFVKwTmcRC1YHN7VUcA51JwJJJ4SIg
n7KWo1KNQsRvWY4Lm8KgojsjNrCTBYTFFMSZYccCl7uRu+cVKKAntuQHKNvNINp3eVqW8LV29EO3
4ZGMo1NS+PUMKNl4k4u6fFNNrckzKA/Vsxr43nMs8vhZVJTTy4biVQEllJturKPTjtNILVoEmQZJ
ca+6BgTKqevKTWSawaq+RpRnwLGqu3phpwSDPsy/HHRIog5EgeddEUFwXSx0YeOJzcMdw46lCwcc
b6rg91FbLKeTpMnraY70ApJQUx2XUTQWagC6emxR/5IUyLyPA8N7J/y8q+IOJgzcTBcdzPUOotlB
YdLpiLrzMSwDzLQda18EuupsleChia7J1hANnJuB4FyNwIgI8ROwhrCeUzhhkEELmDaYkLxRjpXP
kx6fVQRoQkjse97ZXIEavMcuNM8xK18FDFp7LSqQ7vt4VgEv6A3WYjexJk5hPujOQjGilMJwObfT
vIOjEcsmNnV1vBTLtNGkrlMc5QGijop5O+HIp/OB3sxDIneEVO6YNM5etnHwz/maNxe608Wlzotw
VhVxt+m7ZTyNHI/G1CcTi9N17mEaP0gMeenINBUbljR5r5Jg3JTmZbncx04TltqxliDrLeYcpthV
fSpKUBtel3Vuojd6Ck0ODxEzMyrIpCrPnXRt9R7nFf7QgefIy7WN++s2tIxnc9sNw4WoCOevZNLr
/GXvoJ03Sq+60icTnM+oPwg7TWMakeD5cw44430vTNMDHBz79XKiolhgdi3gnERcgAC+/QTM2oiP
oB7CYQSYHy8lBat8qOLNMqMa6TRaZqpT4adeb0M0jTA/qEpAdX4cF7OVlSUgsnuTi9SGBp4wxREM
gqOg6/PDYCpJp8WN4qxo0UpTv7QazpYE2II2tfVi+7MFGzpdJFCJKd10VhiAzbiHuvISjtwstWpy
GCGqFo1yTYFXFn5DoY7y1CZ2pmfMGVafdxL0nkuKOuiwJJpBFl4D5Md542p6S+D4CDtxwa8vWgkh
VqQV7gEec15AV0o6nbPXS4dhb7yA2pH6yAwnK7EuLrI45wgqrlvjydsGxnKrWfNtjAcYBzYNyB4n
hyHbejm0IP3cNFxYs4H/XWSWYwrROQHZnoUTChybEwEpTdf2vl1NCcIhjBvsKfEwDt8jObmiSptI
6JlvVwQeKjdJq2Xfb3XC23M+zCTetr6Lr2MgQ5U+61AbKE8j03VVc46NN3VxysYGzlyl3bxMULug
yqNUgI6DwLlj27VbENZku9PITh5yfxIx2rQCwdmNqatr0CLXcvWkzXCNkvegcIiyURaHpCrUMg0h
2iRw0ijZsaIzW6vLIgFtaqL1uGM8noWK4lLYMwYHeIoTuSSUvpSLmPv7pp3BLZFAbvIZwLzDKZoZ
/rXsgH5WotsUMACozkjb1uPbYZ5bDcXPIiMO7Sm39J42aHAwt1xzNsRZBayo+ADoo3dXK2DTdQ9F
kvrrIoeCCcoPwPZjW7pCv3AD8fxi8mGFnSpxF+dv2j60ULLysdH5dUcwgoMKnneGJmoGUgViqAll
V33QAFv6VpWmnboohRlhZ4fM+kAAlIZ2GaubqJMgVRYV3kQ6X5QRspt2i6+7fdGb/H+yd2ZLcuNY
k34i/AaAAAnekrEvuSozJd3QtIIEV4AkuDz9eEjd1ZK6p9r+65mbUlXJIiOCBIFz3D8/2aejzcTd
EMj5o2z67IUtPj51TR6mU8G6japY+Iqy/M32ujji6zW7qfnhnwWQ8dqqPIciA1BmR7pAL6/b4SEe
508wQXNotKLYZ8qoKxnqLJ3EgnXGu/4Yzhl5pm3W7Ffe4WyZhQPTErV4y5k+dthXNnEfR/dFBK0t
LuJww4CLbHJrWeIiFcoki6Nxa1fgQiWR8WnhZNx2sV6DNJyxsah2Bl3l6VA9SaWrjSLryBOCVnQG
cGaqU65uyukobXuNpK5KyOmCHvnqs0NRl+wQMJ9vTT1luyKfXtlSF1ECaKhP4ya0Ca2FPPvZLSdh
pD3zegKHAhHp7BusajngWuddG8I0bDr5meuu2gdQ0aC3jWvS12NzHBplH6EHzokK2uXo1qLfNr35
JtbaPVktm6Rn0bhpV9A+bG7zp9bgx/VMRy8S2rVKGxgiF0ebJkiWvIvuzeRAbkEJhslDV5bGbmA+
lWT0L+vUuXpbDC28Ge+DfEmDqPB064aJfY8zoi5mEcErz9AMJ1XTVmnfEQsBjJpiN4Js8Ql6K2e3
eZ7J15LxRe6iWNfqg3CxNnd+WgyMFGy+6Dplb1AC9nm+aaRqeNI1yqEY4qMrkhXlgU1MNXbPBQ7r
k9YF/xzoNjuXwcSPfK5an/pY+33QKRYnSvLlUA56IRvXxma8YYTjadbD9NYODu61dCio8O3V02Bb
hjM/jMp3TW3aebNoz9/g76mXIjLzKXd9+zQUWXDMb4395oYmHKmdITU41xdbOEtzmRaFFNBwuy7c
Qq4fsnQUZfZ1GJf4VbLCqjSEi0uhki94HQSeuEkcmW2TWJW3CcTJ4YAfDA3celpUm34QYzpDYma7
0Y36VIPDT7ogwLnlzRLnKS9cMaZi7MbLUjj30auifGbVnMH5s+P6FgQ6xIHSVWYXtXMc3KmB0D5h
tLZTCh/EXGWJx/6k1NK/DGj4H7Ghw/cBHWXu3ZxVh2Gcus0802rZ9ZOfiq02NjAJqXyVCkAZIwT2
Zb7qINT9wcT5NOH6LqRO4rmUJMkWU535osmW5ev8qfZRtJ1dwZ5hycapD9YmzUupwTDOcu/g+ez6
rC7elU31icF2POALSp+2aLHecGmt3IAf6IECFiza0DUOd4Tny17nfXO26Jv2AVT3jQ2iAAihq3J/
F6M+fLAFnV7CIpoabMfZ9DIHUKWVseWlHMv62jX1lcA3+zLZIbuGlVX33OfDjoJNOYg2C+FBwY7Y
LwXcoFgZaEyl4GlcGndZwa0eyp4DXMNuQQ5dWLt72a7kk0KjMqewtNcveFh5vaFB2HyoiqX7JEHr
7sWovvIGBSa+Dny3LVkDMaJcmdBcFTFwzALtWO0UsRtW6G9WmfBEJjwXmEDA9qavVlhCzKG/avor
Hyq3ZbL7PA7lpHazkuWGSM+eQ3TBG1/X+QE9ebdtFvlNzmDMWF+fdTTqnZ2y+JFmnL4b0AOcKKrY
lLt4uhsmmI6rajkQwnXYFt5E72Wf9XfEACtUZMj3rQBmGIkugpUBJ6gWkPFZXdBNpQabwiq8MMU4
qp/epnae+nRoOV5ahhVAkQzPCHzRD2IydNcJTUGCCpoOAHlTr/pDloUBqjHfxcEukKioVnygHbzR
bLPS8osLIhhCFYm33pMahc6wHJoQ5vsSjmhHSam3dawHu59ZMH1ZJvHSCVeeShBKJ2lanaDKegqr
IPqOHqt9BiPS3Rl0HmBVQnC320mR6SkTKJA3Cs7EPe9pE12XGk9XQrhWZ+C+tCiSyCk5JkQOMkhI
u4QPBWDedxLtldornxXmYJrI+KRTQ/YRtQ/bqCFedbKE9RMNKH+/ONvv26ILh0TpEk0ZY+Wrmqtg
M8jKbcomk0+0lBO0sbg6Fi3/ME6+e5ryGXWUzfxD09nptKyxxp4N8yULlyGFBdQ/ZzeIB8YgJlnM
DCUdEqVvNnQq7YOK3BeGv5qB8UOYLxAB4fjAGo+r64g04065ITrDNMeH8F39BVtZn+iczG/t2Pky
FVNUHUEJwAkdUAWlTRiSbaXgN80uWi54tqsELlN8mW0ewv8pP6M1No8l2pB0JpY/NmLAWscJdZgb
Hu401SjKsE5yCBC2PNbtbLYLr4pncJsenDan3cHThadURfVHYUn3vrPW3gmqgpR1tQWLbMknCKfY
xNeq2WFFR+VBcbLuIFmvS6qDjH13IF3TNYqqbSeE3lbQsbZ97IowYaULEmw5UY8uDzsjqPfGYzHm
NQDN9i0fXPnAy8o9hWFQpnng0SoSkHFJQ8prXKA2o83UH7rOfy1E6YbU2z5s931TBEkXld3HNTIi
obJAg9rg3Mb6m0cLNl5/kvixNaxnsECGsgfWt+0pu5211PL+HMDkus5Adu6g9QWPveemuVlQ/ODz
7Fw3Ghxxu1YRcKohD5LZsGA/FGSatxIF4HNuVHM/Bqz4FGMQCr7QSr/nEDRQ2WdoV6e50xsIddmz
oAO9a0PPeTqjJrw0gg87V3Sepow14anLaLTt13jaa0GOnnYs0RXIbd318Oj7ga0Cpiwdvo3Qym/d
pN80s2/3VStWwLgm/NiXlH9aocUAlAOctUG9jwum+mjnULJucQG+VSJ+63RJ0rIW8ZNYWbdlU1Qk
S1ZXBzZZBkau7PeTdeaowS2mWs8zLNWeLRdSccZQR0v5RrkdHmcfeUgiUuIjRGe0tPKFuGX+FIKz
30EBrsV2Dhy4chJ1H2o9LQ/KLtInhADsTuIevvYGciOg3KGsPoIEn/oPy4KnHNVR7HesKfHFGteK
L3Gt5284LH1a4MZeek/MJmhjqhI5LeJ5FEUAV1LR9lKRaMKOyUffpYHSE8gIXxZnSEaZvmShyjZ9
CeXoM510Fx1AX9TjBm2XfOMSJ1hVBm7KGZqXmDRxYpAGsZcRC3sc3uaQ+cmGwAI8D2yRDkyB/g82
c9HnMyirfp6uC8vZm/E8Tmgn3hxO2isF2vENWglKjk4TLx7Kgdm5zTZctWXbpWGAz3byP3oYl0MZ
uGtKsHm7HKiL2EOBGYAgrnOMoyFCmXS2vMDf8q7rmqstlbPJumT4P0ufZw1B3ShXiyeMRs4DiGlp
fLeOUbFuGuuFf6fjQVyrAejVtZscDT8CFODldZ0mxEiysFLRJiro0OybShE8gatVeNViK4iIeWHL
+BJb3PCnhQcznKmGAuVKC3ww9AgFCAKx7360z9i4s/kLyeNyGJIskzZ7cWXYBzsGI6DfqUmr+lsB
MG19ilZaQdTrVoUWEyza4vbrCJ71rFa9mrMGZR49BGTgLq2DvICg3wLixh+C2QUtFNXKYjOcaxrp
o1qK0RyQQIruKhmgjwffkhUf17YOIGlmYOw24xL0t8AJ7yN1Ggzh8z0PwAldS0SD+A1EnUvsrVVO
ap4sfQt5orOao/2Ns6B+mFbS0V0biR4qSIlaGtRqtdRnRTSkbxpPkTiM2GngbSB3ML9JhBqUSJlv
+hbUJNq/vWIDH/YoTSEW6HKm7LgUCg0DXKEBqQchlxrYTYzPKhB6Kq+ANVrznRSuQxPkUaEfO9ZY
tltHGhIgm0s1LN9XptzaJpFeVfg9koFpTTqPPdYTY/nNMmtbXPiAOPwzi33onyStOPrSIVzh7IWZ
6ItLlYOtPNcswHs3EUrb99iMDX9ALQT8bHTMPvK2Yp/KPAilTWp0aw49fODmbaHRGuPJ6WDIZLda
hobL1haDvwm7TgIFCWISfrc9Yf7dVMYBbl3lFcUfkQxvi0UuQoYA9liL4qmOMnQjXabrJM9QYr5D
SkZDHp4XBcR5ncyJ93kkdi4De5Qy5DyCR6RQ2nZns443O5TJi9mKmTfyxtauzYMxBt8z71uEjJKV
m7w5VYVm7zMTDcuc9HqSOeo4uGRpiKVxwBE4xZcVpS7ZBgre7hVYm7CALMXKH3PRkzyZCgeDNKtD
NIOLindlOdbDztIV3xpiB2IrbpwVqBd/U85KjZsZKs6abTagItgVQTjVMMeAKW+mnpUAiGyH2gob
32xPjRd4lYh8pFDzwXM79ZNa1UlmY5MfUfF4v25/uqLix211oOLYM69GUL3WR6E9Zk5Smy4l8euF
9FXok7buBr9bxlrxbbz6qbmbettXGzOP5IzFReK70Yn2uOId3ZMwyIt9intGyGYBN7OHkG26E1pN
vpxhjI3RzjgVNoeKjzV9yst2aTbYCOW6iQn15s4CWY4hK7C+uc6iiTeyr7tsB+7VoYZtQAJe0BhZ
gDu0nOttB/3YnIAbFRB3RezeAMeA8aNg9KGusWCI03Je2/6LMKWoNgwI4+dllP5B17hFh4Uz139F
llqUKEpb3O5Ru3rZIErK36IKBPb7tgPMeOWr7r4GuNWfoBGVwWGI53bZhXOs2g0v2izYLNgYsu3t
CcMWrdDUH6rmtjQGUy2ffz6cg2NYo4q62B7osEZ5mTgO5PbQgENfNnkIaO6uHtu1P3FTA5SqUCiG
u8FBSYQp1DV8WyJbdGZeN2NSBMHQbHKq5+UULtzp+4BmrT0b0lQ0QSk6DtBS89agrwTUrDzbNMB7
UxO2ERI4WLjRLhrickx1S8zZL7HVR4w1675HPZ3y70Er2QrlmWehwYUTUHYs4UF0gilS1++FG/HM
FyA23bZ0NWJAiUbyB2LXCtJ9feDc4xZ0kajKPV9rvZ+443rTV35Qa1Lr0lZ7OUTtckLHDnsYDFDQ
mO8G2k55wjEQllfpFcJ8AK6wTHewf6GsE9mFza4z8fJql2a5AKWHKQ4jAumhNA5AZt7NZYO627jJ
6rSMo7A+SeTI7G4QBVlAFXctz16LKJd2HxOpCPjbEZU29uk6m+4rAU3sPp6LvN2BK8WK4MNQBPu5
8vCzcjmPIzjgviT4Dl1NyjopgVJWp75W4KHA6JvDyuNCHlheIS2AdiN+EaIFyoonuFs2WtEBz6tp
Xb5B7tF+pogXxunQIzuxY5DE3jursmkjSlNxILS3M+KnVTrXeWW2bWHYsyzCVl9xkWT72Iolg2QB
M3V47ZZ8CO9+7piR5SV78Y62ZjczWkhkBxgPVuCigc/3pB9x45Bfh/ErcsFuOzBt8gNf59UcOW7l
sfO5MCkg6aH/GjqeDRuPEw+7T1i5cL+gDnsphVNiQ4HmfehYRP3WL2ptEBtruwnpiXweQ1TKuMmI
XCzaGnJoogHLgi0ZamLCRqDuk4B9AeVzmMmeNsUc3xMon1mCwMuoPlZSyeoq5jL8ApnBLpceGVqx
MTgW/TtURNI/aVS+60PGfeDfRXq0eHzn1h+FIaG/VI2m6xMYcvxlCLRohAyClVQcM+Jy8cU04YJ4
bEFxSJ6DdV3sN5wnVYkDhRY1wgHQr1dy1wMf6PaTqSg9SNHfBGEyciHjDVrobEaQ1Wsbfslqh0SM
ApPaXpSTdZvftim2bghV7ZoD/ETegm5YDEMB3LVtl84nUrXAzm2NHOo29DjpP7ray2mTTeEN4oE5
EMMiKGJwKAmDbI562EV54597V/nuEc3EUuzhx0p1QWRzEkAyeV0fuqw2H0q3MIMlOip307BnuByH
praK3UF/qsFFI+OCqAtMU4jtDinC13/USJKOAaquRYc3jLJscHSByogGPMV1vd5pWvqvrFiwA5CQ
5WRIkUbIuo9O8gEEJp18ddXIVs7PCji73hR6xDprFJI776iJZXuEdNF1B0KIRsZFzuX4vIJLZQda
oes5+DUirzCa+sM00aVLBYI55pJ56Zc2RfBlmYHuEP0tiuB9fkLPSpr3OuL0c0S4sV+QLY7RB05z
HgKDnWw+owaAZ5lTBGVqrj/Hvp/y91M82+yTXDKsjQzyZvwdBstsD8uQZ/7oFlPckOVyhYadw4o4
B00ZlNdeo5DfZj7s6fMCPatL9O3CHoK+IMOlQQCmucvAYnS7tR54+Sbh82OjLysv24TledhXu0AJ
LmAfouj6mudFeMtjZK0K02axsBQr06Oj6lmucV3rh8ACeYI/ucZ+v+AjTwUgx9Ksj10GW/rcFkPY
f66b0S0Aq/RUgNmBCzWeXYeg1sGBsWM3k6VYL6sbOL/roJQ3CYkqvyzIgaA9A8RM2mF538rKFlBH
Gjldazs04skzHI6H2jHszRYdenk18RSuJ++rBjxQRwcVzSkpl744Fn3Wxg8mi0R0p9Yh47BaULEg
QFt37PbUDwFZzugZxnFLGTSRt0iSIt5CBq7HfluZlt4g+0k6aIUVYq92Mw6QXoCj2jbU1bYGU0G6
e0SKBxZfSRsUuUmKCoXuuF3xtkXzX2C3PyjAW/suOWp/gVlQYQyi5XewQ6KmdqF38963dRg8D2KJ
+7fGiK78NOcSpl3M4Lg/AETFM4rcFY6fH3DJP2Y1/IPg+Tly4NeY5a+py/83U5642mDU/mKdbjHS
3yZH/DLV8V986c8X/ZXyDP4nAF4XIamJFR4KAJZ/pTyBeP2TKGX/A6IRKj0cScw7goP9V6yTIwtK
QfYgIoqt/EdO9H8R68T4CayW3zgzCTQV8KpERxPH9M/VhCVMQuLG7BSuVtZvY5c1W0BYw0NGiItz
2LVaTftBeL/xFMw7sB6dvfa9DvVFrQapnrxC0Zt2OJ3dzrWL6BBRUtjbIKotR15V7EvFYkyUMKgG
qkPti5BDC4CLhDB7HhzoSNom0TxvXKL93MKx1KJAUYlSD54J8weF5GSb0tBHO94rA4rF1fDWlYvQ
eMbxtsae+m1Ykf1HCYoAKWrYexr1nqV0VF4kLpthP1YjOlWEqnj1JtFDB1tWoOM5h8oIRH24FynA
A++3N7cWz6wd6yVMPQ3Lb03WDPzBMdleSiRSJpx1VCKX10KER8cO/mbH80hf8InHKGnWAkEC0c9c
JOgQMV4BUbVYJDby7boNsgrbQyWpfkGIwPU7U3Rwd5EwW5a0KaX7qoDy2yS3Wn0A4BntA8S0QXtM
CI4kciHZ823qwlgm89SGM/IOSI2AAR6Lc9GNdPoSNJJBzglQUsLSCk3zxkTYTsc4gy2NSRLkQ1jP
PQriPhMmwXCNALFFEO3luKkGhMFoklXj0CR4UZcf7FxOJM1Hi9EhcLytHRKcJf3wlQWEiKuWPm+u
BFSDsQ+lkdP4UqPSm0Aa1QqwAVSYpMjWj8XyLuI23soOVkWcX5fJPGOgADTXW9ajzN6HqrygNzjc
RPmDE3aLsWxfgzGT7/4QpyEQAP+BamlUG+w4bY8074ekRDRrB3AT1hrk6jYbg0TG7bX148cCMN8m
X6HLRgp4DaI8IoXReXTzmqdu9FGyxoim3YRsqJgQSQf+DvH+7BVC2fVfgjYExO4IwXRG5e7lSYbw
EjoZ7H+o2yzzkFkgLX3+Q+HG5mvTbGIvZYuUYFnjISJwSiL48BdVF5A94LGf+mz48kPzhv0DaQ/+
7xbRmCKRlhgIsP9Uv6Og1scSKuMGcJjddsbYTbDoeF8FGElBaKATPo0fI1Xc6XZsITwHIKWAaQ9A
KWG6QSEHT5Y9lvXK1Ub6bEwmM2FAQKmGO+2C4lH4/hVmQHUX9yZEgrNq0hhVVYKgbgQdv3r1kSG3
YAxGIEDl3gZI8aFCzcV91i3TGxS/+P6nlo6YULosgfjYwSMNNCaiwNiD/DiTrz/E9ayPtjELAkQ2
/imw1xXEQNfyb3URZ6elnjlUHUxtKGOXOCmRumy78iLjMrufM17HSWndDf2ju6VFM77ar4VWG6so
aqL5/VSg0AUrDmxkrT6VkQ4Rigs4hocge7XWeMI6UBw8HjHOISxbZAXzBVjKLIf0L4VeSjQpiOvm
e+1UDf65/xBJby8KjMk+7DJ1l9mevuYxi5KyioMPvMpEYiI0fw41XouiEgMjEBRjVt21LQTiZIga
s7mp+UOvBvxXTp8jeJEPsKThmdfgEn+T9kvdyW0MLTh29VfeW4FbX5fbRebTCYM1wi3QTvlA0OUc
AKK8rCEwFuicAMfGzqSIDYqE93rXWn2oZXikkrN7KNRk3yAoCeOEYCAMoRcYrP5721X1FlADyuqm
y6pdiSk3G7GaAJo0SOApP4wodZ6WqFz3gCtguWcCF4XZKJnRI+HfyJL+cA8CCLuvcY0jI8epAxLD
3+YLkU8au0mqDYSJLo7qww9TYTFNsEPmPkJgQeQpJFqd9J5+Rw4KawZ5LJGM2QSnG/IZWsPQ7kAj
3YexLVM0ZAqcyTjqS1fQ4g/XYSoxP4U17r5rhruVi+Z90NU9HgrkrU1RB5+WUmAMyiB3poFa0bfo
VX7YEb7M870AtJXEywzjpnSYGSBm9Bw3Y2LURbzrCEGLZxs8zlUE6bSd08yJEyrSpDcSqknHJjg+
odmOMwbdjBjHkoXjCrGXiZcG+96y5Cqp6xZAz++WRZuBpmtvYfcfvgUf/F1IpT9ov0R3dbEClKkx
oKYGynwi4M2efB1dK7TDTxUGLQFpEeNpNfw9firCzRDGzA2mw96Q9GPsz9h31k/onbPExeWHWoUf
1DTyYy/XMMmbZbwfIePteew+UDPRLTw+kzZ87K60X/q7KeJBnUa9Ut8GsVYlVnhTfhxXCIcTgOYL
Q4ArJQRg+8aWIvfpKkt+bKK8Pk24kRDoHYxXBink/Istgsei37pBjXcgNuHpDkHx0xtxk+uOEzCr
E6QYcB7Mkv1iB/BzfcyeHHqhwwxOaIvmRSYqxuim2Wqgvb/4JutCkduFyFjYhOQwCkGYBBSR67n7
jEFB1SNsqRdZV0j76SyyN+Iiv9dRhkFZaxcWpxX97DdIE+GZDxmZEzcHiPnBrJ6///BboOfTXYx9
VuS2BMqedxiPwNFes+IIoNxg1gvgYR72SdiiXNeJAk1Jt8jX9NjZXCUxZAIVFzSrDvOPLqxn3XzJ
kTavZ7Z+hx74DMCT6seoFjUDsh0v+kyLnMDlbaLOATxsTbfpGyrlBgDUNO7jRuTTvsNQKL+vu5Aj
hInw7voETUG1cA+7uU2jCdlPTIhZzewTWhaYaxNyW5RfkCXFSTKVSryx3tfYOAwe9HcNKlUDgauQ
BKNmgn68iwGFIQdZemSDlVjBcVgV9VBgywiDod8TRxAMhHAPSxS1p+seHTG82vIJVspxDIQez3G4
LBnmiKDOXI9IQWACgVJ1Nyaq0UH3fQlWUC+VGMOLNdD8cNqpajuLsh+foKKVwNPqZUJhFFTxBQdo
MV1hHdenWANWSvp+ySgaQdOuoD7o+ha6qd11Tdx+GVo1JtVQLvAJFihm5TgGL/U6khHd+A/laG48
xjMokFLDVGQflrBH+SaBHeMkDtFqrtPVrbk+j8iYn33eO3mCdILROmNLVJSwUSJX2BvFwTEs0We0
caY9D7Vm1X5oMP4rGZuZ5ZfYg5+AO4AacVu0dKUXDW+VHqVwJH+Zo6JePxJkHh8g4KnrQIloUMKY
AGnssQjLJ6RCQqQtEb0OsYtgbshuGtvhfi2oPg95PN5jywWEgK48e0DWaawRfKoiDEUYPPk+jayV
HwVGHgDPUGL6BiFz/VQK3e8w62MUb/+/ZfzZ4r37T7+741/dH0eE6O9axv/Lr9+4DfL7+dJ/No4M
IUOkCyVFokNyGDX/ahzxGyUAgARI8Nw6SvrLeKDgRzLx9jqu6O1FeNU/xgPxCJNA0WNSFiO2iD//
V+OB/tAkkEzEY41J4gg4xpKK8Pb3v4RNYEbBaBu74OqnW2YKsw7vVOR3HOA+3fZYfVc51fkCsK5j
H365Xv8hTvRHA4u3DjHmCO8ZhQwTCKM/4kQB2JlIlNN8pRBPz7MBrhjgeD/mEwLn6d+/F7tpK790
yzQSTCFCFKNlhgqN30zw+/cMMfgBQCAGGSBCoh7zYGQ4D9eWV6mtCsT3wSATFCYucqiIeQz4gJov
VHtkvD2meqGDG8f8DscXhOisqeTnv/98/3YtMNaVwXpg6PEwpwQjn367DeC8gJODvL8WtZt3ZDbZ
g55NfZ+VFftvCaM/goK4FJALqAgo1hZiqT+mUP5yyz3UZ1utVlwM5dOusXR6VLD0nosYTf3a5NUj
MPBpJwxoOsDQ8Uc41rfBv3/JK//h3t8yTL/dDgwdjhjuBYXXg0/yR8aJYcIUhPcyutwmCRzzOrbH
FmbsjZGlZzSbYq8xLmX39296u4i/vyneC56exClNeSz+SOblRU+DqJrnCwdiefVjFIE8nGv/6sGh
wrNU43z4+3eU/zF2G8WB4nFAQ0Rdf7+v2JpRzoWI3ebFmB+JWKxMh9JYDIUIpw8WRnhzBi6l+YGC
v/nemGm9IRBFg1Yo6OBZj2j9MEfpm19X9G6g6xF16MPhhljkjd6KKgbgivxNEkWOfChbg2lcmBeJ
4sHNxWfQG9GctF0/f16M859nVbZ3aF1CzPtqvTWYvNdC89S0fpndEL6zRI/Qxyu6nkKE06o0qpnY
GzR4BYRvNaZjHRO+q5hHpdd4mCvQKy79qNkDVXX7MpXLTDcagrM70AhLlwU1RnDFaAW/Vo0hKhmg
rL77+4v8Yyzq7/f1NsQt4Pi9O6hjRXi7Cb8saCeREJv06C6TrM27oGhoIpTXkD8wD6PcR6SLn2Aj
QuJYKg/rrjEM1QY4s00HtUYe1gztzzzOZAuPVUOSGPQzoS58/PvPGfzbYrhlnRU29B9pwn/LOkft
OME4AnolYPn4BAxCYxJBmfuQ+wpjD+XSide2cTEmLaxtdeLUZndUI8GT6KFzBRA3pe8Xkb8jk0WB
0NrSvKqIgDirgqm65lnXvgIbrx8pZpJ8zrtZ71ekipp7QasR6BCRME+IiT5i3Gd4AIfdfBZGrbff
9xS86rYGFlvV/X/Z2n7q2r/dHyUQahRcScSx/l2pZGoUmFwF+8w6X4aYjTmvuq8+rI6A0wdLwZYE
LJY5xta57bASIFlWO8iRTvviU1ijFJsVdyRd566C/VyZbr+0TeURd6vc57ou7LcKw61OMVkQMXRa
v6HhqbaysHftrMYnwNBhqjB1LoIEiYWKFi2TK5J7E+zMiGTzvSbj8AHMzbBlmJH2QDD+5T4CK45s
YNHp72Pc2LNGb3gFmAx/YwAr9y7MXLQbOmZfprUA78fC/FHqbDoAS+oQnhMZ3ygq3MsUhd0ua/k7
h8PwHlpQXWByXWw/hmQlB11k3ftsycYrPCVxdkbpc0+XYpetCsisLP4Pe2eSXDlyZdGt1AYgAxz9
9OO37HsGYwIjgxEAHD0cjQO7qbXUxurgZ6tUSqWclkkTmUUYGUx+NM/vu/fcmet6VBuZ4o4zVeGA
kxphxBa4VS1beV+qGnbf3jRF+sXWKBh2ABTDb/r+xZ/j/EevXcz+aWbjS8ROv2dHbz9oI24AtuBE
ioae6EckEQyPi1tNN5g0ISzZc1e8DgNwTtdSZfzVF7383uu+L3e1VxSXBZGaKInTOjiIBFtPlLJA
L/akfZZXPzbKcBfk8Xc8tki9/RpGmRG1RDT5rHd3XTei9lojacbGgiPkDJWBlIFNvsxSohUkFL/Z
4MZObJ/aN26q6uAYZv0tJfB2lflLcuhlasdRzKEk2aD7xYcA59wdzlP9xO+px7/uZhCTDB6ll0h5
mJGygkTpFiF7+F7Pg/FlwQD14LDSk+TRJn/Hqkq1q/XFfEpJre3yxbZvtWgLcnGWU26HUMZv2ItI
znWsOIvNUnvmqRf4RzYcJaYL9Hj5PZ9KS5LYyIxyN5YNdEW4zN6lJSpgLKKugvd0XKr72HSyLXAz
83ubuvK2ByIXk4woCPS2I6/kWfVX3qjjW8749omthHrIraL64BTh4t4msISUDW6YUNZYlX6Uubnm
MYuuvGuNoBH71p28Bt8Qr/hNjXldR3qZ3QHftQhs4jST8YDNjtBn3GPb2XAqa/Zt4qC85YEBERZ/
vbPcmbV27zBBwU3SpX0p7XrygcuI4TUD83tDiAi1VszZtkyGdNOnut+E6Lk3xZzZTxi35GuHArSV
OJbvC8lLAPhRqE+x3wc7nbaHTLl1FHQeZOBAuBzxBwTo1EKaXJIwnk7Qn/WtYQfGBrvkdTAXyaMD
0ey6KSjvM1WXHeyZH0tkJQ7ZJtiPaYMcaPfuFiPONqysxIVQCxe2DyfojwPgG7vnogtN/MIpxp/j
OAZfZI/NxB5AspYdtKge28R1omR+8AbwyRKGAYzAwotU7364mZNEgAWtG6SJJUKxe8BYd7k0E9Hw
xPEulsx/5Da6SxJSdbB000xXXxXAo0hUmbdNOve9c3mHtznIqAB6MlmJKRol1+ayTN/O5k0r4QLu
Qlr3cIu3x2XhI3OJHtjKid+4GcN9qKASFcUoo7oJAN5AiW732EK5XUe/Hp86NADMBeRKPJupqlDl
1OptPVoe6GJzgP4Nx3Iot1Y6rOitNi+MbcWW4NpMbXM7m60LR7xuBTEvNta4hWbkpDxzgO8YbE8f
Fo4Hdzav22pjDqaRHtwG1+BmwONh7kSFXT2thXxhWY+LWjDORHXtNbc1HpUjf/ilAm2Zwmaw+i9y
hnW3Lw3TudMzDy0s/61DTqmrjgg5w94uscEZvm6uJC85ZDc9pchiMxaUvG4NRMagsU/1Ms1kQ0gG
Io443UVieVOUmXkab6p4kgdjLMLXDkhCNGCRXG1TVb0f4yl/SBULiLn04mvHmMgylNrosbWwUZ7W
kFgrkfuD+KNRQWeQC4Q70EuZzjuo1i22vRb32GWDBPMyJrq/beZ5lGSRW4Fva3bdOcrSwHx0PM2a
AY5fsMvYehzkKHMTQwQEQ6f284/GWhVnXEEo5koP/VXdDPaHoQFybdk/8LCA6m7y5Hcday+Q4KdN
O9fWe9vP006DVfxq2Wn9wu5R7UYxV/dLuwQuzMNhzCKBApluU9EnzbapMSgA+ZtW7TcUthVJHDDb
tMzjPFJMh/mhxmSEN2m2t14A0WvTNNIFNBWvKWx/9ramO/VIiQlbPz6g8BKrr/M8gtD+DjZi/obZ
krVYjKkWHz7v9mhWwt1hHk0e01ZIrP/8ti5cbZvvITLQrs11MG7KxcEhO06pOW880y8fSez6ih9x
Cu6nNM8m3hHagr5ulsXt2GtZXQZWipPSLQxBpooDH4c40GfTPfAn0PHYMMKet5gT79tgJhSeQG2t
N14L+XOjqrxPTwMrtPvAXLy7ZgnlvcLwHK6J5x4mvSLixQoUpNWmwyX6GjTt+DUUUrwtTo7Qu4bp
4p1bNPVjOLfJLc9I29srC/cNMSGiMFFCHOfLGsdLdl7cg/uSWBo5cw6pqbYLLI/pTrFOeHLxSDI7
oHc/oBxNbF/NRqiDW2XqHoimcwl+x7JOJl7IYnMeSP9jB5j/D20nAIPsuZw5fz2y/oMj4E94U79+
1c/KThhQaWSxyHdofoCwxpn+V0cAra5+yHnP+mXV/4tBgMYdjrs2X8bKwLKpa/lV2Fk5VSgT65WK
smO6ZvBXkFPQr/7+uGt5AgwPnrtQoBchJf1B2qmNOo65TQGz6cp+ayqdvAjdmcfalM2+4hmwmZZ6
2Wgby/JGoDneTnOg7jUnvKjrknq+N0b7vTfz4Wjp8KXtif5sYtI7xcEPnPBugUl/K0Cm8zyu/CHf
2aQcsCqGTgOcpSJgGw1YgFBnjRwVP4+9H7kv3HvsAOGF1mXyRRp28+RmdvKRlDmZDKmW/i4fLPNT
1qk/bJqJB+I+cFqv2LZjyzEtVU2ebwe3n6uLbirMFBShJHTnyfqL0XoknMamrXljTUWGJQpecHZh
dP7yFfOD9UlZBZkqgMM12fqY2O8pt+vyfmIDF7XC6D8VIM6DapaMOahPq9vU4sSyKbyY4ME0qUfh
euo5NAJ5IjPgXE9xib03n53kUKQJDOd2cWMfCIntkxaUrFdgaGU82CyAj+Soi07hLyhLMNVNT3uG
qHih82uMP1VMauakjWz6YaaWYimcz8V9Hoy1DUFiwcBYCH+udpkeisdRslQi2x9ryA6CLSpHlEvs
ieIFcMRgXmaBhkMlwOCtnRhpeGEkLUQOHyD/k8yc5hNvqnWP9CcfY0docRj6gUtAgY3a1dZkvlBN
0I5bEquMIEZg59hpjcwC383wced7YE+2Voz3ciPnocB8PNdH0jfpKSA0cIPgqZ9EkSQErX28zoMV
YzVfmQFhyUp8h5wBhDHIAvdodKxTyIzI5Q2KZRZeZ4mESUtI6Rv8VxgmACXYzS6LEW49rwIvyBNy
+WoLX/EHk+08aZdAOCbUrgNQWXXE02ILcGnlSnWTBZD7iBiU996ScZBGB7iYWlkcBQe0B3OoWIGo
3JMfjFv2jSz4NFlKL/V1hlw7ApvshBdh5OGq9xM/NYjcZDlo29jTxnONy5VtqOAgCKZm4VSm2sJe
nRuthCPNCSEFmx5Xzd6uBn0o2P56cMPEmuhnLcw6E0W4esCII9sLuxWl3Egn1sHOGtaEll/2PO5t
krh4DmQW+IyCGcDUcc6H6SojTUHIsUn6ADEy64v1ag6LvXQdspVtPS0YeqwVzz2I8qbxF8akULl9
sxkIed95LlrOlsRO+wy+w7vUxGvJhHfhl8oMXmGZK4ujnSbx2qXCPZidYvVU1Olyi63ReLTKPm8P
MjR1d6itOH3m586vR0oTLmIyycYuwGvYbT3iqYd2NLgI4Y2k4gqsREBJRT8Al/zPi+zfWlKsRot/
9Rb7k7rV3zYcP33xby8z3mTcOf9QjESRr2fyPxAbcKsJxP1qdrNCHG0mwJ+fapHOdUo/Lyn4qzOE
LfRQvH76qr9gdltfpb9XbnmV0cwk+IfQb31eaX9Q77MRAowzOeHRYxVLLskjNwmWa97CK48/4640
3nQCCKHk+XdHHLjeFwnaCCfuWn5J5uRx5ZbOxg+O3AlbZp7pdRdeuUN+KH1L4SKr3/HX/3AIUrmq
I0YZl/1H0yfVtiOWg+/a68kMzJkwAVBnBf0/IucRTxf40NPDVLRU7QT4UXgwfxbr6yBf7QObPAGX
jDVoX65vizQ25SmmdeYZOh4/OlCso06t8AqYErawwBblbWOVErLH8tqtbyKdOEDnW1scnRhT3LS0
fpS05fMAJ+oy98SR1AYzJYa6EaHKqoJvvmrqd9Mpq9eqsetrv7KHJ1XU2QatavmqrLB4NpLMfbXl
Ggzyzm9J8Fsu9qtizj87c8I757W9sQ2ymcxQ35C+/+s36/+3EhHBwPav7sPft7X+dgNaP33ZL3cg
d1No+/SSsasC1xL+blFoUvfLGEfczrZWYhx/9bPhVFh/Ww3Fq286YJXirqLzb/dgSB0XgWmHOZO6
U/svzZP+H1aFFo7WdVlnUv/hsKH6I1/RJYhgGxbOjoH5dpMiwO4k7s+JVURHEVbHpFPc2+Y6uPXC
CHbkrQx9N/slbA0CYgdyCKmPX5RtI0qLl4GHyP3siKml1ps8rJN9Xpjxkzn05ntSmMhXSHRyR/Y0
AXqXEUw/1USHFeorjNUNybvuEYHD+sQk6nVRy68BC0mxVP0JPsSASb3P7Qhq1EoLA3hR3wLp5zw8
BKWgD6jLp1v+1Xzvqmzq93nYL9QJpNVDYQSpu7FA3wRbgwSAQgKVq9c/t+Iav4zJNDri8NjRC2Dn
exb0qHG+NXtJhNA1Mu+GJmSwFm8aRlI1dTcmLJ1jhyfQRdjoqfWyLDN59CpVVNsEFbSJZgwMZeTy
833G+Rh0BMmH4LErO3mPoOiDjZENY6SYna9eOCkTmS/Bw1r5FY0Yi5hwxI1JnRH7I8kLnI4mLqyR
Qe7HOyIb9Qt+2uU1zrUgKifUTcxs2t6mk+ZgPDsifR9ZI8l3MFBuTkqU4RStWBQ/6h4P1Y5iraLe
cQVOhMQx90aFtvIHUh416O9WNgEDDE+vL1gHvf4pThrQ3LMiVLPVoyyqy1yR96SjTTgYqfCpYLL1
StwQYgyQDYPKLOg3ABmErQ7xjZGmBD8DR9XWDK3V4DFXg/4HYhjTaXLF3sp+qdfajH6qadCYmzj/
lD1ujqjAFzOtKoBywdXGnKvncwNHf27j8MVEwYFMO4I4fh22ATOYVboXfUa1wy7nY6DVw3AylNi4
ou2jNwky7d1iktW2HCaLShDyG2lyn4qU3/107g0hfU2HSHHuE1GeR7eIbBN6RjDQyvvCJgdEFxM9
JHosWnU1dCNbvVa7+pnsquJabIu7GHZ6P4EYHAuavKaqRyelTiU+lERfqQ6yLhEdyTqF7rfeyCHw
ZbYsgNzxOUv2AeR3HPeK+CyL6QDUo0FXyG6qoHEW6nlej2zB+N0J0Uj9RrHGI6fLeY56qb7pvd2g
uwvfLINtNgbMl4uZYtjOtPmtnxRUitjfGY57WOLmdurmLw2uwqgiWnqXWU51w0au2cVciZgoCVq3
lj+S1WVXSOGBeSqttepqqCxmT4PqE5iDCd4fK9m6g/c0E6WHJVS0VyCicC5i4kTOloPq91PcNjug
J08WFtYjfmwNKsjhVq7bh0S7bLeMF9yj777wD6bdIqcUPXfjGGAbRLH5YfWt96q8UnwZu5kei2Zu
IyH6/BgCk9oPdZofnalv8evOB7erqwu/SHJwLelwQ3eXu+0C2g6zmsKyxLTVlanNL61bzaBlwHzM
S+2TUYS7hHESs1S5sUZBaVhproeDOgRUD3mk4Pfi1hJ4HGS4F+DP6dZIS7o7FATDK1vLUe3ypi0f
7WqBkMuvdHyew8zZ07WQ3TpuO57YMY2XgA/amz7OzU+8VOmnsXjIrLL0tq4MwUVWKnnD35dcyM7h
keYyghSFjG9K8vkYvrlv3/O4+WjIsj6oUYlrvL/pviW93tvu1xmq0F9/t//T9q+/i6H8P5sAWHCG
2An+hZ6UfUvr92//89/Vf31+/6/bb+9gGH9piF09Qz9/g19MQyYT7q9ikv037mAv9M2fWkt5L//y
8kdMWmnev4uU/PryxyVESxHCDy6bn4Iof2EAJ6jyhwncpUeAZAsMXkQtxol1Qv/djt0lyUbbRFue
6HRKdq3AoFoNtjgNyk2eNZCBK+DgxXaSbnIHkdA+JoGC24GdpI7qzBxuKBIrINBa4TFVdCcRO3HZ
xCRj/4EzXUYDAwHiaPliSWWfWgoDsOU7vrkbdRDv5twaHknpUxlpEfy35iHfa9OtPjkOc+xdcpaZ
bn6ksWg/L4zkSdw8IDyUxzGMBfMsEVhvjK8BmcyXPjUJVyldOQTTm+lWJgE7EXB2u4JiolNb6/g4
NoV4Em3tflozOVIKy8Q7D5Xsa0pnzlofYg8uckrZP4Z+638UKR4Me7b6g+2U+pgWk9hiqQR44+be
uG/SGDJCL0i7gV1y99kioZiZyczGq5EUZNYUx0QUybAWlq0x7acEagnHMbYrcTzpC6CBch1vBGvj
vNaHIYiN3ZKaJgGIYvE3zbwEJyADHk2WRlC9CzXqI6NmcruEtLeZ1lI8OCGD0+C5mu1isW6Z0fU2
2gvK25aY6UdK9PpG+3390IBqh97DUktRRHQtqm7NDHg9BRSFdoKDXUNlDUts7OwJTDZ3nL5eiG0S
dTHcuNzX8OyzjdPY4QuhHKITZql2i+qrC5mWPi04szFcNR1BZfjGJXAs20uL7GAgWU2HuGj7K4EP
9pO6STj0U+gaB0sF6mWUUKLMpfewdAP6iWaA6wDVSPPcBpRtXUgstDz8LK/agfQcSS6CQStFLDaa
TRvgVHFYgq4F4O5bNyZ9tnczNVjVyg3WxnCRNXO/TxOXK3KtjKyVjnsaY83XYrYNc2uY0MSjBLPL
1l0Lacjuv+UJZbOkBtXHqg7d2wNEYmvkO/ihpS8Dbqh3DoY2YSlC4b4Xm8x+2Kvhjh79BZoIUJ6+
jKa5MTaN4qqxgWFlEotrV0j4ldDw2XnkOtuR1KdAT2U2yEkQKE/0wga3RdZ3Nyph1evNVMTSfpNG
c9mVgpdhkrtRZbfJE0mMkrcpJbhQL1vcpmW4DOFe1CyGNxT7Jauklzt5NNZEEw8azalF7umNR8LG
yy1LVISfsQ/dQz3nQKWXGBZD5CfG67iqRfOqG4UW0k6fhcVThu072I6rwqSXbmDOOQtPpZ3wrGi6
8ClbSZR7YrdlFtlnwWqwY8SrcGQhDInGaZIL3/fG6QpxfBW7Kh5v0ZKrXGyCsyAmzuJYfhbKCD+P
X5KG0DN1VV4IjdCivoYnYil3LmvnCKLABIokRKGb63OWoqg+C8gZb/gzKExr2H+d7NkLjhSt8ekS
E7NpGZIcUnwtITlyWGhyvNKdX9xLLq09cyXlS4aXWsV9N9ei3k7uwOXSjylx0tK0NqsB40FlHMql
MeQXmR10cOT60frS9lO/w2tZbWMz/nRC/9Ky5+oDWIcZGTZaohnb9SnPFJTsBHhJuenWNz5BluVT
qb4Lmfuohd6Y3RRSPkjB6oPTCwqgmILoPYrn5K4CgX05xpVb7sxYw2fyrZYO44Jx/m7CieJFPbnu
T9hA8l6IKmVmwm73Lu2xriOXJ/km14VHbTDbfS5gSnb9ajT2i1+Mz855TinWkcU5Ty8QxNVVkq0z
jVjHm6Rh0CmVz8xDr1EDa3OdhIRhMhWtzDyQN73NtFScJ6flPEU5Ft7tbh2tAjkT/BnUVesp0MTr
AFato1gibUjB63gWOkZ5oTSkVdqdtuM6xGk54avJy/xYGeDoGFDTV45u1hdzHQDdru1+sG8BGbWO
h/ynqS1dzUDs9PvCBImD6L4NnYdyHS1bbOfATFxW6wk1aesAOvpFv8/OUyl465gJbx1Wl3Vs9Zhf
KQoDHYgLS6WCeADOM4+kBsNutY699DyYpxE06ybT03jXhdi7OmH9sNaJWa6z80qjvStaQI51wiq0
IWQxxNBeu2cThuNmYPy21jl8DIo6kufhvKpUsEXBvWgmAkQaTNFWr9O8Ta5r48iqRKwfvwun/NTr
+O+47o4VEdg1ioIjtZ4SgN8UaMDrCdEvOES4Hcp6ycEiXU8YMGyty4pDx7KePkjwFxQIrWcS1/E4
sjcc4ZW8a0ZInRE4R/0sQ12+jZD1IpKXzncBI6OBk70I2iYQM7yZZT69jbUYnOfQqtsrigTJFWb0
O7Ipua5FwmOI6kdn7YAMOIVF4B4U8IWSikjYOdRF8hiMd3RF86Ra2ySTlukh8gpjvvHWtkl+0quW
k9RuiP1b+vWCJ/qb+8tmoqVyBB1+AThDRdoDcwj/lz5L14bCZmtgKXCR8juZTuN1DEKaOygo38cV
qEfS071sClsCcAe/2AL6e13wsNH+RIJq30vzo6+dVxJjMQ9UejcHNy52XkAXp6T5HXMG/Zzm2tQJ
08d4ZUs9nej/q6gWTYf0fkps/8VSmWlFrqZHtKvs6rUpCIueMG0tAcAAykkropm42MJdLuh12mKb
TJ+cOsCrk5+7TXt77TnV587TtA2WkYbAiS5UoasWIB2beIdOzpn9NXYWXpqs0A0mqrVS1T+3q4Zx
ln4PcPpiHwXF4B7ttYu1KCf7IxTEhTe4JuPH5lzbOs0ubyCIR/3GORe7ojskcUR3ACWFgpzPfE31
IxhbNd6nswO+H2I46/diGlE1GtupnL0xTTwVMiw/BRVlRntfdu7wA1MYzXM0y0vEE52GtL0H4/iQ
OxMbGGomaBzzss7yoMEEmkRfvyy7GocDbFICPi+FU5XByTz3NXUVR9BshtyLre3Eq3E8jobXvXsM
OFyHLGFUibGtkXF96EnLTmDT+8G/GlzrymCy2RmqgkGZ1O0eg+gX1YTPk0e7tMCrsfdU798FNqPo
JCivXWYv22JTaDaYRchDsyzcjAO/FSTf1NyFnSO3CzQDBrS4PeYCnPQmGXT75tFeQXgTvqRHxyHW
GMBt1NBli118DH4FiCnPRU+7reEcusGMt1BhvjReAv9RJeI1pSP3xB36xAdX3Utp1fZR1zSbkjxr
Xye6HPAr+tkrfmo8W3VvHj1tUnI199kRP1t4COhPjHyNoaSg2GLbGjhZ8C5UG80NPNxkAx10TO1d
d2hyglFXFf2J36gusubd0HjNVZyn2aEkSZdFYOdYgEd+1bCpArcxMguMWf5DjQJq1lTNOV102psu
JpcPBrkDRvfajbZ8H9zap4gULfSqmKefUgX/MTX8X6YGXAP2vxShj9nnOybH3586f/6aXxToNVli
r6XTPydVflOgw/BvKHgsX8gp8M9w+vvlCGr9jT816c4yUaE9z2Q99Jv+DCrBw2/PEzLw+f+/pD+f
gQa/sxGvSyBOuxYAhmBdAp1t4L87gjq0IneV4YdHR/fxyU1S+RAASGnI4Nd3kicnpDX13AQdVstA
V8EjZ9HZOgir94hvyFC8Yej14g2kGaq2rJEM8lLY6d5xdHnqTXxlkI84h45fHTTeft8kxK05yMXe
h8GP9BFOZfWgF+br1XzFS68r9fhi6qTpdp7FgLXxCjXZO7uxCBz2cerR7hnUSXmx+Fa1N5A8OYam
nnxXftiYUVp2OC27QeYXCyU+uAD9nhGSPCob5JX2nPI4W4k2XYjvytkaHRuy7VBggdg4GN4/8IHK
kHqCTvib0hjFo+eX93PvsPjKCr/47mCHGlaZSQyHhtsRoQxRzD1qkD32tsD59TCwtcZC5422v6HX
MnypG1dfTdbUsFUn1Efi2ijbh9ny1HcnGWkdxdxkHF1AjvZhDIyqOQx2oOQmzvvG3GB5zWx6gWXA
f0wQDpfZ2OAWawH/PtLJ6l6t/V7HPFx45rceVc2iURNUKGU47QZAD8w8N08Lzngws95jH2ZSlAxQ
7fb4eZo30cCJOAAMTz4HDTkHpX1SS4RfAyVziQOqMqxtS+tDfhxY6rt76hq18bDoKf7E2ly+G0va
z9sYHFZ9s8xLG14zSZWPnqJic7ukvvElAIl1F0wLdpbFzyX1H+5k3zX0Y96BhXv0l/gbDCh0PjOP
JmZSRHbqzjlRVdtRTpHnFQMSuyVO2l5MBg1sf4kZh0ejdvWRvU95ATb73sxVcG/pmDeEU5ucydNu
FyRWDD684ChIEeLJn1SIt5GHNJD8/p7T3wGmTkwdLosW0LFp8B16UhqprqyuJ/aOXBbq2KZjeEiJ
QHAihEQFbqomad+Uw5HoEuYy9EPzBnnSapAa5nA7LYv/Yldl8i45dj/pZBEnLtbkEMLu+TD8PtuG
IS83TGjfBUyKF78K3sBFbPMwn6FCzG+T8qwXAZvRgn/X81pYKCeIiIXC0tCG2133yfI8QIGXG26x
/FliVi8htqXJEXeBvK28uubEMcXmQ054x/r0z64JcXZQyLObojs7K7DBcKn22rRIkBqCYmHkHpwY
aTvRwkP6ncBHcHZrAHjDuZGeXRzWaujo8qqmbHYO4muOsfLDzDy8HyUg2AcnaIsjNhuapYgQ3Fir
XSRdjSM0+ChKD5hEWQRY+qbjdwZvIw+VuWll7uKx9fuQEwWUjHaRCsputyQxziMsK+XZvZKvRpZ0
tbQ4aZmG12I1usgCAikoNukdAfbjhGmYMvydR7Xhpix9Q+/d1TZjrQaaRWCl8VdTTbzaa5bVaJOd
LTdn9413duJ4qymnDEaupbCjInH7H0n33/JW+Ocgyz9XdKP6PR2y4n3Vc7++d+9Jvbz//t3609f/
8mrl/emgnIaQrB3xB7Og/beQvyQeZuP+C8VvBgvBV/GYxCy4xuSI7P36bhXUU+KFsE3T5bvySv5L
XkGgvn+Qdy2xWvYEx2Gb3CtawN/Lu7nhl1ThDfEpdZyKHjG/wsRADm+6gooziG+84PtgW1hyvFwk
TCDO/B6Y8MUY6TxokiJ9XqAsuzfsWVmAEoeO+7vKqHK1BVjG0qQu6eXrskqHl/g4lscxS7vpwrAg
+2x5PDUvWmXjKZ8c826o7emapi+5bxcDnHHpNUcewg0yisLT7OQ2Z6YuXg6ZbeSAQ80cGkgCpw/z
Le5iCSsNknzlHwUgIMQW1T/kmHW3ZV5ZGN59se+ofUkiP7X1ozK9jmgQ5sDD3DXdRcoO80Ccwzxm
C6n0U7lKMfTZVhh4/aZzTzMJkcth8u2Z/pdCv1aG4cMsb022WlZbs5Eb6WZ3O0+pDVQVSh9oloYV
Og4TQ7ylW2+8tBrRFfeTp+rbkSjmKR4bF4vdIAaOe6VyctQEbVyPSx9ssglIE10eeKcj22mTl7lU
UCzTpiTqzva/C8nYdVrfCYPOICeqBcw7O1LhEH5FNHcvJWvx6STn2LlUjdL+DmfxEKJwieCqB9kG
KmCadb/rYECvLdbAXg5gWBZG+Li64R3YmFdzl863rSnWgjGiY0xTY5HfB0mmQYzUsLk5daQNukib
VA997JqXZZiXFxyajMvMDJZ7hCjc3ZTnPCovUMUF0qNRPBW6iu2jNw7WG/jqqn/iDFx+1nzDbDtg
9+aIUA0lXh1n6ZyD6DiMAi0IG2oxbLA9a3nVDO3SNNu15ivv9+6lTuPu1utr8/anIg6XE/NjSplF
5NUIB1adDW8LzZ3Rn7dyVLnnf4VtbL2ptZmDpSFezW6aJxybv/ZzMJpFC61gT+CHRAJSsYL/wJhz
qAuRPOZWUzw5A6s1sBzqOjT6htQNrR3Sm9yt3Yn0bcz7Aggd9R1T6VkeqJbCeoKj2IPQhKlq0jKi
rTfYNjEYKyM8ZDWpOhIbmflet6PcqsZpL2cpCLLN6xWwkbHMKdPhmzGOUPShwmo6xr4JIyEQcDVK
JzavSzuDgzTQ9oFfgDX5pGe9YOwH3zHnNOLgAuPF3CMI3NoKwezcADJMWP2mgO6VHMHitQkM7JNz
e6A6MIVN3yjUK8TLlc05fvcqV7+5jSuDHd+LD5WirI1gOZVt85JSrQTK3xYXpv8SNnJPQuk+XWMC
E41dfqyqRwyC7CTCgCiFz9J4aPUO7OZBj7kEtEx1CAKz+zg3PkPE+HSuD8HU6BPIWhZ1K4F4bOQy
N/uwwzuhh8x+pHxD/75MJO5tyk5G+wHlurqs/aTdar+sD3mTey9ON7CNEKmz/EOpiKkdZhrq3FAt
quZUWX16U8D/Akvp/aDqik4ukYaPOZc9RMJf6kUaOcXv0HCWD8OMk93aLuKlRnbD3r39asGmv6X7
gY/s3+gasbRrRG1sT+GmSKlnObeO6NIK97XlgcP6rXpEhAu/KAL0a/0IN5FAYk7aC3DGHDAy36AN
fmyNpzi20flAS0Fxjy2azpyFnQInCxfFDR9LdX3uKHFzEEaSTXrRLEQzbBuDwxCP1e3aWDL5NJb4
XIx4X7vrP2stGddEZ15WHzk1AF/ToTe+ut0wfJlE/nSuMAn0ok/Ekwjz9PZHqcYfOOrCXS9DCsFA
If2zPhO75NBFdnDaE2aeTuCSoSKxMT82fPtL1D5ssyXxubb7GJT1khRc4Auf0VEL5xUKpnH7ZyUn
ZE6R53V1/1vRSSzV52io+3FeLklm0oP3z7pOWmvERdRCNC7cdmeETIRFYlz/VnySBstFMLZfz90n
0OqLDXqZ3JlLI6toTtmyzPHc7+yksyJ77UOJRe8eUE/AOlXkhZdwgFHCzi0qV+xVZfKKOVejJJb1
YmZ+HvXmePGHihSE5+VBUCR2aImQEAPEHfkvy1JiujGZ1LPworCbzyzNqyOmeRYP0pbqgLHKPVEA
ow5GWUleazahwp+aVHoxYw/y+WI5tMfKtikfGBf0xyDGl+m2t1IB51ts7wVPsLyCis79WntGdugp
Hf0o6KnZjJzgt+YwjnfQreqtnRcR3aHdRVi277XrmQcg6u2j3XqcyzRaajIDD4W+TAbTcjTOMDl7
RxZzbKCgKm+MdkmPcrDDB7vQ7iErS+uEJtoi261FLiJvp51ym2kPyIiVVFpY13PrhFufU5fPuRb0
VlY8caTlozElS9x0Gh6yaqYnlVT2tm0XDltqyl6dai2/EtkHGmJ7ou6OksPUe565tba6jWyeSAnQ
1vp5yNaAUNXoh6oy323qKaLCK80j/CX3Is36t6GBYgrsPFk7tihq45HoXDizxAhKrqimUBMwtGMG
9/0Auyd2jUcnN+qLOfUtNmU/98f8L3tnshw3lm3ZX3lWc8guLvphucN7ks5OFMkJjCIp9N1Fjz+q
cX3C+7FaYGZkSsxMZcX0WQ5CZmEKhju9Ac7dZ++1G13b5GzSSFMKY+i6r8qZaKe6Lh1Dow1pBHd8
mX3QAAdCf6AB4RzDCaw+mIGGvfADvQ+WYNpymhEr94MyyN5uQQ5OH/xBJhRYhGRDtCekvR0UOUlW
zIJyE5ALBuF+A8FxRqWfDHcHRL18dGeqEi8bjqmEP436PDvk9k84zMgySLpK9TXNJ/1dL4eZVXLv
jrcsO9nyB9HOHfvrakzacKvxWX9Lrdp9zVjPb7ISDlJQEiOTejocRO3ax8GjzgkfLBEOGjoPBuq3
30zcULRMjWuvUsGOC/C0at1cALjMt5ZyPUwF5pA5t9JtnX1qQeLB0uR84/P12pdZfDGy9t2PRI83
Km2qHRe9auNNLRMFy30awiC3klPR9GMrGnKrkmgsFG0W9yvVih991ZjnKm6bXURdzFcWKOJJWPNM
6TrbojVaRn1lJULHnjOVvqtnRuYHctDuKTumN8oCRTmRSyft1trVjY3TaCPz8XvNIOdjJghPcVCM
X2NZgUbqepGdB8sxX1wE/Qdy5cNWEcDXNoSY6KSbIJitBALzYzwN4LcGS6U+O6MiXUyNfeqHom/Y
F7MovaLuqeLfK6R87NcZ4Upuym1+61rmqmR3TtI5y+C9bWRQD5YHmLMrE2ZEpaSGvG3A1CsYQvdG
HEbzhroHYkAWDoYnaS3sjSaY5Lc51VTLCVyvrtwhns29NfUhsclYGhfJMMoHNQtxH6gG2Q1P4oCE
VIpwW6F7iGvPQ4jZWGEVfyXzEqc3/zn7/n+dfXVOoxxD//Xhd9e9K/WuPonJHz/0x4nXJQHg6AjG
roTvoy/xs785muQX/t1wLSEA//0SKXC/uHiYLb5xwiVBsFSa/yEn2yTnSBtwDIYxLZa/+hOOJlP/
7Giymf15LARtdG0E70/InTqFB9BpRr/XWCf6Reqkao9zNWd3l+ZRusYn5PIlbk2tWPGL1hfAOO0n
HMoFSdnEqvJ7s3Gkvu1HEI/bCfx3sSm1uO8OpWcn92k6i2c9G8J2F050Rbt1Mx9p6WCEsOcurtl0
05PQRV7MDErbLKxOiaHENAH4HyLavq9cdsDPstXavWw4B/mibZ13y5hL2GH9yAVn1gaj22moQLe5
6QyPMjbm/pyJIvhupNU8+3pPuRpHUumotdarYfBriAmmzx1QdH6Y25TOljrgfUpG125rJSsvgv9S
p/pxzlFs3WLX8vvSmgHG153NiQKU9uw4lfOMyzDeVaWGkAiTUx0IAyU+2xz9DhtktpIJyX57cFmb
i0xRwpmYXqWt6YenSpFQSfFW1IlxarXZ48LcyGgTU3J7nWUwE5aCt/FbU3dynRKnvmWhBVMBPzZl
2oGe35iDMVwNXkm1KiT676z5i/ecIq95Q6LqrYxyjowDXcH9mpYR/YKY8HCwKzCQygzrbxZAWWPn
DLT/rNxKjJw/sEzj6jBwVYY1PcG0EQZqrxruiySAzcsuJZaMIacZ7GP9kUjk9cLk3kS5eEuXyCLx
adKL9hJkpPOzuh+WcKO1xByTJfAIqPiHFJSxrrooJw/Z2bR+rMcAuq/v4MWx9uiVLfnJjywlkZbw
7C4ByxzRNNvFAo8ZioDzwNGo3YeD8VIUWjbdMArINQU+zU0+C+3ctrzEdLhldEks4c4Sc/sWKVTs
2zINH3Dfy6f0I3w1uUsQi88fzh31EdBylqwW5/hY4S+YhIaET5oL8Ty9pGs1+up+uIQC0jMchOsc
91CnNa23bS2+w6v+w2Ek44Ggy2I7KvoMp/v44UZywUesncWipBazUtQa6spcDEzpYmUSDksJ7iRs
l800pXyyGGio6BV24QkgJsrrTNNVOOwpQNNWOZNzvqYNddloYqOy8VO5H8aqxWIV5pityC1YLyhq
44nCEJpvFlNWQdcjuEiMWoSC+Ibh3bIXE1e02LlCfXF25R8uLz0W31gecLejK2cAi8T/oZaq3QK/
7Y45XjFKxnb6Yh5zrQEb2WIoSxZr2YTHrFjMZmTPIRsuBrR8saJRJ4IrzVsMaujA47k2oUWsnMXA
pn942YbF1iYXg9u4WN2yD9ebsRjgchG2Fwnj9QDDx06Ykj/ccvWHc47Wi4Yxy545JRRe6z0nldL3
c5fp5sbBFPeY4u7amA3tJnYs8iuwTD2djYSLVnB6bCBojkm93JBtoj41L4i7d7vYksmeiGq0bd0r
Tqj6RhBm8Nt0DvzJU80Of5NUqy4z5kslMbb3tuss6gj4GlJCakchj3bwzIqVh8QtdWWiw2yKLPYL
qR7pxOp9vYGDSxzLWQOYLi6k1k8UirmXs4zf1Fh+99Lspk3aV32xbg5OcVvrZbvBqrx1qdUq+M7v
bFlk24zF2Rvg3XSLp5lEZlJmlzODxp3Dm7CBnCc2HLQVoFszMQ5Flj7IkvoADa7runTq73gf8J62
RogPNW9bj56IKTsVi00VmxO506GuKNFYbKx0QofXtPukPhyd/KJd7K75YnxFGy2uGvpmrzwmwrNX
48rSVDL5CKMsErF4z89QVLV3q19YrVMNcwMB806WNuxbe2i1rSa9BIp24w4+DBQqknRZTtjLtGpv
lXb+mtMbyD6hLC4QObkYpW70KFm6b6gyYdtuxlOT+pS4TsxlReJsWpDmu1TS3jfrxbxawFA7rixi
q/dzdJuOln3WvIEKwX4a7mb6IriADiYnJ6o5C04ANCU780U7ehyR4Z2YtDSx1eBycJvFnndsHdls
6L5p1lq8mNoCdcX+lfPiikhHFu7N2daYh6P8ORQY4jOdOs+ToAjowc4H/r8zMJB5xtAYOsZ7Ar6m
xHXAqsM0qjTW8PugIVKRopYqy07HcdnwKqa9/dgqZRmvQSnUKR3pnATRQAFMNwyH0cznG6q51KXe
mBxauNKuVTwo/GHAghFG6UeE8km2Fg7tZqSx9ViM1otEe92YE/WKdhg/j1RF+dVglBthF/0Fnhww
7DkyOVvUIuTIkEljPGDOLw2f2xOY47RLsvGo4Lws4jHMsJY6lKy01g4EHYC9TT+cB9xfL6PD6XDl
DNFEcdfYGdM+1Er9GC5h/LVhNJp2iczH3Qcz8/MwYq7Y/PkJ9n+Y1V5CKPpt6PXqZXpRcfvzLuav
P/M3d73xxQWhCQbQJm5n/EJusL/Yrr1QymzQOK6Fqf8Pp4PxhQCsi42BH3X5b/7udADqQHQPJymZ
bTCTlvOnJtNPqxh2QMay0aHxATqitHiYn532VYCeHEdmeeyN1jz0uNwuVCjzvyQ1yFiE7+U/ATAu
rMOfzRQ8iikdGIz4Q21IFZ+mX4UZoZ+Fp4711BZUMjqz35tOsR8NkMqTGBY3d2Pe2AOXj25KxeGn
08I/efiFpfoPj0+YwOa6TzaRAptff0tMD1ViV019nGFE+NxvrXVUQwAAIrUtLItDuK05Oy1sZz8d
u+nG7sDwK1vXd1hJxx1G/vQibOv+srLNZGfVBXXEDYU1qTtWq7xp1GMbm97OSEB71XoSMNfoE0TA
MtK3GtUxkLidjrJa+mzSRVyu1r//Bf/heMELzEeE8YfCA66xctm4/eRW8Ug7xfjUaKtzlFqTnfCe
WnO8U1oRbfs4L64AcrUbfjbqdrgQ48dWJ18Hws/+OtBksXFczWXvZZR+xny8IVhgbiPo6Wu3c+Xx
3zzZz+s/niyfBf4gLwwIVn5a/yVda3iF6xRHkw4OiOfcPRo1XAZ6rz8HQj9iBOl8MchR51UW5deJ
e6ov5ia//f0T+UTo1C3T4R/+5PtHoPVzxNScyxxQUBwfS3Bxx5H48jq2Z3IjXlJTNJ/+Oywsu9d/
+By6urCAgvKHY8H//vVtyiysFwQKw2Ntd829RU0aLcEgp4UfW4a2ozV2vmcXDybWDZJyG3PSTTdu
1CbfanQZfWVVxeS3RGMPMpmdJyf31AbQxhHrw+xXZhk/1rJhcjSxJ6Lo2gOOudR0aG2MPB8HHVok
OIb4UWQCF16cKKYTMBPf5ay5Plvh2TfaRUQ1MiywhlQkA5bZdSqNI/TE6RA21VKZqh4rLaGUcgLn
hQnZwnvBwgSPa/JiOIG771RRXkI+pCp8Uu51iVNDUGk/3JCMqN2NF2FLjsolskI1kUJgrC4HEzJf
b+L4Xnd9kgDordRNRD4NUJZb2DcjN38wZeOIGFtrOLNXYRAWGHvgWjObCouUvdemdumbfE+fgF9N
x1G30fDiEJLVRIa4Ey4acN9OGKX6epVQGVkqlTyU5BpRjiaKveSY72j6SramGgd2l+PM9MESU80H
ik48H7HIXONitA+SrgzdT7EFyTWdYcbrIPreWBP/tQ+GchIyb1baTPtaKFHuaedzowMNzrkHp8PE
wqhj5dQvbHa9wWpibaiuSmwr1QaaORYSUZS6QYthmXNpTMIABAowxTK9aycZd2+jwsL5MHVTtsza
XsxQqKZuS+uam2xsNfILrekNTN3LKbMn/dmDUug9ooiXTbKGKJl5L1rOGphvtzOj0rNy2TCC36nI
6/XVyJnWZk+GQXtD8YcbH0MvbO5bijX5KIQauYewGG1thRc0jFFok/adRfWa/plGneyEcMBqJFX+
SMSr9pUpeYcRB98jfS53jotUsHFGrfmaTk7wFBWo2X42io6ZzEz6taPjIjqOEmz5DnMawElCPP22
yanehunYfK2XkAN1Bo61rppmeRpGM9pUAEXWSOg0WK7tISf5s0zLEgEvTLJwYzmTQfAxibA9O0HZ
HtLQLb0lB4SbB1IfW5zOUCeczAqca5maOMWh/umA1beCHPy3oVHdqkQnAmJbExFzHf3aQ2P1S8cq
jhMo9H2Us00J9HswR1SKso2WfsXqBLJZgBQNmEGCfhjPc0hxuOIrHwWBdwgssr+eIPccpX3hV4r9
kpNV/dZg1XoGqzaeqSixL4a8ryk5aF6rTGHVaavhMhle6TZmi9va/XnJLh3Icdgc1LFqw/e1H2cP
XXXVuVRCjxyZ9iN4x7tJg8ECfebC9Er9IM3hIcIxQLFwGx9w0hlXpBXCu76YxGXUFt1zrg/6sSkK
d8eNB1NZPBdbM530w0KQ2FmRQQdFMuAXsJvBebSTLnpXbUd9Q+DUoE+Jbe+HeClfaey0I3ELw+Yv
N7//eHCnfwMWQ0lc7jD/Wje96t778r8u3v/7/xa/zKd/+bm/S6fmgqcGjA4O3MY19JN0qn+B4of8
KeE5LN6gv8+nzhfyGYIsIk4hGOeLP/av0qk0+CG0U3xEcFJ4rD/lxMVF8ummqTOgYsO1JPKORAZd
hrufZhv6SoEbxL2OCRfkMKU82lSzqbFi52SaHHWJ6I2ps+5iswlOGTUV1ZWaxyk+d2T9kd1GzH03
FMZg4aj4/8i7tLRK4hG6E7ylkLqmPbdlzDAdh102FJoI57dspvp71TZ2dlC223YU3Iop2S7GonMZ
D6b2Vuc0Va/gWOOBm2fP4ijYB1l4lZhyh7OkosoyNoMzdBXV7thn9/SwxirjDoRiOj85FhqJmBBp
BYfiVNX5frYTc1wZnUshr97ze4EQpxomwA9/tKLZw/mP8+eeVD4BnNbp6VidWIccmDfFpVl3BONb
h2B2iHpl+fMY5OGFRXhT7IqEUZYeHqPdVwNFlcHU2ddaSLFrzj3zajJtMLi6YwtiemOzj+zi3rUs
XmTZIbkozUYsHN5gBbD7llZyxIm6Fppot4wi5CsGF+6FoJc1bC12zvlNbYjX0G67b7lhuJsyocy5
LkrgE7P9SCeHqvcBQc/0SiHN8sQC28hyC5GPLs5pEPYLNM+JwaWlETjEp2sTe7KSlJ7rMHebqy6L
Y3V0TXart2HeEZh0pJaHkDKHEEmogk96ICdn7ugq77/rMspIqAfeqnGnyvfcAraO3eEgILa+cnoT
cmcsoD27CLmAvO1jYwcOrRi9LAa/yGxwIS05leQJJ1SDe7nwPFahXZDPdOxU3lON5+QiHgOvOsXj
FKCId7G39yIzuKtr/VaMNZE98rrWqsgjV+3CXvNuzdnBNKC7ofc0mFyk7T7Pt6MpuoRpIM4eU5Kp
NaSQU+rM0xa4s/YVr5jJrk8Ea9MY7T0PSCJ1buUqnZXlYwSstmgDdFwq8T2ccVqlQyAPStNOjkYe
jLMp+02lXeR91K9aVWHr0BOMV5Wwy5tm1Kd3vTFCfgyS7nTMzMG9i5atIGa83twiFmTuWfdoDD6n
WRXZdE7Tp+AP1IDcFrQMRH6dd2Fw5OjgzRAzqINH/3fr63oa9T1Z4OzYmWnw5nhleQ3AQe3TQozZ
m5YZdPyFID1dWtMBtUXrOuGBu1VfVR46bI+L6bnMBoFNa3FsKTy07T0fd/0pCgmRL5QmLblpQw0F
lAkkO86q7u7iSCRYe2C1rJrFI1bPYNhKWpaxwHyYyJwPQ5m9eMsCvLQlL8RiOYuzZjpTXoURjXDj
lZnWDVAzO2KKNPuh/BpMTkfMV3RjuCUVjK0tRpvm/kkKbIPcYvKWLR64bLHDiSH0nss6a7Q3r53y
QDFz2xE8/R7JtL7WG6GV0LLDBRHPsTnb6vkkyg1SKTa8bnHkOTMy6DqfrRmW9odzr1tMfObyPkTs
Q7KbEpsfu1GeJtXtmtO1jLGKN7xxZwPcHXYyw3cyB6zwbAzfgtyj68fmK3eyF4chSwzMhtmH8ZCX
G5hHJ01aGUGmj8ifIbyOxa7oDjoLeHsxMdYffkbAO5D5F5NjlPDx0+jFutUXC+S0mCHJFOOLpDg4
PbAqn3ytT/FN1tJm7cvaaGcstkr3w2EZDQ2WNWC8e7UYMFXZJtu8bIdLvgKCFY3dHYzFshnKxb2J
8w8nZ8l2644wRu+dphm73CnDKrRKpjpp/MHsXFopP5yh04dLtFwMo5oliLpKPcZHWjQNntJ0sZe6
H05T5TZKvuoBsfPQF9qAGk5dR8QOuNILLT/IMpH+oHomUsjU/ZGOSK3fVSLpz50w4iejiutHrAP5
dO8ZmXPj9QmRB4wC2bs+GyVlgZRtAPNhF5n4ZhFhLKT1iZo3gyrx/4hw/4uKG4aSfz3nfGrH+a+7
Tv0y73z8+N/kOO+LSZ83eCkHuQTh6+/jjm59kZJZw/rwP0PA+nncYQ5imEFBcvW//NQf4478wnBi
CupUTINRxfpT4w4P8bNS9UG9cEBy0d5LOsp0lr//adix3H60iVyIi7zOhku6tq1TQUaFyJ1N2MdN
sT+uTKvv7356vf6JQvZZChFszQ1eFoBf7EPtjzTUTw8b1qjVWFDCiy633E0fximGCTV71+wc8ueq
c7Ufv3/ARXH7WRHkAUlYEcJbynhQFpa//+kBdYNI7pDI8ELP9Bh7x2hE5IltLV+nNgq66sf8BZ70
dAXvU3vmLGWdf/8EPr3QupCedJh2GV75A6r/r0+AvsJO1INiK5yPyT2SYbgyGR6ZmLz0smsAgoHd
9/6N9PUPQiSPigJk4H1heIcnsLwPP/3aucgcRLZePwmbOrdV0TntN+6P9jvhbogd+HmyGwoOF5iT
VhUrVyvt684L5pck97xVXvOfrTFtl6+GGArCOdr0Mkz4Kld1XQ/fPC3L3iyJNQzIQ5yco5Bq3dBO
04usRmEgNZWwruzMg5LufCcDBVUQr1zk//6l/ay2CqRsMHB8fuXyVfnsdUim2TEyfPenuSj7hzzn
G7USfRvcAmURTCQ0DbTctbaoX+L29w+tf9YWeWyPjzG5Bs5GSynyry9w1De0f8JpOE0aFlljlj2/
IrLHdZT01ZuxLEwLVbHTNevU/Q50DeygHs8/eM7mv3ku8jNHUkBEthDWF+1fCrYCvz4XIhhmZjnz
cIpgXt0DQDV2vBhkj9uA9hox161aB4GgzqK3oUvSe5yc4EFgroY7icQsRq/bpax9CbqnFaR3Kv3y
VdO64irCHoctV8QZJ5Ma1+y4mHVdaQWwUw0qK9fIKCZ9kDTYJWtYNmBVfv9K/5NfDpoB9ECbKjGK
qD6JuMZMQQlcheEExS3U1zkAtGBlebI5ZELPHn//YB9py18uF9SW8XJyYV72MXBBf30p+4Qqiajq
81NAJckPDfcLGlNFd0pfwDxeF21ScDwyc+0uJsfPFl9ZS5+QKzIDP7wXsn+drfouB5dGPJtIBBqK
KQPYva7sx3/z0iwn5l8vbgYffyGWjyH7GVYOvz7bSgHK1yFwnLJpGg/ETDqXqHbM+YqPLX5BgoWM
pebcTAWtIo7aFyWljCvPpQtChlX+Pcuw27L0NNyvk8jVe25oYblpA1d/hXRUeX4phu5HTYD/8vcv
9D/cB3jm+KRokOKovTimfn3mJlZzGAOqPVmZGLC9BcmagpxpJ8za2aV85e9//3gfH5NPb6wFTxKR
YMn6Ekn89QHxEDPqMyKdoti1z9LpSfBXRn8H+Ds+dLNhXkw9ja5W1Vvf3NBIkjUhzvFrMagnaOhi
OytJHtWwY3zheIHUdcdBQK0NsoXnWS/7Dbu1ZqOpMTpk/cSVj4T6JWZBeqgc1ju//21YHnx+501p
OhKDFysFx3LcT3sYo60mjeUugOzGiI0ti/IFII51bbEHw1Pcmu0wfQ9NeA3roE+M9Cxn03gx85pK
jjbzAvNIcl27NgBAUNGgzQZJ1da1d0PmyQfPGuVxgt6x0wOwH+5YZtkqi+3m1NdVne7dOMo4VWYd
DDsWL+oS1nrRHWleKcstfS3uJiTHjL2nisS7k+ejvUYUdpOT4fU0r9dmrZ5phaXGElkAOEBS2YeJ
li+xSmUcvAG8MK/xIqXVKahNcpfWRIjoWFd2yr2o6E3t6NU4eX3W7fkDFEQuSVSTVxc00F5iiTEP
FsGC0e9AdUeruS93gwQTg8pvb3SrKs9Fm2dvTthbeGJi2znPU2YcJmADAuMEmoKRWNHDhOnnsSyI
m5RKSGttJpNxSPB8AtWArrAejCB56im8vksHgcu7q+Kxve4de8IfSlzCb2x6XvFbREgd2AV1Ehz6
bPlt74T4uSpIumZeCVLIrtC2Eh9eiKekUku3iKfugDHogPZqZLErcDPlY2wRVckTItnHsTTaLeiI
AagMd+pwrUG7fNWJEV/aneb8MNugOPZuWdW+nkXxFXYS+lLi3ELLrut42g6FNVkUWMvuwbRYPhiD
5hxCLUZJdbQIdaqra3eAW+Jo3Dlc7zg5pbZD4YDfUxbeRVzyu6wsUYpv0D6by9EBj7CF07LwhQJd
zjBUyYivaptmmNmMUA+MPJsulbLxr7CZEPgHmqrau6F7PXWi55MwivnVNVv73EYtp8hFuaBdZtRu
HLDFr0Ukusva6scdillCimzioBlrZucnGZZxw6rMkxyZJDcJfKbnNEq1q97O+vdoKMSNoxw4+eyl
13lpETYBz0I5mmjty0z33BdK5R5Creq+RYbef7XNqDxYTkWldetF44ajLgoOyWxTUp89Gk9hpCDX
j3r9YuiLJ9hh2Tz6Ta/b+S3ltRQcDq7R/ZDD4BCAU13a70ydtDa5pRH815hrbnA3NLwxjoX5axfE
VrTrTL2kiU5nOVAmfbGq6jYtt/ZUG6vJzjDmGUZBP4oY5oe8cqo7LVHqW0KBHnYTmb0m9jhe20Hy
o5tN7xZyx/yasY/dLjeOCC+iCLJVQCHLQoCfxE1hj/qPlJksXQlHTGIVRVLcowaGJ0vhsGOt6Dwl
ynEYVqf5POqBfjvXEAwgKIf9XdFQkYdHk14rLIQyOfSuU2+5wD6QoS++N1n/g6ASjixTVg9AvJxk
PQxDcIZb79421DDA22LIeMw0XI6sJ9qjDsLx3tFzPmHRJKZzQj9wv4rA9G/TQrWhP3cmAfE5GbyM
ITSrxK5v+0LfL+SojkN2ieghVFmBf8p1ctGYBMgO61YyTHuNYvO31NP0qXpiwRnaiJRTWbqnySvb
W2PSAhTeRjxSXFg+tS465xpo73DqysnYFkI3rvCKktwb1GKpD6rOetVjEEUOeQsQWG2+N5OyvCDA
MH7twE53qzmEZ8JLHan6xEBo32vpqKkdhVCdWtN2UFIbXtKaGCDjEvye5x7eV1PSAdzfZfYQHsBm
9hUqjongQIqpy9YVJsD3Po27NYk8Cay7Cekuc8xkXuG6I4kx1LMdbGTrpc8JpTbmynbgvZ3cEYGH
a9jo5b5WolT7k7ug+jgTagmUCdP6ESSO+VxZmnEsTUN0KzPmdLjp0y7oLpJxKCk6xnbP65vRLe2D
/3PE0iWkYRdz7KdByfFG1yZITXMuiHQsNTM6YjUcrV1gOWiNqXTmo2PJ6W2aSlqjWHbmdDSXwqOR
EX89NrSa/U7XBLgd1aiWxq62z+7g4w6vKNvB1z7Io0u90NVZmPSzUTDY0PFO2YEXrpFiyJoLw5ue
5yxz/IBS9Jzir8ksNkg6WXINJsucV0KUTXyLrt099T1RffA7qTxpbmgeyL56t0yvervWaCeLt6mw
uwfC8jJZla4c4m3Z9xgr2sQO3aNdJ/EpaWT43ESJGfn6GLLUnEz3BSAuRCS0/lnfuhUbsg2/TD/c
yopivNnTQqIhuWZddnrkpbgOw3gPvJ4kRKZbaut1gTS5oDX9mwuYkfwUDKxkrdg04862eiqlgqzU
xHqQlfzB4Sp5dfOiPlYlZ99tMmJ29ONMZZgxU8eAFRXa2sTiX9fmTWx17fdkbgAkYhbDD51OnOC4
R2rBLm10Z2cSPOtXuGMDbYc9skVZdFH5K6uTF4NZcSLw8lLeq5KzVdO2rrORXaxoHZWlSbAibiMM
hjntUfqYwUcy4F1hGAwydc5C2VGGPrflN81zgmCncWDjZY3dehNgS86BqOG89rtyqMBW4tRrhw2b
jomyCYMKUgx9CHu89lHlB2xpws1YBVjNCiDQ+FCLcr4ddEVtCJaeH6qZqxMyPdZCzWoL46IieQLN
bYpInAk7J+RnjMTscq5jDwrLObALS/XZSUVqrv06C527ns6oxxQJDzJloEYKj2bRHq2JkiTASV5j
7vqwCzHWNfXTkIzjTa3n4uzmAUsHmFRFad7gYNDim8QuuxOF8xM5PapMnuRyi3bUoGfruROKbyv8
o1tAUumr6wQCI7bFx7JPXUtuwO+Okw90O/uus8c94urmvSszPWjWZP6mR95c+3qG8NysmyYkVGbz
jS42HYaHi6iCsUtb6hBdJxQQaGtm/uFU5163lWme3wedBB3BtmWrjR/VY647XvfU9j1hR8F82gxZ
9Kywhd/GoQofWEFRkuZxE5m4sHblW2ti+j27UyvDg0HzDhAam1hOAqBMBvF81ubA9JFexr0xltW1
OVn5rg5ZXXz8bZw2ztfIzu2vmU7r+iogcYwz1e6d8yKnx/CnCus201ua+OwoMB/xvX4HC4JXYgRa
AzXPNdedMZN+y2xuQhuLNwD3dsPKf9aFPfgTZwt5UwcUy1827ZRU78ggQ/I8K4KT26qKWXs1xiCs
lywvuV6P+ZhVOygxufHNYrVvP8OuhS0aenbV3XMCtJ17O7BCbZOwG8sOdY7faN3mRKm2Q5sz2aQk
etZGNeUtHsw48F67QWZUsrUyj4/9kN73HjuxvaSQ4K9+nz+1mP6fZofk7swR7V9LsTdEdf77/7Qv
qvyv/63a95elqvnvHQRcM5cf/2PzTG0HRbq4GCFOkMvhMPW3zI74YtmcoOhs1oEGLjLOH8ZI/Qv/
JaohXHsH5c5FePirEksNiOd5OhtigXy6uCP/jDNSOp+P8VQQcIK3HWKm3KSQcH49m4ohpVkAbOzB
SQq6c+c2Gu6pgsqwhJMYLm4HOzGoWKrkyF5V8wr7pHodYK6HosTXGWLiyamwe9zmC3VG47LnowLc
G3mUrfFrRCv8FQFJl/Z7EdLmSvxkWlUsmzdRQMMGh18agvQRlE0D1KbSS653fbJvUo95F+fKjhdD
2+ozmLhRFAOY5Kz00flI4nBQWgVGegMbMV5HRviSe9N7i70d1cPy3j0HsKrKhu7Z495/QBXDSs2G
Q7QPpYddx9XLr3Vj3URORYlqmNHvU3j3edDelm33zlgYYRJKxhWxuoOgwOfCE9yGOMzdDVnHAB8Z
rFLZci/EdRs6H6wfJax2mxQIjqMXTeust1gnGZLdKmO936OGE06h1rbIpsZPhrbYjBPkGo3E3VU7
Vuzi08g96KE2bDJnfJdh1+29ier0EcnCj3URUegLgwgYKHviyMHEb3jaKszLl6IfyIcsXSld/g2j
W0r/n/fSeQpRJh1vYjHfoca+4xkq1qlRJXcYiZoN/X0BNrx8WDfctXaeAtTKZRUOEGwka4oPTQa1
CXRvtO0ypjx7gKDUQhbaO1QIk1/WKA11LdLI0JbYFlZ+pwjGa05xQwt9uO47S67wJbo3We7cDCW8
0ZA16kGGXkYvei2JYc/P6AmXqQTwZI9tt08r495Jw++myq7hSXoUpQ47EFl3vYDkixkiXYMQWdlg
o0Y7vXO8PL3QekbjfMFKiQ/CFCVgyIVaMVVf3bwpJrJkWTQTQOroGi17Z65f60JrthZ2Ld+TgbVS
Y0vmZBqj1VDO4wqS36WGlrnWq5ZjSDRMO/LIC9LVGu7GdGSKHKt6pdzO21VJDAxSz/MzttwCIK2a
jpM04k2Zd2o1oJajZIXYiIr2pu3NbBOn+r3eAiac8dFfmRHHvD6r7oFvM2JoBI5pn6PaNkleqikh
QBJk7nZIyTHg49RYrdHJkc+6dR6b8k3ItMCFR0bcjtNxCxCMSoWWzssUn/1D0pvRbb88JkGSjgx0
Jv4fe+eRHTmWZum91BxxoMWgBm0wmKAZtXDSJzh0kg4NvAfgQe2m1tIb6w8MkR4e2Zkd0+qa5ImM
cDpJM9gT97/3u6SotWMOYm7YjFZqfW9aq1qOWspTEhXmKKArC7gu+9LQxF1ZmdTZ6Z8FGIsxpBIz
xlqMUXlrSYbE/kWv9kD2NkI6sL+2HBUIB63tGt3as2E4UCPWFMkzaO5y69p0cczeAso3KTWPio5x
QFSZjCa5D7BFF1ttKYg5yYEJ/GZ1hEIcZqvn6vBZAuIbayFI/VkOgsJl0jNCL9GLXfUexsfPKhFg
kJxTvKrIqQOjyd3fTvDSHQCpZnWXr30kRhEooAJjVuz8BGaGZrPc+Bojyk0zzMgGOm/K3otbxzy5
hp0dY2W7jE3SZEHU4V4M2Raehj7U2XJMY/UsmITz1HwWphRwP+/Luk3X9jkKVepkLVfhEE7HaAMQ
80DLB5v2JFa4MoF5QMvGylz+3Iz+1pb8/2VlgIXB61/mGJ4+2te3Vi0rYOqY1K9vWbP+I8Spc/k6
fPy4i//2d/2+i1u/fGYUDEQDLKGf5vrftnE6K136ApBBbaRd5gQ/bOMmnZU2wq9J9vZXk9gf27j3
C3v+KkMzNmHh/3v+sb+I8cSBuZPQJMBMihKynyXtodKEFI2XHRPBIun5yfxuZh0Lti20D70qpitl
OUBjFq0mHiVAVu3zftTfWQmh0FYzuGU9rd9BC85YlQx21rzrzQ/XsXq8OkV/DxUj0P/NCO1T9/5R
F4dlaax2PJRkA5d88NPAowdHYsMhSo5ilJN4iIVeneqqkfLo+kWOg8vPbokmpltdclZoqtrbL3Pj
vzdaLrY+45Loh1PcPxkQ407/SdqmksGEc4fABGXT5xX982koGIHWl/MK0pv9hbbiIW7fMZf3EIT1
5PaTZIOVNu6o5U4zKhBQmutvKScA5h0NuS22JtXt28aurilO655q7ChrC2F2HkYruBWtfOq4eLoa
hq54JGuWkb6izU9hx+u1ChM7UxKKD+cUUrilkfL1BZaxjYNiR0HJgpF3jLUDfiRnW4/FE0VMNh6T
etk6Tnyt2VK7JRJXXqqG9BlEMWCVfokGUtWavrMpRiiG7gwXBfQJ/ZHXpcIsz53iKMH1bpyu6A9x
Kr65IxAmwGJhD78KNQkrm/QzICWO9XWy5vwQZNkInIuYptONH1Mza29Vp+sHhCrMu4D3stAhYrxN
gtk9q5JNzODS8jZio8cgglcnFvlFZeuY463SJ5SoDO1WiQqlv7VQ1jY+psBDQ3njxeRSk9ANzfQ0
U8m9S9yk3C5xR0wVHucNRxFGRqZ118qii2RrIR2My+ybB8Nq22HnEUZptr1TpTVvjbCKqC8hsMO0
n6DyNp6NhIlCTMSzIcSJOKXVYc6w+BWlHuKmUXeDD4mr0QUSqKtb+1K61bwxg4ZRs5/UMD45WrQ0
1tSLeZlKfX4zy8H8gj1KvsdW3dw1pOhCZccegXhBIayFWs0X1VoOnd2bppOsp2x9Lab83VZcWveO
ZlRm6IvZu5gHZj5XmAWsepeJZfyyuJly9gN1Qn6UZilcUd9ZeDwmfXDIRqx0l3qSNqd2cz4MxRB/
8fNFO82kc/dGkFk3wILr25kx7gWYbqyT2uifHSvZmQ7DkKuxwjIQtlzFCcT3Xv76SdcHZ9SHGPed
gIlPz0xWXwLMaUy70o0tJVMENrUwT5bljctMdkCC63aTz2gEtk4hQGzUFbwqfq3icSo9ur7cKpju
RjtYrNeCRKZ1DFrY+dmWHs/KuCJo791MfdLkG63iHnFhjLU7PoLjqbAHMFGaNnEiF29ftSthPJ9y
GamMY/o4tTjsS89qzL3O6Tk/LX2NyaPUJdx5w0kizqM2CYyqvyQDUz/k1bLoEeyfgog+448jdX7i
aSzcJao6+B34arlyE8ac6wfQokm9SWXePxIDhzfZV/FXh6gp+HIQWRu3ztdLRVDQW+HOZ9/0gIMS
6gXwCgKTKH+hM5XLix5Qcz84xnFWvseEzjGBund0LT7DryEAqltK7Vjv7Quma/2WRcC1941Xcu5N
MGc+zXWcf+kDSqaYV9jZxVwJzoiZm5HxyM0rrUTekri8WoIPPS1QywLShkM7045N6w76ezlnBeXl
IxaKs5bG465K/OqJchX7egZ/oG0Hd7GPDH+x9wYsdEZAFzHC6xI8BHiEaCIvzPnRnWsvWsfZWkhg
1XlTbIKMudKOV6HS/eJCtzQiYTkfPdReo2Om76dtgrpiN9GEkGbfFkbXMxqqOvp6mRrzUtfnuQ7S
8tolFGRuXYtJBNzYsFHOrKPhFdZb0Vb+ne03A+7TUaZPU70QV/X7XqImO9ZVXCdNEkochzWVxHTE
YIOrQr8jrZDa+AO6suLGqY9et/eDtN3kqV6/KhgK9+tEE8x7YslHMg9wVoCet3c2XeIREhhUNgT/
CNlVnZpWqAMfWHIhqmqzLbKQIG9HuVUcN94+qcaznKpmR8JrPlYq6O9mvL+7OSlI32i+eo9LCvEg
LHosd5OqYdSMSHetz0cP5mNY4zbcZPgbN7hNGZ9YyVbj4EM1nfzqJu4xWIwp6khFwOeyey1MmOf5
my7nTrBRbWobh8FzhLnXgLT61HZamRv5HU4kDDPAMS6TxB0ZxeiDdW0YHsrTnNP42ZnPtcRvvGVd
ACxntHLXxXF8EQilX4NFTy87DNZX7SxJzAwslnCO62fBInDhyTK9arolfjcdO77My1Ld9101bOly
tiPf0AgTpy51YqN2nZmJc56tIL9IS007LCafylaIj2xxmXoyjCwQItIQ7h/MTBEZC4pz68j4A6dR
FQ5ytl/EkAaHruqJrpQtt16IIAdP0PyymFrP0xl0x4VpyI27PHe22e9dRwRnP29taG3DkdkadDxL
oNUTALSPmZuYj3gxaZigEWWzKL8MVa/S7dgX6ray4ZYMzCiexhI/ZWd0inbqnkwSOGTKhNy42FpU
/e1nWycrBvvCRKJ8JM5FMQ3u8JA+UCNKrLqPfDlbV2k1fu1aPT6KNNee6gKUoJyWNL9YylYsZwEs
oUCnM7a151FcTJ1zZHwSmftPOnPzCWrO577a2cKxtgTAKaCGPcBT6PT2EYcKfGdnRT3bn9TnVjfg
5MFyw0uiJpbKsDSkv+emk3NMZHq/eIob1+TW1yKdksM6SaHPou2pi6g4Dd84JR2Uh04zJqLmsTbN
AHtXLjWmIhjVcMrgVbuf7GrRrytzOlvtC9SLDgnFau4Sw5C8gJ/06yTI5nNSL8FT76507KoyyCAJ
sfR3fRfotKQUru4csLmMyCNCwti2Pnnb6YreztrWBgDqN7cmEJL7lNn8F1vpoP6bIE6+wdgDtbcO
9oNtwGNMQSvnuLR/TT+B38QS2pXaCD5igx9NNzaYbcS42vHyC0lOgUViLt5qD2L6pk2ZY21as6Yh
kWUypWd7GKk4tDWXUu9cLBOPUuAsrPl+h1HWpBh98gfxsaDPx6vXill35o7xsu1UgwGnm8DNQP8W
erZrs9TRmZv281dtqJS4EM7SZzvC+fZX+FHFiTYw8nItAvipifWGkwcETuoSagG/zHTrjYFDGTKx
VYzRLEyNGgGB30aZ493gDn6o4iLZ2RqwwY0nLKL5qY+8ZqZa8gad0X+mNb6kyKZP4u+l58PN7OzB
ozk9VSBprLjmsR7cfmlPvmzkM88m/0J3SRLvcOoF6ZMLCN6OtIKL69ZoPQ3AYRKjI6kCWeHVWeql
PJtjbH/kfmdmb0HWGXrI4Q5HuNYHwcmdg/KyX6fpRR/LC8mD2nEgSw0mkkSsXQhYfn6zrOv05Mvg
XVVED6jO/Z77yYAqaGXxm6n33jWnSYaIY1Akz/XUlXQA18sXbtjTuWO+cSC3SPSs7MdpkxMWvgUU
Yudhb5bpWukpv8VciRhQ+QWFMXHVZdvZaTOL071wXxxAGrR8ayXAcTtryEKYCywSZq4FnIakETRz
eCjxnvQfVeBq3waNkcToSc7qEycwsauoQX+uujbQWNRzF/gRPsJroP/lR+9jvd+wE9S39KIT3MRz
/4gnPmZOpVpa2uo8n7VdbQDV5pQ3ZHeMzVVzBh6CFDsyUE4of0C1DRMRMFqsYqixiH8cMeELVRSC
JwPuQ5Kr81WQAX1AtqJn5QKLVmojupQxjVRFcjbn2TjIYUrobAE6p7RsZDJlrbahBk7JpqbgxN1O
ppl8m1u3Xif5QE6pB+kibpkzO0iP03sq6WUvOameZeyIKXREkZ+dWENI0odvpmqLneHNl26lOHZz
EIbDXyp4DfK9tpc3DnLuOW8mdBZN943I7Spx3Q6djLyhDa70uc0w5tQWYUk9jmqwfSdpucvXyU/z
I/3MFkHwiY1zkIF4p5NjAwL4xaDAaOT20w77svBBecBH2RWqKfY+IJkXG2zHG4ctfgVtXiZoy5WV
PxUVBqXNkDfpLeDD/EoC0vzmu1ly5TVuS0TDi7NrrZVGdqnVUhf3TWxfeUFhXvBpKa5w77mPUmrx
Q95PxZFcfXfyrNQk913lC8Bli/qC0NJaLyQSgAm2hm+siEwRsxgjhshQ90ehrhPKS16EmbGjFPqw
nxJ92eEvuTMrak6X1LjMMT5uDApM9q1WvvSaUVygfQ07GvH6rdG0j6MLfq7LqRvorWm6aI2i2FBr
MNPPM3PCaXz1UQ7UEgQ2HdaclXlLxQqnnSkvcOvKetJ6JT+qAfuB1DuxQx+c7ma/7I5w+VZfVd/A
bI49johGfZ+1TO/CGLLBPkvAblDVUH9pLYGpBrAuhzvkQvQIAkhTAUAwGTXr0old/qkqtSMdDe1x
1OP8qm6mgCYJNZbQEmgj673LWGcEN49V94YVZiH9yp3tigAZy6fRm+k9UCOKw2kAZEUaQ4LP9c3/
CGn/T7A6l+nSD9LJ9rV//W3AdfVaffznf4Rp9ipeux/1sl+/5He5jBZNMFyYK4MfUSCB/YthYrr0
Eb1Wft1KCflt4mWsRSkuZkb0NZDuXKb/MfECzE5g0sby/Ns07O9MvP4qOvk6IQfP0y2uzc5f8ASt
av2KBdjbewv1gHozEjgD4oVXiomP5SXpNu+DjIn/hHV/n/gBjLahL4IRR02j6shlNX/74cX7J7oT
Qt3PuhP2cMMka7pS+miF+SkRgY8ZYF0ph73pYbzh5svVtBg9XDSqu7QBLx/a2nuLp4F5GmmmS2MM
PmgiBMeFPnLPcBdWu+LMao2xA7cxzTltxNl35OqdHHrj3vbj4s02C/qFQSXhn7ssB2/Lp94CQ7ZJ
SpLasM7cw+wCqxjr/F5L3eBllmp8yMiktQLPVDAfmzg99QDcIsuju9CrQF5jQjz4QxZN1fjqZ18N
THkAokTm12GjS+4xGpFr2qjbtP7OGO9yIQNhN5QDmsN8ORI/xGFCsp1LymG1me87LJZfmhZopQWi
oAwKkmLLYkQwSDPMwp6z8ZV4spi7NYa5y+jc7jtRXw8x120bJ4uwvKcZupGxHTRKR0Mvi6FHbWQ2
ZWBf+6UfM42DrAkddeMESkzpIWZIi6aTWRzq7edhWnYd4brvK47pm1DdsNOzxYNqa12ZeQwKnRGa
p2OlauvqW2W5WNaVo4f5zHXQc4qzEYOKqxgrYF+hKYrxEtFAs55PDtHJY5zDDzRBdJ0wT1TRMKuD
vwT+gzY5/rUn8nNuq9cKkCKanXmdK67qeiqqMzAvuc2A+EPkBhUSJRoctsHIHpFX27tEb/bpYFy2
DkzvesytCED6ZrCzL4WB675ycd3F1eMoiuV2ADoCzCslEUxAbTAoplOV4RwYopXrKqruAfN+C5L2
JRG0UaYm3WszG/HNSE4wDMZi4cBXfZuS4KNi52NCy3HYk8mXSXpPZSqpIqiALeALKavITtQuNabX
Kp5AtUq0PDnLY1sI6GzpfCQY3Bx7twtNu4NFHr+NRNieIKO+mQ5hFS8+mu5U+GwbjItibHoRis98
6xTOTV/raKizA8KQQMADCRy5rVvtclnxilrgQ30d4/iSGKcf+SMWnM0s2zlixDNf2k5x0xETv4XC
oYXIhf42oaoynISiE3siCihA5egWnXZDow/f8VRRRcjR3vFGpHJtKbvnMRAOg3F5onPsjR74rYnz
L4s0z6v22GU8vEiFwY2kYE4cczUWnnHE9EYJW8y1M9RQneYN7s3DMoqHHHbjU0uKJ8wWmZ0GTuxR
M0v/ZqBk6ISxO2zsl8WckVUIxu5svJP8sD3kDoE24y7TqfDn257LMqYqcU/NYXbsBRj3pgC1SR/s
xu2rx9JWnDli7zSP2dltAIhpWAxV18soIwB9pXQV7yhdK4FtZ1WCTb9bznleqYeYg9MLeOr8PMiJ
sgIDNIPmeoBSqHl0w0a769PYutKSlCwM3Y6bJh2CKK7aPbFBLxS2weHf8t4YPHi3cmlNfJTWSBxc
duUhDRiRDwlBUH3RAF7I4YZjFqfN1L5o+JlPSREv3+22KN6TVgALEyrdLSRueKu84L5cNB4Vi99/
olRy7zEB33L/P1Rl623AbqvvWTMaj4sQ4inLbKSTsn1bRBaRtm24VBD3zOhdxceZiF57J/M9cx+N
V/9M3GQf2VxPlNKmiLquofaqc060rUUQV95n8tCh0BzrWBGJteWghZkSNCea2AE2uD+b29Yp57s4
xd20mUUdF2HQWkY4Tbp2Xqacj3GJm7LJZLLNbKu6r+j6wFU2YzXd1ChszpZYxw5jKa2cglsCxNEs
0u1luBOEjRNK4pa2xjYAMO8qX0a8lulQBhEUeWGH8Lzj5p4+S22ISmBrkom4AcOzw8xq24ce1/dz
PmnGlatPpDWHakqo8PGn9oFNWyuolu5AC6wt9sFBCwh8b4DTtmeWDuMya80HUIrLcSCoLDAkj9Oz
xA67ccoc51pGOQXgFLQlvXN7lmx6UCZLtR8T5JqLxvSzqA/cew/KTxrSOxZTlqBzB2dINEWBS0Fm
KR01MefmwrVJnFK784AL7ilv4vNXdPlTDLH81oeeeTKFa311xRxrOz1N503apsEDj4x2Mc5acDBp
sMKEkEJ85HabWl9VvAbAzb67pezIkmHasXIyvoHRHVbwXcRm6IZyF2hq/oL+3V8XvjsBh1e6zpXQ
0g9mpQcnLoSEv2nqa9NxAyKioV527Ydg+cWde2SfKR+FrtXfBsuoMNBlraBVO11IseGRFBG1V6a5
QdmMKQN1dTwKgF6ksbUV5QO3wiuso3JUcChxCV/zguUqTPoWWy7NKOo9XRr5rWdXuafqYB3aUOyg
0cmaoL84iN1TP827OJaAJmmnMej3HrlwH6YFqQIhdljyS8/qcrZurdLj8yJoe32cHLHcsOUTpspk
kzyjpKIE1gN64cGU3fSS9/2EE09mLStvHiRpVKtkX2YgC6Ip6MHD1zG3fA+L3XedLIwKUz9No3ky
1Zc8T9zQofnmMNQevZ+YmkP6Ugvupg7mdCeQO39y4lOf5/juwN7e+gVXiRP0w7Q+L41S+tvCA8rJ
himJRn3ZWPPOhqt27551q2ZJ3DqAH5YdHt7WjxhamMvDGjEUJJELOnwv0e3V+OrAA3ocSCLwMaeT
J776+5eG/2aGOEsnZ/jDkfYv9wECZ69l8ycX3G9f80cg2fmFZBvTaQJLHPR1bGh/2ODIKjNTJ03k
m7plrA65321wHsBrAsKBTl53vUz8wwZnMlonUmvBYPk94fw30NU/j311ApycvdeBr0v47mcTnAEP
pUu7rAEhlHRHjEbaDtKSTeNHrjFyneOcenRKee/bHLj75oeX6p+c/n924K3fHPfdaiygo/ovsT+X
kEMaBIpHHSXgutP8eQder7YPmia9+AStVMNk71vxlpI0czoW5VTm/2byzWssfpzE//ozgGnkPeDH
Wd+DHyO7dVN6tDO19anqJ4Qept/UG9eFZLGYWvvlX//Cxl++m22vTxQXOtPHBbHm3n/8bnPf9GYr
3fxUpvrJZLa3GYbJ2ylPl9QsBZx9yTRWh8IewH8I4ZhMgbsnI/Hls9erIDTcKaZQq/1u56kxhv/6
p7P+8n6AcSTcRvOm6Vqe7v4Ub+urwUwb0aSnbsSLH2udhh9XugKlkda80Og7I2FS3GlvQVfg008x
MG25Y7ACx2kysHjJHkBK5g+3PZPPu7YxBD3Si8/ZpqZagKArY7KBUKSsWkxIDQ3ENA95d9RAv5Tu
Mj4FMbWWpeKXJ112IRK4qR4zWkJ5OXFPRMsOvWgrC9pxdyDljJMIZgireub0xo4aiYBK+NFfO81p
O2TSQz1e9W8eWqaQPz0yAA55iXCdrG8iwfr1SvtDytvOaFvgGi0uuHq1W9ApLa3zpfM8N2pJNtQC
6eLCJ0hHoTTstN62GJd1zB1aqDq4PjBsrai1dKWuNZlV2K9lQGKUDtyA3dicx3SnJ4Y+hW0syKp0
md36Bw/XQh1Z+JphVzR+Mp2CrKE7M830XVJNMlp6cCCt7m1rCUrNaKv028Ih5kbTSwA5ZvxUWvpx
CTIGXHaGTJlRRNz0mXPPjD8IAROMTKTWmdVUWw/A/CwKq/QNf2yrl4naxoN7WbSxuR8Tl3r7Vr+X
ZgM3qfSLB33mPeWgal4sRaOYMTpWxyjGJM1YGLVLdKebLfo1ct/wDpRdcNkyYdRbb72M5ZYEEVVR
jbFIbevMTfFtrBsui6PXVC+1wxhDd+YSqkubI4ELshr4TnUztm5xsnTGAelWXXf2fEs5uGdvKyKH
wGAqSEDxwI3LSycoHwlZl2r0iDC3+E6fnbFNhwPt680Lk0lmK+WQ4R40vArVu4mLoSWrNo4vBTMT
DSu9n3CXdRtjw/nembd5kifl91Stjv2hz5rbHA8uY7CqfcO924ftWA931H5SykOKr6lC+q0p33GM
ivYaBXUeFNEAwfAmtVq7Zp5qq327zM+oymYbOTo+mcM8aUNwzZRkIYhS19hNUgSko9MNKt1Pymic
r3k/aN/LqkRitquZWtOB2MTNrGn0yFMFoK51mkdOk+IUtcTIrbsamKK7KbEsiK1gbl7c+X5u8Tzy
WNY3E7vEZRIHy83sZdXy1bVbLX1M9V7Xj3mjL/pZFzgIoxj+TEDtzGSkZ1VLnMGqSoxyz/aSN2t2
y/tWdrlvIst38xfeXJ+iITVKOms0RzgXk0qdB7dmWHZuCShNR5mMPd0IxFinYy4RzzaZweF5gxlT
5JHpCm9kIpNM7nccYLTV6bhiVZcgbbhkrI6cc4xjIzmKT8aYvEmnr56zXK/Dzp+wg7R+zUaSmCcS
Vv0h7TOaRnGvbNFM8tfMy9sI12dyADLGs+nF3BR8MDMr0rLYLrahvxDhYi5RLuJK0cJwAJ9kHWSm
z6Eua2vvllOyxbMV3/lqYpojeqNgAuYrig7GQEujXLQoPW5gZterOJXj4yrUeA1yRosMkZB9XYgq
xJt6ZAwPbVH5bqg87t7ghzycvGtHU0Tntq4hqhTTRe+b73KqZ56tbLZu4VYOW3rXxjeGE4DgfZwp
BHy8i6Q0FsQaR4saN13n5a08StvE3ppB9ZE9FpixKdpwdMomGlJD7q1u1iPbte04Gqaiv071MsUN
lk1hI4V/WhxLBqG5uLa2NfMSXax2YU3uGgfjKhGN/j7oiWbLpe/fxq6UaD1KD9bRdJUdpLTebHJM
Oy6q5Q4HMCG2TPduyAMGe4YX1pn2x9uga2LUqMAmE+a4B/Cdfgebm9bd2PKXK+m23rVrWvguaPE7
BJo3wDAS+kpGKP0Htaj23uKZWCNUE02rMOmHMJhJatW1Mu8oBNb2sjFHIqiNe1nHWX5v+lx6Fs8s
oqFnvp1QJnWtOvuyDqgnT4LgbGAmjERgk/MqIGPaVLstAsgpav20dWezOfP+EjkU7bijkmjY5lj+
NlOBY3oZkOXSNpjvUk9+r3iEaGD3lzLMoZoy8BpadQV+qrm3tanc+m3vPE+Edvkbing/jPGL0YFw
LJQyImscncNScR0vpjQ7BcSz986Sg77nKruvAK9zk11czN74j8pY5hFwMB+OZBFHS+lk4Bl7fNzx
8CKNmNOUJuU+JfV2xKxdn/p4CN4kyywIgCqEp9Q9MkMpjgYzzk0z0SI798oITcjr2FLqYNxbeDue
GDKpKQQo451NrzGRNV2t3ulBV13UA41DrLW2ed/RVhVsMwGojYHiVFIPZ9fjGb+5uPJGCYDehZBL
diwhe5RXmtwyXcXiw6DaKS64thG7EJSNFIFD4VfnfzGCPI7cfLavETH5FBgzGSl37KeDnIV2IUnD
HxBYKroL4NAaQXpNkH9Nc+rdHUFpmw7rBi9EXe2sQMhoyHkVGrd/I5mY4TzUi9Oc6Ku9r573Iwms
6HPVcS1szlvSqHkYWJg+2LDc9Jl9UofYYXuhHJW68Luh18PeN/qjDUf1aHpddYiTHDthbQX0jRne
TUGB85dqzHzK1SYUEKcghrrLtDo/5KnjXroxso/NR/tYU0e4k3V7AyFtQIx0cridMZq0C1b3zGx7
OGMrZMjHwkMTH02B9WU3xF0EV15GpVMMKzvfu+kXws5ZLZ5zo5RXtpGLyxZbAVQBomARnpALjT98
Q2w1IB6u0rZekbH8rwl02g4DgpFzOFNpUt7hRp8+hJ7YZLy0MYQquTy4hs53b5KcfdRNCx9fW+ad
E4SVbGPRJKc2KfkYpPcKth5dzTQxjINkejk1XfA00ev0jnnPpNu1NZjXBjYNaknm7FMku8uSQ+Kd
nlv9UZiFduuTWLvpjGm+NgfFZq90iFt5m1Gt4QT5uDWqzj15TWZOoRT1cjeD/bvmvtbRINB6vQsp
GdAGZQvF2bUWf1eljJUdVu+C1rJiNbsTnKUtpOmNLRwftdMg3+2WKbAIvOdKWG+Vo2huR36z6YYT
XclO6HgTfzOJdA3DHB6exLhO46IVGyPO6ZHJ0qa/nwzVolVQeJnHjgvUD6jdcSYCpOgDKeqPvOdE
Erm1SRYjpdsXU51FdJAmsi67sCTzRNa8Ji/PHLn95TCmFg6vuLRTWnYs9IetYbXWhY9/+Yvn6/IG
VF9AjrMO5obXIq5Kew6bwEN0IBi4CrkJpQGkYh1F7Uum8uS6HAp6e2KbBeFmmTMa6aeezuBdsmJ9
rRXw+3nZ+B+r/r/DunLhXUd8//eM3Yt6e+3/93/9ien62xf9pin43i9c0rDlwk21zV85JL978vVf
MOJbBiZu24GBtiJKftcU1midzw0PDIsPDCxg1PaPaJ2J/xvFAVSL8enk/xuagoc48eOd2mFeBmLN
s4ih4/A3zPW//3BBGvJE6XFjG3uPpWgW14CLi/VJ5VA6lRf+pJV0rKVzskB4oX0oKzi2Y+gAnl1D
RCaSGqScEUUDCmSreQ1uhb5bGCaIjobmQ9tDrd84dneRx/FynDiRsFbZ7XiV5J666U21MFxKoQT1
DrclR1XdN2Hjk6HBpfWxiwmdPho0PMZRtZwJvQ8MgVJM1751JJo+5lu8rfWbjX3voY67/qp0xAi/
Gjt5+cFRoN/qdeKPUQYmIgNeCjx6OmFrnh68jjauO8MbLNLW4zjdS3vsnVMPr3zrpZ0igdauAzzh
6vmeuBw8Dgwo/cVCTPwjqexkiNgJ6n6bLlk17Beffj2Cf2b8hbigvG5LAawF2KP65mHx4maTBMqC
j0BmnZtC9t1f6owhVc4z0zzgqa51qEk0irxNOYORaEqgrkPKREm4sJLFaJY95WC6U53+/mf7v5kQ
SCD1X31m/1eiXru31zLDZPDxJ3fA5xf+oQUav6zEtBUoiFrxKXj9oQXCGXRIYLi8N5Zpm3y73z+3
CH40N5OU4YYX0IOEqPTb59bkI/0JOUQJJJnjmX+rLOQviVikQOdTq3RNzyOe+dPnlmZN2qN5ojib
m81L1fqgPDyrLa+6yhXjPmGUQh26hUEXjMHUhIadOjuBMP2Yey3DDkMOS4BmOHP4NzrB538ceOzw
7+WQTvIsQMcLnK8zp/584ybj/NFoRN32qxKEh0bhYTWwwF3PlQQAkXgc+LedjVqEO8wMzuY0sTH2
mfQV+RQteMdLm33NtcxF5q4Vpnvil0goVaqZgEtd0T0qZh+Pdl3Ej5412e8MZ4ezSOkAYIpFgpbL
cJfrIVU+xkdHp8LjUhMOAuk1ct4NfKorkW7Tby3Dl9u5XKqLRdfT60af4S0UfJC+GNJ1Hpi/5unO
0HyG/WsB8guZ16HdzbhMk13FnbKO7KwqiNBOhvnozBMuuzolDZv5vrI3XssE8FBMnNADwnj8sTaN
3dBqJ8Iq+MOTKmznYX6QXqWd+P8aU+gqNavQLDxuhU3m2b/2ufzP3vzv9mZu1P/yYx6+VuLjLeWo
86uZ6Pj+n//x69f8vjMHv8B+9E1kXgOGNp/JP9T+YP0Y+7ACuQC6LpEv/tM/PuHYzYnDrmB1sIEr
FvT3nRkQO0IxkwOLCh/HCP4WfvRn5RKYH31DqO36usYAh/jzxtw2GFyQb+TBzIdjSm6EFouoszuy
OdXhh/Xvn2j7f/1WJtlAPwg4qfCj/4z0Uxn+N44hzYF7xQt3xFeoiA+WNz3ywribf/29flbVXVxT
IOxNHZwA45Sfs2vdkDgYHuzigGlYbUDfpJdZtsyHIq3+LQPuz0cbTl18Kwvl3gQdtg5g/vwKFlkl
vd4wisNYygde6K96/n/YO7Puxo002/4i1MIYAF45k6KoKTXlC1YqU8YMBAIITL++N2i7ys7qLi/f
x779VLXsTEuiSER85ztnn/puyJPjf/6J+O3//IWWhzG2L8G6wCJj+ROdgCK+WkwDTEkc5l42bWuY
0B5FizEQ0PYSJVQWp9vUDno9PPKzLoe4++uRDhFjOeCn5bAHSIU6j6uEO8DA1hvC0vVuEMSi4KJQ
LZcG6kYYaPrGfQnqBGYliGybLWVEtrsZpL8fEHHp3ED77cJ49BDje7mvYYQ9hT0pwePESv2SeXa0
L2MjO8FxEjiQKNxgXve6U5ylwUZ1KQ9w1TLSp1PyAei0urEnv8IkMccE67Fsz2ub9rlpU4u2Z38d
qHQVYxVZ5xQ/Dx1uqxtKPln8A46O1n0/FI9TXaY1/ZQRzrF8zs13zlw4TZTI9HfT5NOqMiRCn9E7
9Z2fuDMxDtt+00GMkCNh2QOtVk8WNoUVMa5206nRebJFUJv7dMq6R6o0hoNV01zUBWoD1K5GOepb
D7Z+rzL0HZGOtbUuDBmfp1kWE4UlAxnn1JolRpV80AzHwK2T+1kk+osmGHHD+xP82DgWr01Pa0Y7
F/HeT/3kTvfp9NJB2LrzxtC/qdEz8g2Bb/viBZqDqo4VJimfVboFMusdD3S3Lskq1CsNYhGEeO1q
Cz5ODhHCytziocFOtC1LUgNrOargyI4/QtyX/bzulZlHR4M1RnlKCNM8x4PjPHtd4qUrTr6WzbeV
hTMh7nBOb1zMIvwqpeNdYosEzMISQidQWfUycnctt3kSkdioXSqc1gJiXaPXbm/4012VBcNb5lPI
ehCk6akCw1+o2OHY7th9JF4dpts5m6b7nF3jrTFC4qsh5Q/cqAMu7g0bI1TlItppSbRwjSuB3Zfb
ubvS7Pot6wkLyQ2yBIU49UMxJvapToUMOL4JgYIokGmEY6kF3bDy6jS9NKxdtniCnbNdupR2j/DU
bnQVNXeIT+rGEe6j73by1GmnAhBhjLeER9NtOzXJzWDkoXXCKOx2BP9znHfbOIWz+At4uNL4iz61
69Lxj0tJqjpYEXKImBaPNJaFf37KTHHbJ7ys4R6dZPw2FkK+RlNm4rQq6LxJ/WA6IMjnR5MN0V2L
iDjtp8Htvw7SKL9rb8x2ndbFa25WHTKp05zHJoyC9djwGwX5F4/mJSD7+MmnnhVk507TLuiYTDAu
dqR4G+a3/aAsqqauj7X/u1j81cViweA4fzgC/s1H8OVb+Q1y7U/W4t/+2m+Xi5DkPDYxrugckTaB
CQ6ff44PJgZjHAGASU3PZqf+r8uFv8wI4F4JH5PHt5aCld/HB/sftsl/ir6ygJvJUgDzN8b+n7fH
qH18Cy7xSM5iUuQ/nVjsp8nKdOzuAtT/NSEWwiO0Q7hr10h2Rd0m95X28i/kL6Jdk/IJ/sPr9d9c
OKyfT8zl6xNERniwwLj/2y0gjEv4GkKPRzV7B28k3sPhEl1oT3j2S/cjH6oH7Kzddg4jnh6Z7v7i
FvKzlYKvbzPtXfUV1LmfL1f9jDKQW8V1oXUxddmtg/iuzNAW7Sy8OAZR4lA6f8Gk/Td08vJV8XWj
tnDVojr8pwuJTzKdVVI8QnIlaKihGBybFvexdnACSbXILpb/GfMHesOZVyT2go1dx/QaBtannYJF
MeT8I2Nk2qN8/BUrObjyF/70KONq4/LbQK5f3AU/N1BmVAwZI3I8tVfAYJXb5V8MjLcQLdu58phy
EpoLs7KewlsQweOhD+hS30lvzGfOXJu1qJjtosOHSBZ619XAR3eMoS11LFQBTW+Dq+z2ObakJ+8b
aBCQUE0/5f5S9wEGOQKtG/gPnffuNJ7KP/lwWd2PlnxXNMBQUiBugWsTRZWrykxCuXFDw/yo3aR5
5twy7gm7Nukp0cXw1tl28TL0IJ8Ny5TzuuxjXOuilNu89Ay23ErNpIoqqV0cwCOrRIUb/8g9hP4u
GMjbiUg7zexmY+Jp9DohtmmTsuNoA/UDa5bzApCODZzECbxOuNfZG19ILKdprw7ONF/GKnV31tjm
00p45j5iB/pVEvjZwDr1dk5hWwAncVxAsuvdizPyKYVh4LSvDU1hdz2a2LbovOQXR0ZWuvXA4exx
d5KF8boheyw0+rehK7rwhpbDsG0vAqzARrSeWneOtk8m/UtV/UIGuTsMlTNeVEtdeBjOO5qB5rWA
nNX6s3uI/WhXltyWLN5tBLz99J55WrD9AtOI4sTLhqCdHBWx8J320vCJUX06CurH2VyXugWPl2Xm
BuyV+Vy2XvvuFEn41YIbuXcpErbgFzfylIYF2EI9qf6RtkTrvilye2smy/rVSO/iwTu5+pqu0jM3
ScuAYdNCxyOM+m1Q/ntN60q6nnDf+YlzSzdBPa29yS72kL3mld3J6MMya3Wy82w6I9RHxMGDXUrY
aAcjmRikN8TbyYJXykWlORk2bt/C7hqcCnX4jn94W1TmnW+G/g8kV4w8pjIp0aunLVv+/DOZMLmz
sbyPSsqlBp1w2ybhzArA2TcqLddgmvx1PIlwS+Kv2tYRFSy106UbbJ32VoXzAH9XN/qQ1tQiaqLo
yAI6P+ZRuCzPY+U9a5qnP8FuqdvF0P2YwuiteWs29ndVoc5KQmknFswEwjEd/NIQ+aKsPJxfh472
9jVXpOLG53fwVosm/1H1sv+C7cX9EE1RYh6lO6lc5YU7/gClQGVl62LCjRwqLfA+Om/gOxM2oQW7
eNYuMJ86i6apvtf1F4vAerdyffVWwJh8NCdhv+pRL/iirOcHSoyUjIEOpQVFzMd1dEgicy4uNkPQ
fJig/pMRsKh87pV7DiS2yXZQzs0s3fhe1GaAn3Iqzz3TOSqSmjI+QyHR35GP/bqfsgEOKOAi3iXt
yeLdh6zGJrWtP9s5ZR1JDHhPjmLCTyFuPQAnW6CwwarGLL4v8LoQCQ0jCnlqtW/ZAF2swfyaRPN9
yNpynWdYuLBgPBtD+2oiLB3ayFqlojzQvUuQPXIolBSSzitHWe5qMHhU48sHsuwGP4g422csJ0hA
VjYeda4f3X68z5S4S3JcRhQHyq3uiuog2zw7elVTblIPbimUlOAWWtgDVIMzwDv27G1Hei5OBO4X
4eySOqseWmSxA024L2nnkm5VJBZFpHcyUu6pR+fbz2Z2C0L14Mf6AKU5fysjWrpNUR1Ea+xV7O9T
tCt4UHeRBtDtDIBOqsnrN16cPbody3uJnHcsZm3vhlLOUBcsXoRmTR/YB4Pus5cIIjXZ1ZlVsHhv
1LdhNn/JWKO1FXAUYrNvZZm+jB2U2Zj335au0vbGM6MHkc/Blvwj8RlzvqvJLW3jDrPNmLdUAyQu
vaMm+JyyIPTNS3SWjK7HcGyjb045NBvyvnDoIlq6TUUOr/ENfZ/6sXNKaRui581R4K4AndqQerdm
2kk6q3oU9qHU3moCMbNJVOGeZW+PKUZkUx7i2O2PgdFR0crbkKkmz74yF3qbCXcYFIFZveOWB/gS
NPm+roUNgiPp1hgh5Q/BTnjfYzD01zZ+GjwSwj5CHibXCmRz39gz+SSoYzyvoVQsNsE0GV7siAIm
/k+3W3Bgtw6KwLrS0AalY38dhGo2bm5z8o8802hT+jRHnujREDvH1DbcteiF5kTp1KmvQp9FoJg3
9iTJHnSEXX3q2gFdJ+LZKKX3QYlxgSlpTtZd3KebluXtUZNyfUjx3BA2Mq0jfirexbP9NSz9F2vU
8VkyPa2T2Y/WA4d6m/rNmpBQxWML1HXveuXRwN6/S6vRvVGN+SYow1s87a7xTh2pPAurYRtjThB/
x7GKdgUi6RYzvXEIyNVc3LQzHsDEgaw1Z2tdz+14LnQ0fnqG7p+Tge+g9GW7nMkA0/n0oMnO/YJx
+MRX4Zypf8u3xvK+8Kr5xozw+eNIa1dW3GZ7xJN4y5sRnkXtBpDOOskkH3abXtrywCWa4EMYptCB
pAWqRHQEZ9qOV0BUY7+z2cXS0rFQEKwiCA4t3z6mNttpBsQFXHidirNNK8tsmySR95Jb9oR0XmZO
RrQMAECaQevbuHCVs0tP5wu79Ng3HzHUGxjfsZdcHN1at0PE5bmdrXLNTjvZVF6A+SSQMj5VhfQv
3GaQTXTWNLCaMLs/pU6Tn7yh3hEmsd8Ax6X7QASvkRFh2u+Q5R5tcAIPIJItrPZp+mKVAP/i2j+b
So2nloH3FWxBcMuZhv88w7NyIsA/vLJDjFaAJet95ykyhIn0g0c6r8bDIBP7oSq0dS9cqyQ0TcZ5
M5Fff23YLTxK1po7VDxe2Hk0UakgyPZV86DHgJCXDAH8y1+gjQOXmfv8BJYme7PGEJICcJ61Xaf1
e2RXP+CSpFviDC3zrLb0RlPot+H2Oz3GovTnl8b1o/BUXpvr+tozQRUvfXb4lui2GyA7bbyI0Mhj
Cmbf/oxtmvDypRNP0hXdku2pg3pPrfr0GQQFZ+hSojdbvcGRE/lvxdKxN1C2xxAS7gzATSss0jy5
cdQkXGX3gPF4C091x5oBmScDd7jJcnwqNf1nXwjYhCu19P0ZzrX5r5v4THj9TW6qc8g7nztXSv84
JTDALkw+Eok3Be+xh4Fq5bJieYQNFHD6XGsH55H3mGysR+0TwTlOlqbFYWkqTK6lhVM82edYwuO0
JkDy++5acMgw1OFwLpfiQzno3oMf0ZAJYmpSJ2gNBLecNMbpaC4gG96C4Cgl3hRZ0Tx5mOmWXJdA
jEjqYV0LgprLKcDvDybDaGvI3tB3BaKQvwVS3OPzgUohHvm4hN6hSqhkgMkS+YiObTh6T+LaBFnZ
lEIKvxDf4Gt2lFvTt+atnI7cGFy2eozzC41TsjkkS81ktxRO1qNzinjfbBPR6VdFg0TYlw+QL7xT
uBRWwo2HP0WFpWVQZilDgJ/FmJ2QcijhLfWPKvfEdlhKMJmsml04F19IorYHMCzCBKojrENpZfkl
y61khalK3NOFaR2saugOZbZ0bsKjicz9dO3iTK69nNoH3u01S1snkUnzdrL85ChngGGkbaiOXLkq
mr/QIRWEaza9FANOUBe3aRWOcHwoMd1UQY8tmqQSNvCARkqLFlG24hAnlmJRq8R2CqYdP6ezV4Hf
dvv02kTqJSh9Dhqg4aJrXhzaDfDuxBpcTUPud1yYBvSaAkno7mKxtJ021+bTdilBhZhKH2odhSH0
vKSgiaJwwzbcQs+PxoOCrfIjwCfY00YStvbT6OW0rfrX5tWoS4hKtaR407tEVKm8dKlLUyvrRfxp
FAumIVuGTH81dVt8rQn68w4xMTCuJ1X2/tvYBeOPObdxllqYkJOtHRiLdyY35Vd6lKrvZpiWzgor
ZT8dLaJz/rYKwlm9kn3kyMX51ZPnNZvEEGvTzBtuL01k9YdUCRnuBmsQEeyBvCWx47bCv2Hub8mH
DhkHX2rAgbnvQjn6b2UAS520Dcb1jVsMbgAdrsUo47kcBWtarTy8CLEENyQSE9ZWXnRArxYeEcUG
R191X3kvOFidYRZJ4EX4Mrn/4HOHhy78dbYwjnQxUxTTkWJuSX8A4kd7ZJahYN2P5/KJ18bB52Xg
z5qcbJe2wEvYIRYfOqGiVpRjvo6sdnhJ84n4LP/BncwsSAylYZ3ozJgwK3rJ3qwYaQutqbwPsSnb
rEt5KPRY1AlW5Xw0iSnmxtovrHyPHzXapnWyLDvBq1DGNoI2j/Vd1qXlcR5Ev++DYHgOPSEf3HLo
f+FXnCwQ1izAUVf6x0xl47ci6/i04RcuVuQJBY20VGxfVLCwqYYFU4WmHb84V3ZV2eFH/z9V8df9
4l80RFNBhNzzPzuJqKRIyz9lk379G/+0IzhEidCPXHSrxY/wRz3R/QfUbkwFLtsuB2zAP/VEMNzg
PpESsTBYV/DnP/VECyAobsglQ4IMB5LT+Tt64qJc/VE5YmfIopRv779fVk649i36DJcqcvNoZ1Qx
xGgonb2trPgvVDQ6e3/+YuQ4fPazCCcopUjuf1bcGzlMZaDN4dh7CdiVuHktKj/9AqwFMG4VifTW
6yQku6m3drGZnaQy+0NtK3djBXpep7mf4A/3nVVfjPiplUxAV5PNYH6w4QO12SbURANtxkeaXjL6
XCpzy2pv4SHhsiWAwBbK1+leB/0nLV3PtpN/a1Mglc5opJuhxGgE5sM6zFK/OXYVrJKScaUOKaHP
Htwh7DfGZN4MFD1uzcl4zkbnTcJYHI2hWQ800asMXmbseW9B276rePxhNsUtTs6z5ec87mGSbKsh
blfsPc3PUUp/O7SYNJuCSd2o4xT1qXCpgXJp1FOJeUjt3NuPgV72YIOmcMTk6mYnwwVZyruldShc
k3VG+GVNvoIeRaI07Uhjm4NJh3U3QkavSyo1HI2FvFRrYHHftLE4a0MHA/thtJlWSRJHLebG1Bwp
lC0dEwcqgTFgL37/GdJR8MifGrK1BDLQU/yqZbInwdB629TEYDla5rxnIpy2Tlt9b+KIxzLOxr0h
YihB2nG2ZUizdAFonWF0AuvO6DHvbbKda+pnnx3HG9bOYNU7CI/eOq78fCNwTG05YcdT5JIuzqR7
aeEhgqhb3J9zq9gOZQ/klx8qdNi9PzovXcEZVFfiC00R+d4sJxQkBVM5LJKCu292xNuWHzV2+01e
UmyEdvZm1zXkiNl5IeecA7MNnmm/fTTqOQBrqDIyeTokbGwG94nW4qZKq7NPp9oa4fS50iBNLQIN
W1z+nAVUTaEx4DVuBJ7QyXXvmE6QECqFOFkEK6ncDFB3+cNhGlrbXXUfNl1wKcb2fewp1GsSEz8x
vevCHM1nXqdy0xoq3jiZOJm5uCQmatFQ0orsIf+tBWSBHdn3i+0PRFst0e2marLZO5Ec6hwc0iHO
sxUJ6HRFEYgii0KMYyzAV1c8z7ZeZfmrKpnSe+xSQUpiiBYb7YqHFMJ6URkr3qZgoKxip8L+Xvbu
W9mrL22RnigFpMaraE5lmPFyVIfcAFkaNBm6jXE39fWFcMYKIv+r6cSsf9tfyME9V8iGQ2RhxQ6f
ZRm2Wx9eEbBWM/2Sa3fc1XF/g1m43kDh/O5UzbD3mTjWKpAgA+hyosKdfjuBx8mK6jMws3ZNXRAN
xKo7iZE9I8vcZwHjIlKs1BNXdY9uGRpvE4tJFspyg93gIbTxJwLKgtcxu9+jmr6zuGIJim+e75h/
tmlqoC2kptt15IAHb1L53OjJ2rV6VL9MAPCTbWph8jzmVEoOh5jiwhPVKUG8aaEXEN1un4qAS48f
tZ+1V1qv4eTF/LlawUfKgWKuAjMzNBtXmcb72D3Mlvh/OKj/l/kC7cVK85/O4Ltv47fvfzqDf/sr
vy/1HCyBeH7QdQgXcAKxVvptqQdfm4YMj+ZE2/RMTlsOrd8cQ8tJC8OH2gpMQTTdLt/D744hj3+F
5QY3IMeZv5h8/sZSD1PQTycjRmIHS7DP/7C+8X8214zJaFQ2T76DduBiDdLriPinstu4hsg+8n6G
yZbgZH2fMZ3j1M0N9SQsmxyxGst7JWv1HVbKgDRc+s4J7156SX3lrLomLM65TqxVRwfgln13ih9f
88RUPJEQXFVGkZWTmfbHMBXl2XdZVG0MbVnxIRhN/2CnRvnZ4lRc7CCcTXHfGVQfEWs19tDpWF6P
ypr8TWKYA4UPTWxta/YG4Ectk2ihMEJrU1Rd8MVnHU9dAfpmwEKk9L5NE106TuX321aM8QUQgX2H
I8V+8quY6jZnJmhotxmIWR2Q1EbniQRe/S5p4iMc1Hk8M42V+2Jym/kIczNvv6XN2JgrNYFOWHsG
cIe97hUoJt2ZDiUNcowfOquDaJHJVjOrq9B22FpEDTS0rE7v/ImIXeM42iRrRb8HjfSlmHbwIJ1b
9iTTVzs1o57em5Dy4YC1Z2dOw0lhSN5G42DdemVAuxP+52GNW6CVG6/J+rcGBwRCq04zqL5qhN1n
l1a7cz1JyYEDiBnZhbNpb8N4iPYeil9wnPmvvxXkmH3k4zSqj5jRsxSWhRNUxS5OGlEd+TYdextD
ZJhYRE6gnR0/EV86IJTRxjN18RFLbYU3dpG58HV1fdRZpw4D29Wtvby609BGj9ifYiKos0XYbXZU
vueGFmzclmIvF67z994ay4PXm2A3IiJWR6dveYobynUaHp5elqz7oQufM3hQ8EIW6KhrITLN0bgB
k6S4asHqAbNLa0lckj7tfUA4fkw1Fe5WulTMyKJv3s82hgUAT6QzdQnWAPCYe4owN1Ur0GQMdgxO
AyJClV0iDs4sKGApKVxggbHwJKYFLUGx0sBCkcE0OkeOUACouj4on9DO2BfYV0JF1kjypPzGiYnF
VHqBC2w1t8L2V8gbctOCfCO3mdIDCE6MfDpQODnxFVdistrvjNDOUiTW+be4o2DJkbpZwHLjApkD
9qXQpgDPhQAnVzW7EkRwEy6dWBB1UcmoK5sJLa5HGBqU3Tyq3D9lC9jO8Fp3zwAL7a71ZPU0Lwg8
qyhqeLxg8cYAQB4wlvGR1KbcaVstbNVIfpKxcl4yGJ+P5RWzdyXukaWjvjr3X+K8/ez9wF4JJC+O
fgvkkGfU4ymfCbDWgr0mfvXncIH7aSSqnV6Af86QvdOBE2PRAt/l1POts+ABu9J+JHxOkCpqe8xp
QARjVQI8bFvsuoGa2QoP236BDuorfxCq3q0PVn+NcRkty688WjGdZIEWVlHU3uQLylBEyvgyx4F4
nlM3vwQhyEMJ+1DZ2pZPMdCS9HZY4IjBlZMIpytm6gWeiMEpuwwLUDEX7Mr49oAccYeEuIj9gTyD
qxrxPVyQjMUCZ4QT7u+kXB5fC7rRQwBG8o+Kd560FAwCeLQX1ON4pT5OCwBSLSjIjDfnzbTgIQs4
kdaVGFkRW7wQ41+abIzuHtw+bMl8wUyW7izOfmd/TyBQzikoStzH0WoOJBYgpzrLsWt2y0pGzhgA
S8sqz4UbAbKEA3THdVicvSvxkvB1ukk0bUaqZj3EXX5YzVdKJnT1+KO+sjOz3ziaC1NT01BKDArQ
plyQm3SPMcbwOpx5A0d7crmwOTFthvkpFNlIk4DLtknELc99H+iKx2FBaUm6r3KK+RDJsurTJ5v2
TnOnR2R2dFi+s8dtFrWkkAHhCTs8AAUOH2Y9ZV8HS2Sob0mdv0pZxZ80K+Ixc6qpfaEKMSVRbJSQ
c7lLQ6EmXnofcLG1kQnT4QMDATsU0dJU0OO+o6CwTABsVlXEFDFW9leT3edLHTf4uE2rgnw2DEnb
bGQis3IbZ14fsefEoCBbIseGJaddEtnWnjO1/TaKWhwKOXSPpsIZs0F1qgBjJbw066aumXPqhNP/
MKXAYzHbT+q1I4kNpcfwlbnqOjs7pwZFwNB9Op1ymFHd2kk0eAVpX64MGRgrNhf+E02JsbPJXY8P
zhjrd9ZWdADRM+Re+qBu1F65UixssgScXU4YHDSyoRiWnJLwS5AsfdHOWecgQHCdy5nSBaSBj6gQ
Y39XuP7wFonOwTHJOLcv+tEC2eDMtdwQBvY/bbfpyk1kOx17nLT9Gs9TfwEu24bH0raoxSXB2a8Y
etOlvdfOblKd580ZFEfsgVdr5xN9PdbBsyguYlWdm18r3ihf8Ob1+khh6VBtM+7haOU1gsEuj+eq
/ALcp4IUhj//nd7l7swFH6wuHo9gWuVCx+B3iCGTaTcgCiuYderAt1HuvKbHPica03rnlVhCRDP+
GJZa2bM5yupY1BmrHMgCYWxvZ9Ch+X3DYo7+MKeIXpyC+sItvGwDKunkv1Oz5yQbmHwsdMLEnlYY
VER4kxe9+ppHZnZHgaqDnGbfDsShXurOZI0va9lHJ2/KLWBppCbUYmX02bnK8cYDi6cAZEFBC2oV
3GRs1EhceG65C+xs1A/SBg6/R3njMzwYcbvzx6ZwtxVxUWMzxAPK9t9X3/6XXepDGm/+052eLq9v
0PT/mAL49a/8U1hbvP6gbbBtX3mf/0oB4Bmn/sZEcPOAB5AA+ted3hb/wKZHDtnGFLKAgtDc/mXU
w1vGtMswgFeExN/fudPjb/rpTk+zuYfS5YeODXzIXNS9Pwb0sB2FlIfZ2Skuhzb91D154BUQ9MZ8
GgMAghPF4WaY4QRiy72OxzK0cElpJ9z1VW/mTxPIakSvgI/pWxmaUOW7gvpX4qNkcTbUNo5LSUoR
fYwDzSvM+PEHz8Olidw0jBq6AqT0VCVxjHhu1NSRcPLiXZINPVvghImZU+oGnrSqo6p4LJ0+2QdR
wN7DBR0drkK6JN4t21f1trUI4jFydHtGl5ENooo23P/CfeA0/ls2pS9xWGeP89DZ3wjFBTw2BzL2
y+b2Ca5Zcx7w7Nx1sHa9Pa7hXG4mI0HA04ZTn6zE04JOiaSv6e9wjfA1SeLwXhqSM9vIRe3Rxm6O
e9Yw6d6jUQM1DmD1eOPSazk+mrI2knFtRm785NVjpXYmd5Yxq1X5iM0WUtyKrWzAD85DfUNPG5Xj
c99STByXPXB9lx6ODaM6a0vQ1R49B4XxxooToCNniHfTajcx8JDVwy4koPsy8hJ8AzZtFneZLadz
g3ntme8gvpksvjVbzB/MaflWdEI+iMhCa4sFJbgxZsgtOprxJbQKp9g4+QTWJzOt2x7LzGWaKosC
QaA3p0Er8z2tUucZA2e7H2Tr3vFS/tICP4Gc4gUtruoAFdWcavtEoU+8k1AguPA1E16/glqDvprl
vgB/tB28Kj50ygRGMzTfs8J/zTyIJSstwMR4Q+E/CgU0lpoMq+TUDNMfhW0CjXYnRpESAU4apgm2
s5THinoHwIus3E14KCc7bIfjlOLR7vRMSnLQ3tY0vOA7UFH7B50kOt4Fw0gyvkj3Kg938RDQymIP
M5BxojFPRMYbDAZZ1IMJLbpM3hRme9eCtQm2AReN/Bbyj3ybYoNCAZhy0yVRbv0gwKmAuu5Gu6X+
MYpyvSeFUw/Hghha9To5nawRcDGxbpi6x4Hi9SK9sThPnTvLS71xB2/HwQfVqiImC9c63r2yHE7i
QdAAZbEZfQ8KY25Wde6pHwke9Y0yvUHsSsandld6ZvzsRgWmTwVCZN62Tg9lfQTbUq1o9cFwVM/0
wZH7yDQtBFwLzmTtsDpJJ8Z2b3rdyM9nt5Rk9MVQn/n4dfY91JUqYRVKuyVvlhpcIOiFyRkhm0cY
VRj1ilf8IZG3bakxpha3hGSLWj0RouNimt0l5ExuSaPOm2oYk8/Yt8NtDZ32DUZPEayJCmfrqmkS
H/wszBWOuwmcqF7SFYaVVKT7tIEcymg8JHtP0IMJkz4myABzxb2ppjSZd2bnTMfcDgJ8dPVEgwtc
zzg9zq2eENCEiOY7VFREgcGsQRdIA9Aznit7ekfX7qsLa9Cu/ioZTt3XwuXcrOZx/sbPOnxaInfs
Y4VHYg8BacrWwkl0eOdeQT2O2QHtcfCHuljY9vEV6aMXuk/3K+kHEwTYn/KKAMKEDw7Iv6KBmoUS
xJuvW0/CUt/ThSGkF5oQ4ziDYHqFDDlX4FBwhQ8xAsTr7Iokyhc6EUxNQEVcxHMWFgiR1crIFpgR
4gXVgFfEkYGl8M0O6JGHXRgBQWpaApkrqmqADwNJKuPUv5G0RrkbFKiHaGEpiStWKb8ilriDklYm
6wF6ab5imMqFyBRe4Uz9wmkCS5x9xO4sjU3Ns5Ia+cJr4DD04J3qK+opv2KfwisCKrvioDhgQEV5
CySqn+2uXGULOyrPaUePF56UXMhScTk9cZ2DmRU7WJNt9zYIBaITQKoSML6h1bKBrpwvkw21CmvP
wDsUdhBWxePou/IxRJbY0QWRnSunWkj39rEAgxUtPCxHCnVvLows5v55Z5gUYHXws/DZoHQrf97h
3DMO4gra8s3coXwRAaHamrlqgoMJ9yb8lrZV3WbrIAPu+9ZkcrC+VrZIg1vRhZWJtDvwPNgGuZr0
LpvGkBWKnooLaW1kffx5hf5hJHadP/39+9j/lx2IyJ3LBvN/Xofe68+P4s9S7K9/5XcpVvwDq+cC
BOTtxP3L+YMUS5cxxw7pCjaSJnHMf+1DbZNrm09yE8nVWhIWXLZ+l2IJb5JG4HkOKcPj7hb+rWub
D7vhTxtRRjWWlMiTFpFQCH3Lte4PXAWUtZkTy7IPYBnBn2SD5J6Vcp9Ua8meaJXUQ1utoRpr6mKX
iU0u54sAQH6pqpbl3rDMds11zKOJVxyzCmDofvCxi9dFOamdO0YfRp/GyX6OlWNvgmV6jJY5srmO
lNZ1vJSUTFGogi9QIJIpFhKQdlJvGGDZ8k9ZajWh/TpnAHlBTDu+2ou8z9tV1LvOJzQq5luPCtcJ
vYd7gJHRFLNKsqB7HJaJeFhmY+KG1t5kn6e5i1WYng05PLfxICPO+WW2xirCnA24QZyrQAva9coE
n+Sion/NSs714jqp8+tGV54yDnI9LPUhNXfTD3Mmc3VqlmF/nHUIh9ZIMShrH2mQVWL7Mlw1ggJ+
xCc3gfx1CE0cPBRX5F/Dzgsf4kViMDqYO5vJ8VEe0qwBIey1mXCo1rDS94r61U81LaaZNB+cV7vq
7mNcLeu+VpF/P3fjfA9Exhi3/MloY8rKojcEAuS8Gu2QU9SFssGaa1qaT4Bi0IKSLoUo9bUbhcIz
elImrVrYZNf+FCojh2cxxRT6tnX9AP6QphVe9fKT7zq8q1KfJhY7hby1Jt6Wv03Xrpa57tntJcJO
vnuFI56d2C+OfD7kB/7lgsKXa/nLXJs82etrKUyfGO7NkjGGtBbjvMYmRhVKDGafZzKGOWxPovmQ
wGvXLsbGbG3EVvAAoXcYV8XSS9NpGmqK1B/O/MnptR7b4hl/X/xWW0upDeepf4coG3638xGC3ihT
V6/K0DlbSoQ/KloIqcmp8nvj18aca3uOujbpYJZtTn7VJccYBtaN8srohi11x+tH8J9Xnvt8+p2i
APez+y/2zmQ5cuTc0q8iu3uUwTGjze4mRgYZnJPjBpYDCccMBxzjO/VT9Iv1h8jMsixKqrrSslsL
mckkMoMxAb+f/5zvkEvJIXxZgfdZ9G4dra3Gp8+Hdl66fbiv0PMTnjp/MiA+HHtqeoxWXH/qZ5S7
sblwmIxQ6+TSHKRPLULFqVEoOJULnXqGICgHz1Hcya/2qYcoj8Lo25xbrrPSS1FRU9sc0ev8ocMG
UVDrHBjbYKk2MuXSctScGo8YDUAuzBlqTVrWSD9oxRcJBgC+MUtlUuZJ91WhsSYMsQWdSlO81CvN
bAJXcVjTukR9Fg1M+tTGlJ6ameiB9Ny1eWps0iqu3/CBIsGpaW7PG7zHq144A5kEtAmMf6f+J8Cg
dEEZ6ZR7K4SwgI4oG+PoYuwP3hlPmiNo8/QziR41bPq2L3do1FF+ju+cPgK/lsaIyOKP7taKlvUu
5S31zIGLnihgEMCGgGCR7Q1gK91FXhB+Cbre+0Kcvc1oemIJusmSIZm+UrM5SF53ZywO0TgO6xgx
9CpuwKITjCsO2lA02FcROo4dpweWno67wspCi40F4IGNhWsyM/lujmey8ewvKhj11kFkunWVBg2H
F1ivtDXZYLYH497s5yXHBRMw2MzN4D4Uae3CxyrSRwyPSD0DS24qp/Nc5OjkRcz+edDMoJ6mcWaT
a4E9e5ImC+XY5zSAJfROxTaG0dKiSnIv4rF5ZFBgztdzE2MbhwN3SMl174Kp08sFwCx7mtUtBXOq
cZdy8xGWfxiHErhZYWQ5lXcRW/LSQxJdEXyId5j0EuupDnV36TaWe2lHRaTWOXnCapUioV7DeRe3
pVPV3zAMep8a4DJ0qcMfPRdWgeVhou0ChTSBPH0Reb31qDJgUQXulQs3dcKR9jkAYRu8kdFwqQSv
xMb1SmMHFz86NLGjffogJhItIrWBs6oRTpuXYjcfjICOtRLliqFv7LXeVM3wGKbN/O4ZrsTNOQti
Nml7P9GYfZPTUeScq7FNXpsSRMpRlFmDt6TWtO2EeUmbOv6LbZjnzqGgFweyXmq1K0LQw1XB9H1r
AjrbSfpYU5741N+ZevbXLcTfpywHTbSRos1vfIIqlArOaBzI9MTMo7T6xi1Rk693wtpYB2SSqh0R
C95FCoKrtcxUzo5oEPe8GelmOUIdqoqPNN+KYOb4jphh9773SonkNZYI9P6W60S79DPAo6Se0Luv
M3HO/RsnJ0HFiAl6xbqgpiBEdA9DPzhHV9Vmt/nPbPg/csoxoDmMbP98NrztklJ/Lj//7a76g673
4xd/TIgBE+JCy3YQ57C3gf/9fVkfLOQPyFrkGQMsa0Rhf1/WL5Qek+yjidJGCPLjhLj8U/yHSw9H
kn9lQPyYgF3c5rQOsfn3aJvlqvYhgUsrVNX6YTnudVjUe21l5REZBwS/J8JtN0kaO2VbJFzQpJJP
hd0SFPPtQV/+8sr9gyTuB8eAC56cl2ZxLeALZZ34wUs3ZCWMyDYT+8qI1Zc0qEZ/1cRVcVSpY11F
iIZ33NHGv8j//oNH5ZkTgvVw8DHBL8PzL8Ox01hLuZE7772hodJezG3M16lPkk0wOXJJv4qrEONb
v/rzZ3tidv/iU+TpIrCyRhFg1QLTcxY6yS8PHOMri/yxGvd4E+Avg951r31IhNPKDh6TCQjXJuP6
3W2bCLahUZpNdK4iSSSM+AZuJt8CnjnonEGiy+27yBfKWdspkN2K/loEH4vGa6zDDyByh/ewmjqO
li2+hVT7LM7o5GtXrMZo44lHpZczZX0xG0H0Qm/t/s+f64eIM0/VRzl2EUqA1NiOwHXy61OdC4Mr
IoLTnmjWJUvuaSfYYdrwzBhNaNutX4BRxJdNEr39+QM77t+/vcsJi484XhcHrsyHh458tLflzLHP
oU2aFNKi/u5IUtBJK14hOiZbn1KoDl4rruv5YKn8LMeGnmL93xbxQfbx2ogqOt1l9kaJzXUWEbFM
nU+m8q+6xVAGt1uc1Za199KYMsD5PON7u6no7K1deZ/19or45IUX95+LYLhKRXBW5uVNDj3Ejsst
SbdNrsrnoY4P7Mif0rq71Jhuz7SShyghLSXqEqgjs7NExPU6xYjgXowhH8rafClseQlFaiMMHaHz
6m1u67V2S8JJCRKjW1DOEw/WWnnGfhIWbn5JA4STdNciyUcyWhMLznEtGBMSKbZm4Z91qXsTBPqb
dHB59XhgoMVktLCklX3sh4Ats4OuMlv9ltDlhlPbS+UF15mK51ULTnfHaSncx8aNpTNzD1iPSwXy
6c5STXwHK/e5dNwNQBh/Rb3K1lduz7ppCldOWG66XN8ULrzzyK+e5mYp3tRvSclIia2tFQlTvoyv
Jtt7rR1KTOmUGSrck3MS1ttQ6FeULWo2sDDMeyOPvEPeZt4bkih5jr6Ko2TbFLG8GmrbPBddgKGw
yxv1ORj4a4jt2ckuF37+zqQ0cxTtQnneNSB+N360uOJF6aBptb6DLO3pJDqHxrJ4Cac2jg5lW3L0
xY85rkzlTrdOXQaPfhWOpyZl+6vfqu7FEp09bxL2d/2xk1mRrPFQqK+0Yyk6fFX25uWGeOGYaN3i
AdB0Q8cl8e+6q6e9UF3+KRjBdq+yhMfiK9ebZHJp4rQWxDlRnx7ZU+Gz3ZbNsmXJiACwYM/c9Nzo
qg5bR13Tcuh58A+7ft45+ThtZYSAreGin5dm2TwOiFL3wUwJzJvX+taFkqnJd7ZKSny7Id1XlZmy
9RXBVNxTVlJn+5Z+CIMgoegv/Fmlw40YfJKvQe241aawm0SsAwLBkvych6dKobWTfozTfj0GZT1d
4KzhE1B5RC9vJdaWYzTSw56mY76jMbnHJcJ1aZ/2AYrFlAfJnUHtMtLE7DIlkkYzd9h+2WRzMbUv
a5NSH8eBG5SMDlmKoJcBYx3aJy5gxRqUmGSPdSFQmtAc/bctlN3QuR69KDhoNsEv6eiqh1B7IRWY
pqminU8j1TOOz7ZbJ+ywKJYMQEUVY0Fyvm7j9IU7K5GMnF3xjq5N/5vV2vLYcBlXq1xWLLxzqmz5
Chh0yejKOXhWPFTrqkfyXg0p4SlIvhCZOnCv4boYG+pDY8NeQzaQxHCScjcjMBFBlNFujoE7W05n
b6UBCAF0El+Nmd6Hcg8ehxNWmsOPNGVabfOqGHcU9TozmTLQchuS/FTzhlWef4IKH1GTl0ZnUcjh
GjtQuJ0oSz9zA/Vlomx+XwYpzim+9itnzKZjXxf4fWDkRM+MOCuiaER+wfSTjDGSNcf2l8Sf/bt8
botdbjTiaoo60EJJOJgXhrByf0/6LhrXI2snBx8BeXYDM9W96UnnQUzVkKzasA7jKzAbgX1lUTJ1
3jo2Vx6bhufHigmbbmlZtgMXcBzENzx4cO+waMhxB6APaSMHLZh3bhevBmatT/gIg3VYyOmhxgD8
6LkVKalaDe0tyK3pKmtE4q7SxtXWGnyNx7WVdyaMbA53KSyqjXSKvoQxUdmrwGcJsckC7d124I7v
DauJXz23wFtml2FFmXbdxTdTIIDusQUzXz0nfnNCVVJHEeEalnaFBtLJqj3jiRU7PArjmbAjTABU
M1BXFwyXpdb0KyEFX3juGN3gHB3PYBF1D3U00UIdFclwWUEdoJtv7qev2Wg5N1WMiLCxx34+SwXX
CoGoA55XdN6th+ZEi1GsbXddSMXxomMpwH7JH0hQG4qT9Cauo3zagB3R9Dob2DZWHuxVbE2xmT/E
rhOfpyY3CNuYmnNHj/lRa9u4ARrhb4YmiuFKh4vl2Rmm+TlLyRqsdGBGn33ViaMe6vpmIj79xSHs
fxWIghtU1wyYCVR6jmEfPKGs7UurGsXl7FKJy8WQtvmxts5QeXCqTy1RrorLK0d71iQPFW8oJ+Ha
Y8PsVFH7FNk9SIJaZzPNgmFcUzZfe9YFzOlom7XV+MUts0qwPjlRYlEfW5CxWaLgOT2Q6WfNiqOU
RBJ3lGiSoGbldyIaFWn46deWAJIgk+7V5eaY1sbZ6GGdHHR3F0OGk3pgiW255ZmZcnUdBnJvvGIc
TbuOBHHYsmJrivRM1LSbrCzYHT5fSfKZaleZzaOkGXqVCdAZZa12fM9XST6cs3Avt7N0Aco3chsH
8LmLYh8B7D249M71GYVaCgXEqLOLMbYwGI4cTnv/Sjok8zhjp9vJ6vWaXhBnjYlRrzgGYnICZt0Y
X+eQ5W+duneyJHp8mrH+A2f6KzgTdzyXof2fHw7vP5d/O3ZJ+7ebSlft//nfvxo/fvzyzxVC8JsN
4hEQEwyAH5btH25uYUJbWgzUboBy+3278JP/SM+ry49T+OQiSJ+KoH46P8RvAHSWdNa/4/yARcSE
/sthhbiUHfoL6hlXLqjZj901sSksrbSbH6LYyKqraJZ62nC7KT5P4xB9M/CP0rbQM27szJyr9jFL
6ig9d4Pmfc5QlYCNjIcqdIsnK3HlFryH2ArBIUu7wFvsugq/ksxgRVrM51aPwoUDlWmF1OlSpW7D
8CgZ/6SVv464pFZYPWnOdCQ+Y511t10zU/rZBbTHlAqNTA9y4wltPUAMcA6Nr6i3mSSGkXQcDshG
J9EyPIJFLmmqaOgaKhtzCyHmuu6KYD1NjbMLal2suS/GZ1beuGuYQeVG9TI8c/pKvcrZyNeOqtJ3
s0gQRTvX3WYWIUdiLEa+N3vnUy/bN25X0AGEMx4K0x0x0sKynUzuLVM16/PSwpMVzH1+OZc62nZt
wUAdu/o+nrzx0qRz5o0LvLyqXEdC0ZnK5wQ8wWZMHH8zTu10G2gZX3K4sa6bKIrOqyxXO/ATuEUn
i/fHaK1nvLnRN/Rrta8GzwZvsxTSiRhM42VbKa4hBUWy3jZus5LZ3Xdri/VJVhg7brvufAzdkWKr
8BRprTLPDlblwLKItPESewW1QgQ2PcVhh1M0NjvFZFknE5mly4D47HiK0np6rsJdcIrYilPcdj5F
b91hieFW3zO51Smga53CutH34O4pxGsseV7rlOxN8KBDNsIOsLUjOyL86zbTt/kUCY7FEg+OQ/T8
rUkdz2u35IezOs/Cg8udCren6bK47vksqh09dnW1dmLQuSjnIAhWwHUpdRz5ChBrsnVZrawZ/hJW
7zZ/k2zXgXLYuX8riJhPn4i7qGdryFP6Nrr+GiOD0ePtxHR0Pjb9tLepatkovIfFIZgldzJhDIUZ
A+7QYRpvwpQHu8FBEIlPcdLKp8r1J6AWfgmUEN2/iC9iHBr6rm3sMd0TOMquBpNvzJ5J1udNKkqH
jTy9pDNqeYjLiBJMbfererZGqny7IZgYgaq+eMxYMgVnIzCZ+dlSU27R65rYb0U3zeS9glC9hwGR
srVkET9fzQbsDeAT+ApWNsu1L7pTzr1uwyzYDCLznXNvMLp7EgPDuJMZVqubvqiR4q0+TrBv4Rfk
zKccSu45G3shJRsJqxtJ/CGfEl4WjEwrTbDX3Mc+diq+WaK6pJCdpjDeRmLQNl6a4R5FFvRKiXnD
W3qAGTTzoHyL7Mpvt5yzMGVGoDo49YJYot656nt1N9UtieV6TjTukAyEKRKDrRl8vbLzSLSpbjJW
XUihEfGAoQ/WHOp8WNWlCYK5yNqOv9Lj1IJKbDIBDMPAQSowSQ2uhz7Ny4uxTYtow8BRzfeQGDz9
yVLIes/OLFRwrqFmBhwORHYnMoL+65qOs/M4GotqW+qsAawZW/l7XXNpoSlKAdFlGurSz6Njyc/x
AAsFj9pMQ/Mopb4KGfTO5i6Yn2Q+V49sT/xoK+0o1BdB2ih7HckMOYz4gqtvEih+wCXGGDINZZPO
bFQcwRek2bKqIz8ZViW4KEafFX2R+X6WmXjElOHfEZ5LJeAqUEtZYE6XEPgMWBNd/l6NTsSr42nr
4KQhVy1rLur3itGfta7JawWbeN9GXfJe9pz+vqq2c+I17mw5n5mMQtPON6L6oXAiUmK0SrH3MDk9
3EzSN57dVs0lMA+vuJ+mWYXfxcT/TCV/NZXYAI3/1IV6XzE+/MHO8ONXfswiCNW/OSjRJMuQ7b77
SX/OIsKlX5LDk4OlgZ9YSJI/ZhEb6ypmVos+RrJL5MX5G37OIt5vFn8TKlzg2Kec9L+iVn8Q9GAn
43UlaY3fYtGIFyn9Vy0x88VkB4mhjoVQS1ZrKlihUU9kU9dVMiTbdV4+uEXjfA8hfh3/V/xW/QN1
2v7AicRbi4RporWLBYYpvA96bVrIdmLZpY4p+IZ4AyLRx5dd2oV71uUgVvY4zh3ialM9Y/KiRf2l
YrH9PNEadYu/DaM11c20jXVt9TiEA7stv3KxGUb0WB3twWvExjAbz1klGJLEDgnEuOiVZrnLNeGl
yiibN+yh0keNYfM4uF0uydk0ORAbvHl6I6TnIfuwOv2LZ/5h9lueONrpYlOxHB8E+RK4/0Wo5mkG
taiT6sjVbPxUkV+6NpzC/AuNeHn5fp0wTVhVlCPyErNjxkezYEJ/eRTCE52tkEGOESryY2TXVr12
p6G5cjoau9a/zOH/4M38IEgzU/MhDRfkOiFIPpwf38uaAmwO4u4FWuBwPRaxY2KxX3ynKp0QplMz
YocdVco/Mp7N5l88/LLU+fBkwSaw7mDc51NMUPCPTxbKul+WtAdcTLbJLEAQvFv58HhvO2conkar
6y7GIdsYBlZlpt9gz4qm5xKahTFFcDWglz9/PWyQrR/+IsgLIWcMPt+8B95H3qbO+xJkWdtdKPBA
d8gf1k0ZkJlZFTWugE2PyeKm8Xr50PeAsNeuO0kUtsGZCgv7KQrCuO+la4wHCiIJKiHFhvz3onKb
Yy4791OPj/OinWV8ASlwuBztzLsUKt7OhGScVTfwdREBnWnMcD3ihYCBuSnxb56YJAtluiDTJ2U3
HSGddCtRtfXXiRXITkpzfuLLyOwxpxH2yXaKzK3rBSYaHo6fcx1p9BMMyuFxLAgIEgqiAWFFxrnt
7lSaBvm2ScV8UVAkfZztedH+yhiaVKqIohD9d1Nri6QlzUPgEczouVe2SXdhD2GmD62RWvkWVbip
b9ECi+opbg0S+TksJ+d5Ie20+Sbkdgx1Ed8l8z7ltc5KGWPXXWm4RcY2zYIoxacxdNanupjLeDeY
tftELanAmGTB+vwqMsxA1JKy/MbskCaTz2K6pkoD2PtC6q6afEZO8Kxpo+Bd9/uodOSwx38wdKCb
TNfd5GmV1pvSSupmLUAlDpgweooe/bmeaNubQH9htB5vEqOFrtnl3+a6s/U2HHTBcDS3dZp4WG7d
fhzSlcXa+gsA2TaljWLSQTvCG09D+57SnDbXe+0xL8mzWnFEwtIbxo5r3RQ8ucDcuW6WdUfwdX6D
TT2L8QV4ywkr7UW5yiAuIFQl5WuZjM+Uw96NkbzhF+7xB3jnNqfnddVWF0bp3UEGpEdu9M0rAKlU
bYb61q3YS1CLQMa0Ey7ehCDdtwKuv9UPvGSuITAKzfBkpfec05oBDtuvzzLWn2sJuHrTOX29GwEx
Oqu6g9PD5xfCXZ6v6LcKduUQ5bSrkpTVxMrCJCyQJeP6Mphc426oykvqBg0cdO5wPcVhNBxigVpT
RgsxsSigpBMa5BDbYgXQbrU3fB1s1SQoKE7jLCS45023pWzjjUVb5BMtttYnGXfO1SgwLtCmSo7B
mhICpBNgdRlOV35Sd0+JXQ3+BpyifVFhCFjP1ejeeLZy5ps0MJZaeUiyC+++pOhvRExu6wCzRu+X
0VuSNXSSRzN48jNSiuxwlPIcxn/XbF8rrArXo3Cj9IWIWRYQ/OLuu87sNCk30ajw1I1WlQNtgLfP
W+eZ3WcXj9FW+JGsVkmbd7eBKma5axI/3JGzoAGNg0b3Alit0utUtna2LdMWAX3QQDhZPcvAWCOd
JI86nttsXYCTxxpTJdBpVTHZ7zJQsLCnmEsQVg+6/dD5gdkDI8hj7v05t+CN0xf213gQ7rnfGkOz
p4AlJZaLyv/YeV75HOPbbTYyJbh8HTiF3a0MI7Hq884pTRKSc2t8A3DmGpvRU/P7NEv/W13mvbWV
+Irds8gTQ/dilpnv37fFYJIfax1EjD7wBnM3OhytMlMvuwKZaWgmyvEIwMaZMa/juHefzF65+YoC
yf4y7ILkiwPIDLm9F5wZqbIp6Y9fxOSWA6QPO1HVapMWrrLwk9hc46qixDRZDKTkwiiEXje3ycvg
6gT7fz6XA9J+a5Nb7bOyXUOKhPLW0wUPTjubYmdHi+pYroVva3NH7zH+sCjGexLkzXAZjhmGnqLQ
8SfLluPOUL3+StUstBlzLLw38u/UBxCmGCKiqb3frRX4jktLKAQWK56gzvDByfnuwFx+ZiEVcnIz
MeM5CPQGlqAsN7YamaR/1Lbfv4Z+3/e3ZO1ZhLJqC+GZwUpmGzCOwlobrZZcmDBkPQCISXB8BX1P
tnOwqg3pSf9BLm3LuKcyhyustE1zVzfaFVvXLyDEzBPO+zOY3ZNJLDwbH2pFqwIWhqJ96HLFMpoP
dfgeD/jZ2DKRJdihO0F5MSPMTawgcw7Khun37Bd6s7yhE7p4d1GcCfI3fT7d1rVb+asYsC+QONPs
yqNbh8C7kJBF9JnPRFJvMYbm7PGmBJN+Sty7xnPm0k7ma3Ifh2wI9XxMuRXe9u78nsZV/kBBZfRo
ERSeDrIx6Ba13MSwd21v9v1OGGV1HvnedEhmYyn7HMt5XU5CZ8eo86nGEHrGAh/EXbBaPrzT3jLK
/twR7jSfCcftbsHiJPsxYheyMpD5o20Zz4RjcqbNsxqToIC5GsBRJAlVTVHyiSIQ74IKw3Ib4qwj
dK0sE9G8tqvrCdGLnXMtzrl8tPdmoaM9+GCLrk9vTq6AZvZnOALzwzC57QYiDJvnpNNzstW9qvxX
j8zNZZkumxRVZUtfcW5W5e7PB5tlNv3DVIk0aorlvGDTv4JK+cdBC26iagzD0BeoRT6ENquduRTm
pcVFC/UoAy0f/MUs9dFOw8mEx8TgTJTVO8Gw/viYnJ/ZiudZd0FZaXptum39LAUYOL81u72TsR6v
nMWTiRMnBsVkpuNlhM0k/v53/OcE/JcnYJsKnF8+Jn9fmpB/Hild++MZ+Psv/dTjKT/AK4/zygkW
u9ZyQPhxBoauwuhGA7LPeRfgl+Cg8pOuEi42LybLn5r870dg4Gccq3H5+2HgchImOfkvwFXEkg34
w8eaGofl9A1ljQIG+++sUrnVsyQsC++s9EGyk5P0GUpyvGxnRhgEO8L72EHhGmANDRaXqEyj5hF0
YaTBMS820on423lsWP2tJbLimJ0Mp3kULDTwrrI/0/PTPPCvVNvo5E4VVdZSNxh056nVuKSp8ct4
sFMPTY3IjLWk/BoCwL7VhOaalblYXmUC1LFF/FkPKTutlZlP8LrsWcpPZj2JJ8yiyUH4ifk6ZW6w
69UQHFp7cM9MmbTvLgeAge0f1TPwAlAFq1y611Xb27e5Gk2awEt5UfmWR7G4y7Wy9fWbZ+Z6E2bO
eLH0JeO1mRHGM2nc2rFDDVwyORfRkGHzmDhN4CwNrZdu9t2KIYJ1tDA1954pd/1PKH7+vQoafCmx
bDFQxVsiioeZ3YASAyCqUWO375pj6qutN1TX2YI+7alLX4/e+NJ50XkJ/WDtjLLZtm0DaGQu0djG
ngCE6m4Ts+s3McvKQ6qN4MAsN1yHeagI3Gf1Efpsfk9lA6Xybs3jb6shNR8boqHb1Jmqh7DsvV2b
2TYigKxMUp4yvS+skITZQGnvpumggaxJj3mXSQgqwh5nBq9eYgABrtyJr41HgCoDdpbGlrcUZYt+
p9O815uiavzH4GQSdsY5Zb7NyQqOOOL3DO//6YubfhS8/QWAkTTOUnjxzzeHr7Cf9NvXz+2vK8Mf
v/W7TGf+hm0RccaxLEhQi+j3U6Yznd8W/CEn+e+JJBSdnytDF7spOstCbQxOW8Pfr1HYTZc7F149
gSC4KD3/yjUKgejDNYoHdy24UOAgQ8tFMvvjbZCARYbHKXUOzmipCECpCcouUbH7as1BcuOmIHO4
DjESb0Dx6+mynObhLa3N6Q5coBo3NBUET0lQMVtEHRK/pczbsBjcL0xPnblpJ0FHWRoMdHQkU3KP
v2hmKdDAZPKSQXkkzyvzaWYWNbZ4sNFZUkYzh10AePBVI7uAc+CE7y4yYMdukim3Dx5JnXjHpmRo
iPK5w7wx234GnF7HvrkucbTNkVTF2psrsfJ9+ufbpePRbZrkS5Io58aIzYQo5akOMkg956GJW8wQ
IIeosVqqHw84CQiihgWxUSARXvoQe3X7gOOOMnnDTrGz9KHswLic+imtparSX0oryX3TXylOXZYo
BeGxOTVcVj0woE2kNZJk51EsgLAxt2clOKDuwhjivbQIJke1xWrInEM/OxAaj8xNM86uPGQuLSV9
NEEuhy/iwRcvy3zTtQCPIW25IXsUmuusnuqXZb+iT7uWwvPYu6RO4hQ431XQbrNlNUOtGcuG074m
O+1u/MJiC1hB7QOF2VLBvelsIrHrrG2qy6o2ZyxBjWnMe+e0E6JDlP2Q5aaUzhD6WPZH3vdlEmEz
v9hZNrEuQlHLxslOpY/zfTBMJsvTUqo7Lai6ZVflh6r7Mp4WWH1Y+SkdAX5nrrp8tLIdqxsX02PS
qff8tABT8WS/RVlZwGHHhXcZFGKK7gK62tiZBeNYPM6FCqe1qMQkNnUm8XOIOBQs3HJUGfyeSD3Y
/uBYWXuqK9JkHyVJfpWFVG/tnWkmnyZ6q4wv2rayiOlGYIiol3Dl09B3sfXJdY28ufFqazjSQ8op
mK9n4W7DkaKaWy+uk4corEJzq9qmMG9CQv8xbMHlp5t2McgkfvnScU68I/5hH7EQGuMamW90zsJe
1FfmQjk4y/rcerJdn02W76fiVVktpzWHxN68TbXuzghcR84KgQqQpJV0FSshmyiLG25N0aE4bZ0u
B5vMWwWPYF7QBPN3TAEH8BQPocs6EH7BwjII2A3vZdSONL8urAN14h4kCwJhWmAIVJbDRbC+QxIa
GmKq83mBJ3QVFqjNSNTD3Tu60dfQpdXRLKsRvDoLflFjn1jhUBafASEmd3YVP0Kd8J6dmlqEdEE4
5CN8TFAvKFAL4IGLoKq2UKfblwFqU8jJknYeLDmV5Oc54d3NmeqdA+unvlwNESQLEkUdfTjOiS8B
sRTWhNBgJ7CMQaCoTjQKyInxF5ZcxkHbVvhFnbgVAIr5IrrdAgGF0ALbwpttqZ4TPh7zek7AJd6H
TmkBl3bGQCxnYnx+COlBeuD85GBtCjnDmfcQ2TzQFh0L5jdUPOoImyEYSEVnWn4rcrD/RKb9QR4D
Dznz2iBQtomoLAnPIFhX41vnQOflSRoAB7YRiNIIs342Yiaasx6qt2349ZrGQcvZRMnIVjduksq5
bkLpLTqA8FhOKnLXzjqrssLfZKh40U5Y2eKfaAzxxTR1xWRA32O7snsF2TW0kubFU2qEfzk1hBVN
z+iiqyaf2JlLFGe5mpFuwau5MhpwmbfjA63Y8Uswcm3RSGMXZZPk2DhV798HPXHpXSD1AtUKZPA2
TZZ8siIJNDYUwN3WDnTwq2JmpbBSkHmetUeB9cpXKgsu4a37x4iv1lMb1XWyDefUTM5NEAD0JkH+
F2sh217vA5nNFPxknQK1JAUtW/bYlNANSHVpdjAtNBGFdHxMOCTUK7AjGH/DXkdfMiwVb3B2+ahx
WxhBozII02FYVMa6sKbx2YiHuljXjcHbUOHanGgTXNzmvIFy67V9a2NjjYNuP9Tm4IGYc2R9FRVs
kdY1IIBrNza5tJJg1NnB50u9dIjHFKIJVzjl3pvdESiUE7ObVilOW8qaXBDHVh1o4wwbYXjXpi2q
EZbqBvEHVOKApTPysYWEI7FNlnvF9NT0XdvtpqzCOV7VfpP/G2Xe/1/myQOb8LDH2vKfj3eXVfNG
c92vw93vv/XzBAqpE9pPSO+3BUPhtOf8eQINf2N5xLGUMmDy3B9OoPBrqML1MU5bLGo5nP4MlWMx
I13D1snkosSi51/LDJ1KvX9VVnCBMWJa2GmXFFIolj3tL/u6dtH+MbNxBOX4Ska7g4dHex6Jutqe
7iJtjW84hv09g1Z5KMoACdvNu+YSA4jtHQfR1Tt6YmaA+1Y/rZKeswiRAKe9IMbZ3zD3tPfGEuvz
l4Af7Mr5fRDTY/Y9/XdKAip++tZWZgE/RDvn2p/zPRMeSB/C45v+lCTEyi7JaudBgXOSZVDUNRqu
B4B90NP0lcBBUWbPtoAmz43jO+0LlUDxjhNQ9qn15pF2JsY/y1loX0tE/b5GzS35Ek/zgwWe7DiY
qr4Ssmiu43zKb82aroyamfYeA1u3SMD2BTFGdTuiM8TrHvz/vWybaQPhqb2YZorMN7QGyYl1wtRw
CdPGxrDE6GF3mbJvpKHcbA2qDQZKysDs4Se3ymet06/xNPg39khR764bPWmsY2uGeKcTnWYMs6n3
HHvKv7N6yzmPRrQ98oU0SK06Vy49ZYnp3KZeNa5nnu87/mY42LER73TgT/uyjZozAzu9SUa/8DY4
xZwz/MXdjbLbmREpr177ngawlU7x7exbXvoDm2jsa+kIVntklDCT0cWe3clN5JgozuH8Zovqa4fh
aMW9X5z3HowN3dBzGBZJs1M0Ouz6QCCkx+K9jrpnGVDdhAel/yoqw7lSqilZWDgT3jdGenxS2Zb5
rvl/TTb7IQAuqhauoURPt0STp7u3lnhM+1NVWv7fG3IZ+tNiLfo3fujP/6H/2TE3RHT9cBk8/U2n
P/jP/on8M39y9+3tv/8L4czyKQfA3/Zff8vpbPrxvxshihoXnv/L3Bnstg3DAPRXgn1A4MZx3BxW
YOuhxbD1smLAjprrNS6SeHDiYf2cHXveJ+TH9mjZqeTEXjoWbYxeUicUSUkkRVIkBQPIT5DHClyH
OV3k91Nm+dj/nT7U7bVSafCORJ9QZlnPgJAumDyI8hYDJoTscTFXb4MAHyEa5+UZkOTlci0L8DbL
l65Kg/zDiG9BeJz9UTicUiyfy6n4X13iJSmaXBwaPUztGC9PtrlZEObMVusiS9Yu2eSx4OrwlP9T
V30YDMcR5VqicSwzX82tR77kYXHYQZnj2nmVWe8kn6j7gdPeAuFM++nwlMSYQNzeHtnBhPqIU9LL
AitXjmjWY8qGKGd9FEuiP91PZFtXT5v80TCguTcZQza8cUTkc4E91oo6KiJxCZiMQ3b8fvrxUBKK
oe3Ma8m61pJ9FPYn1Ie3SNmEwq3+fYquqzpuy8Kvyd+V+NOR9NY5GVmpcHyrIAojrcZnFUSUP51y
N95SSaaaLwRCic1xtqnVyxHtguoopJUC0TCKue0VIUVdujF4phx9YpIw7fI4PsVH8FO7B6QqWoTq
Q5rulQFwgbCF2Hzko8pzdHuAGp9jNRfGQwxadCDCsHoA6K4FqQY8jumYRRry4fr/gI2yPT/gAZ/f
VCeHLCXrdPeA0fWFxnLefV9bzWIai2XofVHiZXZsK1Ll85knbCvD1nnZGLrVOPXPawJ3h/bGaqhq
/nmZpYUpktl99aKJ4F2ZBcePd7elWZEqgKd1na5cKw/mNx/3Bvu29l8f+PfmzgzOAf89L5aZl49g
rchHgt++8djhCJknDDD4XBYN1jIPDIKO0Q5ybhY/0mSWNpAEMiLsGfjDTBrS+VzANLohcqpGeUbf
AMNfA0pwtparGnQO3MxPLrHGoR5yR1u+6oD//6vwU/orS/LBOV4Clx329K5FurvmuRLri5KyS3el
WXt1l2o7VIv1BRKvoOCby4/axNOCvsxuzNwvAo8jI8R41kL+gCBZJT7O1iDTQr4y96bI/FMuGUiY
emrIZfozH3xMN38810FtSGmhdzfRUi6+7pKwSsCiajcPa+MvPXIJxbLSsuNfxcqUuB9y3V07RLY0
89yT2rW9peVN9604JcrX5hsmhLcr6ZwqPhItytdmYcp51lKQ4WgiqThq4D05kkqOfMHeSigO2SAp
upfaXOLh1WL9tSRvavPbkyVhHIbPwO3elCwlR4iTznKTtBAfkzj1DOZZb7BRi/jmQWyHZuJkJrdu
7/653Gerb73XuxZ845bf9zP/eCLfSOapKc7+AgAA//8=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B1524ED4-BDE1-4E23-AD27-B89A9EAB01E0}">
          <cx:tx>
            <cx:txData>
              <cx:f>_xlchart.v5.6</cx:f>
              <cx:v>ingresos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7Hvrcty21uWruPx7qAAgAAKnTk7VAdndat0syfL1D0uWZRIkSIAEb+Abfb+/RzgvNrt9i6w4TjKT
qZlUjeKKo2aT3MC+rbU28s+75R935v62f7I0pvX/uFt+floOg/vHTz/5u/K+ufVHjb7rrbcfhqM7
2/xkP3zQd/c/ve9vZ90WPxGE6U935W0/3C9P//VPeFpxb8/s3e2gbXs13vfh+t6PZvA/uPbdS09u
3ze6zbQfen034J+fqtvq9kl6a/QH27f69umT+3bQQ7gJ7v7np998+emTnx4/8levf2LAwmF8D/fG
6IgyjDCjCfr4Q54+MbYtPl+OMGZHCCUIS0S/vPXitoE7/4RJHw26ff++v/celvbx7+884Jt1fOf6
nR3b4bCnBWzvz0/P//Nfi76zT59ob9NPl1J7WNP564+b8NO3/vjXPx99ANvy6JMHLnu8h7936Vce
24H7+/sezPurXIWTI84FEgzJzz/fukrKI0kwpxyTT65kX979yWF/xKLve+qXOx+5aHf97OmTv5Vb
0lKX4y38+bI3//spRMTRR6+Qx6mD+BHlEuEExV/e9skTf8iI77viwa2PfJEe74//Zs7Y+OH2vX3y
/v7J11z+y5JFHsWMHvJA/ipLOKVScv7xKkLgtU8v/eSbP2DJ9z3z9cZHfvn6+d8rT/T4/vb9/ynX
kISLhHBIi4e9BgoYjiWNqfhc4ZJvXZP+GZu+76TvPOKRu9Ls0D7+Xr6yUNC0+StLWnJEJItFfMiU
jz/fegojcoQoRUwmj5pM+tmWQ+S8ve1vC7v+0K7fcNN3n/LYU8/+/XcreLvxtr2txtvhL4QFBB1J
xChHMfsNX+EjhAmjJHlU6v6YNd/30MN7H/lld/N3AwUnAKz9AUn+Vd0HfMIESiQj8hMUw4/zJz7i
OMZEcP7lrZ/azx8w5fsO+XrjI2+c/Pvsb1bOLsb7yT45u//Pf7df9uYvAGnsiCWESQb7/ajnSC5k
gsnnSvfIH3/QmO/75JubH/nl4u/mlgMD+s9/Dbd/JaWBPBEM6Cf9jT4DiEBQyCQp40+17VG3+cWm
J/8GEn5b/C/0mu8945Gvrv52NOe5bm+N/eFu/DmdgNAjKRPgOdBoPv78iuwkRzRJJBH4UQb9AVO+
nz1fb3zkjef7i//HK9pvoceH7eWb7/xJ0YbERzKGdh8f0NfDanbAZSAP8MM/X2rnD2jNtzZ83wv/
l+jLbyszX9Ws7Ha43XyUwR6IMz+++nGJoNE9uvVHff+Tz/bvQSojlMKufpXXDg/5hjre3L67fQAj
Htxzf+uHn59GEqCaSASUNIKpoB/dN99/ukSPoAVRhrj44tjW9kP581Msjjj0pkProgQJKUCH83b8
eAlgOpUxAqguE0klKBBfVnhpTShs+3U7Pv/+pB2bS6vbwR+kP0Al7tP3DrYyzA8qYAygP4ZER/A7
XL+7vQapE76O/0dCW8yHXpCdp836KhAtpM1EgopKbmk7N9FZqV2JPvT14N1mjQY6TGqJaolP0FqW
p20b6U2j8XJeoqXdRLVxJ31MrhMpu9OhzbtnONHR6VjWPChU1/FZh120oVbri6bkbaGkHJObyMxm
u9DRtp1ymjuxb5aSnNDQ4w8xaLLbFg3ThkQN3RZTyDeTI2ZKHSLzTs7TuB1mQYrU8amZVRFskZkq
qs5RFcIlrl2uN2jyaHi3VoPsg0qIXXtVTf1cZbLy09skEcOLHPYnbQqaV1knG11cT9roY4fnt3Xs
8rQbuukmHiW7FE3dpQUKeE5L73HYNqv3fUaK3DYXVCxJfcLKMkQKab9rLGaq44h8mFqu0zpatmvc
JKWyoUiOeR3KjRwmcoHi/J7V86pCZUM49qFc+m1XNsu0pYNAXNFhmZ9xjG1WR56/asIQ7Z2k84u4
maJNU67d6bIaXI+KY0+P65ZFe+R9u+8n7Zt0anyOVTSGun3fdbXfeBJfl3NuN6hpmsuQe5RZltTZ
uspy6/tkfjlzWaUF8PqTxPPqOM6TsVWDa4xRHXPRFTGivW5MZLmSrjqZLYmzqYXloq5J7iZTVcfU
OH5GE42zgVSw/ARMe489zndyKov31M/3FNdkJ7SeszkO1bHRLH47+rrah6Ltjj2PVbPIlM2kUC7g
t4xreoylxoqL4aQeO6emdiXPCskmcKk/i5Nob9oIbRMzVgrredw0hI2dWgZvzqs6yq8oy58lQ7tm
xC40TVjzsmWIZVMeHdNqrTpFZ19miRujSPE4muwW1a3IitYKqnzUJMqOxfq+XKicUzK3dcYDR1md
uI3tu5fjHMuruMP6bK3QrEhU+JftOjTPTDH6nVlN4dPCtKZRUVG174yvlkxa2O1CNWwplyxfpDzF
OELHq8jRhWh8MKpa9fisHEV41XNstuMcvFO4ilyZypJMWI2uo13aD6u/mvKi2NK8jN/icuBVmiNQ
kNUUInkMlaI4lfkgb0Sog2Iu5NEWOx6/TYpiOJUdT64qX71MQtEUig9xsYuoia7NGmqiWDNMi8p5
EaetrMKmStYmpUWZjymHv8q0pPS5jYjezHToTmQddfd10eR7PDE2qLlmdkd016bUVLVyqJ9VyfXy
uqpXWM00LOu+7MkNpA8+j+vQn+Vy1FKVkyjksey98aqxfVSfGrH0N2OzFL1iaKl7pZcIX5Q6sa9R
FVlKj0sRL2OaBEhNBRni5o3w/WCf83noCxUno3ztF1Zl9TqvgyrWfqL7sWQQ+9bQTYHz4ThJ6HjS
h+DOJHWmUCtdp+tew+qqjsxvKunc1jPWXRjZLbseI5MVvi5m2Ka2npVB06hVSePmeau7Ipu7wFUX
+XorsUcvpSOzBd9NXanWuChhDTLxaRLpQCHNsN8sPMlTSpYzwYp5L6wYUt2XHwwWWYLFqbHC7nIa
sauGJO4EjQwGXPlaRamvRxl/gFlTMapAyqjM+roiqqvyZROccy9LO+MX66LHD8b0iYrb5DiqXJMF
vOY7iIZrGlhXqCoq6pvJxyIdumL7cATzTTO6sy70uig/T8W+/vqv8y+jto9jmV8+P8zVfvntxjbw
54df+c0HHUDF1yf9Mv45NPKvs6BH0ODTAO9LV/0zF/8YqMAsZiCD/jao+MrrfwEin+/5DCpgeHfE
QEmgiCRAlPhB8P4MKjBiRxzwAYk5wHKKOID2z6iCkKMkwQDoYYSJDu0eev0XVCGOJGMxRxRUI5lw
oMxf1v+NIwFHfQdV8BiW8w2qYBxz/tFCwDaYE/Qtqhhz2ncjbqd97WoyKU6S6Vrboh82iEhvlAmo
bbK8cdMHZ6LuKoBFZl+LOUmy2jfJmgqcFG/jGrdt6nlBIEEDlW3azPF0xal9R5q+XM9dyZhTia3K
PGWDHJmKfTmoJTA3ZR2q6aCSaM6fLxLls1pcGb+jYfFviLMTOw6IF7UqcUFbJWwZCqUxay6NniOi
yFhyp3hlkl4NPF/pJg+ii1XM5qnZYD6hSYUltoMa47n1yuRoJSmzUHWUs6G8EZGhOCuo2Fh4xat1
4PU74YZVHDctnfBp5/Cw70ZtJxXnU/02jF3zxkceLSo2TYUuwJWrVwkU6Dldc01D2rHAdssi0KjW
llenbp2wSVETmWXb16JosqFqoaM7XsYnxdySIcVdpwGWddOg93xwQ7VPsKRXa9PgUdGu8LBPnM/Z
Uhb1BHV2dFzxvrqpOvchmlj0ahWtfS38YrMYDcM2EeV0TkLdbIwU7nWT0xwKMH/lK/SuCf26jaRl
KA2ml6+anPWpMXm1o7lhpzMSUxqGvr1tdO2h9/HpfGpbc5ksda0G32DVYm0vB2mkVag0UAtXzk7s
DH0VtXw4HZtc3DRCPgPI6jfBj2eMRLkKq1svaCk8S7nQQ1ZS8Aq0inwzk3Y0KheyqdK4Y/4y6WWT
xm1YMsPZhwJXlXIrOy910ezrZUBqaUJ3RkNCX2gzr1u2xklIERnIpnP1doQOV5OF3o8TKtOJR82b
BpXUKTMlvT+LSGRk5pJpOG3HqLpq89XMED18GjZNG+slq3zpdLqUU9kp4zC0ijiqq+IqHzFNWiWF
r9vMkYjk26ikU6EMpVWeoa7q+ZbJPm82krSWnUTt2gsFgEQbJcjsinQ0fFg2KzgaKx1GXEBPswNT
te9zdNyFwbwfAaIlW1eU4tJNXfxyHCEezwwkmclM7PjLOQ9UpIZ1+sQvKyv3c9lLlI1F0kwXIR7Z
W4emFW88NgLvOBNOKlezINVEKPR3E8jwomisu2ymunVZOeR8BgsWO+8E68b7bp2TKCWWj+xOrGG8
KRtUAILoF0BvS1/mPM3rTjfKLEPYTbyK/DHVFSqyAEA82syxRa8GGk1C2VnXKu9M0yiig34+Mc3e
+Hktlk0r/YAyBtXh3WKi9arWpj3XVPTP44gmr3TN3ZLVDoVrG9b5Hvd5H851XI4s41VSQAKuQl+O
ovV3nZ1zf0N1AgzAuaQ3p4EtPld+Gv24ZYlswisvF9RtrMgTkVaAEeYdky0gm6HyrsvqPhbXDSDT
6DhqedltQrd0VBVAzVYIcLbEGWGYtrvZFIBGuSZxlJp8Gus9BKuoUwmUxGSooqW7WByauUqQk+OO
0zDG17kddLlZY4bfzgTNQQ1sYqXKi9k1qSFhea2rIUq7zsY+NXIJZToKjZYMuTW/z6chf1f1JdIA
PhqopS4f9JmO5NwqAM39oPqutIliJeChdGZAhJQs63VVbq7GYQccpsCpzREOENs8RKdD7pzeREDK
XoV+Ts4mOWtx7vnaasB7pXhtVkS4sjUVF2XBD4ELVdGmAEvKV70JyX3NgYoqMU3VgQBVyfOVu7pP
y3bWp3IhU8YCjl6jyC8vAK7l82k7F2sHtVvAuj2EYAyYLpnzCzobg1Id86VUC577N3TqaK9mGXuv
WsPrKIsqyp+5cW2NqtsqzrcoqU0CwRbAFSJa4qFRXpZ8VWWvLX02rrMR2TAHQrOupMKl0VpPPGtX
H5rdaEmXq9z3fbWZQFmgpZqkaZZ7EG8qedyDrpPVws3zs9k2U3k2BgfZNTeikndQqOz7apF69kp0
5bo+L9shmNfTYOpus0Bb6S/4ottcuS5e8JnvWmxUz20jIVpmUe4BTSN77FntwzF1FZ03BRT5OJ2m
Mr4TuvEkHWMHPakCgLdfp4KmtK1kttbjK94ua8r6Zd4kU1ltq9XuKI3MJi8XDrETILXrek1X2S/n
YmpvpyY8m4eAoYd7UippxSuweS/Xvle2NxvokfPxRMo5K0Yxvqlcj8ZsDtKUKhaal2nR102TdZrN
i4pox5ItrmJTqcInhl/pYTDnAe66giioTmfquiZdaOk3DLlz1/A+0xaopcpL4jYVqTuxQfV85cig
0WYOvbhEnSfZ1Lf2nCa5ADpc3Ya8sIqsFWtUHJpm00VVdQK50L8uJpsVCQv71cYnqC0iRUnPFYmN
GVRVz73CmK5ZvEYiWwBhv6uqvnsnOg3IQbeVfm16C0TU9EJkrUMJ2OWTlFLvaapDgmvVgeLxelgR
PGQpTkQj+81YmOTNCKxpz10bIObMiJWnkX4VdILqDW+4tltWQAmwkVlvuJujHUuWFmVDMeMY+rT2
N0Czl5eTJ0sD1CIqXyWgKD2fW/SsGUp6LubYeaWT9gYHT58PEI54W4dkvfRFpHdhmk2ugPHeajnF
SoMAc2J4dGO7tX2RVLa5zyMckbSpdHhmW+cyXMgms0sEJJkxVqaQYsveQk6n8SSTreDJ3SBMrPo2
Zqk3i+zTRFsOyQR6jjvBbqquQOiUKQ7z+tJUQ41VjZoiZFYsgh8DuJncbl2ZTgblfKS9GiPM8NbZ
croc6IJ2EmkBcTIEvkOdKDbA07uTeWzj13mZ0+ucyfkcFKp4p7uqymhFBNC9fG6XdE56fm7wiqHi
RmLrYmjnVdVEDkAnlFWRdKAVTNWYOTaQU1+uTNGlQNDWPPVp4HZ9HlM2b2VjyIG8J37ZYdGBltRO
Gm0LGY25qpDMtyGeXSoqTBUQ3UHZaB6z1vj6RFYJOoFOYZUsWnIOnMtsuqKOL4Kcwq6jI83WJRm2
OUx3j70WKM1Z3l7WOfbslPERRK5GuH2ViPhVSyqtRGmC6vUUp2SN3R6kYrslPu62UooLXXbRFvGE
18oD789CwE0GfBm9GBL9ouNSn9oVx5A7ACaSqnlDMTDQtu1FRoDfp3KZ+r3p8xSEPLqTDenVtFxw
hvA9Fkm1qRlu93WPcBZPtNzB8UWp5kVeFbbWe8AmSzrq2B0LiCk1IFNmMfP1fgI4VilbAEBoInY7
rkuRetbVW1QkNXT+6gokNHMt23KCmO7GtEvwKV+42+UayLa07XBS5YwVeygERbasMt4ktM+f6bqy
L2FlrgdVcfVs0/jRlbsmaok5EbzMrxfRzfd5DyJH6miUZLRYfNgAxPI+mwF2YcDEglSXhabF9QyN
HpAsayYFng6vahhsqY6YctvUfqhAD6r6q9IcZCbSsGLMCGzF/Uw5v5qq9aL0GHoNMG7nEUljj5cd
65o+7Wfnb/vCTcer6YrziYKGsTZJQVXS9EMNfMI0OLMDNS/HqGMmxUIsG0vngJQEJO93/5+I/2Ds
8oBUHybxv03Dv45BHt3xmYQLfpQQHMP5TEFgTkDwAxIOAj4o/XCoCUgwBAWFU02fSXgMJPzAy5Mk
YTAXkOgBCadHDJR4LuEsJ47h7EbyZ0i4+JaCoyQmMRB6xDmmBIYIMEJ4KOz38YR125bdeTlLnWSd
JQE/q2lXk7uozwGBmShO6OkAE/Rom5u+Wl8+2KzvqAD40WgBwQYkMQwIOYxzZcxjWOlDC/SsTVkP
bjqzvutIRqaey+e0iPG4D0yW7mQJMWGXed8vPlJVtXB6Ypp4sE1a4L5YZ8V9k8el+h27HokTCEoj
LArE/ASBUvIruwicqhnwbPAZmQfjM2G5LtJei3lK66ougAVXa88v/BJTv61BfC4zETdBK+MnXV12
oa5n6O1llJww60e8+R37YKD3UDwBQQc6JyEYpkKgykKwfLtvdWwocTFzZ5rrdcyQRXE4jV0kLqMF
Ne7DUrt1OMU11NLtRHoNwgZwR/Eu1OXYZ6CD99eyJmI6BdmkWbeGTVJfztCh2OXvWHqQcR4Oj0Cs
ORyDhXaNMYhAhwHkQw9jGzCNFoJPV7QADJjaweX7zoh1UUW3AGcuedPeW1uOV3Xd10AR5s6z444u
gz79sS2HV31jSiwwY0KIhEHgwX98a0qry3wxHM+nJAf6nXa4AbF/noEXKcC3lXujeTeUxe/4ClL8
8VsTWDaH0/KME/FY52pXG/G2CsOpheP2UzaufScV4zVCaTOsrLtZWV8hFbVULztLGvg8RJWYrn+8
+ENEfLt48APDEC6SUCzFwcwHQ7wYoGNZdq45Jb2t65COztKuUx100OVTs/h0bv7y00MfTgwfBSdG
sWRUCvA2ZA6F+eS3rwLpqp18O3enaKlIdNLFEx/3tKmWVXXOagtHYL5W3O+8DgrlNytjUA8hBwQc
MoByAqXx29d1ecFFAQr4SV1FAXDZpy3EJY9PmwQmMS/6tqHrPgwW4NKffDWcUEnEYUDLCZhBDzvx
YFMjTk0sg+9OeISrZSd4M0ODd4Q/s3qFfY2qkPeA3cao/52oerzHDKhhAh2Ak8PhfsIfqacRCoXv
49ad+KLDCAaPDWT6p3JU8hki6ccLxYw8KokYehjGWMIVmDsjjA9ueLBWr92S28hNO2+jYDdF5MOH
IV7DdBwXkrIN5LVt00o2a9rLim8qM9HTxiQ52+SuC8/iZABkWFO5B+ZssqSjXDXaitMcpiUHFW6G
udTCleuH6cTQJn7VST4fdyji17OEueDSt3gTj8PFwvLy+ZQns6PKyLyT0bbTi67pCYrWZYjuJwO6
oAd5+YMc8v6dG/20LSJs9mW8sgsIh3fN6IAnoXo4x4sTqWOoTyXJ8bFZRcMU6Yg47Ws87MQqxU20
MPFM24O2XFgKGrFNtqh0zVm/2C7TEUy5VdWaGjaFtCk01Rcxx/11mZBahampt3Zk1QlvbbFr8+bF
7Or1aprJsuGr7bMJj/lukJ4fF96Wt24cPiTDypGaKcyQ5VyvKp+jNWv4UO+kBNGhY/0kd7ANsWpB
WbwYBOwEjipcKufw8RAD85qBBb/M8dxsCF9qoXrX9rd9PZJdHoBJtyy3N0XnxWZFeZtBe8bvxExC
qULXhw2Mx8M5ZfWlj2HWx8QwgkQ54CvRlvX1ZNH0YarYAuwFVKwTmcRC1YHN7VUcA51JwJJJ4SIg
n7KWo1KNQsRvWY4Lm8KgojsjNrCTBYTFFMSZYccCl7uRu+cVKKAntuQHKNvNINp3eVqW8LV29EO3
4ZGMo1NS+PUMKNl4k4u6fFNNrckzKA/Vsxr43nMs8vhZVJTTy4biVQEllJturKPTjtNILVoEmQZJ
ca+6BgTKqevKTWSawaq+RpRnwLGqu3phpwSDPsy/HHRIog5EgeddEUFwXSx0YeOJzcMdw46lCwcc
b6rg91FbLKeTpMnraY70ApJQUx2XUTQWagC6emxR/5IUyLyPA8N7J/y8q+IOJgzcTBcdzPUOotlB
YdLpiLrzMSwDzLQda18EuupsleChia7J1hANnJuB4FyNwIgI8ROwhrCeUzhhkEELmDaYkLxRjpXP
kx6fVQRoQkjse97ZXIEavMcuNM8xK18FDFp7LSqQ7vt4VgEv6A3WYjexJk5hPujOQjGilMJwObfT
vIOjEcsmNnV1vBTLtNGkrlMc5QGijop5O+HIp/OB3sxDIneEVO6YNM5etnHwz/maNxe608Wlzotw
VhVxt+m7ZTyNHI/G1CcTi9N17mEaP0gMeenINBUbljR5r5Jg3JTmZbncx04TltqxliDrLeYcpthV
fSpKUBtel3Vuojd6Ck0ODxEzMyrIpCrPnXRt9R7nFf7QgefIy7WN++s2tIxnc9sNw4WoCOevZNLr
/GXvoJ03Sq+60icTnM+oPwg7TWMakeD5cw44430vTNMDHBz79XKiolhgdi3gnERcgAC+/QTM2oiP
oB7CYQSYHy8lBat8qOLNMqMa6TRaZqpT4adeb0M0jTA/qEpAdX4cF7OVlSUgsnuTi9SGBp4wxREM
gqOg6/PDYCpJp8WN4qxo0UpTv7QazpYE2II2tfVi+7MFGzpdJFCJKd10VhiAzbiHuvISjtwstWpy
GCGqFo1yTYFXFn5DoY7y1CZ2pmfMGVafdxL0nkuKOuiwJJpBFl4D5Md542p6S+D4CDtxwa8vWgkh
VqQV7gEec15AV0o6nbPXS4dhb7yA2pH6yAwnK7EuLrI45wgqrlvjydsGxnKrWfNtjAcYBzYNyB4n
hyHbejm0IP3cNFxYs4H/XWSWYwrROQHZnoUTChybEwEpTdf2vl1NCcIhjBvsKfEwDt8jObmiSptI
6JlvVwQeKjdJq2Xfb3XC23M+zCTetr6Lr2MgQ5U+61AbKE8j03VVc46NN3VxysYGzlyl3bxMULug
yqNUgI6DwLlj27VbENZku9PITh5yfxIx2rQCwdmNqatr0CLXcvWkzXCNkvegcIiyURaHpCrUMg0h
2iRw0ijZsaIzW6vLIgFtaqL1uGM8noWK4lLYMwYHeIoTuSSUvpSLmPv7pp3BLZFAbvIZwLzDKZoZ
/rXsgH5WotsUMACozkjb1uPbYZ5bDcXPIiMO7Sm39J42aHAwt1xzNsRZBayo+ADoo3dXK2DTdQ9F
kvrrIoeCCcoPwPZjW7pCv3AD8fxi8mGFnSpxF+dv2j60ULLysdH5dUcwgoMKnneGJmoGUgViqAll
V33QAFv6VpWmnboohRlhZ4fM+kAAlIZ2GaubqJMgVRYV3kQ6X5QRspt2i6+7fdGb/H+yd2ZLcuNY
k34i/AaAAAnekrEvuSozJd3QtIIEV4AkuDz9eEjd1ZK6p9r+65mbUlXJIiOCBIFz3D8/2aejzcTd
EMj5o2z67IUtPj51TR6mU8G6japY+Iqy/M32ujji6zW7qfnhnwWQ8dqqPIciA1BmR7pAL6/b4SEe
508wQXNotKLYZ8qoKxnqLJ3EgnXGu/4Yzhl5pm3W7Ffe4WyZhQPTErV4y5k+dthXNnEfR/dFBK0t
LuJww4CLbHJrWeIiFcoki6Nxa1fgQiWR8WnhZNx2sV6DNJyxsah2Bl3l6VA9SaWrjSLryBOCVnQG
cGaqU65uyukobXuNpK5KyOmCHvnqs0NRl+wQMJ9vTT1luyKfXtlSF1ECaKhP4ya0Ca2FPPvZLSdh
pD3zegKHAhHp7BusajngWuddG8I0bDr5meuu2gdQ0aC3jWvS12NzHBplH6EHzokK2uXo1qLfNr35
JtbaPVktm6Rn0bhpV9A+bG7zp9bgx/VMRy8S2rVKGxgiF0ebJkiWvIvuzeRAbkEJhslDV5bGbmA+
lWT0L+vUuXpbDC28Ge+DfEmDqPB064aJfY8zoi5mEcErz9AMJ1XTVmnfEQsBjJpiN4Js8Ql6K2e3
eZ7J15LxRe6iWNfqg3CxNnd+WgyMFGy+6Dplb1AC9nm+aaRqeNI1yqEY4qMrkhXlgU1MNXbPBQ7r
k9YF/xzoNjuXwcSPfK5an/pY+33QKRYnSvLlUA56IRvXxma8YYTjadbD9NYODu61dCio8O3V02Bb
hjM/jMp3TW3aebNoz9/g76mXIjLzKXd9+zQUWXDMb4395oYmHKmdITU41xdbOEtzmRaFFNBwuy7c
Qq4fsnQUZfZ1GJf4VbLCqjSEi0uhki94HQSeuEkcmW2TWJW3CcTJ4YAfDA3celpUm34QYzpDYma7
0Y36VIPDT7ogwLnlzRLnKS9cMaZi7MbLUjj30auifGbVnMH5s+P6FgQ6xIHSVWYXtXMc3KmB0D5h
tLZTCh/EXGWJx/6k1NK/DGj4H7Ghw/cBHWXu3ZxVh2Gcus0802rZ9ZOfiq02NjAJqXyVCkAZIwT2
Zb7qINT9wcT5NOH6LqRO4rmUJMkWU535osmW5ev8qfZRtJ1dwZ5hycapD9YmzUupwTDOcu/g+ez6
rC7elU31icF2POALSp+2aLHecGmt3IAf6IECFiza0DUOd4Tny17nfXO26Jv2AVT3jQ2iAAihq3J/
F6M+fLAFnV7CIpoabMfZ9DIHUKWVseWlHMv62jX1lcA3+zLZIbuGlVX33OfDjoJNOYg2C+FBwY7Y
LwXcoFgZaEyl4GlcGndZwa0eyp4DXMNuQQ5dWLt72a7kk0KjMqewtNcveFh5vaFB2HyoiqX7JEHr
7sWovvIGBSa+Dny3LVkDMaJcmdBcFTFwzALtWO0UsRtW6G9WmfBEJjwXmEDA9qavVlhCzKG/avor
Hyq3ZbL7PA7lpHazkuWGSM+eQ3TBG1/X+QE9ebdtFvlNzmDMWF+fdTTqnZ2y+JFmnL4b0AOcKKrY
lLt4uhsmmI6rajkQwnXYFt5E72Wf9XfEACtUZMj3rQBmGIkugpUBJ6gWkPFZXdBNpQabwiq8MMU4
qp/epnae+nRoOV5ahhVAkQzPCHzRD2IydNcJTUGCCpoOAHlTr/pDloUBqjHfxcEukKioVnygHbzR
bLPS8osLIhhCFYm33pMahc6wHJoQ5vsSjmhHSam3dawHu59ZMH1ZJvHSCVeeShBKJ2lanaDKegqr
IPqOHqt9BiPS3Rl0HmBVQnC320mR6SkTKJA3Cs7EPe9pE12XGk9XQrhWZ+C+tCiSyCk5JkQOMkhI
u4QPBWDedxLtldornxXmYJrI+KRTQ/YRtQ/bqCFedbKE9RMNKH+/ONvv26ILh0TpEk0ZY+Wrmqtg
M8jKbcomk0+0lBO0sbg6Fi3/ME6+e5ryGXWUzfxD09nptKyxxp4N8yULlyGFBdQ/ZzeIB8YgJlnM
DCUdEqVvNnQq7YOK3BeGv5qB8UOYLxAB4fjAGo+r64g04065ITrDNMeH8F39BVtZn+iczG/t2Pky
FVNUHUEJwAkdUAWlTRiSbaXgN80uWi54tqsELlN8mW0ewv8pP6M1No8l2pB0JpY/NmLAWscJdZgb
Hu401SjKsE5yCBC2PNbtbLYLr4pncJsenDan3cHThadURfVHYUn3vrPW3gmqgpR1tQWLbMknCKfY
xNeq2WFFR+VBcbLuIFmvS6qDjH13IF3TNYqqbSeE3lbQsbZ97IowYaULEmw5UY8uDzsjqPfGYzHm
NQDN9i0fXPnAy8o9hWFQpnng0SoSkHFJQ8prXKA2o83UH7rOfy1E6YbU2z5s931TBEkXld3HNTIi
obJAg9rg3Mb6m0cLNl5/kvixNaxnsECGsgfWt+0pu5211PL+HMDkus5Adu6g9QWPveemuVlQ/ODz
7Fw3Ghxxu1YRcKohD5LZsGA/FGSatxIF4HNuVHM/Bqz4FGMQCr7QSr/nEDRQ2WdoV6e50xsIddmz
oAO9a0PPeTqjJrw0gg87V3Sepow14anLaLTt13jaa0GOnnYs0RXIbd318Oj7ga0Cpiwdvo3Qym/d
pN80s2/3VStWwLgm/NiXlH9aocUAlAOctUG9jwum+mjnULJucQG+VSJ+63RJ0rIW8ZNYWbdlU1Qk
S1ZXBzZZBkau7PeTdeaowS2mWs8zLNWeLRdSccZQR0v5RrkdHmcfeUgiUuIjRGe0tPKFuGX+FIKz
30EBrsV2Dhy4chJ1H2o9LQ/KLtInhADsTuIevvYGciOg3KGsPoIEn/oPy4KnHNVR7HesKfHFGteK
L3Gt5284LH1a4MZeek/MJmhjqhI5LeJ5FEUAV1LR9lKRaMKOyUffpYHSE8gIXxZnSEaZvmShyjZ9
CeXoM510Fx1AX9TjBm2XfOMSJ1hVBm7KGZqXmDRxYpAGsZcRC3sc3uaQ+cmGwAI8D2yRDkyB/g82
c9HnMyirfp6uC8vZm/E8Tmgn3hxO2isF2vENWglKjk4TLx7Kgdm5zTZctWXbpWGAz3byP3oYl0MZ
uGtKsHm7HKiL2EOBGYAgrnOMoyFCmXS2vMDf8q7rmqstlbPJumT4P0ufZw1B3ShXiyeMRs4DiGlp
fLeOUbFuGuuFf6fjQVyrAejVtZscDT8CFODldZ0mxEiysFLRJiro0OybShE8gatVeNViK4iIeWHL
+BJb3PCnhQcznKmGAuVKC3ww9AgFCAKx7360z9i4s/kLyeNyGJIskzZ7cWXYBzsGI6DfqUmr+lsB
MG19ilZaQdTrVoUWEyza4vbrCJ71rFa9mrMGZR49BGTgLq2DvICg3wLixh+C2QUtFNXKYjOcaxrp
o1qK0RyQQIruKhmgjwffkhUf17YOIGlmYOw24xL0t8AJ7yN1Ggzh8z0PwAldS0SD+A1EnUvsrVVO
ap4sfQt5orOao/2Ns6B+mFbS0V0biR4qSIlaGtRqtdRnRTSkbxpPkTiM2GngbSB3ML9JhBqUSJlv
+hbUJNq/vWIDH/YoTSEW6HKm7LgUCg0DXKEBqQchlxrYTYzPKhB6Kq+ANVrznRSuQxPkUaEfO9ZY
tltHGhIgm0s1LN9XptzaJpFeVfg9koFpTTqPPdYTY/nNMmtbXPiAOPwzi33onyStOPrSIVzh7IWZ
6ItLlYOtPNcswHs3EUrb99iMDX9ALQT8bHTMPvK2Yp/KPAilTWp0aw49fODmbaHRGuPJ6WDIZLda
hobL1haDvwm7TgIFCWISfrc9Yf7dVMYBbl3lFcUfkQxvi0UuQoYA9liL4qmOMnQjXabrJM9QYr5D
SkZDHp4XBcR5ncyJ93kkdi4De5Qy5DyCR6RQ2nZns443O5TJi9mKmTfyxtauzYMxBt8z71uEjJKV
m7w5VYVm7zMTDcuc9HqSOeo4uGRpiKVxwBE4xZcVpS7ZBgre7hVYm7CALMXKH3PRkzyZCgeDNKtD
NIOLindlOdbDztIV3xpiB2IrbpwVqBd/U85KjZsZKs6abTagItgVQTjVMMeAKW+mnpUAiGyH2gob
32xPjRd4lYh8pFDzwXM79ZNa1UlmY5MfUfF4v25/uqLix211oOLYM69GUL3WR6E9Zk5Smy4l8euF
9FXok7buBr9bxlrxbbz6qbmbettXGzOP5IzFReK70Yn2uOId3ZMwyIt9intGyGYBN7OHkG26E1pN
vpxhjI3RzjgVNoeKjzV9yst2aTbYCOW6iQn15s4CWY4hK7C+uc6iiTeyr7tsB+7VoYZtQAJe0BhZ
gDu0nOttB/3YnIAbFRB3RezeAMeA8aNg9KGusWCI03Je2/6LMKWoNgwI4+dllP5B17hFh4Uz139F
llqUKEpb3O5Ru3rZIErK36IKBPb7tgPMeOWr7r4GuNWfoBGVwWGI53bZhXOs2g0v2izYLNgYsu3t
CcMWrdDUH6rmtjQGUy2ffz6cg2NYo4q62B7osEZ5mTgO5PbQgENfNnkIaO6uHtu1P3FTA5SqUCiG
u8FBSYQp1DV8WyJbdGZeN2NSBMHQbHKq5+UULtzp+4BmrT0b0lQ0QSk6DtBS89agrwTUrDzbNMB7
UxO2ERI4WLjRLhrickx1S8zZL7HVR4w1675HPZ3y70Er2QrlmWehwYUTUHYs4UF0gilS1++FG/HM
FyA23bZ0NWJAiUbyB2LXCtJ9feDc4xZ0kajKPV9rvZ+443rTV35Qa1Lr0lZ7OUTtckLHDnsYDFDQ
mO8G2k55wjEQllfpFcJ8AK6wTHewf6GsE9mFza4z8fJql2a5AKWHKQ4jAumhNA5AZt7NZYO627jJ
6rSMo7A+SeTI7G4QBVlAFXctz16LKJd2HxOpCPjbEZU29uk6m+4rAU3sPp6LvN2BK8WK4MNQBPu5
8vCzcjmPIzjgviT4Dl1NyjopgVJWp75W4KHA6JvDyuNCHlheIS2AdiN+EaIFyoonuFs2WtEBz6tp
Xb5B7tF+pogXxunQIzuxY5DE3jursmkjSlNxILS3M+KnVTrXeWW2bWHYsyzCVl9xkWT72Iolg2QB
M3V47ZZ8CO9+7piR5SV78Y62ZjczWkhkBxgPVuCigc/3pB9x45Bfh/ErcsFuOzBt8gNf59UcOW7l
sfO5MCkg6aH/GjqeDRuPEw+7T1i5cL+gDnsphVNiQ4HmfehYRP3WL2ptEBtruwnpiXweQ1TKuMmI
XCzaGnJoogHLgi0ZamLCRqDuk4B9AeVzmMmeNsUc3xMon1mCwMuoPlZSyeoq5jL8ApnBLpceGVqx
MTgW/TtURNI/aVS+60PGfeDfRXq0eHzn1h+FIaG/VI2m6xMYcvxlCLRohAyClVQcM+Jy8cU04YJ4
bEFxSJ6DdV3sN5wnVYkDhRY1wgHQr1dy1wMf6PaTqSg9SNHfBGEyciHjDVrobEaQ1Wsbfslqh0SM
ApPaXpSTdZvftim2bghV7ZoD/ETegm5YDEMB3LVtl84nUrXAzm2NHOo29DjpP7ray2mTTeEN4oE5
EMMiKGJwKAmDbI562EV54597V/nuEc3EUuzhx0p1QWRzEkAyeV0fuqw2H0q3MIMlOip307BnuByH
praK3UF/qsFFI+OCqAtMU4jtDinC13/USJKOAaquRYc3jLJscHSByogGPMV1vd5pWvqvrFiwA5CQ
5WRIkUbIuo9O8gEEJp18ddXIVs7PCji73hR6xDprFJI776iJZXuEdNF1B0KIRsZFzuX4vIJLZQda
oes5+DUirzCa+sM00aVLBYI55pJ56Zc2RfBlmYHuEP0tiuB9fkLPSpr3OuL0c0S4sV+QLY7RB05z
HgKDnWw+owaAZ5lTBGVqrj/Hvp/y91M82+yTXDKsjQzyZvwdBstsD8uQZ/7oFlPckOVyhYadw4o4
B00ZlNdeo5DfZj7s6fMCPatL9O3CHoK+IMOlQQCmucvAYnS7tR54+Sbh82OjLysv24TledhXu0AJ
LmAfouj6mudFeMtjZK0K02axsBQr06Oj6lmucV3rh8ACeYI/ucZ+v+AjTwUgx9Ksj10GW/rcFkPY
f66b0S0Aq/RUgNmBCzWeXYeg1sGBsWM3k6VYL6sbOL/roJQ3CYkqvyzIgaA9A8RM2mF538rKFlBH
Gjldazs04skzHI6H2jHszRYdenk18RSuJ++rBjxQRwcVzSkpl744Fn3Wxg8mi0R0p9Yh47BaULEg
QFt37PbUDwFZzugZxnFLGTSRt0iSIt5CBq7HfluZlt4g+0k6aIUVYq92Mw6QXoCj2jbU1bYGU0G6
e0SKBxZfSRsUuUmKCoXuuF3xtkXzX2C3PyjAW/suOWp/gVlQYQyi5XewQ6KmdqF38963dRg8D2KJ
+7fGiK78NOcSpl3M4Lg/AETFM4rcFY6fH3DJP2Y1/IPg+Tly4NeY5a+py/83U5642mDU/mKdbjHS
3yZH/DLV8V986c8X/ZXyDP4nAF4XIamJFR4KAJZ/pTyBeP2TKGX/A6IRKj0cScw7goP9V6yTIwtK
QfYgIoqt/EdO9H8R68T4CayW3zgzCTQV8KpERxPH9M/VhCVMQuLG7BSuVtZvY5c1W0BYw0NGiItz
2LVaTftBeL/xFMw7sB6dvfa9DvVFrQapnrxC0Zt2OJ3dzrWL6BBRUtjbIKotR15V7EvFYkyUMKgG
qkPti5BDC4CLhDB7HhzoSNom0TxvXKL93MKx1KJAUYlSD54J8weF5GSb0tBHO94rA4rF1fDWlYvQ
eMbxtsae+m1Ykf1HCYoAKWrYexr1nqV0VF4kLpthP1YjOlWEqnj1JtFDB1tWoOM5h8oIRH24FynA
A++3N7cWz6wd6yVMPQ3Lb03WDPzBMdleSiRSJpx1VCKX10KER8cO/mbH80hf8InHKGnWAkEC0c9c
JOgQMV4BUbVYJDby7boNsgrbQyWpfkGIwPU7U3Rwd5EwW5a0KaX7qoDy2yS3Wn0A4BntA8S0QXtM
CI4kciHZ823qwlgm89SGM/IOSI2AAR6Lc9GNdPoSNJJBzglQUsLSCk3zxkTYTsc4gy2NSRLkQ1jP
PQriPhMmwXCNALFFEO3luKkGhMFoklXj0CR4UZcf7FxOJM1Hi9EhcLytHRKcJf3wlQWEiKuWPm+u
BFSDsQ+lkdP4UqPSm0Aa1QqwAVSYpMjWj8XyLuI23soOVkWcX5fJPGOgADTXW9ajzN6HqrygNzjc
RPmDE3aLsWxfgzGT7/4QpyEQAP+BamlUG+w4bY8074ekRDRrB3AT1hrk6jYbg0TG7bX148cCMN8m
X6HLRgp4DaI8IoXReXTzmqdu9FGyxoim3YRsqJgQSQf+DvH+7BVC2fVfgjYExO4IwXRG5e7lSYbw
EjoZ7H+o2yzzkFkgLX3+Q+HG5mvTbGIvZYuUYFnjISJwSiL48BdVF5A94LGf+mz48kPzhv0DaQ/+
7xbRmCKRlhgIsP9Uv6Og1scSKuMGcJjddsbYTbDoeF8FGElBaKATPo0fI1Xc6XZsITwHIKWAaQ9A
KWG6QSEHT5Y9lvXK1Ub6bEwmM2FAQKmGO+2C4lH4/hVmQHUX9yZEgrNq0hhVVYKgbgQdv3r1kSG3
YAxGIEDl3gZI8aFCzcV91i3TGxS/+P6nlo6YULosgfjYwSMNNCaiwNiD/DiTrz/E9ayPtjELAkQ2
/imw1xXEQNfyb3URZ6elnjlUHUxtKGOXOCmRumy78iLjMrufM17HSWndDf2ju6VFM77ar4VWG6so
aqL5/VSg0AUrDmxkrT6VkQ4Rigs4hocge7XWeMI6UBw8HjHOISxbZAXzBVjKLIf0L4VeSjQpiOvm
e+1UDf65/xBJby8KjMk+7DJ1l9mevuYxi5KyioMPvMpEYiI0fw41XouiEgMjEBRjVt21LQTiZIga
s7mp+UOvBvxXTp8jeJEPsKThmdfgEn+T9kvdyW0MLTh29VfeW4FbX5fbRebTCYM1wi3QTvlA0OUc
AKK8rCEwFuicAMfGzqSIDYqE93rXWn2oZXikkrN7KNRk3yAoCeOEYCAMoRcYrP5721X1FlADyuqm
y6pdiSk3G7GaAJo0SOApP4wodZ6WqFz3gCtguWcCF4XZKJnRI+HfyJL+cA8CCLuvcY0jI8epAxLD
3+YLkU8au0mqDYSJLo7qww9TYTFNsEPmPkJgQeQpJFqd9J5+Rw4KawZ5LJGM2QSnG/IZWsPQ7kAj
3YexLVM0ZAqcyTjqS1fQ4g/XYSoxP4U17r5rhruVi+Z90NU9HgrkrU1RB5+WUmAMyiB3poFa0bfo
VX7YEb7M870AtJXEywzjpnSYGSBm9Bw3Y2LURbzrCEGLZxs8zlUE6bSd08yJEyrSpDcSqknHJjg+
odmOMwbdjBjHkoXjCrGXiZcG+96y5Cqp6xZAz++WRZuBpmtvYfcfvgUf/F1IpT9ov0R3dbEClKkx
oKYGynwi4M2efB1dK7TDTxUGLQFpEeNpNfw9firCzRDGzA2mw96Q9GPsz9h31k/onbPExeWHWoUf
1DTyYy/XMMmbZbwfIePteew+UDPRLTw+kzZ87K60X/q7KeJBnUa9Ut8GsVYlVnhTfhxXCIcTgOYL
Q4ArJQRg+8aWIvfpKkt+bKK8Pk24kRDoHYxXBink/Istgsei37pBjXcgNuHpDkHx0xtxk+uOEzCr
E6QYcB7Mkv1iB/BzfcyeHHqhwwxOaIvmRSYqxuim2Wqgvb/4JutCkduFyFjYhOQwCkGYBBSR67n7
jEFB1SNsqRdZV0j76SyyN+Iiv9dRhkFZaxcWpxX97DdIE+GZDxmZEzcHiPnBrJ6///BboOfTXYx9
VuS2BMqedxiPwNFes+IIoNxg1gvgYR72SdiiXNeJAk1Jt8jX9NjZXCUxZAIVFzSrDvOPLqxn3XzJ
kTavZ7Z+hx74DMCT6seoFjUDsh0v+kyLnMDlbaLOATxsTbfpGyrlBgDUNO7jRuTTvsNQKL+vu5Aj
hInw7voETUG1cA+7uU2jCdlPTIhZzewTWhaYaxNyW5RfkCXFSTKVSryx3tfYOAwe9HcNKlUDgauQ
BKNmgn68iwGFIQdZemSDlVjBcVgV9VBgywiDod8TRxAMhHAPSxS1p+seHTG82vIJVspxDIQez3G4
LBnmiKDOXI9IQWACgVJ1Nyaq0UH3fQlWUC+VGMOLNdD8cNqpajuLsh+foKKVwNPqZUJhFFTxBQdo
MV1hHdenWANWSvp+ySgaQdOuoD7o+ha6qd11Tdx+GVo1JtVQLvAJFihm5TgGL/U6khHd+A/laG48
xjMokFLDVGQflrBH+SaBHeMkDtFqrtPVrbk+j8iYn33eO3mCdILROmNLVJSwUSJX2BvFwTEs0We0
caY9D7Vm1X5oMP4rGZuZ5ZfYg5+AO4AacVu0dKUXDW+VHqVwJH+Zo6JePxJkHh8g4KnrQIloUMKY
AGnssQjLJ6RCQqQtEb0OsYtgbshuGtvhfi2oPg95PN5jywWEgK48e0DWaawRfKoiDEUYPPk+jayV
HwVGHgDPUGL6BiFz/VQK3e8w62MUb/+/ZfzZ4r37T7+741/dH0eE6O9axv/Lr9+4DfL7+dJ/No4M
IUOkCyVFokNyGDX/ahzxGyUAgARI8Nw6SvrLeKDgRzLx9jqu6O1FeNU/xgPxCJNA0WNSFiO2iD//
V+OB/tAkkEzEY41J4gg4xpKK8Pb3v4RNYEbBaBu74OqnW2YKsw7vVOR3HOA+3fZYfVc51fkCsK5j
H365Xv8hTvRHA4u3DjHmCO8ZhQwTCKM/4kQB2JlIlNN8pRBPz7MBrhjgeD/mEwLn6d+/F7tpK790
yzQSTCFCFKNlhgqN30zw+/cMMfgBQCAGGSBCoh7zYGQ4D9eWV6mtCsT3wSATFCYucqiIeQz4gJov
VHtkvD2meqGDG8f8DscXhOisqeTnv/98/3YtMNaVwXpg6PEwpwQjn367DeC8gJODvL8WtZt3ZDbZ
g55NfZ+VFftvCaM/goK4FJALqAgo1hZiqT+mUP5yyz3UZ1utVlwM5dOusXR6VLD0nosYTf3a5NUj
MPBpJwxoOsDQ8Uc41rfBv3/JK//h3t8yTL/dDgwdjhjuBYXXg0/yR8aJYcIUhPcyutwmCRzzOrbH
FmbsjZGlZzSbYq8xLmX39296u4i/vyneC56exClNeSz+SOblRU+DqJrnCwdiefVjFIE8nGv/6sGh
wrNU43z4+3eU/zF2G8WB4nFAQ0Rdf7+v2JpRzoWI3ebFmB+JWKxMh9JYDIUIpw8WRnhzBi6l+YGC
v/nemGm9IRBFg1Yo6OBZj2j9MEfpm19X9G6g6xF16MPhhljkjd6KKgbgivxNEkWOfChbg2lcmBeJ
4sHNxWfQG9GctF0/f16M859nVbZ3aF1CzPtqvTWYvNdC89S0fpndEL6zRI/Qxyu6nkKE06o0qpnY
GzR4BYRvNaZjHRO+q5hHpdd4mCvQKy79qNkDVXX7MpXLTDcagrM70AhLlwU1RnDFaAW/Vo0hKhmg
rL77+4v8Yyzq7/f1NsQt4Pi9O6hjRXi7Cb8saCeREJv06C6TrM27oGhoIpTXkD8wD6PcR6SLn2Aj
QuJYKg/rrjEM1QY4s00HtUYe1gztzzzOZAuPVUOSGPQzoS58/PvPGfzbYrhlnRU29B9pwn/LOkft
OME4AnolYPn4BAxCYxJBmfuQ+wpjD+XSide2cTEmLaxtdeLUZndUI8GT6KFzBRA3pe8Xkb8jk0WB
0NrSvKqIgDirgqm65lnXvgIbrx8pZpJ8zrtZ71ekipp7QasR6BCRME+IiT5i3Gd4AIfdfBZGrbff
9xS86rYGFlvV/X/Z2n7q2r/dHyUQahRcScSx/l2pZGoUmFwF+8w6X4aYjTmvuq8+rI6A0wdLwZYE
LJY5xta57bASIFlWO8iRTvviU1ijFJsVdyRd566C/VyZbr+0TeURd6vc57ou7LcKw61OMVkQMXRa
v6HhqbaysHftrMYnwNBhqjB1LoIEiYWKFi2TK5J7E+zMiGTzvSbj8AHMzbBlmJH2QDD+5T4CK45s
YNHp72Pc2LNGb3gFmAx/YwAr9y7MXLQbOmZfprUA78fC/FHqbDoAS+oQnhMZ3ygq3MsUhd0ua/k7
h8PwHlpQXWByXWw/hmQlB11k3ftsycYrPCVxdkbpc0+XYpetCsisLP4Pe2eSXDlyZdGt1AYgAxz9
9OO37HsGYwIjgxEAHD0cjQO7qbXUxurgZ6tUSqWclkkTmUUYGUx+NM/vu/fcmet6VBuZ4o4zVeGA
kxphxBa4VS1beV+qGnbf3jRF+sXWKBh2ABTDb/r+xZ/j/EevXcz+aWbjS8ROv2dHbz9oI24AtuBE
ioae6EckEQyPi1tNN5g0ISzZc1e8DgNwTtdSZfzVF7383uu+L3e1VxSXBZGaKInTOjiIBFtPlLJA
L/akfZZXPzbKcBfk8Xc8tki9/RpGmRG1RDT5rHd3XTei9lojacbGgiPkDJWBlIFNvsxSohUkFL/Z
4MZObJ/aN26q6uAYZv0tJfB2lflLcuhlasdRzKEk2aD7xYcA59wdzlP9xO+px7/uZhCTDB6ll0h5
mJGygkTpFiF7+F7Pg/FlwQD14LDSk+TRJn/Hqkq1q/XFfEpJre3yxbZvtWgLcnGWU26HUMZv2ItI
znWsOIvNUnvmqRf4RzYcJaYL9Hj5PZ9KS5LYyIxyN5YNdEW4zN6lJSpgLKKugvd0XKr72HSyLXAz
83ubuvK2ByIXk4woCPS2I6/kWfVX3qjjW8749omthHrIraL64BTh4t4msISUDW6YUNZYlX6Uubnm
MYuuvGuNoBH71p28Bt8Qr/hNjXldR3qZ3QHftQhs4jST8YDNjtBn3GPb2XAqa/Zt4qC85YEBERZ/
vbPcmbV27zBBwU3SpX0p7XrygcuI4TUD83tDiAi1VszZtkyGdNOnut+E6Lk3xZzZTxi35GuHArSV
OJbvC8lLAPhRqE+x3wc7nbaHTLl1FHQeZOBAuBzxBwTo1EKaXJIwnk7Qn/WtYQfGBrvkdTAXyaMD
0ey6KSjvM1WXHeyZH0tkJQ7ZJtiPaYMcaPfuFiPONqysxIVQCxe2DyfojwPgG7vnogtN/MIpxp/j
OAZfZI/NxB5AspYdtKge28R1omR+8AbwyRKGAYzAwotU7364mZNEgAWtG6SJJUKxe8BYd7k0E9Hw
xPEulsx/5Da6SxJSdbB000xXXxXAo0hUmbdNOve9c3mHtznIqAB6MlmJKRol1+ayTN/O5k0r4QLu
Qlr3cIu3x2XhI3OJHtjKid+4GcN9qKASFcUoo7oJAN5AiW732EK5XUe/Hp86NADMBeRKPJupqlDl
1OptPVoe6GJzgP4Nx3Iot1Y6rOitNi+MbcWW4NpMbXM7m60LR7xuBTEvNta4hWbkpDxzgO8YbE8f
Fo4Hdzav22pjDqaRHtwG1+BmwONh7kSFXT2thXxhWY+LWjDORHXtNbc1HpUjf/ilAm2Zwmaw+i9y
hnW3Lw3TudMzDy0s/61DTqmrjgg5w94uscEZvm6uJC85ZDc9pchiMxaUvG4NRMagsU/1Ms1kQ0gG
Io443UVieVOUmXkab6p4kgdjLMLXDkhCNGCRXG1TVb0f4yl/SBULiLn04mvHmMgylNrosbWwUZ7W
kFgrkfuD+KNRQWeQC4Q70EuZzjuo1i22vRb32GWDBPMyJrq/beZ5lGSRW4Fva3bdOcrSwHx0PM2a
AY5fsMvYehzkKHMTQwQEQ6f284/GWhVnXEEo5koP/VXdDPaHoQFybdk/8LCA6m7y5Hcday+Q4KdN
O9fWe9vP006DVfxq2Wn9wu5R7UYxV/dLuwQuzMNhzCKBApluU9EnzbapMSgA+ZtW7TcUthVJHDDb
tMzjPFJMh/mhxmSEN2m2t14A0WvTNNIFNBWvKWx/9ramO/VIiQlbPz6g8BKrr/M8gtD+DjZi/obZ
krVYjKkWHz7v9mhWwt1hHk0e01ZIrP/8ti5cbZvvITLQrs11MG7KxcEhO06pOW880y8fSez6ih9x
Cu6nNM8m3hHagr5ulsXt2GtZXQZWipPSLQxBpooDH4c40GfTPfAn0PHYMMKet5gT79tgJhSeQG2t
N14L+XOjqrxPTwMrtPvAXLy7ZgnlvcLwHK6J5x4mvSLixQoUpNWmwyX6GjTt+DUUUrwtTo7Qu4bp
4p1bNPVjOLfJLc9I29srC/cNMSGiMFFCHOfLGsdLdl7cg/uSWBo5cw6pqbYLLI/pTrFOeHLxSDI7
oHc/oBxNbF/NRqiDW2XqHoimcwl+x7JOJl7IYnMeSP9jB5j/D20nAIPsuZw5fz2y/oMj4E94U79+
1c/KThhQaWSxyHdofoCwxpn+V0cAra5+yHnP+mXV/4tBgMYdjrs2X8bKwLKpa/lV2Fk5VSgT65WK
smO6ZvBXkFPQr/7+uGt5AgwPnrtQoBchJf1B2qmNOo65TQGz6cp+ayqdvAjdmcfalM2+4hmwmZZ6
2Wgby/JGoDneTnOg7jUnvKjrknq+N0b7vTfz4Wjp8KXtif5sYtI7xcEPnPBugUl/K0Cm8zyu/CHf
2aQcsCqGTgOcpSJgGw1YgFBnjRwVP4+9H7kv3HvsAOGF1mXyRRp28+RmdvKRlDmZDKmW/i4fLPNT
1qk/bJqJB+I+cFqv2LZjyzEtVU2ebwe3n6uLbirMFBShJHTnyfqL0XoknMamrXljTUWGJQpecHZh
dP7yFfOD9UlZBZkqgMM12fqY2O8pt+vyfmIDF7XC6D8VIM6DapaMOahPq9vU4sSyKbyY4ME0qUfh
euo5NAJ5IjPgXE9xib03n53kUKQJDOd2cWMfCIntkxaUrFdgaGU82CyAj+Soi07hLyhLMNVNT3uG
qHih82uMP1VMauakjWz6YaaWYimcz8V9Hoy1DUFiwcBYCH+udpkeisdRslQi2x9ryA6CLSpHlEvs
ieIFcMRgXmaBhkMlwOCtnRhpeGEkLUQOHyD/k8yc5hNvqnWP9CcfY0docRj6gUtAgY3a1dZkvlBN
0I5bEquMIEZg59hpjcwC383wced7YE+2Voz3ciPnocB8PNdH0jfpKSA0cIPgqZ9EkSQErX28zoMV
YzVfmQFhyUp8h5wBhDHIAvdodKxTyIzI5Q2KZRZeZ4mESUtI6Rv8VxgmACXYzS6LEW49rwIvyBNy
+WoLX/EHk+08aZdAOCbUrgNQWXXE02ILcGnlSnWTBZD7iBiU996ScZBGB7iYWlkcBQe0B3OoWIGo
3JMfjFv2jSz4NFlKL/V1hlw7ApvshBdh5OGq9xM/NYjcZDlo29jTxnONy5VtqOAgCKZm4VSm2sJe
nRuthCPNCSEFmx5Xzd6uBn0o2P56cMPEmuhnLcw6E0W4esCII9sLuxWl3Egn1sHOGtaEll/2PO5t
krh4DmQW+IyCGcDUcc6H6SojTUHIsUn6ADEy64v1ag6LvXQdspVtPS0YeqwVzz2I8qbxF8akULl9
sxkIed95LlrOlsRO+wy+w7vUxGvJhHfhl8oMXmGZK4ujnSbx2qXCPZidYvVU1Olyi63ReLTKPm8P
MjR1d6itOH3m586vR0oTLmIyycYuwGvYbT3iqYd2NLgI4Y2k4gqsREBJRT8Al/zPi+zfWlKsRot/
9Rb7k7rV3zYcP33xby8z3mTcOf9QjESRr2fyPxAbcKsJxP1qdrNCHG0mwJ+fapHOdUo/Lyn4qzOE
LfRQvH76qr9gdltfpb9XbnmV0cwk+IfQb31eaX9Q77MRAowzOeHRYxVLLskjNwmWa97CK48/4640
3nQCCKHk+XdHHLjeFwnaCCfuWn5J5uRx5ZbOxg+O3AlbZp7pdRdeuUN+KH1L4SKr3/HX/3AIUrmq
I0YZl/1H0yfVtiOWg+/a68kMzJkwAVBnBf0/IucRTxf40NPDVLRU7QT4UXgwfxbr6yBf7QObPAGX
jDVoX65vizQ25SmmdeYZOh4/OlCso06t8AqYErawwBblbWOVErLH8tqtbyKdOEDnW1scnRhT3LS0
fpS05fMAJ+oy98SR1AYzJYa6EaHKqoJvvmrqd9Mpq9eqsetrv7KHJ1XU2QatavmqrLB4NpLMfbXl
Ggzyzm9J8Fsu9qtizj87c8I757W9sQ2ymcxQ35C+/+s36/+3EhHBwPav7sPft7X+dgNaP33ZL3cg
d1No+/SSsasC1xL+blFoUvfLGEfczrZWYhx/9bPhVFh/Ww3Fq286YJXirqLzb/dgSB0XgWmHOZO6
U/svzZP+H1aFFo7WdVlnUv/hsKH6I1/RJYhgGxbOjoH5dpMiwO4k7s+JVURHEVbHpFPc2+Y6uPXC
CHbkrQx9N/slbA0CYgdyCKmPX5RtI0qLl4GHyP3siKml1ps8rJN9Xpjxkzn05ntSmMhXSHRyR/Y0
AXqXEUw/1USHFeorjNUNybvuEYHD+sQk6nVRy68BC0mxVP0JPsSASb3P7Qhq1EoLA3hR3wLp5zw8
BKWgD6jLp1v+1Xzvqmzq93nYL9QJpNVDYQSpu7FA3wRbgwSAQgKVq9c/t+Iav4zJNDri8NjRC2Dn
exb0qHG+NXtJhNA1Mu+GJmSwFm8aRlI1dTcmLJ1jhyfQRdjoqfWyLDN59CpVVNsEFbSJZgwMZeTy
833G+Rh0BMmH4LErO3mPoOiDjZENY6SYna9eOCkTmS/Bw1r5FY0Yi5hwxI1JnRH7I8kLnI4mLqyR
Qe7HOyIb9Qt+2uU1zrUgKifUTcxs2t6mk+ZgPDsifR9ZI8l3MFBuTkqU4RStWBQ/6h4P1Y5iraLe
cQVOhMQx90aFtvIHUh416O9WNgEDDE+vL1gHvf4pThrQ3LMiVLPVoyyqy1yR96SjTTgYqfCpYLL1
StwQYgyQDYPKLOg3ABmErQ7xjZGmBD8DR9XWDK3V4DFXg/4HYhjTaXLF3sp+qdfajH6qadCYmzj/
lD1ujqjAFzOtKoBywdXGnKvncwNHf27j8MVEwYFMO4I4fh22ATOYVboXfUa1wy7nY6DVw3AylNi4
ou2jNwky7d1iktW2HCaLShDyG2lyn4qU3/107g0hfU2HSHHuE1GeR7eIbBN6RjDQyvvCJgdEFxM9
JHosWnU1dCNbvVa7+pnsquJabIu7GHZ6P4EYHAuavKaqRyelTiU+lERfqQ6yLhEdyTqF7rfeyCHw
ZbYsgNzxOUv2AeR3HPeK+CyL6QDUo0FXyG6qoHEW6nlej2zB+N0J0Uj9RrHGI6fLeY56qb7pvd2g
uwvfLINtNgbMl4uZYtjOtPmtnxRUitjfGY57WOLmdurmLw2uwqgiWnqXWU51w0au2cVciZgoCVq3
lj+S1WVXSOGBeSqttepqqCxmT4PqE5iDCd4fK9m6g/c0E6WHJVS0VyCicC5i4kTOloPq91PcNjug
J08WFtYjfmwNKsjhVq7bh0S7bLeMF9yj777wD6bdIqcUPXfjGGAbRLH5YfWt96q8UnwZu5kei2Zu
IyH6/BgCk9oPdZofnalv8evOB7erqwu/SHJwLelwQ3eXu+0C2g6zmsKyxLTVlanNL61bzaBlwHzM
S+2TUYS7hHESs1S5sUZBaVhproeDOgRUD3mk4Pfi1hJ4HGS4F+DP6dZIS7o7FATDK1vLUe3ypi0f
7WqBkMuvdHyew8zZ07WQ3TpuO57YMY2XgA/amz7OzU+8VOmnsXjIrLL0tq4MwUVWKnnD35dcyM7h
keYyghSFjG9K8vkYvrlv3/O4+WjIsj6oUYlrvL/pviW93tvu1xmq0F9/t//T9q+/i6H8P5sAWHCG
2An+hZ6UfUvr92//89/Vf31+/6/bb+9gGH9piF09Qz9/g19MQyYT7q9ikv037mAv9M2fWkt5L//y
8kdMWmnev4uU/PryxyVESxHCDy6bn4Iof2EAJ6jyhwncpUeAZAsMXkQtxol1Qv/djt0lyUbbRFue
6HRKdq3AoFoNtjgNyk2eNZCBK+DgxXaSbnIHkdA+JoGC24GdpI7qzBxuKBIrINBa4TFVdCcRO3HZ
xCRj/4EzXUYDAwHiaPliSWWfWgoDsOU7vrkbdRDv5twaHknpUxlpEfy35iHfa9OtPjkOc+xdcpaZ
bn6ksWg/L4zkSdw8IDyUxzGMBfMsEVhvjK8BmcyXPjUJVyldOQTTm+lWJgE7EXB2u4JiolNb6/g4
NoV4Em3tflozOVIKy8Q7D5Xsa0pnzlofYg8uckrZP4Z+638UKR4Me7b6g+2U+pgWk9hiqQR44+be
uG/SGDJCL0i7gV1y99kioZiZyczGq5EUZNYUx0QUybAWlq0x7acEagnHMbYrcTzpC6CBch1vBGvj
vNaHIYiN3ZKaJgGIYvE3zbwEJyADHk2WRlC9CzXqI6NmcruEtLeZ1lI8OCGD0+C5mu1isW6Z0fU2
2gvK25aY6UdK9PpG+3390IBqh97DUktRRHQtqm7NDHg9BRSFdoKDXUNlDUts7OwJTDZ3nL5eiG0S
dTHcuNzX8OyzjdPY4QuhHKITZql2i+qrC5mWPi04szFcNR1BZfjGJXAs20uL7GAgWU2HuGj7K4EP
9pO6STj0U+gaB0sF6mWUUKLMpfewdAP6iWaA6wDVSPPcBpRtXUgstDz8LK/agfQcSS6CQStFLDaa
TRvgVHFYgq4F4O5bNyZ9tnczNVjVyg3WxnCRNXO/TxOXK3KtjKyVjnsaY83XYrYNc2uY0MSjBLPL
1l0Lacjuv+UJZbOkBtXHqg7d2wNEYmvkO/ihpS8Dbqh3DoY2YSlC4b4Xm8x+2Kvhjh79BZoIUJ6+
jKa5MTaN4qqxgWFlEotrV0j4ldDw2XnkOtuR1KdAT2U2yEkQKE/0wga3RdZ3Nyph1evNVMTSfpNG
c9mVgpdhkrtRZbfJE0mMkrcpJbhQL1vcpmW4DOFe1CyGNxT7Jauklzt5NNZEEw8azalF7umNR8LG
yy1LVISfsQ/dQz3nQKWXGBZD5CfG67iqRfOqG4UW0k6fhcVThu072I6rwqSXbmDOOQtPpZ3wrGi6
8ClbSZR7YrdlFtlnwWqwY8SrcGQhDInGaZIL3/fG6QpxfBW7Kh5v0ZKrXGyCsyAmzuJYfhbKCD+P
X5KG0DN1VV4IjdCivoYnYil3LmvnCKLABIokRKGb63OWoqg+C8gZb/gzKExr2H+d7NkLjhSt8ekS
E7NpGZIcUnwtITlyWGhyvNKdX9xLLq09cyXlS4aXWsV9N9ei3k7uwOXSjylx0tK0NqsB40FlHMql
MeQXmR10cOT60frS9lO/w2tZbWMz/nRC/9Ky5+oDWIcZGTZaohnb9SnPFJTsBHhJuenWNz5BluVT
qb4Lmfuohd6Y3RRSPkjB6oPTCwqgmILoPYrn5K4CgX05xpVb7sxYw2fyrZYO44Jx/m7CieJFPbnu
T9hA8l6IKmVmwm73Lu2xriOXJ/km14VHbTDbfS5gSnb9ajT2i1+Mz855TinWkcU5Ty8QxNVVkq0z
jVjHm6Rh0CmVz8xDr1EDa3OdhIRhMhWtzDyQN73NtFScJ6flPEU5Ft7tbh2tAjkT/BnUVesp0MTr
AFato1gibUjB63gWOkZ5oTSkVdqdtuM6xGk54avJy/xYGeDoGFDTV45u1hdzHQDdru1+sG8BGbWO
h/ynqS1dzUDs9PvCBImD6L4NnYdyHS1bbOfATFxW6wk1aesAOvpFv8/OUyl465gJbx1Wl3Vs9Zhf
KQoDHYgLS6WCeADOM4+kBsNutY699DyYpxE06ybT03jXhdi7OmH9sNaJWa6z80qjvStaQI51wiq0
IWQxxNBeu2cThuNmYPy21jl8DIo6kufhvKpUsEXBvWgmAkQaTNFWr9O8Ta5r48iqRKwfvwun/NTr
+O+47o4VEdg1ioIjtZ4SgN8UaMDrCdEvOES4Hcp6ycEiXU8YMGyty4pDx7KePkjwFxQIrWcS1/E4
sjcc4ZW8a0ZInRE4R/0sQ12+jZD1IpKXzncBI6OBk70I2iYQM7yZZT69jbUYnOfQqtsrigTJFWb0
O7Ipua5FwmOI6kdn7YAMOIVF4B4U8IWSikjYOdRF8hiMd3RF86Ra2ySTlukh8gpjvvHWtkl+0quW
k9RuiP1b+vWCJ/qb+8tmoqVyBB1+AThDRdoDcwj/lz5L14bCZmtgKXCR8juZTuN1DEKaOygo38cV
qEfS071sClsCcAe/2AL6e13wsNH+RIJq30vzo6+dVxJjMQ9UejcHNy52XkAXp6T5HXMG/Zzm2tQJ
08d4ZUs9nej/q6gWTYf0fkps/8VSmWlFrqZHtKvs6rUpCIueMG0tAcAAykkropm42MJdLuh12mKb
TJ+cOsCrk5+7TXt77TnV587TtA2WkYbAiS5UoasWIB2beIdOzpn9NXYWXpqs0A0mqrVS1T+3q4Zx
ln4PcPpiHwXF4B7ttYu1KCf7IxTEhTe4JuPH5lzbOs0ubyCIR/3GORe7ojskcUR3ACWFgpzPfE31
IxhbNd6nswO+H2I46/diGlE1GtupnL0xTTwVMiw/BRVlRntfdu7wA1MYzXM0y0vEE52GtL0H4/iQ
OxMbGGomaBzzss7yoMEEmkRfvyy7GocDbFICPi+FU5XByTz3NXUVR9BshtyLre3Eq3E8jobXvXsM
OFyHLGFUibGtkXF96EnLTmDT+8G/GlzrymCy2RmqgkGZ1O0eg+gX1YTPk0e7tMCrsfdU798FNqPo
JCivXWYv22JTaDaYRchDsyzcjAO/FSTf1NyFnSO3CzQDBrS4PeYCnPQmGXT75tFeQXgTvqRHxyHW
GMBt1NBli118DH4FiCnPRU+7reEcusGMt1BhvjReAv9RJeI1pSP3xB36xAdX3Utp1fZR1zSbkjxr
Xye6HPAr+tkrfmo8W3VvHj1tUnI199kRP1t4COhPjHyNoaSg2GLbGjhZ8C5UG80NPNxkAx10TO1d
d2hyglFXFf2J36gusubd0HjNVZyn2aEkSZdFYOdYgEd+1bCpArcxMguMWf5DjQJq1lTNOV102psu
JpcPBrkDRvfajbZ8H9zap4gULfSqmKefUgX/MTX8X6YGXAP2vxShj9nnOybH3586f/6aXxToNVli
r6XTPydVflOgw/BvKHgsX8gp8M9w+vvlCGr9jT816c4yUaE9z2Q99Jv+DCrBw2/PEzLw+f+/pD+f
gQa/sxGvSyBOuxYAhmBdAp1t4L87gjq0IneV4YdHR/fxyU1S+RAASGnI4Nd3kicnpDX13AQdVstA
V8EjZ9HZOgir94hvyFC8Yej14g2kGaq2rJEM8lLY6d5xdHnqTXxlkI84h45fHTTeft8kxK05yMXe
h8GP9BFOZfWgF+br1XzFS68r9fhi6qTpdp7FgLXxCjXZO7uxCBz2cerR7hnUSXmx+Fa1N5A8OYam
nnxXftiYUVp2OC27QeYXCyU+uAD9nhGSPCob5JX2nPI4W4k2XYjvytkaHRuy7VBggdg4GN4/8IHK
kHqCTvib0hjFo+eX93PvsPjKCr/47mCHGlaZSQyHhtsRoQxRzD1qkD32tsD59TCwtcZC5422v6HX
MnypG1dfTdbUsFUn1Efi2ijbh9ny1HcnGWkdxdxkHF1AjvZhDIyqOQx2oOQmzvvG3GB5zWx6gWXA
f0wQDpfZ2OAWawH/PtLJ6l6t/V7HPFx45rceVc2iURNUKGU47QZAD8w8N08Lzngws95jH2ZSlAxQ
7fb4eZo30cCJOAAMTz4HDTkHpX1SS4RfAyVziQOqMqxtS+tDfhxY6rt76hq18bDoKf7E2ly+G0va
z9sYHFZ9s8xLG14zSZWPnqJic7ukvvElAIl1F0wLdpbFzyX1H+5k3zX0Y96BhXv0l/gbDCh0PjOP
JmZSRHbqzjlRVdtRTpHnFQMSuyVO2l5MBg1sf4kZh0ejdvWRvU95ATb73sxVcG/pmDeEU5ucydNu
FyRWDD684ChIEeLJn1SIt5GHNJD8/p7T3wGmTkwdLosW0LFp8B16UhqprqyuJ/aOXBbq2KZjeEiJ
QHAihEQFbqomad+Uw5HoEuYy9EPzBnnSapAa5nA7LYv/Yldl8i45dj/pZBEnLtbkEMLu+TD8PtuG
IS83TGjfBUyKF78K3sBFbPMwn6FCzG+T8qwXAZvRgn/X81pYKCeIiIXC0tCG2133yfI8QIGXG26x
/FliVi8htqXJEXeBvK28uubEMcXmQ054x/r0z64JcXZQyLObojs7K7DBcKn22rRIkBqCYmHkHpwY
aTvRwkP6ncBHcHZrAHjDuZGeXRzWaujo8qqmbHYO4muOsfLDzDy8HyUg2AcnaIsjNhuapYgQ3Fir
XSRdjSM0+ChKD5hEWQRY+qbjdwZvIw+VuWll7uKx9fuQEwWUjHaRCsputyQxziMsK+XZvZKvRpZ0
tbQ4aZmG12I1usgCAikoNukdAfbjhGmYMvydR7Xhpix9Q+/d1TZjrQaaRWCl8VdTTbzaa5bVaJOd
LTdn9413duJ4qymnDEaupbCjInH7H0n33/JW+Ocgyz9XdKP6PR2y4n3Vc7++d+9Jvbz//t3609f/
8mrl/emgnIaQrB3xB7Og/beQvyQeZuP+C8VvBgvBV/GYxCy4xuSI7P36bhXUU+KFsE3T5bvySv5L
XkGgvn+Qdy2xWvYEx2Gb3CtawN/Lu7nhl1ThDfEpdZyKHjG/wsRADm+6gooziG+84PtgW1hyvFwk
TCDO/B6Y8MUY6TxokiJ9XqAsuzfsWVmAEoeO+7vKqHK1BVjG0qQu6eXrskqHl/g4lscxS7vpwrAg
+2x5PDUvWmXjKZ8c826o7emapi+5bxcDnHHpNUcewg0yisLT7OQ2Z6YuXg6ZbeSAQ80cGkgCpw/z
Le5iCSsNknzlHwUgIMQW1T/kmHW3ZV5ZGN59se+ofUkiP7X1ozK9jmgQ5sDD3DXdRcoO80Ccwzxm
C6n0U7lKMfTZVhh4/aZzTzMJkcth8u2Z/pdCv1aG4cMsb022WlZbs5Eb6WZ3O0+pDVQVSh9oloYV
Og4TQ7ylW2+8tBrRFfeTp+rbkSjmKR4bF4vdIAaOe6VyctQEbVyPSx9ssglIE10eeKcj22mTl7lU
UCzTpiTqzva/C8nYdVrfCYPOICeqBcw7O1LhEH5FNHcvJWvx6STn2LlUjdL+DmfxEKJwieCqB9kG
KmCadb/rYECvLdbAXg5gWBZG+Li64R3YmFdzl863rSnWgjGiY0xTY5HfB0mmQYzUsLk5daQNukib
VA997JqXZZiXFxyajMvMDJZ7hCjc3ZTnPCovUMUF0qNRPBW6iu2jNw7WG/jqqn/iDFx+1nzDbDtg
9+aIUA0lXh1n6ZyD6DiMAi0IG2oxbLA9a3nVDO3SNNu15ivv9+6lTuPu1utr8/anIg6XE/NjSplF
5NUIB1adDW8LzZ3Rn7dyVLnnf4VtbL2ptZmDpSFezW6aJxybv/ZzMJpFC61gT+CHRAJSsYL/wJhz
qAuRPOZWUzw5A6s1sBzqOjT6htQNrR3Sm9yt3Yn0bcz7Aggd9R1T6VkeqJbCeoKj2IPQhKlq0jKi
rTfYNjEYKyM8ZDWpOhIbmflet6PcqsZpL2cpCLLN6xWwkbHMKdPhmzGOUPShwmo6xr4JIyEQcDVK
JzavSzuDgzTQ9oFfgDX5pGe9YOwH3zHnNOLgAuPF3CMI3NoKwezcADJMWP2mgO6VHMHitQkM7JNz
e6A6MIVN3yjUK8TLlc05fvcqV7+5jSuDHd+LD5WirI1gOZVt85JSrQTK3xYXpv8SNnJPQuk+XWMC
E41dfqyqRwyC7CTCgCiFz9J4aPUO7OZBj7kEtEx1CAKz+zg3PkPE+HSuD8HU6BPIWhZ1K4F4bOQy
N/uwwzuhh8x+pHxD/75MJO5tyk5G+wHlurqs/aTdar+sD3mTey9ON7CNEKmz/EOpiKkdZhrq3FAt
quZUWX16U8D/Akvp/aDqik4ukYaPOZc9RMJf6kUaOcXv0HCWD8OMk93aLuKlRnbD3r39asGmv6X7
gY/s3+gasbRrRG1sT+GmSKlnObeO6NIK97XlgcP6rXpEhAu/KAL0a/0IN5FAYk7aC3DGHDAy36AN
fmyNpzi20flAS0Fxjy2azpyFnQInCxfFDR9LdX3uKHFzEEaSTXrRLEQzbBuDwxCP1e3aWDL5NJb4
XIx4X7vrP2stGddEZ15WHzk1AF/ToTe+ut0wfJlE/nSuMAn0ok/Ekwjz9PZHqcYfOOrCXS9DCsFA
If2zPhO75NBFdnDaE2aeTuCSoSKxMT82fPtL1D5ssyXxubb7GJT1khRc4Auf0VEL5xUKpnH7ZyUn
ZE6R53V1/1vRSSzV52io+3FeLklm0oP3z7pOWmvERdRCNC7cdmeETIRFYlz/VnySBstFMLZfz90n
0OqLDXqZ3JlLI6toTtmyzPHc7+yksyJ77UOJRe8eUE/AOlXkhZdwgFHCzi0qV+xVZfKKOVejJJb1
YmZ+HvXmePGHihSE5+VBUCR2aImQEAPEHfkvy1JiujGZ1LPworCbzyzNqyOmeRYP0pbqgLHKPVEA
ow5GWUleazahwp+aVHoxYw/y+WI5tMfKtikfGBf0xyDGl+m2t1IB51ts7wVPsLyCis79WntGdugp
Hf0o6KnZjJzgt+YwjnfQreqtnRcR3aHdRVi277XrmQcg6u2j3XqcyzRaajIDD4W+TAbTcjTOMDl7
RxZzbKCgKm+MdkmPcrDDB7vQ7iErS+uEJtoi261FLiJvp51ym2kPyIiVVFpY13PrhFufU5fPuRb0
VlY8caTlozElS9x0Gh6yaqYnlVT2tm0XDltqyl6dai2/EtkHGmJ7ou6OksPUe565tba6jWyeSAnQ
1vp5yNaAUNXoh6oy323qKaLCK80j/CX3Is36t6GBYgrsPFk7tihq45HoXDizxAhKrqimUBMwtGMG
9/0Auyd2jUcnN+qLOfUtNmU/98f8L3tnshw3lm3ZX3lWc8guLvphucN7ks5OFMkJjCIp9N1Fjz+q
cX3C+7FaYGZkSsxMZcX0WQ5CZmEKhju9Ac7dZ++1G13b5GzSSFMKY+i6r8qZaKe6Lh1Dow1pBHd8
mX3QAAdCf6AB4RzDCaw+mIGGvfADvQ+WYNpymhEr94MyyN5uQQ5OH/xBJhRYhGRDtCekvR0UOUlW
zIJyE5ALBuF+A8FxRqWfDHcHRL18dGeqEi8bjqmEP436PDvk9k84zMgySLpK9TXNJ/1dL4eZVXLv
jrcsO9nyB9HOHfvrakzacKvxWX9Lrdp9zVjPb7ISDlJQEiOTejocRO3ax8GjzgkfLBEOGjoPBuq3
30zcULRMjWuvUsGOC/C0at1cALjMt5ZyPUwF5pA5t9JtnX1qQeLB0uR84/P12pdZfDGy9t2PRI83
Km2qHRe9auNNLRMFy30awiC3klPR9GMrGnKrkmgsFG0W9yvVih991ZjnKm6bXURdzFcWKOJJWPNM
6TrbojVaRn1lJULHnjOVvqtnRuYHctDuKTumN8oCRTmRSyft1trVjY3TaCPz8XvNIOdjJghPcVCM
X2NZgUbqepGdB8sxX1wE/Qdy5cNWEcDXNoSY6KSbIJitBALzYzwN4LcGS6U+O6MiXUyNfeqHom/Y
F7MovaLuqeLfK6R87NcZ4Upuym1+61rmqmR3TtI5y+C9bWRQD5YHmLMrE2ZEpaSGvG3A1CsYQvdG
HEbzhroHYkAWDoYnaS3sjSaY5Lc51VTLCVyvrtwhns29NfUhsclYGhfJMMoHNQtxH6gG2Q1P4oCE
VIpwW6F7iGvPQ4jZWGEVfyXzEqc3/zn7/n+dfXVOoxxD//Xhd9e9K/WuPonJHz/0x4nXJQHg6AjG
roTvoy/xs785muQX/t1wLSEA//0SKXC/uHiYLb5xwiVBsFSa/yEn2yTnSBtwDIYxLZa/+hOOJlP/
7Giymf15LARtdG0E70/InTqFB9BpRr/XWCf6Reqkao9zNWd3l+ZRusYn5PIlbk2tWPGL1hfAOO0n
HMoFSdnEqvJ7s3Gkvu1HEI/bCfx3sSm1uO8OpWcn92k6i2c9G8J2F050Rbt1Mx9p6WCEsOcurtl0
05PQRV7MDErbLKxOiaHENAH4HyLavq9cdsDPstXavWw4B/mibZ13y5hL2GH9yAVn1gaj22moQLe5
6QyPMjbm/pyJIvhupNU8+3pPuRpHUumotdarYfBriAmmzx1QdH6Y25TOljrgfUpG125rJSsvgv9S
p/pxzlFs3WLX8vvSmgHG153NiQKU9uw4lfOMyzDeVaWGkAiTUx0IAyU+2xz9DhtktpIJyX57cFmb
i0xRwpmYXqWt6YenSpFQSfFW1IlxarXZ48LcyGgTU3J7nWUwE5aCt/FbU3dynRKnvmWhBVMBPzZl
2oGe35iDMVwNXkm1KiT676z5i/ecIq95Q6LqrYxyjowDXcH9mpYR/YKY8HCwKzCQygzrbxZAWWPn
DLT/rNxKjJw/sEzj6jBwVYY1PcG0EQZqrxruiySAzcsuJZaMIacZ7GP9kUjk9cLk3kS5eEuXyCLx
adKL9hJkpPOzuh+WcKO1xByTJfAIqPiHFJSxrrooJw/Z2bR+rMcAuq/v4MWx9uiVLfnJjywlkZbw
7C4ByxzRNNvFAo8ZioDzwNGo3YeD8VIUWjbdMArINQU+zU0+C+3ctrzEdLhldEks4c4Sc/sWKVTs
2zINH3Dfy6f0I3w1uUsQi88fzh31EdBylqwW5/hY4S+YhIaET5oL8Ty9pGs1+up+uIQC0jMchOsc
91CnNa23bS2+w6v+w2Ek44Ggy2I7KvoMp/v44UZywUesncWipBazUtQa6spcDEzpYmUSDksJ7iRs
l800pXyyGGio6BV24QkgJsrrTNNVOOwpQNNWOZNzvqYNddloYqOy8VO5H8aqxWIV5pityC1YLyhq
44nCEJpvFlNWQdcjuEiMWoSC+Ibh3bIXE1e02LlCfXF25R8uLz0W31gecLejK2cAi8T/oZaq3QK/
7Y45XjFKxnb6Yh5zrQEb2WIoSxZr2YTHrFjMZmTPIRsuBrR8saJRJ4IrzVsMaujA47k2oUWsnMXA
pn942YbF1iYXg9u4WN2yD9ebsRjgchG2Fwnj9QDDx06Ykj/ccvWHc47Wi4Yxy545JRRe6z0nldL3
c5fp5sbBFPeY4u7amA3tJnYs8iuwTD2djYSLVnB6bCBojkm93JBtoj41L4i7d7vYksmeiGq0bd0r
Tqj6RhBm8Nt0DvzJU80Of5NUqy4z5kslMbb3tuss6gj4GlJCakchj3bwzIqVh8QtdWWiw2yKLPYL
qR7pxOp9vYGDSxzLWQOYLi6k1k8UirmXs4zf1Fh+99Lspk3aV32xbg5OcVvrZbvBqrx1qdUq+M7v
bFlk24zF2Rvg3XSLp5lEZlJmlzODxp3Dm7CBnCc2HLQVoFszMQ5Flj7IkvoADa7runTq73gf8J62
RogPNW9bj56IKTsVi00VmxO506GuKNFYbKx0QofXtPukPhyd/KJd7K75YnxFGy2uGvpmrzwmwrNX
48rSVDL5CKMsErF4z89QVLV3q19YrVMNcwMB806WNuxbe2i1rSa9BIp24w4+DBQqknRZTtjLtGpv
lXb+mtMbyD6hLC4QObkYpW70KFm6b6gyYdtuxlOT+pS4TsxlReJsWpDmu1TS3jfrxbxawFA7rixi
q/dzdJuOln3WvIEKwX4a7mb6IriADiYnJ6o5C04ANCU780U7ehyR4Z2YtDSx1eBycJvFnndsHdls
6L5p1lq8mNoCdcX+lfPiikhHFu7N2daYh6P8ORQY4jOdOs+ToAjowc4H/r8zMJB5xtAYOsZ7Ar6m
xHXAqsM0qjTW8PugIVKRopYqy07HcdnwKqa9/dgqZRmvQSnUKR3pnATRQAFMNwyH0cznG6q51KXe
mBxauNKuVTwo/GHAghFG6UeE8km2Fg7tZqSx9ViM1otEe92YE/WKdhg/j1RF+dVglBthF/0Fnhww
7DkyOVvUIuTIkEljPGDOLw2f2xOY47RLsvGo4Lws4jHMsJY6lKy01g4EHYC9TT+cB9xfL6PD6XDl
DNFEcdfYGdM+1Er9GC5h/LVhNJp2iczH3Qcz8/MwYq7Y/PkJ9n+Y1V5CKPpt6PXqZXpRcfvzLuav
P/M3d73xxQWhCQbQJm5n/EJusL/Yrr1QymzQOK6Fqf8Pp4PxhQCsi42BH3X5b/7udADqQHQPJymZ
bTCTlvOnJtNPqxh2QMay0aHxATqitHiYn532VYCeHEdmeeyN1jz0uNwuVCjzvyQ1yFiE7+U/ATAu
rMOfzRQ8iikdGIz4Q21IFZ+mX4UZoZ+Fp4711BZUMjqz35tOsR8NkMqTGBY3d2Pe2AOXj25KxeGn
08I/efiFpfoPj0+YwOa6TzaRAptff0tMD1ViV019nGFE+NxvrXVUQwAAIrUtLItDuK05Oy1sZz8d
u+nG7sDwK1vXd1hJxx1G/vQibOv+srLNZGfVBXXEDYU1qTtWq7xp1GMbm97OSEB71XoSMNfoE0TA
MtK3GtUxkLidjrJa+mzSRVyu1r//Bf/heMELzEeE8YfCA66xctm4/eRW8Ug7xfjUaKtzlFqTnfCe
WnO8U1oRbfs4L64AcrUbfjbqdrgQ48dWJ18Hws/+OtBksXFczWXvZZR+xny8IVhgbiPo6Wu3c+Xx
3zzZz+s/niyfBf4gLwwIVn5a/yVda3iF6xRHkw4OiOfcPRo1XAZ6rz8HQj9iBOl8MchR51UW5deJ
e6ov5ia//f0T+UTo1C3T4R/+5PtHoPVzxNScyxxQUBwfS3Bxx5H48jq2Z3IjXlJTNJ/+Oywsu9d/
+By6urCAgvKHY8H//vVtyiysFwQKw2Ntd829RU0aLcEgp4UfW4a2ozV2vmcXDybWDZJyG3PSTTdu
1CbfanQZfWVVxeS3RGMPMpmdJyf31AbQxhHrw+xXZhk/1rJhcjSxJ6Lo2gOOudR0aG2MPB8HHVok
OIb4UWQCF16cKKYTMBPf5ay5Plvh2TfaRUQ1MiywhlQkA5bZdSqNI/TE6RA21VKZqh4rLaGUcgLn
hQnZwnvBwgSPa/JiOIG771RRXkI+pCp8Uu51iVNDUGk/3JCMqN2NF2FLjsolskI1kUJgrC4HEzJf
b+L4Xnd9kgDordRNRD4NUJZb2DcjN38wZeOIGFtrOLNXYRAWGHvgWjObCouUvdemdumbfE+fgF9N
x1G30fDiEJLVRIa4Ey4acN9OGKX6epVQGVkqlTyU5BpRjiaKveSY72j6SramGgd2l+PM9MESU80H
ik48H7HIXONitA+SrgzdT7EFyTWdYcbrIPreWBP/tQ+GchIyb1baTPtaKFHuaedzowMNzrkHp8PE
wqhj5dQvbHa9wWpibaiuSmwr1QaaORYSUZS6QYthmXNpTMIABAowxTK9aycZd2+jwsL5MHVTtsza
XsxQqKZuS+uam2xsNfILrekNTN3LKbMn/dmDUug9ooiXTbKGKJl5L1rOGphvtzOj0rNy2TCC36nI
6/XVyJnWZk+GQXtD8YcbH0MvbO5bijX5KIQauYewGG1thRc0jFFok/adRfWa/plGneyEcMBqJFX+
SMSr9pUpeYcRB98jfS53jotUsHFGrfmaTk7wFBWo2X42io6ZzEz6taPjIjqOEmz5DnMawElCPP22
yanehunYfK2XkAN1Bo61rppmeRpGM9pUAEXWSOg0WK7tISf5s0zLEgEvTLJwYzmTQfAxibA9O0HZ
HtLQLb0lB4SbB1IfW5zOUCeczAqca5maOMWh/umA1beCHPy3oVHdqkQnAmJbExFzHf3aQ2P1S8cq
jhMo9H2Us00J9HswR1SKso2WfsXqBLJZgBQNmEGCfhjPc0hxuOIrHwWBdwgssr+eIPccpX3hV4r9
kpNV/dZg1XoGqzaeqSixL4a8ryk5aF6rTGHVaavhMhle6TZmi9va/XnJLh3Icdgc1LFqw/e1H2cP
XXXVuVRCjxyZ9iN4x7tJg8ECfebC9Er9IM3hIcIxQLFwGx9w0hlXpBXCu76YxGXUFt1zrg/6sSkK
d8eNB1NZPBdbM530w0KQ2FmRQQdFMuAXsJvBebSTLnpXbUd9Q+DUoE+Jbe+HeClfaey0I3ELw+Yv
N7//eHCnfwMWQ0lc7jD/Wje96t778r8u3v/7/xa/zKd/+bm/S6fmgqcGjA4O3MY19JN0qn+B4of8
KeE5LN6gv8+nzhfyGYIsIk4hGOeLP/av0qk0+CG0U3xEcFJ4rD/lxMVF8ummqTOgYsO1JPKORAZd
hrufZhv6SoEbxL2OCRfkMKU82lSzqbFi52SaHHWJ6I2ps+5iswlOGTUV1ZWaxyk+d2T9kd1GzH03
FMZg4aj4/8i7tLRK4hG6E7ylkLqmPbdlzDAdh102FJoI57dspvp71TZ2dlC223YU3Iop2S7GonMZ
D6b2Vuc0Va/gWOOBm2fP4ijYB1l4lZhyh7OkosoyNoMzdBXV7thn9/SwxirjDoRiOj85FhqJmBBp
BYfiVNX5frYTc1wZnUshr97ze4EQpxomwA9/tKLZw/mP8+eeVD4BnNbp6VidWIccmDfFpVl3BONb
h2B2iHpl+fMY5OGFRXhT7IqEUZYeHqPdVwNFlcHU2ddaSLFrzj3zajJtMLi6YwtiemOzj+zi3rUs
XmTZIbkozUYsHN5gBbD7llZyxIm6Fppot4wi5CsGF+6FoJc1bC12zvlNbYjX0G67b7lhuJsyocy5
LkrgE7P9SCeHqvcBQc/0SiHN8sQC28hyC5GPLs5pEPYLNM+JwaWlETjEp2sTe7KSlJ7rMHebqy6L
Y3V0TXart2HeEZh0pJaHkDKHEEmogk96ICdn7ugq77/rMspIqAfeqnGnyvfcAraO3eEgILa+cnoT
cmcsoD27CLmAvO1jYwcOrRi9LAa/yGxwIS05leQJJ1SDe7nwPFahXZDPdOxU3lON5+QiHgOvOsXj
FKCId7G39yIzuKtr/VaMNZE98rrWqsgjV+3CXvNuzdnBNKC7ofc0mFyk7T7Pt6MpuoRpIM4eU5Kp
NaSQU+rM0xa4s/YVr5jJrk8Ea9MY7T0PSCJ1buUqnZXlYwSstmgDdFwq8T2ccVqlQyAPStNOjkYe
jLMp+02lXeR91K9aVWHr0BOMV5Wwy5tm1Kd3vTFCfgyS7nTMzMG9i5atIGa83twiFmTuWfdoDD6n
WRXZdE7Tp+AP1IDcFrQMRH6dd2Fw5OjgzRAzqINH/3fr63oa9T1Z4OzYmWnw5nhleQ3AQe3TQozZ
m5YZdPyFID1dWtMBtUXrOuGBu1VfVR46bI+L6bnMBoFNa3FsKTy07T0fd/0pCgmRL5QmLblpQw0F
lAkkO86q7u7iSCRYe2C1rJrFI1bPYNhKWpaxwHyYyJwPQ5m9eMsCvLQlL8RiOYuzZjpTXoURjXDj
lZnWDVAzO2KKNPuh/BpMTkfMV3RjuCUVjK0tRpvm/kkKbIPcYvKWLR64bLHDiSH0nss6a7Q3r53y
QDFz2xE8/R7JtL7WG6GV0LLDBRHPsTnb6vkkyg1SKTa8bnHkOTMy6DqfrRmW9odzr1tMfObyPkTs
Q7KbEpsfu1GeJtXtmtO1jLGKN7xxZwPcHXYyw3cyB6zwbAzfgtyj68fmK3eyF4chSwzMhtmH8ZCX
G5hHJ01aGUGmj8ifIbyOxa7oDjoLeHsxMdYffkbAO5D5F5NjlPDx0+jFutUXC+S0mCHJFOOLpDg4
PbAqn3ytT/FN1tJm7cvaaGcstkr3w2EZDQ2WNWC8e7UYMFXZJtu8bIdLvgKCFY3dHYzFshnKxb2J
8w8nZ8l2644wRu+dphm73CnDKrRKpjpp/MHsXFopP5yh04dLtFwMo5oliLpKPcZHWjQNntJ0sZe6
H05T5TZKvuoBsfPQF9qAGk5dR8QOuNILLT/IMpH+oHomUsjU/ZGOSK3fVSLpz50w4iejiutHrAP5
dO8ZmXPj9QmRB4wC2bs+GyVlgZRtAPNhF5n4ZhFhLKT1iZo3gyrx/4hw/4uKG4aSfz3nfGrH+a+7
Tv0y73z8+N/kOO+LSZ83eCkHuQTh6+/jjm59kZJZw/rwP0PA+nncYQ5imEFBcvW//NQf4478wnBi
CupUTINRxfpT4w4P8bNS9UG9cEBy0d5LOsp0lr//adix3H60iVyIi7zOhku6tq1TQUaFyJ1N2MdN
sT+uTKvv7356vf6JQvZZChFszQ1eFoBf7EPtjzTUTw8b1qjVWFDCiy633E0fximGCTV71+wc8ueq
c7Ufv3/ARXH7WRHkAUlYEcJbynhQFpa//+kBdYNI7pDI8ELP9Bh7x2hE5IltLV+nNgq66sf8BZ70
dAXvU3vmLGWdf/8EPr3QupCedJh2GV75A6r/r0+AvsJO1INiK5yPyT2SYbgyGR6ZmLz0smsAgoHd
9/6N9PUPQiSPigJk4H1heIcnsLwPP/3aucgcRLZePwmbOrdV0TntN+6P9jvhbogd+HmyGwoOF5iT
VhUrVyvt684L5pck97xVXvOfrTFtl6+GGArCOdr0Mkz4Kld1XQ/fPC3L3iyJNQzIQ5yco5Bq3dBO
04usRmEgNZWwruzMg5LufCcDBVUQr1zk//6l/ay2CqRsMHB8fuXyVfnsdUim2TEyfPenuSj7hzzn
G7USfRvcAmURTCQ0DbTctbaoX+L29w+tf9YWeWyPjzG5Bs5GSynyry9w1De0f8JpOE0aFlljlj2/
IrLHdZT01ZuxLEwLVbHTNevU/Q50DeygHs8/eM7mv3ku8jNHUkBEthDWF+1fCrYCvz4XIhhmZjnz
cIpgXt0DQDV2vBhkj9uA9hox161aB4GgzqK3oUvSe5yc4EFgroY7icQsRq/bpax9CbqnFaR3Kv3y
VdO64irCHoctV8QZJ5Ma1+y4mHVdaQWwUw0qK9fIKCZ9kDTYJWtYNmBVfv9K/5NfDpoB9ECbKjGK
qD6JuMZMQQlcheEExS3U1zkAtGBlebI5ZELPHn//YB9py18uF9SW8XJyYV72MXBBf30p+4Qqiajq
81NAJckPDfcLGlNFd0pfwDxeF21ScDwyc+0uJsfPFl9ZS5+QKzIDP7wXsn+drfouB5dGPJtIBBqK
KQPYva7sx3/z0iwn5l8vbgYffyGWjyH7GVYOvz7bSgHK1yFwnLJpGg/ETDqXqHbM+YqPLX5BgoWM
pebcTAWtIo7aFyWljCvPpQtChlX+Pcuw27L0NNyvk8jVe25oYblpA1d/hXRUeX4phu5HTYD/8vcv
9D/cB3jm+KRokOKovTimfn3mJlZzGAOqPVmZGLC9BcmagpxpJ8za2aV85e9//3gfH5NPb6wFTxKR
YMn6Ekn89QHxEDPqMyKdoti1z9LpSfBXRn8H+Ds+dLNhXkw9ja5W1Vvf3NBIkjUhzvFrMagnaOhi
OytJHtWwY3zheIHUdcdBQK0NsoXnWS/7Dbu1ZqOpMTpk/cSVj4T6JWZBeqgc1ju//21YHnx+501p
OhKDFysFx3LcT3sYo60mjeUugOzGiI0ti/IFII51bbEHw1Pcmu0wfQ9NeA3roE+M9Cxn03gx85pK
jjbzAvNIcl27NgBAUNGgzQZJ1da1d0PmyQfPGuVxgt6x0wOwH+5YZtkqi+3m1NdVne7dOMo4VWYd
DDsWL+oS1nrRHWleKcstfS3uJiTHjL2nisS7k+ejvUYUdpOT4fU0r9dmrZ5phaXGElkAOEBS2YeJ
li+xSmUcvAG8MK/xIqXVKahNcpfWRIjoWFd2yr2o6E3t6NU4eX3W7fkDFEQuSVSTVxc00F5iiTEP
FsGC0e9AdUeruS93gwQTg8pvb3SrKs9Fm2dvTthbeGJi2znPU2YcJmADAuMEmoKRWNHDhOnnsSyI
m5RKSGttJpNxSPB8AtWArrAejCB56im8vksHgcu7q+Kxve4de8IfSlzCb2x6XvFbREgd2AV1Ehz6
bPlt74T4uSpIumZeCVLIrtC2Eh9eiKekUku3iKfugDHogPZqZLErcDPlY2wRVckTItnHsTTaLeiI
AagMd+pwrUG7fNWJEV/aneb8MNugOPZuWdW+nkXxFXYS+lLi3ELLrut42g6FNVkUWMvuwbRYPhiD
5hxCLUZJdbQIdaqra3eAW+Jo3Dlc7zg5pbZD4YDfUxbeRVzyu6wsUYpv0D6by9EBj7CF07LwhQJd
zjBUyYivaptmmNmMUA+MPJsulbLxr7CZEPgHmqrau6F7PXWi55MwivnVNVv73EYtp8hFuaBdZtRu
HLDFr0Ukusva6scdillCimzioBlrZucnGZZxw6rMkxyZJDcJfKbnNEq1q97O+vdoKMSNoxw4+eyl
13lpETYBz0I5mmjty0z33BdK5R5Creq+RYbef7XNqDxYTkWldetF44ajLgoOyWxTUp89Gk9hpCDX
j3r9YuiLJ9hh2Tz6Ta/b+S3ltRQcDq7R/ZDD4BCAU13a70ydtDa5pRH815hrbnA3NLwxjoX5axfE
VrTrTL2kiU5nOVAmfbGq6jYtt/ZUG6vJzjDmGUZBP4oY5oe8cqo7LVHqW0KBHnYTmb0m9jhe20Hy
o5tN7xZyx/yasY/dLjeOCC+iCLJVQCHLQoCfxE1hj/qPlJksXQlHTGIVRVLcowaGJ0vhsGOt6Dwl
ynEYVqf5POqBfjvXEAwgKIf9XdFQkYdHk14rLIQyOfSuU2+5wD6QoS++N1n/g6ASjixTVg9AvJxk
PQxDcIZb79421DDA22LIeMw0XI6sJ9qjDsLx3tFzPmHRJKZzQj9wv4rA9G/TQrWhP3cmAfE5GbyM
ITSrxK5v+0LfL+SojkN2ieghVFmBf8p1ctGYBMgO61YyTHuNYvO31NP0qXpiwRnaiJRTWbqnySvb
W2PSAhTeRjxSXFg+tS465xpo73DqysnYFkI3rvCKktwb1GKpD6rOetVjEEUOeQsQWG2+N5OyvCDA
MH7twE53qzmEZ8JLHan6xEBo32vpqKkdhVCdWtN2UFIbXtKaGCDjEvye5x7eV1PSAdzfZfYQHsBm
9hUqjongQIqpy9YVJsD3Po27NYk8Cay7Cekuc8xkXuG6I4kx1LMdbGTrpc8JpTbmynbgvZ3cEYGH
a9jo5b5WolT7k7ug+jgTagmUCdP6ESSO+VxZmnEsTUN0KzPmdLjp0y7oLpJxKCk6xnbP65vRLe2D
/3PE0iWkYRdz7KdByfFG1yZITXMuiHQsNTM6YjUcrV1gOWiNqXTmo2PJ6W2aSlqjWHbmdDSXwqOR
EX89NrSa/U7XBLgd1aiWxq62z+7g4w6vKNvB1z7Io0u90NVZmPSzUTDY0PFO2YEXrpFiyJoLw5ue
5yxz/IBS9Jzir8ksNkg6WXINJsucV0KUTXyLrt099T1RffA7qTxpbmgeyL56t0yvervWaCeLt6mw
uwfC8jJZla4c4m3Z9xgr2sQO3aNdJ/EpaWT43ESJGfn6GLLUnEz3BSAuRCS0/lnfuhUbsg2/TD/c
yopivNnTQqIhuWZddnrkpbgOw3gPvJ4kRKZbaut1gTS5oDX9mwuYkfwUDKxkrdg04862eiqlgqzU
xHqQlfzB4Sp5dfOiPlYlZ99tMmJ29ONMZZgxU8eAFRXa2sTiX9fmTWx17fdkbgAkYhbDD51OnOC4
R2rBLm10Z2cSPOtXuGMDbYc9skVZdFH5K6uTF4NZcSLw8lLeq5KzVdO2rrORXaxoHZWlSbAibiMM
hjntUfqYwUcy4F1hGAwydc5C2VGGPrflN81zgmCncWDjZY3dehNgS86BqOG89rtyqMBW4tRrhw2b
jomyCYMKUgx9CHu89lHlB2xpws1YBVjNCiDQ+FCLcr4ddEVtCJaeH6qZqxMyPdZCzWoL46IieQLN
bYpInAk7J+RnjMTscq5jDwrLObALS/XZSUVqrv06C527ns6oxxQJDzJloEYKj2bRHq2JkiTASV5j
7vqwCzHWNfXTkIzjTa3n4uzmAUsHmFRFad7gYNDim8QuuxOF8xM5PapMnuRyi3bUoGfruROKbyv8
o1tAUumr6wQCI7bFx7JPXUtuwO+Okw90O/uus8c94urmvSszPWjWZP6mR95c+3qG8NysmyYkVGbz
jS42HYaHi6iCsUtb6hBdJxQQaGtm/uFU5163lWme3wedBB3BtmWrjR/VY647XvfU9j1hR8F82gxZ
9Kywhd/GoQofWEFRkuZxE5m4sHblW2ti+j27UyvDg0HzDhAam1hOAqBMBvF81ubA9JFexr0xltW1
OVn5rg5ZXXz8bZw2ztfIzu2vmU7r+iogcYwz1e6d8yKnx/CnCus201ua+OwoMB/xvX4HC4JXYgRa
AzXPNdedMZN+y2xuQhuLNwD3dsPKf9aFPfgTZwt5UwcUy1827ZRU78ggQ/I8K4KT26qKWXs1xiCs
lywvuV6P+ZhVOygxufHNYrVvP8OuhS0aenbV3XMCtJ17O7BCbZOwG8sOdY7faN3mRKm2Q5sz2aQk
etZGNeUtHsw48F67QWZUsrUyj4/9kN73HjuxvaSQ4K9+nz+1mP6fZofk7swR7V9LsTdEdf77/7Qv
qvyv/63a95elqvnvHQRcM5cf/2PzTG0HRbq4GCFOkMvhMPW3zI74YtmcoOhs1oEGLjLOH8ZI/Qv/
JaohXHsH5c5FePirEksNiOd5OhtigXy6uCP/jDNSOp+P8VQQcIK3HWKm3KSQcH49m4ohpVkAbOzB
SQq6c+c2Gu6pgsqwhJMYLm4HOzGoWKrkyF5V8wr7pHodYK6HosTXGWLiyamwe9zmC3VG47LnowLc
G3mUrfFrRCv8FQFJl/Z7EdLmSvxkWlUsmzdRQMMGh18agvQRlE0D1KbSS653fbJvUo95F+fKjhdD
2+ozmLhRFAOY5Kz00flI4nBQWgVGegMbMV5HRviSe9N7i70d1cPy3j0HsKrKhu7Z495/QBXDSs2G
Q7QPpYddx9XLr3Vj3URORYlqmNHvU3j3edDelm33zlgYYRJKxhWxuoOgwOfCE9yGOMzdDVnHAB8Z
rFLZci/EdRs6H6wfJax2mxQIjqMXTeust1gnGZLdKmO936OGE06h1rbIpsZPhrbYjBPkGo3E3VU7
Vuzi08g96KE2bDJnfJdh1+29ier0EcnCj3URUegLgwgYKHviyMHEb3jaKszLl6IfyIcsXSld/g2j
W0r/n/fSeQpRJh1vYjHfoca+4xkq1qlRJXcYiZoN/X0BNrx8WDfctXaeAtTKZRUOEGwka4oPTQa1
CXRvtO0ypjx7gKDUQhbaO1QIk1/WKA11LdLI0JbYFlZ+pwjGa05xQwt9uO47S67wJbo3We7cDCW8
0ZA16kGGXkYvei2JYc/P6AmXqQTwZI9tt08r495Jw++myq7hSXoUpQ47EFl3vYDkixkiXYMQWdlg
o0Y7vXO8PL3QekbjfMFKiQ/CFCVgyIVaMVVf3bwpJrJkWTQTQOroGi17Z65f60JrthZ2Ld+TgbVS
Y0vmZBqj1VDO4wqS36WGlrnWq5ZjSDRMO/LIC9LVGu7GdGSKHKt6pdzO21VJDAxSz/MzttwCIK2a
jpM04k2Zd2o1oJajZIXYiIr2pu3NbBOn+r3eAiac8dFfmRHHvD6r7oFvM2JoBI5pn6PaNkleqikh
QBJk7nZIyTHg49RYrdHJkc+6dR6b8k3ItMCFR0bcjtNxCxCMSoWWzssUn/1D0pvRbb88JkGSjgx0
Jv4fe+eRHTmWZum91BxxoMWgBm0wmKAZtXDSJzh0kg4NvAfgQe2m1tIb6w8MkR4e2Zkd0+qa5ImM
cDpJM9gT97/3u6SotWMOYm7YjFZqfW9aq1qOWspTEhXmKKArC7gu+9LQxF1ZmdTZ6Z8FGIsxpBIz
xlqMUXlrSYbE/kWv9kD2NkI6sL+2HBUIB63tGt3as2E4UCPWFMkzaO5y69p0cczeAso3KTWPio5x
QFSZjCa5D7BFF1ttKYg5yYEJ/GZ1hEIcZqvn6vBZAuIbayFI/VkOgsJl0jNCL9GLXfUexsfPKhFg
kJxTvKrIqQOjyd3fTvDSHQCpZnWXr30kRhEooAJjVuz8BGaGZrPc+Bojyk0zzMgGOm/K3otbxzy5
hp0dY2W7jE3SZEHU4V4M2Raehj7U2XJMY/UsmITz1HwWphRwP+/Luk3X9jkKVepkLVfhEE7HaAMQ
80DLB5v2JFa4MoF5QMvGylz+3Iz+1pb8/2VlgIXB61/mGJ4+2te3Vi0rYOqY1K9vWbP+I8Spc/k6
fPy4i//2d/2+i1u/fGYUDEQDLKGf5vrftnE6K136ApBBbaRd5gQ/bOMmnZU2wq9J9vZXk9gf27j3
C3v+KkMzNmHh/3v+sb+I8cSBuZPQJMBMihKynyXtodKEFI2XHRPBIun5yfxuZh0Lti20D70qpitl
OUBjFq0mHiVAVu3zftTfWQmh0FYzuGU9rd9BC85YlQx21rzrzQ/XsXq8OkV/DxUj0P/NCO1T9/5R
F4dlaax2PJRkA5d88NPAowdHYsMhSo5ilJN4iIVeneqqkfLo+kWOg8vPbokmpltdclZoqtrbL3Pj
vzdaLrY+45Loh1PcPxkQ407/SdqmksGEc4fABGXT5xX982koGIHWl/MK0pv9hbbiIW7fMZf3EIT1
5PaTZIOVNu6o5U4zKhBQmutvKScA5h0NuS22JtXt28aurilO655q7ChrC2F2HkYruBWtfOq4eLoa
hq54JGuWkb6izU9hx+u1ChM7UxKKD+cUUrilkfL1BZaxjYNiR0HJgpF3jLUDfiRnW4/FE0VMNh6T
etk6Tnyt2VK7JRJXXqqG9BlEMWCVfokGUtWavrMpRiiG7gwXBfQJ/ZHXpcIsz53iKMH1bpyu6A9x
Kr65IxAmwGJhD78KNQkrm/QzICWO9XWy5vwQZNkInIuYptONH1Mza29Vp+sHhCrMu4D3stAhYrxN
gtk9q5JNzODS8jZio8cgglcnFvlFZeuY463SJ5SoDO1WiQqlv7VQ1jY+psBDQ3njxeRSk9ANzfQ0
U8m9S9yk3C5xR0wVHucNRxFGRqZ118qii2RrIR2My+ybB8Nq22HnEUZptr1TpTVvjbCKqC8hsMO0
n6DyNp6NhIlCTMSzIcSJOKXVYc6w+BWlHuKmUXeDD4mr0QUSqKtb+1K61bwxg4ZRs5/UMD45WrQ0
1tSLeZlKfX4zy8H8gj1KvsdW3dw1pOhCZccegXhBIayFWs0X1VoOnd2bppOsp2x9Lab83VZcWveO
ZlRm6IvZu5gHZj5XmAWsepeJZfyyuJly9gN1Qn6UZilcUd9ZeDwmfXDIRqx0l3qSNqd2cz4MxRB/
8fNFO82kc/dGkFk3wILr25kx7gWYbqyT2uifHSvZmQ7DkKuxwjIQtlzFCcT3Xv76SdcHZ9SHGPed
gIlPz0xWXwLMaUy70o0tJVMENrUwT5bljctMdkCC63aTz2gEtk4hQGzUFbwqfq3icSo9ur7cKpju
RjtYrNeCRKZ1DFrY+dmWHs/KuCJo791MfdLkG63iHnFhjLU7PoLjqbAHMFGaNnEiF29ftSthPJ9y
GamMY/o4tTjsS89qzL3O6Tk/LX2NyaPUJdx5w0kizqM2CYyqvyQDUz/k1bLoEeyfgog+448jdX7i
aSzcJao6+B34arlyE8ac6wfQokm9SWXePxIDhzfZV/FXh6gp+HIQWRu3ztdLRVDQW+HOZ9/0gIMS
6gXwCgKTKH+hM5XLix5Qcz84xnFWvseEzjGBund0LT7DryEAqltK7Vjv7Quma/2WRcC1941Xcu5N
MGc+zXWcf+kDSqaYV9jZxVwJzoiZm5HxyM0rrUTekri8WoIPPS1QywLShkM7045N6w76ezlnBeXl
IxaKs5bG465K/OqJchX7egZ/oG0Hd7GPDH+x9wYsdEZAFzHC6xI8BHiEaCIvzPnRnWsvWsfZWkhg
1XlTbIKMudKOV6HS/eJCtzQiYTkfPdReo2Om76dtgrpiN9GEkGbfFkbXMxqqOvp6mRrzUtfnuQ7S
8tolFGRuXYtJBNzYsFHOrKPhFdZb0Vb+ne03A+7TUaZPU70QV/X7XqImO9ZVXCdNEkochzWVxHTE
YIOrQr8jrZDa+AO6suLGqY9et/eDtN3kqV6/KhgK9+tEE8x7YslHMg9wVoCet3c2XeIREhhUNgT/
CNlVnZpWqAMfWHIhqmqzLbKQIG9HuVUcN94+qcaznKpmR8JrPlYq6O9mvL+7OSlI32i+eo9LCvEg
LHosd5OqYdSMSHetz0cP5mNY4zbcZPgbN7hNGZ9YyVbj4EM1nfzqJu4xWIwp6khFwOeyey1MmOf5
my7nTrBRbWobh8FzhLnXgLT61HZamRv5HU4kDDPAMS6TxB0ZxeiDdW0YHsrTnNP42ZnPtcRvvGVd
ACxntHLXxXF8EQilX4NFTy87DNZX7SxJzAwslnCO62fBInDhyTK9arolfjcdO77My1Ld9101bOly
tiPf0AgTpy51YqN2nZmJc56tIL9IS007LCafylaIj2xxmXoyjCwQItIQ7h/MTBEZC4pz68j4A6dR
FQ5ytl/EkAaHruqJrpQtt16IIAdP0PyymFrP0xl0x4VpyI27PHe22e9dRwRnP29taG3DkdkadDxL
oNUTALSPmZuYj3gxaZigEWWzKL8MVa/S7dgX6ray4ZYMzCiexhI/ZWd0inbqnkwSOGTKhNy42FpU
/e1nWycrBvvCRKJ8JM5FMQ3u8JA+UCNKrLqPfDlbV2k1fu1aPT6KNNee6gKUoJyWNL9YylYsZwEs
oUCnM7a151FcTJ1zZHwSmftPOnPzCWrO577a2cKxtgTAKaCGPcBT6PT2EYcKfGdnRT3bn9TnVjfg
5MFyw0uiJpbKsDSkv+emk3NMZHq/eIob1+TW1yKdksM6SaHPou2pi6g4Dd84JR2Uh04zJqLmsTbN
AHtXLjWmIhjVcMrgVbuf7GrRrytzOlvtC9SLDgnFau4Sw5C8gJ/06yTI5nNSL8FT76507KoyyCAJ
sfR3fRfotKQUru4csLmMyCNCwti2Pnnb6YreztrWBgDqN7cmEJL7lNn8F1vpoP6bIE6+wdgDtbcO
9oNtwGNMQSvnuLR/TT+B38QS2pXaCD5igx9NNzaYbcS42vHyC0lOgUViLt5qD2L6pk2ZY21as6Yh
kWUypWd7GKk4tDWXUu9cLBOPUuAsrPl+h1HWpBh98gfxsaDPx6vXill35o7xsu1UgwGnm8DNQP8W
erZrs9TRmZv281dtqJS4EM7SZzvC+fZX+FHFiTYw8nItAvipifWGkwcETuoSagG/zHTrjYFDGTKx
VYzRLEyNGgGB30aZ493gDn6o4iLZ2RqwwY0nLKL5qY+8ZqZa8gad0X+mNb6kyKZP4u+l58PN7OzB
ozk9VSBprLjmsR7cfmlPvmzkM88m/0J3SRLvcOoF6ZMLCN6OtIKL69ZoPQ3AYRKjI6kCWeHVWeql
PJtjbH/kfmdmb0HWGXrI4Q5HuNYHwcmdg/KyX6fpRR/LC8mD2nEgSw0mkkSsXQhYfn6zrOv05Mvg
XVVED6jO/Z77yYAqaGXxm6n33jWnSYaIY1Akz/XUlXQA18sXbtjTuWO+cSC3SPSs7MdpkxMWvgUU
Yudhb5bpWukpv8VciRhQ+QWFMXHVZdvZaTOL071wXxxAGrR8ayXAcTtryEKYCywSZq4FnIakETRz
eCjxnvQfVeBq3waNkcToSc7qEycwsauoQX+uujbQWNRzF/gRPsJroP/lR+9jvd+wE9S39KIT3MRz
/4gnPmZOpVpa2uo8n7VdbQDV5pQ3ZHeMzVVzBh6CFDsyUE4of0C1DRMRMFqsYqixiH8cMeELVRSC
JwPuQ5Kr81WQAX1AtqJn5QKLVmojupQxjVRFcjbn2TjIYUrobAE6p7RsZDJlrbahBk7JpqbgxN1O
ppl8m1u3Xif5QE6pB+kibpkzO0iP03sq6WUvOameZeyIKXREkZ+dWENI0odvpmqLneHNl26lOHZz
EIbDXyp4DfK9tpc3DnLuOW8mdBZN943I7Spx3Q6djLyhDa70uc0w5tQWYUk9jmqwfSdpucvXyU/z
I/3MFkHwiY1zkIF4p5NjAwL4xaDAaOT20w77svBBecBH2RWqKfY+IJkXG2zHG4ctfgVtXiZoy5WV
PxUVBqXNkDfpLeDD/EoC0vzmu1ly5TVuS0TDi7NrrZVGdqnVUhf3TWxfeUFhXvBpKa5w77mPUmrx
Q95PxZFcfXfyrNQk913lC8Bli/qC0NJaLyQSgAm2hm+siEwRsxgjhshQ90ehrhPKS16EmbGjFPqw
nxJ92eEvuTMrak6X1LjMMT5uDApM9q1WvvSaUVygfQ07GvH6rdG0j6MLfq7LqRvorWm6aI2i2FBr
MNPPM3PCaXz1UQ7UEgQ2HdaclXlLxQqnnSkvcOvKetJ6JT+qAfuB1DuxQx+c7ma/7I5w+VZfVd/A
bI49johGfZ+1TO/CGLLBPkvAblDVUH9pLYGpBrAuhzvkQvQIAkhTAUAwGTXr0old/qkqtSMdDe1x
1OP8qm6mgCYJNZbQEmgj673LWGcEN49V94YVZiH9yp3tigAZy6fRm+k9UCOKw2kAZEUaQ4LP9c3/
CGn/T7A6l+nSD9LJ9rV//W3AdfVaffznf4Rp9ipeux/1sl+/5He5jBZNMFyYK4MfUSCB/YthYrr0
Eb1Wft1KCflt4mWsRSkuZkb0NZDuXKb/MfECzE5g0sby/Ns07O9MvP4qOvk6IQfP0y2uzc5f8ASt
av2KBdjbewv1gHozEjgD4oVXiomP5SXpNu+DjIn/hHV/n/gBjLahL4IRR02j6shlNX/74cX7J7oT
Qt3PuhP2cMMka7pS+miF+SkRgY8ZYF0ph73pYbzh5svVtBg9XDSqu7QBLx/a2nuLp4F5GmmmS2MM
PmgiBMeFPnLPcBdWu+LMao2xA7cxzTltxNl35OqdHHrj3vbj4s02C/qFQSXhn7ssB2/Lp94CQ7ZJ
SpLasM7cw+wCqxjr/F5L3eBllmp8yMiktQLPVDAfmzg99QDcIsuju9CrQF5jQjz4QxZN1fjqZ18N
THkAokTm12GjS+4xGpFr2qjbtP7OGO9yIQNhN5QDmsN8ORI/xGFCsp1LymG1me87LJZfmhZopQWi
oAwKkmLLYkQwSDPMwp6z8ZV4spi7NYa5y+jc7jtRXw8x120bJ4uwvKcZupGxHTRKR0Mvi6FHbWQ2
ZWBf+6UfM42DrAkddeMESkzpIWZIi6aTWRzq7edhWnYd4brvK47pm1DdsNOzxYNqa12ZeQwKnRGa
p2OlauvqW2W5WNaVo4f5zHXQc4qzEYOKqxgrYF+hKYrxEtFAs55PDtHJY5zDDzRBdJ0wT1TRMKuD
vwT+gzY5/rUn8nNuq9cKkCKanXmdK67qeiqqMzAvuc2A+EPkBhUSJRoctsHIHpFX27tEb/bpYFy2
DkzvesytCED6ZrCzL4WB675ycd3F1eMoiuV2ADoCzCslEUxAbTAoplOV4RwYopXrKqruAfN+C5L2
JRG0UaYm3WszG/HNSE4wDMZi4cBXfZuS4KNi52NCy3HYk8mXSXpPZSqpIqiALeALKavITtQuNabX
Kp5AtUq0PDnLY1sI6GzpfCQY3Bx7twtNu4NFHr+NRNieIKO+mQ5hFS8+mu5U+GwbjItibHoRis98
6xTOTV/raKizA8KQQMADCRy5rVvtclnxilrgQ30d4/iSGKcf+SMWnM0s2zlixDNf2k5x0xETv4XC
oYXIhf42oaoynISiE3siCihA5egWnXZDow/f8VRRRcjR3vFGpHJtKbvnMRAOg3F5onPsjR74rYnz
L4s0z6v22GU8vEiFwY2kYE4cczUWnnHE9EYJW8y1M9RQneYN7s3DMoqHHHbjU0uKJ8wWmZ0GTuxR
M0v/ZqBk6ISxO2zsl8WckVUIxu5svJP8sD3kDoE24y7TqfDn257LMqYqcU/NYXbsBRj3pgC1SR/s
xu2rx9JWnDli7zSP2dltAIhpWAxV18soIwB9pXQV7yhdK4FtZ1WCTb9bznleqYeYg9MLeOr8PMiJ
sgIDNIPmeoBSqHl0w0a769PYutKSlCwM3Y6bJh2CKK7aPbFBLxS2weHf8t4YPHi3cmlNfJTWSBxc
duUhDRiRDwlBUH3RAF7I4YZjFqfN1L5o+JlPSREv3+22KN6TVgALEyrdLSRueKu84L5cNB4Vi99/
olRy7zEB33L/P1Rl623AbqvvWTMaj4sQ4inLbKSTsn1bRBaRtm24VBD3zOhdxceZiF57J/M9cx+N
V/9M3GQf2VxPlNKmiLquofaqc060rUUQV95n8tCh0BzrWBGJteWghZkSNCea2AE2uD+b29Yp57s4
xd20mUUdF2HQWkY4Tbp2Xqacj3GJm7LJZLLNbKu6r+j6wFU2YzXd1ChszpZYxw5jKa2cglsCxNEs
0u1luBOEjRNK4pa2xjYAMO8qX0a8lulQBhEUeWGH8Lzj5p4+S22ISmBrkom4AcOzw8xq24ce1/dz
PmnGlatPpDWHakqo8PGn9oFNWyuolu5AC6wt9sFBCwh8b4DTtmeWDuMya80HUIrLcSCoLDAkj9Oz
xA67ccoc51pGOQXgFLQlvXN7lmx6UCZLtR8T5JqLxvSzqA/cew/KTxrSOxZTlqBzB2dINEWBS0Fm
KR01MefmwrVJnFK784AL7ilv4vNXdPlTDLH81oeeeTKFa311xRxrOz1N503apsEDj4x2Mc5acDBp
sMKEkEJ85HabWl9VvAbAzb67pezIkmHasXIyvoHRHVbwXcRm6IZyF2hq/oL+3V8XvjsBh1e6zpXQ
0g9mpQcnLoSEv2nqa9NxAyKioV527Ydg+cWde2SfKR+FrtXfBsuoMNBlraBVO11IseGRFBG1V6a5
QdmMKQN1dTwKgF6ksbUV5QO3wiuso3JUcChxCV/zguUqTPoWWy7NKOo9XRr5rWdXuafqYB3aUOyg
0cmaoL84iN1TP827OJaAJmmnMej3HrlwH6YFqQIhdljyS8/qcrZurdLj8yJoe32cHLHcsOUTpspk
kzyjpKIE1gN64cGU3fSS9/2EE09mLStvHiRpVKtkX2YgC6Ip6MHD1zG3fA+L3XedLIwKUz9No3ky
1Zc8T9zQofnmMNQevZ+YmkP6Ugvupg7mdCeQO39y4lOf5/juwN7e+gVXiRP0w7Q+L41S+tvCA8rJ
himJRn3ZWPPOhqt27551q2ZJ3DqAH5YdHt7WjxhamMvDGjEUJJELOnwv0e3V+OrAA3ocSCLwMaeT
J776+5eG/2aGOEsnZ/jDkfYv9wECZ69l8ycX3G9f80cg2fmFZBvTaQJLHPR1bGh/2ODIKjNTJ03k
m7plrA65321wHsBrAsKBTl53vUz8wwZnMlonUmvBYPk94fw30NU/j311ApycvdeBr0v47mcTnAEP
pUu7rAEhlHRHjEbaDtKSTeNHrjFyneOcenRKee/bHLj75oeX6p+c/n924K3fHPfdaiygo/ovsT+X
kEMaBIpHHSXgutP8eQder7YPmia9+AStVMNk71vxlpI0czoW5VTm/2byzWssfpzE//ozgGnkPeDH
Wd+DHyO7dVN6tDO19anqJ4Qept/UG9eFZLGYWvvlX//Cxl++m22vTxQXOtPHBbHm3n/8bnPf9GYr
3fxUpvrJZLa3GYbJ2ylPl9QsBZx9yTRWh8IewH8I4ZhMgbsnI/Hls9erIDTcKaZQq/1u56kxhv/6
p7P+8n6AcSTcRvOm6Vqe7v4Ub+urwUwb0aSnbsSLH2udhh9XugKlkda80Og7I2FS3GlvQVfg008x
MG25Y7ACx2kysHjJHkBK5g+3PZPPu7YxBD3Si8/ZpqZagKArY7KBUKSsWkxIDQ3ENA95d9RAv5Tu
Mj4FMbWWpeKXJ112IRK4qR4zWkJ5OXFPRMsOvWgrC9pxdyDljJMIZgireub0xo4aiYBK+NFfO81p
O2TSQz1e9W8eWqaQPz0yAA55iXCdrG8iwfr1SvtDytvOaFvgGi0uuHq1W9ApLa3zpfM8N2pJNtQC
6eLCJ0hHoTTstN62GJd1zB1aqDq4PjBsrai1dKWuNZlV2K9lQGKUDtyA3dicx3SnJ4Y+hW0syKp0
md36Bw/XQh1Z+JphVzR+Mp2CrKE7M830XVJNMlp6cCCt7m1rCUrNaKv028Ih5kbTSwA5ZvxUWvpx
CTIGXHaGTJlRRNz0mXPPjD8IAROMTKTWmdVUWw/A/CwKq/QNf2yrl4naxoN7WbSxuR8Tl3r7Vr+X
ZgM3qfSLB33mPeWgal4sRaOYMTpWxyjGJM1YGLVLdKebLfo1ct/wDpRdcNkyYdRbb72M5ZYEEVVR
jbFIbevMTfFtrBsui6PXVC+1wxhDd+YSqkubI4ELshr4TnUztm5xsnTGAelWXXf2fEs5uGdvKyKH
wGAqSEDxwI3LSycoHwlZl2r0iDC3+E6fnbFNhwPt680Lk0lmK+WQ4R40vArVu4mLoSWrNo4vBTMT
DSu9n3CXdRtjw/nembd5kifl91Stjv2hz5rbHA8uY7CqfcO924ftWA931H5SykOKr6lC+q0p33GM
ivYaBXUeFNEAwfAmtVq7Zp5qq327zM+oymYbOTo+mcM8aUNwzZRkIYhS19hNUgSko9MNKt1Pymic
r3k/aN/LqkRitquZWtOB2MTNrGn0yFMFoK51mkdOk+IUtcTIrbsamKK7KbEsiK1gbl7c+X5u8Tzy
WNY3E7vEZRIHy83sZdXy1bVbLX1M9V7Xj3mjL/pZFzgIoxj+TEDtzGSkZ1VLnMGqSoxyz/aSN2t2
y/tWdrlvIst38xfeXJ+iITVKOms0RzgXk0qdB7dmWHZuCShNR5mMPd0IxFinYy4RzzaZweF5gxlT
5JHpCm9kIpNM7nccYLTV6bhiVZcgbbhkrI6cc4xjIzmKT8aYvEmnr56zXK/Dzp+wg7R+zUaSmCcS
Vv0h7TOaRnGvbNFM8tfMy9sI12dyADLGs+nF3BR8MDMr0rLYLrahvxDhYi5RLuJK0cJwAJ9kHWSm
z6Eua2vvllOyxbMV3/lqYpojeqNgAuYrig7GQEujXLQoPW5gZterOJXj4yrUeA1yRosMkZB9XYgq
xJt6ZAwPbVH5bqg87t7ghzycvGtHU0Tntq4hqhTTRe+b73KqZ56tbLZu4VYOW3rXxjeGE4DgfZwp
BHy8i6Q0FsQaR4saN13n5a08StvE3ppB9ZE9FpixKdpwdMomGlJD7q1u1iPbte04Gqaiv071MsUN
lk1hI4V/WhxLBqG5uLa2NfMSXax2YU3uGgfjKhGN/j7oiWbLpe/fxq6UaD1KD9bRdJUdpLTebHJM
Oy6q5Q4HMCG2TPduyAMGe4YX1pn2x9uga2LUqMAmE+a4B/Cdfgebm9bd2PKXK+m23rVrWvguaPE7
BJo3wDAS+kpGKP0Htaj23uKZWCNUE02rMOmHMJhJatW1Mu8oBNb2sjFHIqiNe1nHWX5v+lx6Fs8s
oqFnvp1QJnWtOvuyDqgnT4LgbGAmjERgk/MqIGPaVLstAsgpav20dWezOfP+EjkU7bijkmjY5lj+
NlOBY3oZkOXSNpjvUk9+r3iEaGD3lzLMoZoy8BpadQV+qrm3tanc+m3vPE+Edvkbing/jPGL0YFw
LJQyImscncNScR0vpjQ7BcSz986Sg77nKruvAK9zk11czN74j8pY5hFwMB+OZBFHS+lk4Bl7fNzx
8CKNmNOUJuU+JfV2xKxdn/p4CN4kyywIgCqEp9Q9MkMpjgYzzk0z0SI798oITcjr2FLqYNxbeDue
GDKpKQQo451NrzGRNV2t3ulBV13UA41DrLW2ed/RVhVsMwGojYHiVFIPZ9fjGb+5uPJGCYDehZBL
diwhe5RXmtwyXcXiw6DaKS64thG7EJSNFIFD4VfnfzGCPI7cfLavETH5FBgzGSl37KeDnIV2IUnD
HxBYKroL4NAaQXpNkH9Nc+rdHUFpmw7rBi9EXe2sQMhoyHkVGrd/I5mY4TzUi9Oc6Ku9r573Iwms
6HPVcS1szlvSqHkYWJg+2LDc9Jl9UofYYXuhHJW68Luh18PeN/qjDUf1aHpddYiTHDthbQX0jRne
TUGB85dqzHzK1SYUEKcghrrLtDo/5KnjXroxso/NR/tYU0e4k3V7AyFtQIx0cridMZq0C1b3zGx7
OGMrZMjHwkMTH02B9WU3xF0EV15GpVMMKzvfu+kXws5ZLZ5zo5RXtpGLyxZbAVQBomARnpALjT98
Q2w1IB6u0rZekbH8rwl02g4DgpFzOFNpUt7hRp8+hJ7YZLy0MYQquTy4hs53b5KcfdRNCx9fW+ad
E4SVbGPRJKc2KfkYpPcKth5dzTQxjINkejk1XfA00ev0jnnPpNu1NZjXBjYNaknm7FMku8uSQ+Kd
nlv9UZiFduuTWLvpjGm+NgfFZq90iFt5m1Gt4QT5uDWqzj15TWZOoRT1cjeD/bvmvtbRINB6vQsp
GdAGZQvF2bUWf1eljJUdVu+C1rJiNbsTnKUtpOmNLRwftdMg3+2WKbAIvOdKWG+Vo2huR36z6YYT
XclO6HgTfzOJdA3DHB6exLhO46IVGyPO6ZHJ0qa/nwzVolVQeJnHjgvUD6jdcSYCpOgDKeqPvOdE
Erm1SRYjpdsXU51FdJAmsi67sCTzRNa8Ji/PHLn95TCmFg6vuLRTWnYs9IetYbXWhY9/+Yvn6/IG
VF9AjrMO5obXIq5Kew6bwEN0IBi4CrkJpQGkYh1F7Uum8uS6HAp6e2KbBeFmmTMa6aeezuBdsmJ9
rRXw+3nZ+B+r/r/DunLhXUd8//eM3Yt6e+3/93/9ien62xf9pin43i9c0rDlwk21zV85JL978vVf
MOJbBiZu24GBtiJKftcU1midzw0PDIsPDCxg1PaPaJ2J/xvFAVSL8enk/xuagoc48eOd2mFeBmLN
s4ih4/A3zPW//3BBGvJE6XFjG3uPpWgW14CLi/VJ5VA6lRf+pJV0rKVzskB4oX0oKzi2Y+gAnl1D
RCaSGqScEUUDCmSreQ1uhb5bGCaIjobmQ9tDrd84dneRx/FynDiRsFbZ7XiV5J666U21MFxKoQT1
DrclR1XdN2Hjk6HBpfWxiwmdPho0PMZRtZwJvQ8MgVJM1751JJo+5lu8rfWbjX3voY67/qp0xAi/
Gjt5+cFRoN/qdeKPUQYmIgNeCjx6OmFrnh68jjauO8MbLNLW4zjdS3vsnVMPr3zrpZ0igdauAzzh
6vmeuBw8Dgwo/cVCTPwjqexkiNgJ6n6bLlk17Beffj2Cf2b8hbigvG5LAawF2KP65mHx4maTBMqC
j0BmnZtC9t1f6owhVc4z0zzgqa51qEk0irxNOYORaEqgrkPKREm4sJLFaJY95WC6U53+/mf7v5kQ
SCD1X31m/1eiXru31zLDZPDxJ3fA5xf+oQUav6zEtBUoiFrxKXj9oQXCGXRIYLi8N5Zpm3y73z+3
CH40N5OU4YYX0IOEqPTb59bkI/0JOUQJJJnjmX+rLOQviVikQOdTq3RNzyOe+dPnlmZN2qN5ojib
m81L1fqgPDyrLa+6yhXjPmGUQh26hUEXjMHUhIadOjuBMP2Yey3DDkMOS4BmOHP4NzrB538ceOzw
7+WQTvIsQMcLnK8zp/584ybj/NFoRN32qxKEh0bhYTWwwF3PlQQAkXgc+LedjVqEO8wMzuY0sTH2
mfQV+RQteMdLm33NtcxF5q4Vpnvil0goVaqZgEtd0T0qZh+Pdl3Ej5412e8MZ4ezSOkAYIpFgpbL
cJfrIVU+xkdHp8LjUhMOAuk1ct4NfKorkW7Tby3Dl9u5XKqLRdfT60af4S0UfJC+GNJ1Hpi/5unO
0HyG/WsB8guZ16HdzbhMk13FnbKO7KwqiNBOhvnozBMuuzolDZv5vrI3XssE8FBMnNADwnj8sTaN
3dBqJ8Iq+MOTKmznYX6QXqWd+P8aU+gqNavQLDxuhU3m2b/2ufzP3vzv9mZu1P/yYx6+VuLjLeWo
86uZ6Pj+n//x69f8vjMHv8B+9E1kXgOGNp/JP9T+YP0Y+7ACuQC6LpEv/tM/PuHYzYnDrmB1sIEr
FvT3nRkQO0IxkwOLCh/HCP4WfvRn5RKYH31DqO36usYAh/jzxtw2GFyQb+TBzIdjSm6EFouoszuy
OdXhh/Xvn2j7f/1WJtlAPwg4qfCj/4z0Uxn+N44hzYF7xQt3xFeoiA+WNz3ywribf/29flbVXVxT
IOxNHZwA45Sfs2vdkDgYHuzigGlYbUDfpJdZtsyHIq3+LQPuz0cbTl18Kwvl3gQdtg5g/vwKFlkl
vd4wisNYygde6K96/n/YO7Puxo002/4i1MIYAF45k6KoKTXlC1YqU8YMBAIITL++N2i7ys7qLi/f
x779VLXsTEuiSER85ztnn/puyJPjf/6J+O3//IWWhzG2L8G6wCJj+ROdgCK+WkwDTEkc5l42bWuY
0B5FizEQ0PYSJVQWp9vUDno9PPKzLoe4++uRDhFjOeCn5bAHSIU6j6uEO8DA1hvC0vVuEMSi4KJQ
LZcG6kYYaPrGfQnqBGYliGybLWVEtrsZpL8fEHHp3ED77cJ49BDje7mvYYQ9hT0pwePESv2SeXa0
L2MjO8FxEjiQKNxgXve6U5ylwUZ1KQ9w1TLSp1PyAei0urEnv8IkMccE67Fsz2ub9rlpU4u2Z38d
qHQVYxVZ5xQ/Dx1uqxtKPln8A46O1n0/FI9TXaY1/ZQRzrF8zs13zlw4TZTI9HfT5NOqMiRCn9E7
9Z2fuDMxDtt+00GMkCNh2QOtVk8WNoUVMa5206nRebJFUJv7dMq6R6o0hoNV01zUBWoD1K5GOepb
D7Z+rzL0HZGOtbUuDBmfp1kWE4UlAxnn1JolRpV80AzHwK2T+1kk+osmGHHD+xP82DgWr01Pa0Y7
F/HeT/3kTvfp9NJB2LrzxtC/qdEz8g2Bb/viBZqDqo4VJimfVboFMusdD3S3Lskq1CsNYhGEeO1q
Cz5ODhHCytziocFOtC1LUgNrOargyI4/QtyX/bzulZlHR4M1RnlKCNM8x4PjPHtd4qUrTr6WzbeV
hTMh7nBOb1zMIvwqpeNdYosEzMISQidQWfUycnctt3kSkdioXSqc1gJiXaPXbm/4012VBcNb5lPI
ehCk6akCw1+o2OHY7th9JF4dpts5m6b7nF3jrTFC4qsh5Q/cqAMu7g0bI1TlItppSbRwjSuB3Zfb
ubvS7Pot6wkLyQ2yBIU49UMxJvapToUMOL4JgYIokGmEY6kF3bDy6jS9NKxdtniCnbNdupR2j/DU
bnQVNXeIT+rGEe6j73by1GmnAhBhjLeER9NtOzXJzWDkoXXCKOx2BP9znHfbOIWz+At4uNL4iz61
69Lxj0tJqjpYEXKImBaPNJaFf37KTHHbJ7ys4R6dZPw2FkK+RlNm4rQq6LxJ/WA6IMjnR5MN0V2L
iDjtp8Htvw7SKL9rb8x2ndbFa25WHTKp05zHJoyC9djwGwX5F4/mJSD7+MmnnhVk507TLuiYTDAu
dqR4G+a3/aAsqqauj7X/u1j81cViweA4fzgC/s1H8OVb+Q1y7U/W4t/+2m+Xi5DkPDYxrugckTaB
CQ6ff44PJgZjHAGASU3PZqf+r8uFv8wI4F4JH5PHt5aCld/HB/sftsl/ir6ygJvJUgDzN8b+n7fH
qH18Cy7xSM5iUuQ/nVjsp8nKdOzuAtT/NSEWwiO0Q7hr10h2Rd0m95X28i/kL6Jdk/IJ/sPr9d9c
OKyfT8zl6xNERniwwLj/2y0gjEv4GkKPRzV7B28k3sPhEl1oT3j2S/cjH6oH7Kzddg4jnh6Z7v7i
FvKzlYKvbzPtXfUV1LmfL1f9jDKQW8V1oXUxddmtg/iuzNAW7Sy8OAZR4lA6f8Gk/Td08vJV8XWj
tnDVojr8pwuJTzKdVVI8QnIlaKihGBybFvexdnACSbXILpb/GfMHesOZVyT2go1dx/QaBtannYJF
MeT8I2Nk2qN8/BUrObjyF/70KONq4/LbQK5f3AU/N1BmVAwZI3I8tVfAYJXb5V8MjLcQLdu58phy
EpoLs7KewlsQweOhD+hS30lvzGfOXJu1qJjtosOHSBZ619XAR3eMoS11LFQBTW+Dq+z2ObakJ+8b
aBCQUE0/5f5S9wEGOQKtG/gPnffuNJ7KP/lwWd2PlnxXNMBQUiBugWsTRZWrykxCuXFDw/yo3aR5
5twy7gm7Nukp0cXw1tl28TL0IJ8Ny5TzuuxjXOuilNu89Ay23ErNpIoqqV0cwCOrRIUb/8g9hP4u
GMjbiUg7zexmY+Jp9DohtmmTsuNoA/UDa5bzApCODZzECbxOuNfZG19ILKdprw7ONF/GKnV31tjm
00p45j5iB/pVEvjZwDr1dk5hWwAncVxAsuvdizPyKYVh4LSvDU1hdz2a2LbovOQXR0ZWuvXA4exx
d5KF8boheyw0+rehK7rwhpbDsG0vAqzARrSeWneOtk8m/UtV/UIGuTsMlTNeVEtdeBjOO5qB5rWA
nNX6s3uI/WhXltyWLN5tBLz99J55WrD9AtOI4sTLhqCdHBWx8J320vCJUX06CurH2VyXugWPl2Xm
BuyV+Vy2XvvuFEn41YIbuXcpErbgFzfylIYF2EI9qf6RtkTrvilye2smy/rVSO/iwTu5+pqu0jM3
ScuAYdNCxyOM+m1Q/ntN60q6nnDf+YlzSzdBPa29yS72kL3mld3J6MMya3Wy82w6I9RHxMGDXUrY
aAcjmRikN8TbyYJXykWlORk2bt/C7hqcCnX4jn94W1TmnW+G/g8kV4w8pjIp0aunLVv+/DOZMLmz
sbyPSsqlBp1w2ybhzArA2TcqLddgmvx1PIlwS+Kv2tYRFSy106UbbJ32VoXzAH9XN/qQ1tQiaqLo
yAI6P+ZRuCzPY+U9a5qnP8FuqdvF0P2YwuiteWs29ndVoc5KQmknFswEwjEd/NIQ+aKsPJxfh472
9jVXpOLG53fwVosm/1H1sv+C7cX9EE1RYh6lO6lc5YU7/gClQGVl62LCjRwqLfA+Om/gOxM2oQW7
eNYuMJ86i6apvtf1F4vAerdyffVWwJh8NCdhv+pRL/iirOcHSoyUjIEOpQVFzMd1dEgicy4uNkPQ
fJig/pMRsKh87pV7DiS2yXZQzs0s3fhe1GaAn3Iqzz3TOSqSmjI+QyHR35GP/bqfsgEOKOAi3iXt
yeLdh6zGJrWtP9s5ZR1JDHhPjmLCTyFuPQAnW6CwwarGLL4v8LoQCQ0jCnlqtW/ZAF2swfyaRPN9
yNpynWdYuLBgPBtD+2oiLB3ayFqlojzQvUuQPXIolBSSzitHWe5qMHhU48sHsuwGP4g422csJ0hA
VjYeda4f3X68z5S4S3JcRhQHyq3uiuog2zw7elVTblIPbimUlOAWWtgDVIMzwDv27G1Hei5OBO4X
4eySOqseWmSxA024L2nnkm5VJBZFpHcyUu6pR+fbz2Z2C0L14Mf6AKU5fysjWrpNUR1Ea+xV7O9T
tCt4UHeRBtDtDIBOqsnrN16cPbody3uJnHcsZm3vhlLOUBcsXoRmTR/YB4Pus5cIIjXZ1ZlVsHhv
1LdhNn/JWKO1FXAUYrNvZZm+jB2U2Zj335au0vbGM6MHkc/Blvwj8RlzvqvJLW3jDrPNmLdUAyQu
vaMm+JyyIPTNS3SWjK7HcGyjb045NBvyvnDoIlq6TUUOr/ENfZ/6sXNKaRui581R4K4AndqQerdm
2kk6q3oU9qHU3moCMbNJVOGeZW+PKUZkUx7i2O2PgdFR0crbkKkmz74yF3qbCXcYFIFZveOWB/gS
NPm+roUNgiPp1hgh5Q/BTnjfYzD01zZ+GjwSwj5CHibXCmRz39gz+SSoYzyvoVQsNsE0GV7siAIm
/k+3W3Bgtw6KwLrS0AalY38dhGo2bm5z8o8802hT+jRHnujREDvH1DbcteiF5kTp1KmvQp9FoJg3
9iTJHnSEXX3q2gFdJ+LZKKX3QYlxgSlpTtZd3KebluXtUZNyfUjx3BA2Mq0jfirexbP9NSz9F2vU
8VkyPa2T2Y/WA4d6m/rNmpBQxWML1HXveuXRwN6/S6vRvVGN+SYow1s87a7xTh2pPAurYRtjThB/
x7GKdgUi6RYzvXEIyNVc3LQzHsDEgaw1Z2tdz+14LnQ0fnqG7p+Tge+g9GW7nMkA0/n0oMnO/YJx
+MRX4Zypf8u3xvK+8Kr5xozw+eNIa1dW3GZ7xJN4y5sRnkXtBpDOOskkH3abXtrywCWa4EMYptCB
pAWqRHQEZ9qOV0BUY7+z2cXS0rFQEKwiCA4t3z6mNttpBsQFXHidirNNK8tsmySR95Jb9oR0XmZO
RrQMAECaQevbuHCVs0tP5wu79Ng3HzHUGxjfsZdcHN1at0PE5bmdrXLNTjvZVF6A+SSQMj5VhfQv
3GaQTXTWNLCaMLs/pU6Tn7yh3hEmsd8Ax6X7QASvkRFh2u+Q5R5tcAIPIJItrPZp+mKVAP/i2j+b
So2nloH3FWxBcMuZhv88w7NyIsA/vLJDjFaAJet95ykyhIn0g0c6r8bDIBP7oSq0dS9cqyQ0TcZ5
M5Fff23YLTxK1po7VDxe2Hk0UakgyPZV86DHgJCXDAH8y1+gjQOXmfv8BJYme7PGEJICcJ61Xaf1
e2RXP+CSpFviDC3zrLb0RlPot+H2Oz3GovTnl8b1o/BUXpvr+tozQRUvfXb4lui2GyA7bbyI0Mhj
Cmbf/oxtmvDypRNP0hXdku2pg3pPrfr0GQQFZ+hSojdbvcGRE/lvxdKxN1C2xxAS7gzATSss0jy5
cdQkXGX3gPF4C091x5oBmScDd7jJcnwqNf1nXwjYhCu19P0ZzrX5r5v4THj9TW6qc8g7nztXSv84
JTDALkw+Eok3Be+xh4Fq5bJieYQNFHD6XGsH55H3mGysR+0TwTlOlqbFYWkqTK6lhVM82edYwuO0
JkDy++5acMgw1OFwLpfiQzno3oMf0ZAJYmpSJ2gNBLecNMbpaC4gG96C4Cgl3hRZ0Tx5mOmWXJdA
jEjqYV0LgprLKcDvDybDaGvI3tB3BaKQvwVS3OPzgUohHvm4hN6hSqhkgMkS+YiObTh6T+LaBFnZ
lEIKvxDf4Gt2lFvTt+atnI7cGFy2eozzC41TsjkkS81ktxRO1qNzinjfbBPR6VdFg0TYlw+QL7xT
uBRWwo2HP0WFpWVQZilDgJ/FmJ2QcijhLfWPKvfEdlhKMJmsml04F19IorYHMCzCBKojrENpZfkl
y61khalK3NOFaR2saugOZbZ0bsKjicz9dO3iTK69nNoH3u01S1snkUnzdrL85ChngGGkbaiOXLkq
mr/QIRWEaza9FANOUBe3aRWOcHwoMd1UQY8tmqQSNvCARkqLFlG24hAnlmJRq8R2CqYdP6ezV4Hf
dvv02kTqJSh9Dhqg4aJrXhzaDfDuxBpcTUPud1yYBvSaAkno7mKxtJ021+bTdilBhZhKH2odhSH0
vKSgiaJwwzbcQs+PxoOCrfIjwCfY00YStvbT6OW0rfrX5tWoS4hKtaR407tEVKm8dKlLUyvrRfxp
FAumIVuGTH81dVt8rQn68w4xMTCuJ1X2/tvYBeOPObdxllqYkJOtHRiLdyY35Vd6lKrvZpiWzgor
ZT8dLaJz/rYKwlm9kn3kyMX51ZPnNZvEEGvTzBtuL01k9YdUCRnuBmsQEeyBvCWx47bCv2Hub8mH
DhkHX2rAgbnvQjn6b2UAS520Dcb1jVsMbgAdrsUo47kcBWtarTy8CLEENyQSE9ZWXnRArxYeEcUG
R191X3kvOFidYRZJ4EX4Mrn/4HOHhy78dbYwjnQxUxTTkWJuSX8A4kd7ZJahYN2P5/KJ18bB52Xg
z5qcbJe2wEvYIRYfOqGiVpRjvo6sdnhJ84n4LP/BncwsSAylYZ3ozJgwK3rJ3qwYaQutqbwPsSnb
rEt5KPRY1AlW5Xw0iSnmxtovrHyPHzXapnWyLDvBq1DGNoI2j/Vd1qXlcR5Ev++DYHgOPSEf3HLo
f+FXnCwQ1izAUVf6x0xl47ci6/i04RcuVuQJBY20VGxfVLCwqYYFU4WmHb84V3ZV2eFH/z9V8df9
4l80RFNBhNzzPzuJqKRIyz9lk379G/+0IzhEidCPXHSrxY/wRz3R/QfUbkwFLtsuB2zAP/VEMNzg
PpESsTBYV/DnP/VECyAobsglQ4IMB5LT+Tt64qJc/VE5YmfIopRv779fVk649i36DJcqcvNoZ1Qx
xGgonb2trPgvVDQ6e3/+YuQ4fPazCCcopUjuf1bcGzlMZaDN4dh7CdiVuHktKj/9AqwFMG4VifTW
6yQku6m3drGZnaQy+0NtK3djBXpep7mf4A/3nVVfjPiplUxAV5PNYH6w4QO12SbURANtxkeaXjL6
XCpzy2pv4SHhsiWAwBbK1+leB/0nLV3PtpN/a1Mglc5opJuhxGgE5sM6zFK/OXYVrJKScaUOKaHP
Htwh7DfGZN4MFD1uzcl4zkbnTcJYHI2hWQ800asMXmbseW9B276rePxhNsUtTs6z5ec87mGSbKsh
blfsPc3PUUp/O7SYNJuCSd2o4xT1qXCpgXJp1FOJeUjt3NuPgV72YIOmcMTk6mYnwwVZyruldShc
k3VG+GVNvoIeRaI07Uhjm4NJh3U3QkavSyo1HI2FvFRrYHHftLE4a0MHA/thtJlWSRJHLebG1Bwp
lC0dEwcqgTFgL37/GdJR8MifGrK1BDLQU/yqZbInwdB629TEYDla5rxnIpy2Tlt9b+KIxzLOxr0h
YihB2nG2ZUizdAFonWF0AuvO6DHvbbKda+pnnx3HG9bOYNU7CI/eOq78fCNwTG05YcdT5JIuzqR7
aeEhgqhb3J9zq9gOZQ/klx8qdNi9PzovXcEZVFfiC00R+d4sJxQkBVM5LJKCu292xNuWHzV2+01e
UmyEdvZm1zXkiNl5IeecA7MNnmm/fTTqOQBrqDIyeTokbGwG94nW4qZKq7NPp9oa4fS50iBNLQIN
W1z+nAVUTaEx4DVuBJ7QyXXvmE6QECqFOFkEK6ncDFB3+cNhGlrbXXUfNl1wKcb2fewp1GsSEz8x
vevCHM1nXqdy0xoq3jiZOJm5uCQmatFQ0orsIf+tBWSBHdn3i+0PRFst0e2marLZO5Ec6hwc0iHO
sxUJ6HRFEYgii0KMYyzAV1c8z7ZeZfmrKpnSe+xSQUpiiBYb7YqHFMJ6URkr3qZgoKxip8L+Xvbu
W9mrL22RnigFpMaraE5lmPFyVIfcAFkaNBm6jXE39fWFcMYKIv+r6cSsf9tfyME9V8iGQ2RhxQ6f
ZRm2Wx9eEbBWM/2Sa3fc1XF/g1m43kDh/O5UzbD3mTjWKpAgA+hyosKdfjuBx8mK6jMws3ZNXRAN
xKo7iZE9I8vcZwHjIlKs1BNXdY9uGRpvE4tJFspyg93gIbTxJwLKgtcxu9+jmr6zuGIJim+e75h/
tmlqoC2kptt15IAHb1L53OjJ2rV6VL9MAPCTbWph8jzmVEoOh5jiwhPVKUG8aaEXEN1un4qAS48f
tZ+1V1qv4eTF/LlawUfKgWKuAjMzNBtXmcb72D3Mlvh/OKj/l/kC7cVK85/O4Ltv47fvfzqDf/sr
vy/1HCyBeH7QdQgXcAKxVvptqQdfm4YMj+ZE2/RMTlsOrd8cQ8tJC8OH2gpMQTTdLt/D744hj3+F
5QY3IMeZv5h8/sZSD1PQTycjRmIHS7DP/7C+8X8214zJaFQ2T76DduBiDdLriPinstu4hsg+8n6G
yZbgZH2fMZ3j1M0N9SQsmxyxGst7JWv1HVbKgDRc+s4J7156SX3lrLomLM65TqxVRwfgln13ih9f
88RUPJEQXFVGkZWTmfbHMBXl2XdZVG0MbVnxIRhN/2CnRvnZ4lRc7CCcTXHfGVQfEWs19tDpWF6P
ypr8TWKYA4UPTWxta/YG4Ectk2ihMEJrU1Rd8MVnHU9dAfpmwEKk9L5NE106TuX321aM8QUQgX2H
I8V+8quY6jZnJmhotxmIWR2Q1EbniQRe/S5p4iMc1Hk8M42V+2Jym/kIczNvv6XN2JgrNYFOWHsG
cIe97hUoJt2ZDiUNcowfOquDaJHJVjOrq9B22FpEDTS0rE7v/ImIXeM42iRrRb8HjfSlmHbwIJ1b
9iTTVzs1o57em5Dy4YC1Z2dOw0lhSN5G42DdemVAuxP+52GNW6CVG6/J+rcGBwRCq04zqL5qhN1n
l1a7cz1JyYEDiBnZhbNpb8N4iPYeil9wnPmvvxXkmH3k4zSqj5jRsxSWhRNUxS5OGlEd+TYdextD
ZJhYRE6gnR0/EV86IJTRxjN18RFLbYU3dpG58HV1fdRZpw4D29Wtvby609BGj9ifYiKos0XYbXZU
vueGFmzclmIvF67z994ay4PXm2A3IiJWR6dveYobynUaHp5elqz7oQufM3hQ8EIW6KhrITLN0bgB
k6S4asHqAbNLa0lckj7tfUA4fkw1Fe5WulTMyKJv3s82hgUAT6QzdQnWAPCYe4owN1Ur0GQMdgxO
AyJClV0iDs4sKGApKVxggbHwJKYFLUGx0sBCkcE0OkeOUACouj4on9DO2BfYV0JF1kjypPzGiYnF
VHqBC2w1t8L2V8gbctOCfCO3mdIDCE6MfDpQODnxFVdistrvjNDOUiTW+be4o2DJkbpZwHLjApkD
9qXQpgDPhQAnVzW7EkRwEy6dWBB1UcmoK5sJLa5HGBqU3Tyq3D9lC9jO8Fp3zwAL7a71ZPU0Lwg8
qyhqeLxg8cYAQB4wlvGR1KbcaVstbNVIfpKxcl4yGJ+P5RWzdyXukaWjvjr3X+K8/ez9wF4JJC+O
fgvkkGfU4ymfCbDWgr0mfvXncIH7aSSqnV6Af86QvdOBE2PRAt/l1POts+ABu9J+JHxOkCpqe8xp
QARjVQI8bFvsuoGa2QoP236BDuorfxCq3q0PVn+NcRkty688WjGdZIEWVlHU3uQLylBEyvgyx4F4
nlM3vwQhyEMJ+1DZ2pZPMdCS9HZY4IjBlZMIpytm6gWeiMEpuwwLUDEX7Mr49oAccYeEuIj9gTyD
qxrxPVyQjMUCZ4QT7u+kXB5fC7rRQwBG8o+Kd560FAwCeLQX1ON4pT5OCwBSLSjIjDfnzbTgIQs4
kdaVGFkRW7wQ41+abIzuHtw+bMl8wUyW7izOfmd/TyBQzikoStzH0WoOJBYgpzrLsWt2y0pGzhgA
S8sqz4UbAbKEA3THdVicvSvxkvB1ukk0bUaqZj3EXX5YzVdKJnT1+KO+sjOz3ziaC1NT01BKDArQ
plyQm3SPMcbwOpx5A0d7crmwOTFthvkpFNlIk4DLtknELc99H+iKx2FBaUm6r3KK+RDJsurTJ5v2
TnOnR2R2dFi+s8dtFrWkkAHhCTs8AAUOH2Y9ZV8HS2Sob0mdv0pZxZ80K+Ixc6qpfaEKMSVRbJSQ
c7lLQ6EmXnofcLG1kQnT4QMDATsU0dJU0OO+o6CwTABsVlXEFDFW9leT3edLHTf4uE2rgnw2DEnb
bGQis3IbZ14fsefEoCBbIseGJaddEtnWnjO1/TaKWhwKOXSPpsIZs0F1qgBjJbw066aumXPqhNP/
MKXAYzHbT+q1I4kNpcfwlbnqOjs7pwZFwNB9Op1ymFHd2kk0eAVpX64MGRgrNhf+E02JsbPJXY8P
zhjrd9ZWdADRM+Re+qBu1F65UixssgScXU4YHDSyoRiWnJLwS5AsfdHOWecgQHCdy5nSBaSBj6gQ
Y39XuP7wFonOwTHJOLcv+tEC2eDMtdwQBvY/bbfpyk1kOx17nLT9Gs9TfwEu24bH0raoxSXB2a8Y
etOlvdfOblKd580ZFEfsgVdr5xN9PdbBsyguYlWdm18r3ihf8Ob1+khh6VBtM+7haOU1gsEuj+eq
/ALcp4IUhj//nd7l7swFH6wuHo9gWuVCx+B3iCGTaTcgCiuYderAt1HuvKbHPica03rnlVhCRDP+
GJZa2bM5yupY1BmrHMgCYWxvZ9Ch+X3DYo7+MKeIXpyC+sItvGwDKunkv1Oz5yQbmHwsdMLEnlYY
VER4kxe9+ppHZnZHgaqDnGbfDsShXurOZI0va9lHJ2/KLWBppCbUYmX02bnK8cYDi6cAZEFBC2oV
3GRs1EhceG65C+xs1A/SBg6/R3njMzwYcbvzx6ZwtxVxUWMzxAPK9t9X3/6XXepDGm/+052eLq9v
0PT/mAL49a/8U1hbvP6gbbBtX3mf/0oB4Bmn/sZEcPOAB5AA+ted3hb/wKZHDtnGFLKAgtDc/mXU
w1vGtMswgFeExN/fudPjb/rpTk+zuYfS5YeODXzIXNS9Pwb0sB2FlIfZ2Skuhzb91D154BUQ9MZ8
GgMAghPF4WaY4QRiy72OxzK0cElpJ9z1VW/mTxPIakSvgI/pWxmaUOW7gvpX4qNkcTbUNo5LSUoR
fYwDzSvM+PEHz8Olidw0jBq6AqT0VCVxjHhu1NSRcPLiXZINPVvghImZU+oGnrSqo6p4LJ0+2QdR
wN7DBR0drkK6JN4t21f1trUI4jFydHtGl5ENooo23P/CfeA0/ls2pS9xWGeP89DZ3wjFBTw2BzL2
y+b2Ca5Zcx7w7Nx1sHa9Pa7hXG4mI0HA04ZTn6zE04JOiaSv6e9wjfA1SeLwXhqSM9vIRe3Rxm6O
e9Yw6d6jUQM1DmD1eOPSazk+mrI2knFtRm785NVjpXYmd5Yxq1X5iM0WUtyKrWzAD85DfUNPG5Xj
c99STByXPXB9lx6ODaM6a0vQ1R49B4XxxooToCNniHfTajcx8JDVwy4koPsy8hJ8AzZtFneZLadz
g3ntme8gvpksvjVbzB/MaflWdEI+iMhCa4sFJbgxZsgtOprxJbQKp9g4+QTWJzOt2x7LzGWaKosC
QaA3p0Er8z2tUucZA2e7H2Tr3vFS/tICP4Gc4gUtruoAFdWcavtEoU+8k1AguPA1E16/glqDvprl
vgB/tB28Kj50ygRGMzTfs8J/zTyIJSstwMR4Q+E/CgU0lpoMq+TUDNMfhW0CjXYnRpESAU4apgm2
s5THinoHwIus3E14KCc7bIfjlOLR7vRMSnLQ3tY0vOA7UFH7B50kOt4Fw0gyvkj3Kg938RDQymIP
M5BxojFPRMYbDAZZ1IMJLbpM3hRme9eCtQm2AReN/Bbyj3ybYoNCAZhy0yVRbv0gwKmAuu5Gu6X+
MYpyvSeFUw/Hghha9To5nawRcDGxbpi6x4Hi9SK9sThPnTvLS71xB2/HwQfVqiImC9c63r2yHE7i
QdAAZbEZfQ8KY25Wde6pHwke9Y0yvUHsSsandld6ZvzsRgWmTwVCZN62Tg9lfQTbUq1o9cFwVM/0
wZH7yDQtBFwLzmTtsDpJJ8Z2b3rdyM9nt5Rk9MVQn/n4dfY91JUqYRVKuyVvlhpcIOiFyRkhm0cY
VRj1ilf8IZG3bakxpha3hGSLWj0RouNimt0l5ExuSaPOm2oYk8/Yt8NtDZ32DUZPEayJCmfrqmkS
H/wszBWOuwmcqF7SFYaVVKT7tIEcymg8JHtP0IMJkz4myABzxb2ppjSZd2bnTMfcDgJ8dPVEgwtc
zzg9zq2eENCEiOY7VFREgcGsQRdIA9Aznit7ekfX7qsLa9Cu/ioZTt3XwuXcrOZx/sbPOnxaInfs
Y4VHYg8BacrWwkl0eOdeQT2O2QHtcfCHuljY9vEV6aMXuk/3K+kHEwTYn/KKAMKEDw7Iv6KBmoUS
xJuvW0/CUt/ThSGkF5oQ4ziDYHqFDDlX4FBwhQ8xAsTr7Iokyhc6EUxNQEVcxHMWFgiR1crIFpgR
4gXVgFfEkYGl8M0O6JGHXRgBQWpaApkrqmqADwNJKuPUv5G0RrkbFKiHaGEpiStWKb8ilriDklYm
6wF6ab5imMqFyBRe4Uz9wmkCS5x9xO4sjU3Ns5Ia+cJr4DD04J3qK+opv2KfwisCKrvioDhgQEV5
CySqn+2uXGULOyrPaUePF56UXMhScTk9cZ2DmRU7WJNt9zYIBaITQKoSML6h1bKBrpwvkw21CmvP
wDsUdhBWxePou/IxRJbY0QWRnSunWkj39rEAgxUtPCxHCnVvLows5v55Z5gUYHXws/DZoHQrf97h
3DMO4gra8s3coXwRAaHamrlqgoMJ9yb8lrZV3WbrIAPu+9ZkcrC+VrZIg1vRhZWJtDvwPNgGuZr0
LpvGkBWKnooLaW1kffx5hf5hJHadP/39+9j/lx2IyJ3LBvN/Xofe68+P4s9S7K9/5XcpVvwDq+cC
BOTtxP3L+YMUS5cxxw7pCjaSJnHMf+1DbZNrm09yE8nVWhIWXLZ+l2IJb5JG4HkOKcPj7hb+rWub
D7vhTxtRRjWWlMiTFpFQCH3Lte4PXAWUtZkTy7IPYBnBn2SD5J6Vcp9Ua8meaJXUQ1utoRpr6mKX
iU0u54sAQH6pqpbl3rDMds11zKOJVxyzCmDofvCxi9dFOamdO0YfRp/GyX6OlWNvgmV6jJY5srmO
lNZ1vJSUTFGogi9QIJIpFhKQdlJvGGDZ8k9ZajWh/TpnAHlBTDu+2ou8z9tV1LvOJzQq5luPCtcJ
vYd7gJHRFLNKsqB7HJaJeFhmY+KG1t5kn6e5i1WYng05PLfxICPO+WW2xirCnA24QZyrQAva9coE
n+Sion/NSs714jqp8+tGV54yDnI9LPUhNXfTD3Mmc3VqlmF/nHUIh9ZIMShrH2mQVWL7Mlw1ggJ+
xCc3gfx1CE0cPBRX5F/Dzgsf4kViMDqYO5vJ8VEe0qwBIey1mXCo1rDS94r61U81LaaZNB+cV7vq
7mNcLeu+VpF/P3fjfA9Exhi3/MloY8rKojcEAuS8Gu2QU9SFssGaa1qaT4Bi0IKSLoUo9bUbhcIz
elImrVrYZNf+FCojh2cxxRT6tnX9AP6QphVe9fKT7zq8q1KfJhY7hby1Jt6Wv03Xrpa57tntJcJO
vnuFI56d2C+OfD7kB/7lgsKXa/nLXJs82etrKUyfGO7NkjGGtBbjvMYmRhVKDGafZzKGOWxPovmQ
wGvXLsbGbG3EVvAAoXcYV8XSS9NpGmqK1B/O/MnptR7b4hl/X/xWW0upDeepf4coG3638xGC3ihT
V6/K0DlbSoQ/KloIqcmp8nvj18aca3uOujbpYJZtTn7VJccYBtaN8srohi11x+tH8J9Xnvt8+p2i
APez+y/2zmQ5cuTc0q8iu3uUwTGjze4mRgYZnJPjBpYDCccMBxzjO/VT9Iv1h8jMsixKqrrSslsL
mckkMoMxAb+f/5zvkEvJIXxZgfdZ9G4dra3Gp8+Hdl66fbiv0PMTnjp/MiA+HHtqeoxWXH/qZ5S7
sblwmIxQ6+TSHKRPLULFqVEoOJULnXqGICgHz1Hcya/2qYcoj8Lo25xbrrPSS1FRU9sc0ev8ocMG
UVDrHBjbYKk2MuXSctScGo8YDUAuzBlqTVrWSD9oxRcJBgC+MUtlUuZJ91WhsSYMsQWdSlO81CvN
bAJXcVjTukR9Fg1M+tTGlJ6ameiB9Ny1eWps0iqu3/CBIsGpaW7PG7zHq144A5kEtAmMf6f+J8Cg
dEEZ6ZR7K4SwgI4oG+PoYuwP3hlPmiNo8/QziR41bPq2L3do1FF+ju+cPgK/lsaIyOKP7taKlvUu
5S31zIGLnihgEMCGgGCR7Q1gK91FXhB+Cbre+0Kcvc1oemIJusmSIZm+UrM5SF53ZywO0TgO6xgx
9CpuwKITjCsO2lA02FcROo4dpweWno67wspCi40F4IGNhWsyM/lujmey8ewvKhj11kFkunWVBg2H
F1ivtDXZYLYH497s5yXHBRMw2MzN4D4Uae3CxyrSRwyPSD0DS24qp/Nc5OjkRcz+edDMoJ6mcWaT
a4E9e5ImC+XY5zSAJfROxTaG0dKiSnIv4rF5ZFBgztdzE2MbhwN3SMl174Kp08sFwCx7mtUtBXOq
cZdy8xGWfxiHErhZYWQ5lXcRW/LSQxJdEXyId5j0EuupDnV36TaWe2lHRaTWOXnCapUioV7DeRe3
pVPV3zAMep8a4DJ0qcMfPRdWgeVhou0ChTSBPH0Reb31qDJgUQXulQs3dcKR9jkAYRu8kdFwqQSv
xMb1SmMHFz86NLGjffogJhItIrWBs6oRTpuXYjcfjICOtRLliqFv7LXeVM3wGKbN/O4ZrsTNOQti
Nml7P9GYfZPTUeScq7FNXpsSRMpRlFmDt6TWtO2EeUmbOv6LbZjnzqGgFweyXmq1K0LQw1XB9H1r
AjrbSfpYU5741N+ZevbXLcTfpywHTbSRos1vfIIqlArOaBzI9MTMo7T6xi1Rk693wtpYB2SSqh0R
C95FCoKrtcxUzo5oEPe8GelmOUIdqoqPNN+KYOb4jphh9773SonkNZYI9P6W60S79DPAo6Se0Luv
M3HO/RsnJ0HFiAl6xbqgpiBEdA9DPzhHV9Vmt/nPbPg/csoxoDmMbP98NrztklJ/Lj//7a76g673
4xd/TIgBE+JCy3YQ57C3gf/9fVkfLOQPyFrkGQMsa0Rhf1/WL5Qek+yjidJGCPLjhLj8U/yHSw9H
kn9lQPyYgF3c5rQOsfn3aJvlqvYhgUsrVNX6YTnudVjUe21l5REZBwS/J8JtN0kaO2VbJFzQpJJP
hd0SFPPtQV/+8sr9gyTuB8eAC56cl2ZxLeALZZ34wUs3ZCWMyDYT+8qI1Zc0qEZ/1cRVcVSpY11F
iIZ33NHGv8j//oNH5ZkTgvVw8DHBL8PzL8Ox01hLuZE7772hodJezG3M16lPkk0wOXJJv4qrEONb
v/rzZ3tidv/iU+TpIrCyRhFg1QLTcxY6yS8PHOMri/yxGvd4E+Avg951r31IhNPKDh6TCQjXJuP6
3W2bCLahUZpNdK4iSSSM+AZuJt8CnjnonEGiy+27yBfKWdspkN2K/loEH4vGa6zDDyByh/ewmjqO
li2+hVT7LM7o5GtXrMZo44lHpZczZX0xG0H0Qm/t/s+f64eIM0/VRzl2EUqA1NiOwHXy61OdC4Mr
IoLTnmjWJUvuaSfYYdrwzBhNaNutX4BRxJdNEr39+QM77t+/vcsJi484XhcHrsyHh458tLflzLHP
oU2aFNKi/u5IUtBJK14hOiZbn1KoDl4rruv5YKn8LMeGnmL93xbxQfbx2ogqOt1l9kaJzXUWEbFM
nU+m8q+6xVAGt1uc1Za199KYMsD5PON7u6no7K1deZ/19or45IUX95+LYLhKRXBW5uVNDj3Ejsst
SbdNrsrnoY4P7Mif0rq71Jhuz7SShyghLSXqEqgjs7NExPU6xYjgXowhH8rafClseQlFaiMMHaHz
6m1u67V2S8JJCRKjW1DOEw/WWnnGfhIWbn5JA4STdNciyUcyWhMLznEtGBMSKbZm4Z91qXsTBPqb
dHB59XhgoMVktLCklX3sh4Ats4OuMlv9ltDlhlPbS+UF15mK51ULTnfHaSncx8aNpTNzD1iPSwXy
6c5STXwHK/e5dNwNQBh/Rb3K1lduz7ppCldOWG66XN8ULrzzyK+e5mYp3tRvSclIia2tFQlTvoyv
Jtt7rR1KTOmUGSrck3MS1ttQ6FeULWo2sDDMeyOPvEPeZt4bkih5jr6Ko2TbFLG8GmrbPBddgKGw
yxv1ORj4a4jt2ckuF37+zqQ0cxTtQnneNSB+N360uOJF6aBptb6DLO3pJDqHxrJ4Cac2jg5lW3L0
xY85rkzlTrdOXQaPfhWOpyZl+6vfqu7FEp09bxL2d/2xk1mRrPFQqK+0Yyk6fFX25uWGeOGYaN3i
AdB0Q8cl8e+6q6e9UF3+KRjBdq+yhMfiK9ebZHJp4rQWxDlRnx7ZU+Gz3ZbNsmXJiACwYM/c9Nzo
qg5bR13Tcuh58A+7ft45+ThtZYSAreGin5dm2TwOiFL3wUwJzJvX+taFkqnJd7ZKSny7Id1XlZmy
9RXBVNxTVlJn+5Z+CIMgoegv/Fmlw40YfJKvQe241aawm0SsAwLBkvych6dKobWTfozTfj0GZT1d
4KzhE1B5RC9vJdaWYzTSw56mY76jMbnHJcJ1aZ/2AYrFlAfJnUHtMtLE7DIlkkYzd9h+2WRzMbUv
a5NSH8eBG5SMDlmKoJcBYx3aJy5gxRqUmGSPdSFQmtAc/bctlN3QuR69KDhoNsEv6eiqh1B7IRWY
pqminU8j1TOOz7ZbJ+ywKJYMQEUVY0Fyvm7j9IU7K5GMnF3xjq5N/5vV2vLYcBlXq1xWLLxzqmz5
Chh0yejKOXhWPFTrqkfyXg0p4SlIvhCZOnCv4boYG+pDY8NeQzaQxHCScjcjMBFBlNFujoE7W05n
b6UBCAF0El+Nmd6Hcg8ehxNWmsOPNGVabfOqGHcU9TozmTLQchuS/FTzhlWef4IKH1GTl0ZnUcjh
GjtQuJ0oSz9zA/Vlomx+XwYpzim+9itnzKZjXxf4fWDkRM+MOCuiaER+wfSTjDGSNcf2l8Sf/bt8
botdbjTiaoo60EJJOJgXhrByf0/6LhrXI2snBx8BeXYDM9W96UnnQUzVkKzasA7jKzAbgX1lUTJ1
3jo2Vx6bhufHigmbbmlZtgMXcBzENzx4cO+waMhxB6APaSMHLZh3bhevBmatT/gIg3VYyOmhxgD8
6LkVKalaDe0tyK3pKmtE4q7SxtXWGnyNx7WVdyaMbA53KSyqjXSKvoQxUdmrwGcJsckC7d124I7v
DauJXz23wFtml2FFmXbdxTdTIIDusQUzXz0nfnNCVVJHEeEalnaFBtLJqj3jiRU7PArjmbAjTABU
M1BXFwyXpdb0KyEFX3juGN3gHB3PYBF1D3U00UIdFclwWUEdoJtv7qev2Wg5N1WMiLCxx34+SwXX
CoGoA55XdN6th+ZEi1GsbXddSMXxomMpwH7JH0hQG4qT9Cauo3zagB3R9Dob2DZWHuxVbE2xmT/E
rhOfpyY3CNuYmnNHj/lRa9u4ARrhb4YmiuFKh4vl2Rmm+TlLyRqsdGBGn33ViaMe6vpmIj79xSHs
fxWIghtU1wyYCVR6jmEfPKGs7UurGsXl7FKJy8WQtvmxts5QeXCqTy1RrorLK0d71iQPFW8oJ+Ha
Y8PsVFH7FNk9SIJaZzPNgmFcUzZfe9YFzOlom7XV+MUts0qwPjlRYlEfW5CxWaLgOT2Q6WfNiqOU
RBJ3lGiSoGbldyIaFWn46deWAJIgk+7V5eaY1sbZ6GGdHHR3F0OGk3pgiW255ZmZcnUdBnJvvGIc
TbuOBHHYsmJrivRM1LSbrCzYHT5fSfKZaleZzaOkGXqVCdAZZa12fM9XST6cs3Avt7N0Aco3chsH
8LmLYh8B7D249M71GYVaCgXEqLOLMbYwGI4cTnv/Sjok8zhjp9vJ6vWaXhBnjYlRrzgGYnICZt0Y
X+eQ5W+duneyJHp8mrH+A2f6KzgTdzyXof2fHw7vP5d/O3ZJ+7ebSlft//nfvxo/fvzyzxVC8JsN
4hEQEwyAH5btH25uYUJbWgzUboBy+3278JP/SM+ry49T+OQiSJ+KoH46P8RvAHSWdNa/4/yARcSE
/sthhbiUHfoL6hlXLqjZj901sSksrbSbH6LYyKqraJZ62nC7KT5P4xB9M/CP0rbQM27szJyr9jFL
6ig9d4Pmfc5QlYCNjIcqdIsnK3HlFryH2ArBIUu7wFvsugq/ksxgRVrM51aPwoUDlWmF1OlSpW7D
8CgZ/6SVv464pFZYPWnOdCQ+Y511t10zU/rZBbTHlAqNTA9y4wltPUAMcA6Nr6i3mSSGkXQcDshG
J9EyPIJFLmmqaOgaKhtzCyHmuu6KYD1NjbMLal2suS/GZ1beuGuYQeVG9TI8c/pKvcrZyNeOqtJ3
s0gQRTvX3WYWIUdiLEa+N3vnUy/bN25X0AGEMx4K0x0x0sKynUzuLVM16/PSwpMVzH1+OZc62nZt
wUAdu/o+nrzx0qRz5o0LvLyqXEdC0ZnK5wQ8wWZMHH8zTu10G2gZX3K4sa6bKIrOqyxXO/ATuEUn
i/fHaK1nvLnRN/Rrta8GzwZvsxTSiRhM42VbKa4hBUWy3jZus5LZ3Xdri/VJVhg7brvufAzdkWKr
8BRprTLPDlblwLKItPESewW1QgQ2PcVhh1M0NjvFZFknE5mly4D47HiK0np6rsJdcIrYilPcdj5F
b91hieFW3zO51Smga53CutH34O4pxGsseV7rlOxN8KBDNsIOsLUjOyL86zbTt/kUCY7FEg+OQ/T8
rUkdz2u35IezOs/Cg8udCren6bK47vksqh09dnW1dmLQuSjnIAhWwHUpdRz5ChBrsnVZrawZ/hJW
7zZ/k2zXgXLYuX8riJhPn4i7qGdryFP6Nrr+GiOD0ePtxHR0Pjb9tLepatkovIfFIZgldzJhDIUZ
A+7QYRpvwpQHu8FBEIlPcdLKp8r1J6AWfgmUEN2/iC9iHBr6rm3sMd0TOMquBpNvzJ5J1udNKkqH
jTy9pDNqeYjLiBJMbfererZGqny7IZgYgaq+eMxYMgVnIzCZ+dlSU27R65rYb0U3zeS9glC9hwGR
srVkET9fzQbsDeAT+ApWNsu1L7pTzr1uwyzYDCLznXNvMLp7EgPDuJMZVqubvqiR4q0+TrBv4Rfk
zKccSu45G3shJRsJqxtJ/CGfEl4WjEwrTbDX3Mc+diq+WaK6pJCdpjDeRmLQNl6a4R5FFvRKiXnD
W3qAGTTzoHyL7Mpvt5yzMGVGoDo49YJYot656nt1N9UtieV6TjTukAyEKRKDrRl8vbLzSLSpbjJW
XUihEfGAoQ/WHOp8WNWlCYK5yNqOv9Lj1IJKbDIBDMPAQSowSQ2uhz7Ny4uxTYtow8BRzfeQGDz9
yVLIes/OLFRwrqFmBhwORHYnMoL+65qOs/M4GotqW+qsAawZW/l7XXNpoSlKAdFlGurSz6Njyc/x
AAsFj9pMQ/Mopb4KGfTO5i6Yn2Q+V49sT/xoK+0o1BdB2ih7HckMOYz4gqtvEih+wCXGGDINZZPO
bFQcwRek2bKqIz8ZViW4KEafFX2R+X6WmXjElOHfEZ5LJeAqUEtZYE6XEPgMWBNd/l6NTsSr42nr
4KQhVy1rLur3itGfta7JawWbeN9GXfJe9pz+vqq2c+I17mw5n5mMQtPON6L6oXAiUmK0SrH3MDk9
3EzSN57dVs0lMA+vuJ+mWYXfxcT/TCV/NZXYAI3/1IV6XzE+/MHO8ONXfswiCNW/OSjRJMuQ7b77
SX/OIsKlX5LDk4OlgZ9YSJI/ZhEb6ypmVos+RrJL5MX5G37OIt5vFn8TKlzg2Kec9L+iVn8Q9GAn
43UlaY3fYtGIFyn9Vy0x88VkB4mhjoVQS1ZrKlihUU9kU9dVMiTbdV4+uEXjfA8hfh3/V/xW/QN1
2v7AicRbi4RporWLBYYpvA96bVrIdmLZpY4p+IZ4AyLRx5dd2oV71uUgVvY4zh3ialM9Y/KiRf2l
YrH9PNEadYu/DaM11c20jXVt9TiEA7stv3KxGUb0WB3twWvExjAbz1klGJLEDgnEuOiVZrnLNeGl
yiibN+yh0keNYfM4uF0uydk0ORAbvHl6I6TnIfuwOv2LZ/5h9lueONrpYlOxHB8E+RK4/0Wo5mkG
taiT6sjVbPxUkV+6NpzC/AuNeHn5fp0wTVhVlCPyErNjxkezYEJ/eRTCE52tkEGOESryY2TXVr12
p6G5cjoau9a/zOH/4M38IEgzU/MhDRfkOiFIPpwf38uaAmwO4u4FWuBwPRaxY2KxX3ynKp0QplMz
YocdVco/Mp7N5l88/LLU+fBkwSaw7mDc51NMUPCPTxbKul+WtAdcTLbJLEAQvFv58HhvO2conkar
6y7GIdsYBlZlpt9gz4qm5xKahTFFcDWglz9/PWyQrR/+IsgLIWcMPt+8B95H3qbO+xJkWdtdKPBA
d8gf1k0ZkJlZFTWugE2PyeKm8Xr50PeAsNeuO0kUtsGZCgv7KQrCuO+la4wHCiIJKiHFhvz3onKb
Yy4791OPj/OinWV8ASlwuBztzLsUKt7OhGScVTfwdREBnWnMcD3ihYCBuSnxb56YJAtluiDTJ2U3
HSGddCtRtfXXiRXITkpzfuLLyOwxpxH2yXaKzK3rBSYaHo6fcx1p9BMMyuFxLAgIEgqiAWFFxrnt
7lSaBvm2ScV8UVAkfZztedH+yhiaVKqIohD9d1Nri6QlzUPgEczouVe2SXdhD2GmD62RWvkWVbip
b9ECi+opbg0S+TksJ+d5Ie20+Sbkdgx1Ed8l8z7ltc5KGWPXXWm4RcY2zYIoxacxdNanupjLeDeY
tftELanAmGTB+vwqMsxA1JKy/MbskCaTz2K6pkoD2PtC6q6afEZO8Kxpo+Bd9/uodOSwx38wdKCb
TNfd5GmV1pvSSupmLUAlDpgweooe/bmeaNubQH9htB5vEqOFrtnl3+a6s/U2HHTBcDS3dZp4WG7d
fhzSlcXa+gsA2TaljWLSQTvCG09D+57SnDbXe+0xL8mzWnFEwtIbxo5r3RQ8ucDcuW6WdUfwdX6D
TT2L8QV4ywkr7UW5yiAuIFQl5WuZjM+Uw96NkbzhF+7xB3jnNqfnddVWF0bp3UEGpEdu9M0rAKlU
bYb61q3YS1CLQMa0Ey7ehCDdtwKuv9UPvGSuITAKzfBkpfec05oBDtuvzzLWn2sJuHrTOX29GwEx
Oqu6g9PD5xfCXZ6v6LcKduUQ5bSrkpTVxMrCJCyQJeP6Mphc426oykvqBg0cdO5wPcVhNBxigVpT
RgsxsSigpBMa5BDbYgXQbrU3fB1s1SQoKE7jLCS45023pWzjjUVb5BMtttYnGXfO1SgwLtCmSo7B
mhICpBNgdRlOV35Sd0+JXQ3+BpyifVFhCFjP1ejeeLZy5ps0MJZaeUiyC+++pOhvRExu6wCzRu+X
0VuSNXSSRzN48jNSiuxwlPIcxn/XbF8rrArXo3Cj9IWIWRYQ/OLuu87sNCk30ajw1I1WlQNtgLfP
W+eZ3WcXj9FW+JGsVkmbd7eBKma5axI/3JGzoAGNg0b3Alit0utUtna2LdMWAX3QQDhZPcvAWCOd
JI86nttsXYCTxxpTJdBpVTHZ7zJQsLCnmEsQVg+6/dD5gdkDI8hj7v05t+CN0xf213gQ7rnfGkOz
p4AlJZaLyv/YeV75HOPbbTYyJbh8HTiF3a0MI7Hq884pTRKSc2t8A3DmGpvRU/P7NEv/W13mvbWV
+Irds8gTQ/dilpnv37fFYJIfax1EjD7wBnM3OhytMlMvuwKZaWgmyvEIwMaZMa/juHefzF65+YoC
yf4y7ILkiwPIDLm9F5wZqbIp6Y9fxOSWA6QPO1HVapMWrrLwk9hc46qixDRZDKTkwiiEXje3ycvg
6gT7fz6XA9J+a5Nb7bOyXUOKhPLW0wUPTjubYmdHi+pYroVva3NH7zH+sCjGexLkzXAZjhmGnqLQ
8SfLluPOUL3+StUstBlzLLw38u/UBxCmGCKiqb3frRX4jktLKAQWK56gzvDByfnuwFx+ZiEVcnIz
MeM5CPQGlqAsN7YamaR/1Lbfv4Z+3/e3ZO1ZhLJqC+GZwUpmGzCOwlobrZZcmDBkPQCISXB8BX1P
tnOwqg3pSf9BLm3LuKcyhyustE1zVzfaFVvXLyDEzBPO+zOY3ZNJLDwbH2pFqwIWhqJ96HLFMpoP
dfgeD/jZ2DKRJdihO0F5MSPMTawgcw7Khun37Bd6s7yhE7p4d1GcCfI3fT7d1rVb+asYsC+QONPs
yqNbh8C7kJBF9JnPRFJvMYbm7PGmBJN+Sty7xnPm0k7ma3Ifh2wI9XxMuRXe9u78nsZV/kBBZfRo
ERSeDrIx6Ba13MSwd21v9v1OGGV1HvnedEhmYyn7HMt5XU5CZ8eo86nGEHrGAh/EXbBaPrzT3jLK
/twR7jSfCcftbsHiJPsxYheyMpD5o20Zz4RjcqbNsxqToIC5GsBRJAlVTVHyiSIQ74IKw3Ib4qwj
dK0sE9G8tqvrCdGLnXMtzrl8tPdmoaM9+GCLrk9vTq6AZvZnOALzwzC57QYiDJvnpNNzstW9qvxX
j8zNZZkumxRVZUtfcW5W5e7PB5tlNv3DVIk0aorlvGDTv4JK+cdBC26iagzD0BeoRT6ENquduRTm
pcVFC/UoAy0f/MUs9dFOw8mEx8TgTJTVO8Gw/viYnJ/ZiudZd0FZaXptum39LAUYOL81u72TsR6v
nMWTiRMnBsVkpuNlhM0k/v53/OcE/JcnYJsKnF8+Jn9fmpB/Hild++MZ+Psv/dTjKT/AK4/zygkW
u9ZyQPhxBoauwuhGA7LPeRfgl+Cg8pOuEi42LybLn5r870dg4Gccq3H5+2HgchImOfkvwFXEkg34
w8eaGofl9A1ljQIG+++sUrnVsyQsC++s9EGyk5P0GUpyvGxnRhgEO8L72EHhGmANDRaXqEyj5hF0
YaTBMS820on423lsWP2tJbLimJ0Mp3kULDTwrrI/0/PTPPCvVNvo5E4VVdZSNxh056nVuKSp8ct4
sFMPTY3IjLWk/BoCwL7VhOaalblYXmUC1LFF/FkPKTutlZlP8LrsWcpPZj2JJ8yiyUH4ifk6ZW6w
69UQHFp7cM9MmbTvLgeAge0f1TPwAlAFq1y611Xb27e5Gk2awEt5UfmWR7G4y7Wy9fWbZ+Z6E2bO
eLH0JeO1mRHGM2nc2rFDDVwyORfRkGHzmDhN4CwNrZdu9t2KIYJ1tDA1954pd/1PKH7+vQoafCmx
bDFQxVsiioeZ3YASAyCqUWO375pj6qutN1TX2YI+7alLX4/e+NJ50XkJ/WDtjLLZtm0DaGQu0djG
ngCE6m4Ts+s3McvKQ6qN4MAsN1yHeagI3Gf1Efpsfk9lA6Xybs3jb6shNR8boqHb1Jmqh7DsvV2b
2TYigKxMUp4yvS+skITZQGnvpumggaxJj3mXSQgqwh5nBq9eYgABrtyJr41HgCoDdpbGlrcUZYt+
p9O815uiavzH4GQSdsY5Zb7NyQqOOOL3DO//6YubfhS8/QWAkTTOUnjxzzeHr7Cf9NvXz+2vK8Mf
v/W7TGf+hm0RccaxLEhQi+j3U6Yznd8W/CEn+e+JJBSdnytDF7spOstCbQxOW8Pfr1HYTZc7F149
gSC4KD3/yjUKgejDNYoHdy24UOAgQ8tFMvvjbZCARYbHKXUOzmipCECpCcouUbH7as1BcuOmIHO4
DjESb0Dx6+mynObhLa3N6Q5coBo3NBUET0lQMVtEHRK/pczbsBjcL0xPnblpJ0FHWRoMdHQkU3KP
v2hmKdDAZPKSQXkkzyvzaWYWNbZ4sNFZUkYzh10AePBVI7uAc+CE7y4yYMdukim3Dx5JnXjHpmRo
iPK5w7wx234GnF7HvrkucbTNkVTF2psrsfJ9+ufbpePRbZrkS5Io58aIzYQo5akOMkg956GJW8wQ
IIeosVqqHw84CQiihgWxUSARXvoQe3X7gOOOMnnDTrGz9KHswLic+imtparSX0oryX3TXylOXZYo
BeGxOTVcVj0woE2kNZJk51EsgLAxt2clOKDuwhjivbQIJke1xWrInEM/OxAaj8xNM86uPGQuLSV9
NEEuhy/iwRcvy3zTtQCPIW25IXsUmuusnuqXZb+iT7uWwvPYu6RO4hQ431XQbrNlNUOtGcuG074m
O+1u/MJiC1hB7QOF2VLBvelsIrHrrG2qy6o2ZyxBjWnMe+e0E6JDlP2Q5aaUzhD6WPZH3vdlEmEz
v9hZNrEuQlHLxslOpY/zfTBMJsvTUqo7Lai6ZVflh6r7Mp4WWH1Y+SkdAX5nrrp8tLIdqxsX02PS
qff8tABT8WS/RVlZwGHHhXcZFGKK7gK62tiZBeNYPM6FCqe1qMQkNnUm8XOIOBQs3HJUGfyeSD3Y
/uBYWXuqK9JkHyVJfpWFVG/tnWkmnyZ6q4wv2rayiOlGYIiol3Dl09B3sfXJdY28ufFqazjSQ8op
mK9n4W7DkaKaWy+uk4corEJzq9qmMG9CQv8xbMHlp5t2McgkfvnScU68I/5hH7EQGuMamW90zsJe
1FfmQjk4y/rcerJdn02W76fiVVktpzWHxN68TbXuzghcR84KgQqQpJV0FSshmyiLG25N0aE4bZ0u
B5vMWwWPYF7QBPN3TAEH8BQPocs6EH7BwjII2A3vZdSONL8urAN14h4kCwJhWmAIVJbDRbC+QxIa
GmKq83mBJ3QVFqjNSNTD3Tu60dfQpdXRLKsRvDoLflFjn1jhUBafASEmd3YVP0Kd8J6dmlqEdEE4
5CN8TFAvKFAL4IGLoKq2UKfblwFqU8jJknYeLDmV5Oc54d3NmeqdA+unvlwNESQLEkUdfTjOiS8B
sRTWhNBgJ7CMQaCoTjQKyInxF5ZcxkHbVvhFnbgVAIr5IrrdAgGF0ALbwpttqZ4TPh7zek7AJd6H
TmkBl3bGQCxnYnx+COlBeuD85GBtCjnDmfcQ2TzQFh0L5jdUPOoImyEYSEVnWn4rcrD/RKb9QR4D
Dznz2iBQtomoLAnPIFhX41vnQOflSRoAB7YRiNIIs342Yiaasx6qt2349ZrGQcvZRMnIVjduksq5
bkLpLTqA8FhOKnLXzjqrssLfZKh40U5Y2eKfaAzxxTR1xWRA32O7snsF2TW0kubFU2qEfzk1hBVN
z+iiqyaf2JlLFGe5mpFuwau5MhpwmbfjA63Y8Uswcm3RSGMXZZPk2DhV798HPXHpXSD1AtUKZPA2
TZZ8siIJNDYUwN3WDnTwq2JmpbBSkHmetUeB9cpXKgsu4a37x4iv1lMb1XWyDefUTM5NEAD0JkH+
F2sh217vA5nNFPxknQK1JAUtW/bYlNANSHVpdjAtNBGFdHxMOCTUK7AjGH/DXkdfMiwVb3B2+ahx
WxhBozII02FYVMa6sKbx2YiHuljXjcHbUOHanGgTXNzmvIFy67V9a2NjjYNuP9Tm4IGYc2R9FRVs
kdY1IIBrNza5tJJg1NnB50u9dIjHFKIJVzjl3pvdESiUE7ObVilOW8qaXBDHVh1o4wwbYXjXpi2q
EZbqBvEHVOKApTPysYWEI7FNlnvF9NT0XdvtpqzCOV7VfpP/G2Xe/1/myQOb8LDH2vKfj3eXVfNG
c92vw93vv/XzBAqpE9pPSO+3BUPhtOf8eQINf2N5xLGUMmDy3B9OoPBrqML1MU5bLGo5nP4MlWMx
I13D1snkosSi51/LDJ1KvX9VVnCBMWJa2GmXFFIolj3tL/u6dtH+MbNxBOX4Ska7g4dHex6Jutqe
7iJtjW84hv09g1Z5KMoACdvNu+YSA4jtHQfR1Tt6YmaA+1Y/rZKeswiRAKe9IMbZ3zD3tPfGEuvz
l4Af7Mr5fRDTY/Y9/XdKAip++tZWZgE/RDvn2p/zPRMeSB/C45v+lCTEyi7JaudBgXOSZVDUNRqu
B4B90NP0lcBBUWbPtoAmz43jO+0LlUDxjhNQ9qn15pF2JsY/y1loX0tE/b5GzS35Ek/zgwWe7DiY
qr4Ssmiu43zKb82aroyamfYeA1u3SMD2BTFGdTuiM8TrHvz/vWybaQPhqb2YZorMN7QGyYl1wtRw
CdPGxrDE6GF3mbJvpKHcbA2qDQZKysDs4Se3ymet06/xNPg39khR764bPWmsY2uGeKcTnWYMs6n3
HHvKv7N6yzmPRrQ98oU0SK06Vy49ZYnp3KZeNa5nnu87/mY42LER73TgT/uyjZozAzu9SUa/8DY4
xZwz/MXdjbLbmREpr177ngawlU7x7exbXvoDm2jsa+kIVntklDCT0cWe3clN5JgozuH8Zovqa4fh
aMW9X5z3HowN3dBzGBZJs1M0Ouz6QCCkx+K9jrpnGVDdhAel/yoqw7lSqilZWDgT3jdGenxS2Zb5
rvl/TTb7IQAuqhauoURPt0STp7u3lnhM+1NVWv7fG3IZ+tNiLfo3fujP/6H/2TE3RHT9cBk8/U2n
P/jP/on8M39y9+3tv/8L4czyKQfA3/Zff8vpbPrxvxshihoXnv/L3Bnstg3DAPRXgn1A4MZx3BxW
YOuhxbD1smLAjprrNS6SeHDiYf2cHXveJ+TH9mjZqeTEXjoWbYxeUicUSUkkRVIkBQPIT5DHClyH
OV3k91Nm+dj/nT7U7bVSafCORJ9QZlnPgJAumDyI8hYDJoTscTFXb4MAHyEa5+UZkOTlci0L8DbL
l65Kg/zDiG9BeJz9UTicUiyfy6n4X13iJSmaXBwaPUztGC9PtrlZEObMVusiS9Yu2eSx4OrwlP9T
V30YDMcR5VqicSwzX82tR77kYXHYQZnj2nmVWe8kn6j7gdPeAuFM++nwlMSYQNzeHtnBhPqIU9LL
AitXjmjWY8qGKGd9FEuiP91PZFtXT5v80TCguTcZQza8cUTkc4E91oo6KiJxCZiMQ3b8fvrxUBKK
oe3Ma8m61pJ9FPYn1Ie3SNmEwq3+fYquqzpuy8Kvyd+V+NOR9NY5GVmpcHyrIAojrcZnFUSUP51y
N95SSaaaLwRCic1xtqnVyxHtguoopJUC0TCKue0VIUVdujF4phx9YpIw7fI4PsVH8FO7B6QqWoTq
Q5rulQFwgbCF2Hzko8pzdHuAGp9jNRfGQwxadCDCsHoA6K4FqQY8jumYRRry4fr/gI2yPT/gAZ/f
VCeHLCXrdPeA0fWFxnLefV9bzWIai2XofVHiZXZsK1Ll85knbCvD1nnZGLrVOPXPawJ3h/bGaqhq
/nmZpYUpktl99aKJ4F2ZBcePd7elWZEqgKd1na5cKw/mNx/3Bvu29l8f+PfmzgzOAf89L5aZl49g
rchHgt++8djhCJknDDD4XBYN1jIPDIKO0Q5ybhY/0mSWNpAEMiLsGfjDTBrS+VzANLohcqpGeUbf
AMNfA0pwtparGnQO3MxPLrHGoR5yR1u+6oD//6vwU/orS/LBOV4Clx329K5FurvmuRLri5KyS3el
WXt1l2o7VIv1BRKvoOCby4/axNOCvsxuzNwvAo8jI8R41kL+gCBZJT7O1iDTQr4y96bI/FMuGUiY
emrIZfozH3xMN38810FtSGmhdzfRUi6+7pKwSsCiajcPa+MvPXIJxbLSsuNfxcqUuB9y3V07RLY0
89yT2rW9peVN9604JcrX5hsmhLcr6ZwqPhItytdmYcp51lKQ4WgiqThq4D05kkqOfMHeSigO2SAp
upfaXOLh1WL9tSRvavPbkyVhHIbPwO3elCwlR4iTznKTtBAfkzj1DOZZb7BRi/jmQWyHZuJkJrdu
7/653Gerb73XuxZ845bf9zP/eCLfSOapKc7+AgAA//8=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microsoft.com/office/2014/relationships/chartEx" Target="../charts/chartEx2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147637</xdr:rowOff>
    </xdr:from>
    <xdr:to>
      <xdr:col>8</xdr:col>
      <xdr:colOff>457200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071A1-E8F2-F784-35E5-76539278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2</xdr:row>
      <xdr:rowOff>57150</xdr:rowOff>
    </xdr:from>
    <xdr:to>
      <xdr:col>20</xdr:col>
      <xdr:colOff>504824</xdr:colOff>
      <xdr:row>16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AF54B86-7057-5438-7943-07CF31B9B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99510" y="416379"/>
              <a:ext cx="4963885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466724</xdr:colOff>
      <xdr:row>17</xdr:row>
      <xdr:rowOff>76200</xdr:rowOff>
    </xdr:from>
    <xdr:to>
      <xdr:col>18</xdr:col>
      <xdr:colOff>47624</xdr:colOff>
      <xdr:row>31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B7A710-FEF0-9B4C-C9FA-EBE947D9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551888</xdr:colOff>
      <xdr:row>35</xdr:row>
      <xdr:rowOff>10085</xdr:rowOff>
    </xdr:from>
    <xdr:to>
      <xdr:col>8</xdr:col>
      <xdr:colOff>551888</xdr:colOff>
      <xdr:row>49</xdr:row>
      <xdr:rowOff>86285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ADD46D-A7F3-3903-2F47-42DCEBC9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244079</xdr:colOff>
      <xdr:row>38</xdr:row>
      <xdr:rowOff>94356</xdr:rowOff>
    </xdr:from>
    <xdr:to>
      <xdr:col>19</xdr:col>
      <xdr:colOff>261938</xdr:colOff>
      <xdr:row>52</xdr:row>
      <xdr:rowOff>128884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0C631E9-FA75-B80E-8B03-E7A0D3737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515471</xdr:colOff>
      <xdr:row>19</xdr:row>
      <xdr:rowOff>29135</xdr:rowOff>
    </xdr:from>
    <xdr:to>
      <xdr:col>7</xdr:col>
      <xdr:colOff>493059</xdr:colOff>
      <xdr:row>33</xdr:row>
      <xdr:rowOff>26894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B38053F-4968-2408-2A6A-B29F2EF5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345142</xdr:colOff>
      <xdr:row>0</xdr:row>
      <xdr:rowOff>140074</xdr:rowOff>
    </xdr:from>
    <xdr:to>
      <xdr:col>8</xdr:col>
      <xdr:colOff>345142</xdr:colOff>
      <xdr:row>15</xdr:row>
      <xdr:rowOff>25774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83B9A01-8C8D-BE13-BBF9-24B3CD431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606798</xdr:colOff>
      <xdr:row>18</xdr:row>
      <xdr:rowOff>12607</xdr:rowOff>
    </xdr:from>
    <xdr:to>
      <xdr:col>18</xdr:col>
      <xdr:colOff>187698</xdr:colOff>
      <xdr:row>32</xdr:row>
      <xdr:rowOff>88807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BC0187F-24F0-0230-C45F-0DCBC97E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551889</xdr:colOff>
      <xdr:row>34</xdr:row>
      <xdr:rowOff>142596</xdr:rowOff>
    </xdr:from>
    <xdr:to>
      <xdr:col>8</xdr:col>
      <xdr:colOff>551889</xdr:colOff>
      <xdr:row>49</xdr:row>
      <xdr:rowOff>22693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CC15957-1606-6270-5455-C3F054FB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319369</xdr:colOff>
      <xdr:row>18</xdr:row>
      <xdr:rowOff>77601</xdr:rowOff>
    </xdr:from>
    <xdr:to>
      <xdr:col>8</xdr:col>
      <xdr:colOff>296957</xdr:colOff>
      <xdr:row>32</xdr:row>
      <xdr:rowOff>75360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338CDAA-8AD2-D419-3FCE-2E1ADA9D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418196</xdr:colOff>
      <xdr:row>15</xdr:row>
      <xdr:rowOff>119248</xdr:rowOff>
    </xdr:from>
    <xdr:to>
      <xdr:col>23</xdr:col>
      <xdr:colOff>483124</xdr:colOff>
      <xdr:row>41</xdr:row>
      <xdr:rowOff>162622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902C675-C710-4015-97A3-92E1B60EC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282" y="2813462"/>
              <a:ext cx="8338071" cy="4713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512933</xdr:colOff>
      <xdr:row>37</xdr:row>
      <xdr:rowOff>119828</xdr:rowOff>
    </xdr:from>
    <xdr:to>
      <xdr:col>8</xdr:col>
      <xdr:colOff>524139</xdr:colOff>
      <xdr:row>52</xdr:row>
      <xdr:rowOff>79545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E13384-0944-4FFE-85A2-2C87F2DDC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306773</xdr:colOff>
      <xdr:row>19</xdr:row>
      <xdr:rowOff>101607</xdr:rowOff>
    </xdr:from>
    <xdr:to>
      <xdr:col>6</xdr:col>
      <xdr:colOff>278781</xdr:colOff>
      <xdr:row>37</xdr:row>
      <xdr:rowOff>116159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7CD190-1BF9-4078-AA87-91BAEC4F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47613</xdr:colOff>
      <xdr:row>21</xdr:row>
      <xdr:rowOff>112352</xdr:rowOff>
    </xdr:from>
    <xdr:to>
      <xdr:col>14</xdr:col>
      <xdr:colOff>58818</xdr:colOff>
      <xdr:row>36</xdr:row>
      <xdr:rowOff>76493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F07DB4-4CFE-454F-9DEE-A21504939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538700</xdr:colOff>
      <xdr:row>5</xdr:row>
      <xdr:rowOff>27488</xdr:rowOff>
    </xdr:from>
    <xdr:to>
      <xdr:col>12</xdr:col>
      <xdr:colOff>534329</xdr:colOff>
      <xdr:row>19</xdr:row>
      <xdr:rowOff>113712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F23D27-7B5F-4DA7-9293-87CBA191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548243</xdr:colOff>
      <xdr:row>14</xdr:row>
      <xdr:rowOff>127163</xdr:rowOff>
    </xdr:from>
    <xdr:to>
      <xdr:col>28</xdr:col>
      <xdr:colOff>121122</xdr:colOff>
      <xdr:row>27</xdr:row>
      <xdr:rowOff>172648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orma de pago">
              <a:extLst>
                <a:ext uri="{FF2B5EF4-FFF2-40B4-BE49-F238E27FC236}">
                  <a16:creationId xmlns:a16="http://schemas.microsoft.com/office/drawing/2014/main" id="{EE2C7072-AC45-0B49-DB20-99478B0BB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98243" y="2794163"/>
              <a:ext cx="1858879" cy="252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473046</xdr:colOff>
      <xdr:row>14</xdr:row>
      <xdr:rowOff>127163</xdr:rowOff>
    </xdr:from>
    <xdr:to>
      <xdr:col>31</xdr:col>
      <xdr:colOff>45925</xdr:colOff>
      <xdr:row>27</xdr:row>
      <xdr:rowOff>172648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tegoría">
              <a:extLst>
                <a:ext uri="{FF2B5EF4-FFF2-40B4-BE49-F238E27FC236}">
                  <a16:creationId xmlns:a16="http://schemas.microsoft.com/office/drawing/2014/main" id="{28192337-BBA6-76C2-4C04-21CF217F8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09046" y="2794163"/>
              <a:ext cx="1858879" cy="252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473046</xdr:colOff>
      <xdr:row>28</xdr:row>
      <xdr:rowOff>127164</xdr:rowOff>
    </xdr:from>
    <xdr:to>
      <xdr:col>28</xdr:col>
      <xdr:colOff>45925</xdr:colOff>
      <xdr:row>41</xdr:row>
      <xdr:rowOff>172648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eses (Fecha de orden)">
              <a:extLst>
                <a:ext uri="{FF2B5EF4-FFF2-40B4-BE49-F238E27FC236}">
                  <a16:creationId xmlns:a16="http://schemas.microsoft.com/office/drawing/2014/main" id="{C1AC7774-E8BD-C0B1-B1BD-9701AC6BA8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 de orden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3046" y="5461164"/>
              <a:ext cx="1858879" cy="2521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322651</xdr:colOff>
      <xdr:row>29</xdr:row>
      <xdr:rowOff>77032</xdr:rowOff>
    </xdr:from>
    <xdr:to>
      <xdr:col>30</xdr:col>
      <xdr:colOff>662177</xdr:colOff>
      <xdr:row>42</xdr:row>
      <xdr:rowOff>137189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Vendedor">
              <a:extLst>
                <a:ext uri="{FF2B5EF4-FFF2-40B4-BE49-F238E27FC236}">
                  <a16:creationId xmlns:a16="http://schemas.microsoft.com/office/drawing/2014/main" id="{F830F284-5F22-3C7D-A4DF-8917AB49E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58651" y="5601532"/>
              <a:ext cx="1863526" cy="2536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IL ARIADNA MONTALVO CONTRERAS" refreshedDate="45757.436542939817" createdVersion="8" refreshedVersion="8" minRefreshableVersion="3" recordCount="369" xr:uid="{A1888CFE-A72D-49C5-B7FE-2CE4199A2FA4}">
  <cacheSource type="worksheet">
    <worksheetSource ref="B5:R374" sheet="Hoja1"/>
  </cacheSource>
  <cacheFields count="21">
    <cacheField name="Folio" numFmtId="0">
      <sharedItems containsSemiMixedTypes="0" containsString="0" containsNumber="1" containsInteger="1" minValue="1001" maxValue="1432" count="36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4"/>
        <n v="1065"/>
        <n v="1067"/>
        <n v="1070"/>
        <n v="1071"/>
        <n v="1075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8"/>
        <n v="1129"/>
        <n v="1131"/>
        <n v="1134"/>
        <n v="1135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1"/>
        <n v="1162"/>
        <n v="1164"/>
        <n v="1167"/>
        <n v="1168"/>
        <n v="1172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3"/>
        <n v="1204"/>
        <n v="1206"/>
        <n v="1209"/>
        <n v="1210"/>
        <n v="1214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70"/>
        <n v="1271"/>
        <n v="1273"/>
        <n v="1276"/>
        <n v="1277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9"/>
        <n v="1310"/>
        <n v="1312"/>
        <n v="1315"/>
        <n v="1316"/>
        <n v="1320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50"/>
        <n v="1351"/>
        <n v="1353"/>
        <n v="1356"/>
        <n v="1357"/>
        <n v="1361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6"/>
        <n v="1407"/>
        <n v="1409"/>
        <n v="1412"/>
        <n v="1413"/>
        <n v="1417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</sharedItems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 count="12">
        <s v="Mazatlán"/>
        <s v="Querétaro"/>
        <s v="Monterrey"/>
        <s v="Puerto Vallarta"/>
        <s v="Acapulco"/>
        <s v="Tijuana"/>
        <s v="Toluca"/>
        <s v="León"/>
        <s v="Chihuahua"/>
        <s v="Ciudad de México"/>
        <s v="Torreón"/>
        <s v="Guadalajara"/>
      </sharedItems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 count="119">
        <d v="2018-01-29T00:00:00"/>
        <d v="2018-01-06T00:00:00"/>
        <d v="2018-01-14T00:00:00"/>
        <d v="2018-01-10T00:00:00"/>
        <d v="2018-01-31T00:00:00"/>
        <d v="2018-01-05T00:00:00"/>
        <d v="2018-01-08T00:00:00"/>
        <d v="2018-01-30T00:00:00"/>
        <d v="2018-01-12T00:00:00"/>
        <m/>
        <d v="2018-01-11T00:00:00"/>
        <d v="2018-02-10T00:00:00"/>
        <d v="2018-02-05T00:00:00"/>
        <d v="2018-02-08T00:00:00"/>
        <d v="2018-03-02T00:00:00"/>
        <d v="2018-02-12T00:00:00"/>
        <d v="2018-02-11T00:00:00"/>
        <d v="2018-02-27T00:00:00"/>
        <d v="2018-02-28T00:00:00"/>
        <d v="2018-03-03T00:00:00"/>
        <d v="2018-03-11T00:00:00"/>
        <d v="2018-03-08T00:00:00"/>
        <d v="2018-03-10T00:00:00"/>
        <d v="2018-03-27T00:00:00"/>
        <d v="2018-03-28T00:00:00"/>
        <d v="2018-03-31T00:00:00"/>
        <d v="2018-03-06T00:00:00"/>
        <d v="2018-03-05T00:00:00"/>
        <d v="2018-03-12T00:00:00"/>
        <d v="2018-03-30T00:00:00"/>
        <d v="2018-04-06T00:00:00"/>
        <d v="2018-04-14T00:00:00"/>
        <d v="2018-04-10T00:00:00"/>
        <d v="2018-05-01T00:00:00"/>
        <d v="2018-04-05T00:00:00"/>
        <d v="2018-04-08T00:00:00"/>
        <d v="2018-04-30T00:00:00"/>
        <d v="2018-04-12T00:00:00"/>
        <d v="2018-05-31T00:00:00"/>
        <d v="2018-05-05T00:00:00"/>
        <d v="2018-05-08T00:00:00"/>
        <d v="2018-05-30T00:00:00"/>
        <d v="2018-05-10T00:00:00"/>
        <d v="2018-05-12T00:00:00"/>
        <d v="2018-05-11T00:00:00"/>
        <d v="2018-05-27T00:00:00"/>
        <d v="2018-05-28T00:00:00"/>
        <d v="2018-05-06T00:00:00"/>
        <d v="2018-06-12T00:00:00"/>
        <d v="2018-06-30T00:00:00"/>
        <d v="2018-06-11T00:00:00"/>
        <d v="2018-06-08T00:00:00"/>
        <d v="2018-06-10T00:00:00"/>
        <d v="2018-06-27T00:00:00"/>
        <d v="2018-06-28T00:00:00"/>
        <d v="2018-07-01T00:00:00"/>
        <d v="2018-06-06T00:00:00"/>
        <d v="2018-06-05T00:00:00"/>
        <d v="2018-07-30T00:00:00"/>
        <d v="2018-07-11T00:00:00"/>
        <d v="2018-07-08T00:00:00"/>
        <d v="2018-07-10T00:00:00"/>
        <d v="2018-07-27T00:00:00"/>
        <d v="2018-07-28T00:00:00"/>
        <d v="2018-07-31T00:00:00"/>
        <d v="2018-07-06T00:00:00"/>
        <d v="2018-07-05T00:00:00"/>
        <d v="2018-07-12T00:00:00"/>
        <d v="2018-08-30T00:00:00"/>
        <d v="2018-08-10T00:00:00"/>
        <d v="2018-08-12T00:00:00"/>
        <d v="2018-08-11T00:00:00"/>
        <d v="2018-08-08T00:00:00"/>
        <d v="2018-08-27T00:00:00"/>
        <d v="2018-08-28T00:00:00"/>
        <d v="2018-08-31T00:00:00"/>
        <d v="2018-08-06T00:00:00"/>
        <d v="2018-09-12T00:00:00"/>
        <d v="2018-09-30T00:00:00"/>
        <d v="2018-09-11T00:00:00"/>
        <d v="2018-09-08T00:00:00"/>
        <d v="2018-09-10T00:00:00"/>
        <d v="2018-09-27T00:00:00"/>
        <d v="2018-09-28T00:00:00"/>
        <d v="2018-10-01T00:00:00"/>
        <d v="2018-09-06T00:00:00"/>
        <d v="2018-09-05T00:00:00"/>
        <d v="2018-10-08T00:00:00"/>
        <d v="2018-10-30T00:00:00"/>
        <d v="2018-10-10T00:00:00"/>
        <d v="2018-10-12T00:00:00"/>
        <d v="2018-10-11T00:00:00"/>
        <d v="2018-10-27T00:00:00"/>
        <d v="2018-10-28T00:00:00"/>
        <d v="2018-10-31T00:00:00"/>
        <d v="2018-10-06T00:00:00"/>
        <d v="2018-10-05T00:00:00"/>
        <d v="2018-11-12T00:00:00"/>
        <d v="2018-11-30T00:00:00"/>
        <d v="2018-11-11T00:00:00"/>
        <d v="2018-11-08T00:00:00"/>
        <d v="2018-11-10T00:00:00"/>
        <d v="2018-11-27T00:00:00"/>
        <d v="2018-11-28T00:00:00"/>
        <d v="2018-12-01T00:00:00"/>
        <d v="2018-11-06T00:00:00"/>
        <d v="2018-11-05T00:00:00"/>
        <d v="2018-12-29T00:00:00"/>
        <d v="2018-12-06T00:00:00"/>
        <d v="2018-12-14T00:00:00"/>
        <d v="2018-12-10T00:00:00"/>
        <d v="2018-12-31T00:00:00"/>
        <d v="2018-12-05T00:00:00"/>
        <d v="2018-12-08T00:00:00"/>
        <d v="2018-12-30T00:00:00"/>
        <d v="2018-12-12T00:00:00"/>
        <d v="2018-12-11T00:00:00"/>
        <d v="2018-12-27T00:00:00"/>
        <d v="2018-12-28T00:00:00"/>
      </sharedItems>
      <fieldGroup par="20"/>
    </cacheField>
    <cacheField name="Empresa fletera" numFmtId="0">
      <sharedItems containsBlank="1" count="4">
        <s v="Empresa de embarque B"/>
        <s v="Empresa de embarque A"/>
        <s v="Empresa de embarque C"/>
        <m/>
      </sharedItems>
    </cacheField>
    <cacheField name="Forma de pago" numFmtId="0">
      <sharedItems containsBlank="1" count="4">
        <s v="Cheque"/>
        <s v="Tarjeta de crédito"/>
        <s v="Efectivo"/>
        <m/>
      </sharedItems>
    </cacheField>
    <cacheField name="Nombre del producto" numFmtId="0">
      <sharedItems containsBlank="1" count="25">
        <s v="Cerveza"/>
        <s v="Ciruelas secas"/>
        <s v="Peras secas"/>
        <s v="Manzanas secas"/>
        <s v="Té chai"/>
        <s v="Café"/>
        <s v="Galletas de chocolate"/>
        <s v="Chocolate"/>
        <s v="Almejas"/>
        <s v="Salsa curry"/>
        <s v="Té verde"/>
        <s v="Jalea de fresa"/>
        <s v="Condimento cajún"/>
        <s v="Carne de cangrejo"/>
        <s v="Ravioli"/>
        <s v="Mozzarella"/>
        <s v="Jarabe"/>
        <m/>
        <s v="Almendras"/>
        <s v="Cóctel de frutas"/>
        <s v="Pasta penne"/>
        <s v="Bolillos"/>
        <s v="Aceite de oliva"/>
        <s v="Mermelada de zarzamora"/>
        <s v="Arroz de grano largo"/>
      </sharedItems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 count="23">
        <n v="196"/>
        <n v="49"/>
        <n v="420"/>
        <n v="742"/>
        <n v="252"/>
        <n v="644"/>
        <n v="128.80000000000001"/>
        <n v="178.5"/>
        <n v="135.1"/>
        <n v="560"/>
        <n v="41.86"/>
        <n v="350"/>
        <n v="308"/>
        <n v="257.60000000000002"/>
        <n v="273"/>
        <n v="487.2"/>
        <n v="140"/>
        <m/>
        <n v="546"/>
        <n v="532"/>
        <n v="298.89999999999998"/>
        <n v="1134"/>
        <n v="98"/>
      </sharedItems>
    </cacheField>
    <cacheField name="Cantidad" numFmtId="0">
      <sharedItems containsString="0" containsBlank="1" containsNumber="1" containsInteger="1" minValue="10" maxValue="100" count="91">
        <n v="49"/>
        <n v="47"/>
        <n v="69"/>
        <n v="89"/>
        <n v="11"/>
        <n v="81"/>
        <n v="44"/>
        <n v="38"/>
        <n v="88"/>
        <n v="94"/>
        <n v="91"/>
        <n v="32"/>
        <n v="55"/>
        <n v="90"/>
        <n v="24"/>
        <n v="34"/>
        <n v="17"/>
        <n v="42"/>
        <n v="58"/>
        <n v="67"/>
        <n v="100"/>
        <n v="63"/>
        <n v="57"/>
        <n v="71"/>
        <n v="30"/>
        <m/>
        <n v="72"/>
        <n v="13"/>
        <n v="27"/>
        <n v="98"/>
        <n v="21"/>
        <n v="26"/>
        <n v="96"/>
        <n v="16"/>
        <n v="75"/>
        <n v="53"/>
        <n v="85"/>
        <n v="97"/>
        <n v="46"/>
        <n v="65"/>
        <n v="77"/>
        <n v="37"/>
        <n v="48"/>
        <n v="74"/>
        <n v="12"/>
        <n v="62"/>
        <n v="35"/>
        <n v="95"/>
        <n v="83"/>
        <n v="59"/>
        <n v="14"/>
        <n v="43"/>
        <n v="36"/>
        <n v="41"/>
        <n v="31"/>
        <n v="52"/>
        <n v="29"/>
        <n v="73"/>
        <n v="25"/>
        <n v="82"/>
        <n v="84"/>
        <n v="51"/>
        <n v="66"/>
        <n v="87"/>
        <n v="64"/>
        <n v="19"/>
        <n v="23"/>
        <n v="22"/>
        <n v="40"/>
        <n v="80"/>
        <n v="28"/>
        <n v="60"/>
        <n v="33"/>
        <n v="39"/>
        <n v="79"/>
        <n v="61"/>
        <n v="76"/>
        <n v="92"/>
        <n v="93"/>
        <n v="18"/>
        <n v="99"/>
        <n v="10"/>
        <n v="86"/>
        <n v="78"/>
        <n v="54"/>
        <n v="68"/>
        <n v="50"/>
        <n v="20"/>
        <n v="70"/>
        <n v="15"/>
        <n v="45"/>
      </sharedItems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</cacheField>
    <cacheField name="Tarifa de envío" numFmtId="8">
      <sharedItems containsSemiMixedTypes="0" containsString="0" containsNumber="1" minValue="52.28" maxValue="10779.8" count="360">
        <n v="931.59"/>
        <n v="232.6"/>
        <n v="2782.08"/>
        <n v="6273.61"/>
        <n v="52.28"/>
        <n v="1979.96"/>
        <n v="2776.93"/>
        <n v="504.12"/>
        <n v="1110.77"/>
        <n v="1711.46"/>
        <n v="1290.8800000000001"/>
        <n v="1863.68"/>
        <n v="3542"/>
        <n v="864.12"/>
        <n v="388.04"/>
        <n v="1545.6"/>
        <n v="1130.5"/>
        <n v="502.66"/>
        <n v="589.39"/>
        <n v="384.99"/>
        <n v="211.27"/>
        <n v="1058.4000000000001"/>
        <n v="3772.55"/>
        <n v="280.45999999999998"/>
        <n v="1310.47"/>
        <n v="1606.65"/>
        <n v="1540.54"/>
        <n v="4143.6400000000003"/>
        <n v="1335.94"/>
        <n v="1809.92"/>
        <n v="917.28"/>
        <n v="1680"/>
        <n v="602"/>
        <n v="434"/>
        <n v="644"/>
        <n v="684.32"/>
        <n v="230.5"/>
        <n v="3991.68"/>
        <n v="331.53"/>
        <n v="2081.41"/>
        <n v="346.53"/>
        <n v="1280.02"/>
        <n v="220.45"/>
        <n v="2867.48"/>
        <n v="749.7"/>
        <n v="1490.58"/>
        <n v="4152.96"/>
        <n v="1234.69"/>
        <n v="4851.84"/>
        <n v="323.37"/>
        <n v="1516.52"/>
        <n v="514.48"/>
        <n v="1007.64"/>
        <n v="4998"/>
        <n v="1274.3499999999999"/>
        <n v="650.44000000000005"/>
        <n v="2754.36"/>
        <n v="1336.68"/>
        <n v="1724.63"/>
        <n v="1411.2"/>
        <n v="282.74"/>
        <n v="8993.75"/>
        <n v="344.47"/>
        <n v="3038.67"/>
        <n v="672"/>
        <n v="4135.04"/>
        <n v="770"/>
        <n v="102.9"/>
        <n v="3789.52"/>
        <n v="1932"/>
        <n v="1127.6400000000001"/>
        <n v="228.14"/>
        <n v="1920.74"/>
        <n v="5996.93"/>
        <n v="159.19999999999999"/>
        <n v="822.52"/>
        <n v="643.49"/>
        <n v="1283.45"/>
        <n v="961.52"/>
        <n v="6491.52"/>
        <n v="1437.1"/>
        <n v="364.68"/>
        <n v="3989.58"/>
        <n v="963.9"/>
        <n v="1196.58"/>
        <n v="966"/>
        <n v="337.46"/>
        <n v="1358.28"/>
        <n v="237.41"/>
        <n v="592.54999999999995"/>
        <n v="3563.28"/>
        <n v="2318.4"/>
        <n v="761.12"/>
        <n v="143.58000000000001"/>
        <n v="1916.54"/>
        <n v="1729"/>
        <n v="942.48"/>
        <n v="538.64"/>
        <n v="213.44"/>
        <n v="322.32"/>
        <n v="738.11"/>
        <n v="5157.1499999999996"/>
        <n v="305.58"/>
        <n v="949.75"/>
        <n v="2149.06"/>
        <n v="1856.72"/>
        <n v="1580.54"/>
        <n v="3965.36"/>
        <n v="624.04"/>
        <n v="960.96"/>
        <n v="1043.76"/>
        <n v="1222.3800000000001"/>
        <n v="1615.67"/>
        <n v="432.18"/>
        <n v="342.54"/>
        <n v="2738.61"/>
        <n v="726.77"/>
        <n v="1050.4000000000001"/>
        <n v="1193.92"/>
        <n v="5762.4"/>
        <n v="4343.78"/>
        <n v="1470"/>
        <n v="2414.7199999999998"/>
        <n v="464.97"/>
        <n v="144.06"/>
        <n v="246.14"/>
        <n v="814.97"/>
        <n v="1416.8"/>
        <n v="209.22"/>
        <n v="802.49"/>
        <n v="2574.9699999999998"/>
        <n v="714.99"/>
        <n v="4244.49"/>
        <n v="1337.7"/>
        <n v="2085.44"/>
        <n v="989.18"/>
        <n v="658.56"/>
        <n v="2609.4"/>
        <n v="834.92"/>
        <n v="1004.64"/>
        <n v="1594.85"/>
        <n v="801.11"/>
        <n v="10779.8"/>
        <n v="591.82000000000005"/>
        <n v="1534.68"/>
        <n v="352.8"/>
        <n v="1536.64"/>
        <n v="1004.92"/>
        <n v="423.36"/>
        <n v="1557.36"/>
        <n v="1920.41"/>
        <n v="4765.6000000000004"/>
        <n v="1016.49"/>
        <n v="1730.74"/>
        <n v="1625.78"/>
        <n v="2807.11"/>
        <n v="598.5"/>
        <n v="5564.83"/>
        <n v="1893.36"/>
        <n v="1038.8"/>
        <n v="4476.78"/>
        <n v="357.32"/>
        <n v="335.68"/>
        <n v="423.54"/>
        <n v="1271.26"/>
        <n v="1731.91"/>
        <n v="1341.75"/>
        <n v="1662.86"/>
        <n v="5045.04"/>
        <n v="482.23"/>
        <n v="480.76"/>
        <n v="2493.7199999999998"/>
        <n v="327.62"/>
        <n v="309.12"/>
        <n v="432.77"/>
        <n v="1370.17"/>
        <n v="6237"/>
        <n v="180.61"/>
        <n v="1249.67"/>
        <n v="1330.56"/>
        <n v="560"/>
        <n v="1086.4000000000001"/>
        <n v="127.01"/>
        <n v="5323.36"/>
        <n v="1125.2"/>
        <n v="1483.78"/>
        <n v="1167.26"/>
        <n v="499.8"/>
        <n v="1875.33"/>
        <n v="976.75"/>
        <n v="93.39"/>
        <n v="5593.78"/>
        <n v="1628.55"/>
        <n v="3107.1"/>
        <n v="1211.75"/>
        <n v="151.9"/>
        <n v="224.2"/>
        <n v="2224.4"/>
        <n v="892.58"/>
        <n v="186.03"/>
        <n v="2102.02"/>
        <n v="1855.85"/>
        <n v="1559.04"/>
        <n v="1019.2"/>
        <n v="4455.3599999999997"/>
        <n v="688.56"/>
        <n v="731.5"/>
        <n v="1811.33"/>
        <n v="243.86"/>
        <n v="1751.16"/>
        <n v="831.43"/>
        <n v="1246.6400000000001"/>
        <n v="3519.94"/>
        <n v="752.25"/>
        <n v="1047.6600000000001"/>
        <n v="436.98"/>
        <n v="273.26"/>
        <n v="1446.98"/>
        <n v="6496.67"/>
        <n v="60.95"/>
        <n v="900.31"/>
        <n v="824.32"/>
        <n v="1323.5"/>
        <n v="2721.5"/>
        <n v="1378.86"/>
        <n v="2634.24"/>
        <n v="1011.6"/>
        <n v="1368.64"/>
        <n v="1694.76"/>
        <n v="563.5"/>
        <n v="1883.83"/>
        <n v="940.8"/>
        <n v="1679.33"/>
        <n v="6123.6"/>
        <n v="382.2"/>
        <n v="3222.83"/>
        <n v="1023.82"/>
        <n v="5125.12"/>
        <n v="834.26"/>
        <n v="5264"/>
        <n v="5316.86"/>
        <n v="1099.74"/>
        <n v="136.63"/>
        <n v="4072.66"/>
        <n v="2163"/>
        <n v="1539.38"/>
        <n v="624.80999999999995"/>
        <n v="97.02"/>
        <n v="205.11"/>
        <n v="532.22"/>
        <n v="4748.21"/>
        <n v="345.14"/>
        <n v="618.22"/>
        <n v="599.69000000000005"/>
        <n v="1677.31"/>
        <n v="3444.5"/>
        <n v="1940.01"/>
        <n v="1275.1199999999999"/>
        <n v="1222.2"/>
        <n v="1435.32"/>
        <n v="920.84"/>
        <n v="267.89999999999998"/>
        <n v="1574.66"/>
        <n v="753.98"/>
        <n v="9763.74"/>
        <n v="284.2"/>
        <n v="4395.03"/>
        <n v="160.16"/>
        <n v="5096"/>
        <n v="173.04"/>
        <n v="3192"/>
        <n v="610.25"/>
        <n v="2211.5"/>
        <n v="1214.4100000000001"/>
        <n v="1449.06"/>
        <n v="736.85"/>
        <n v="3104.64"/>
        <n v="437.92"/>
        <n v="211.97"/>
        <n v="426.97"/>
        <n v="1068.98"/>
        <n v="89.33"/>
        <n v="640.1"/>
        <n v="2576"/>
        <n v="2446.35"/>
        <n v="2882.28"/>
        <n v="1682.66"/>
        <n v="1552.32"/>
        <n v="239.83"/>
        <n v="1441.44"/>
        <n v="2144.91"/>
        <n v="474.88"/>
        <n v="1665.13"/>
        <n v="774.59"/>
        <n v="259.72000000000003"/>
        <n v="5778.86"/>
        <n v="355.35"/>
        <n v="1122.51"/>
        <n v="519.12"/>
        <n v="1344"/>
        <n v="280"/>
        <n v="4193.28"/>
        <n v="2016.49"/>
        <n v="3817.63"/>
        <n v="181.57"/>
        <n v="277.14"/>
        <n v="353.29"/>
        <n v="4074"/>
        <n v="2003.4"/>
        <n v="336.14"/>
        <n v="1436.4"/>
        <n v="5238.3"/>
        <n v="939.72"/>
        <n v="1020.1"/>
        <n v="830.56"/>
        <n v="1322.9"/>
        <n v="1881.6"/>
        <n v="1030.4000000000001"/>
        <n v="717.21"/>
        <n v="180.21"/>
        <n v="2719.61"/>
        <n v="3290"/>
        <n v="646.79999999999995"/>
        <n v="174.14"/>
        <n v="377.1"/>
        <n v="224.08"/>
        <n v="2444.9"/>
        <n v="5445.02"/>
        <n v="1350.46"/>
        <n v="2171.0500000000002"/>
        <n v="573.29999999999995"/>
        <n v="3361.68"/>
        <n v="1279.49"/>
        <n v="2853.76"/>
        <n v="540.96"/>
        <n v="1372"/>
        <n v="2577.71"/>
        <n v="596.6"/>
        <n v="2347.77"/>
        <n v="1975.68"/>
        <n v="224.91"/>
        <n v="4093.74"/>
        <n v="407.48"/>
        <n v="4823.28"/>
        <n v="1221.08"/>
        <n v="651.84"/>
        <n v="1412.32"/>
        <n v="246.72"/>
        <n v="3484.32"/>
        <n v="1136.02"/>
        <n v="2769.2"/>
        <n v="231.02"/>
        <n v="709.89"/>
        <n v="335.76"/>
        <n v="1941.94"/>
        <n v="450.45"/>
        <n v="3007.37"/>
        <n v="2598.48"/>
        <n v="3170.19"/>
        <n v="99.46"/>
      </sharedItems>
    </cacheField>
    <cacheField name="Día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  <cacheField name="Días (Fecha de embarque)" numFmtId="0" databaseField="0">
      <fieldGroup base="8">
        <rangePr groupBy="days" startDate="2018-01-05T00:00:00" endDate="2019-01-01T00:00:00"/>
        <groupItems count="368">
          <s v="&lt;05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19"/>
        </groupItems>
      </fieldGroup>
    </cacheField>
    <cacheField name="Meses (Fecha de embarque)" numFmtId="0" databaseField="0">
      <fieldGroup base="8">
        <rangePr groupBy="months" startDate="2018-01-05T00:00:00" endDate="2019-01-01T00:00:00"/>
        <groupItems count="14">
          <s v="&lt;05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 pivotCacheId="112909731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IL ARIADNA MONTALVO CONTRERAS" refreshedDate="45757.456646180559" createdVersion="8" refreshedVersion="8" minRefreshableVersion="3" recordCount="36" xr:uid="{A04593B7-78B3-4711-9AC7-093C691853AD}">
  <cacheSource type="worksheet">
    <worksheetSource ref="A1:E37" sheet="Hoja4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n v="27"/>
    <s v="Empresa AA"/>
    <x v="0"/>
    <x v="0"/>
    <x v="0"/>
    <x v="0"/>
    <x v="0"/>
    <x v="0"/>
    <x v="0"/>
    <x v="0"/>
    <x v="0"/>
    <x v="0"/>
    <x v="0"/>
    <x v="0"/>
    <x v="0"/>
  </r>
  <r>
    <x v="1"/>
    <x v="0"/>
    <n v="27"/>
    <s v="Empresa AA"/>
    <x v="0"/>
    <x v="0"/>
    <x v="0"/>
    <x v="0"/>
    <x v="0"/>
    <x v="0"/>
    <x v="0"/>
    <x v="1"/>
    <x v="1"/>
    <x v="1"/>
    <x v="1"/>
    <x v="1"/>
    <x v="1"/>
  </r>
  <r>
    <x v="2"/>
    <x v="1"/>
    <n v="4"/>
    <s v="Empresa D"/>
    <x v="1"/>
    <x v="1"/>
    <x v="1"/>
    <x v="1"/>
    <x v="1"/>
    <x v="1"/>
    <x v="1"/>
    <x v="2"/>
    <x v="1"/>
    <x v="2"/>
    <x v="2"/>
    <x v="2"/>
    <x v="2"/>
  </r>
  <r>
    <x v="3"/>
    <x v="1"/>
    <n v="4"/>
    <s v="Empresa D"/>
    <x v="1"/>
    <x v="1"/>
    <x v="1"/>
    <x v="1"/>
    <x v="1"/>
    <x v="1"/>
    <x v="1"/>
    <x v="3"/>
    <x v="1"/>
    <x v="3"/>
    <x v="3"/>
    <x v="3"/>
    <x v="3"/>
  </r>
  <r>
    <x v="4"/>
    <x v="1"/>
    <n v="4"/>
    <s v="Empresa D"/>
    <x v="1"/>
    <x v="1"/>
    <x v="1"/>
    <x v="1"/>
    <x v="1"/>
    <x v="1"/>
    <x v="1"/>
    <x v="1"/>
    <x v="1"/>
    <x v="1"/>
    <x v="4"/>
    <x v="4"/>
    <x v="4"/>
  </r>
  <r>
    <x v="5"/>
    <x v="2"/>
    <n v="12"/>
    <s v="Empresa L"/>
    <x v="0"/>
    <x v="0"/>
    <x v="0"/>
    <x v="0"/>
    <x v="2"/>
    <x v="0"/>
    <x v="1"/>
    <x v="4"/>
    <x v="0"/>
    <x v="4"/>
    <x v="5"/>
    <x v="5"/>
    <x v="5"/>
  </r>
  <r>
    <x v="6"/>
    <x v="2"/>
    <n v="12"/>
    <s v="Empresa L"/>
    <x v="0"/>
    <x v="0"/>
    <x v="0"/>
    <x v="0"/>
    <x v="2"/>
    <x v="0"/>
    <x v="1"/>
    <x v="5"/>
    <x v="0"/>
    <x v="5"/>
    <x v="6"/>
    <x v="6"/>
    <x v="6"/>
  </r>
  <r>
    <x v="7"/>
    <x v="3"/>
    <n v="8"/>
    <s v="Empresa H"/>
    <x v="2"/>
    <x v="2"/>
    <x v="2"/>
    <x v="2"/>
    <x v="3"/>
    <x v="2"/>
    <x v="1"/>
    <x v="6"/>
    <x v="2"/>
    <x v="6"/>
    <x v="7"/>
    <x v="7"/>
    <x v="7"/>
  </r>
  <r>
    <x v="8"/>
    <x v="1"/>
    <n v="4"/>
    <s v="Empresa D"/>
    <x v="1"/>
    <x v="1"/>
    <x v="1"/>
    <x v="1"/>
    <x v="1"/>
    <x v="2"/>
    <x v="0"/>
    <x v="6"/>
    <x v="2"/>
    <x v="6"/>
    <x v="8"/>
    <x v="8"/>
    <x v="8"/>
  </r>
  <r>
    <x v="9"/>
    <x v="4"/>
    <n v="29"/>
    <s v="Empresa CC"/>
    <x v="3"/>
    <x v="3"/>
    <x v="3"/>
    <x v="0"/>
    <x v="4"/>
    <x v="0"/>
    <x v="0"/>
    <x v="7"/>
    <x v="3"/>
    <x v="7"/>
    <x v="9"/>
    <x v="9"/>
    <x v="9"/>
  </r>
  <r>
    <x v="10"/>
    <x v="5"/>
    <n v="3"/>
    <s v="Empresa C"/>
    <x v="4"/>
    <x v="4"/>
    <x v="0"/>
    <x v="0"/>
    <x v="5"/>
    <x v="0"/>
    <x v="2"/>
    <x v="8"/>
    <x v="4"/>
    <x v="8"/>
    <x v="10"/>
    <x v="10"/>
    <x v="10"/>
  </r>
  <r>
    <x v="11"/>
    <x v="6"/>
    <n v="6"/>
    <s v="Empresa F"/>
    <x v="5"/>
    <x v="5"/>
    <x v="4"/>
    <x v="2"/>
    <x v="6"/>
    <x v="0"/>
    <x v="1"/>
    <x v="9"/>
    <x v="5"/>
    <x v="9"/>
    <x v="11"/>
    <x v="11"/>
    <x v="11"/>
  </r>
  <r>
    <x v="12"/>
    <x v="7"/>
    <n v="28"/>
    <s v="Empresa BB"/>
    <x v="6"/>
    <x v="6"/>
    <x v="5"/>
    <x v="3"/>
    <x v="7"/>
    <x v="2"/>
    <x v="0"/>
    <x v="5"/>
    <x v="0"/>
    <x v="5"/>
    <x v="12"/>
    <x v="12"/>
    <x v="12"/>
  </r>
  <r>
    <x v="13"/>
    <x v="3"/>
    <n v="8"/>
    <s v="Empresa H"/>
    <x v="2"/>
    <x v="2"/>
    <x v="2"/>
    <x v="2"/>
    <x v="3"/>
    <x v="2"/>
    <x v="0"/>
    <x v="7"/>
    <x v="3"/>
    <x v="7"/>
    <x v="1"/>
    <x v="13"/>
    <x v="13"/>
  </r>
  <r>
    <x v="14"/>
    <x v="8"/>
    <n v="10"/>
    <s v="Empresa J"/>
    <x v="7"/>
    <x v="7"/>
    <x v="6"/>
    <x v="1"/>
    <x v="8"/>
    <x v="0"/>
    <x v="1"/>
    <x v="10"/>
    <x v="0"/>
    <x v="10"/>
    <x v="13"/>
    <x v="14"/>
    <x v="14"/>
  </r>
  <r>
    <x v="15"/>
    <x v="9"/>
    <n v="7"/>
    <s v="Empresa G"/>
    <x v="8"/>
    <x v="8"/>
    <x v="2"/>
    <x v="2"/>
    <x v="9"/>
    <x v="3"/>
    <x v="3"/>
    <x v="5"/>
    <x v="0"/>
    <x v="5"/>
    <x v="14"/>
    <x v="15"/>
    <x v="15"/>
  </r>
  <r>
    <x v="16"/>
    <x v="8"/>
    <n v="10"/>
    <s v="Empresa J"/>
    <x v="7"/>
    <x v="7"/>
    <x v="6"/>
    <x v="1"/>
    <x v="8"/>
    <x v="1"/>
    <x v="3"/>
    <x v="11"/>
    <x v="6"/>
    <x v="11"/>
    <x v="15"/>
    <x v="16"/>
    <x v="16"/>
  </r>
  <r>
    <x v="17"/>
    <x v="8"/>
    <n v="10"/>
    <s v="Empresa J"/>
    <x v="7"/>
    <x v="7"/>
    <x v="6"/>
    <x v="1"/>
    <x v="8"/>
    <x v="1"/>
    <x v="3"/>
    <x v="12"/>
    <x v="7"/>
    <x v="12"/>
    <x v="16"/>
    <x v="17"/>
    <x v="17"/>
  </r>
  <r>
    <x v="18"/>
    <x v="8"/>
    <n v="10"/>
    <s v="Empresa J"/>
    <x v="7"/>
    <x v="7"/>
    <x v="6"/>
    <x v="1"/>
    <x v="8"/>
    <x v="1"/>
    <x v="3"/>
    <x v="6"/>
    <x v="2"/>
    <x v="6"/>
    <x v="6"/>
    <x v="18"/>
    <x v="18"/>
  </r>
  <r>
    <x v="19"/>
    <x v="10"/>
    <n v="11"/>
    <s v="Empresa K"/>
    <x v="9"/>
    <x v="9"/>
    <x v="5"/>
    <x v="3"/>
    <x v="9"/>
    <x v="2"/>
    <x v="3"/>
    <x v="1"/>
    <x v="1"/>
    <x v="1"/>
    <x v="5"/>
    <x v="19"/>
    <x v="19"/>
  </r>
  <r>
    <x v="20"/>
    <x v="10"/>
    <n v="11"/>
    <s v="Empresa K"/>
    <x v="9"/>
    <x v="9"/>
    <x v="5"/>
    <x v="3"/>
    <x v="9"/>
    <x v="2"/>
    <x v="3"/>
    <x v="10"/>
    <x v="0"/>
    <x v="10"/>
    <x v="0"/>
    <x v="20"/>
    <x v="20"/>
  </r>
  <r>
    <x v="21"/>
    <x v="11"/>
    <n v="1"/>
    <s v="Empresa A"/>
    <x v="10"/>
    <x v="10"/>
    <x v="2"/>
    <x v="2"/>
    <x v="9"/>
    <x v="3"/>
    <x v="3"/>
    <x v="4"/>
    <x v="0"/>
    <x v="4"/>
    <x v="17"/>
    <x v="21"/>
    <x v="21"/>
  </r>
  <r>
    <x v="22"/>
    <x v="11"/>
    <n v="1"/>
    <s v="Empresa A"/>
    <x v="10"/>
    <x v="10"/>
    <x v="2"/>
    <x v="2"/>
    <x v="9"/>
    <x v="3"/>
    <x v="3"/>
    <x v="5"/>
    <x v="0"/>
    <x v="5"/>
    <x v="18"/>
    <x v="22"/>
    <x v="22"/>
  </r>
  <r>
    <x v="23"/>
    <x v="11"/>
    <n v="1"/>
    <s v="Empresa A"/>
    <x v="10"/>
    <x v="10"/>
    <x v="2"/>
    <x v="2"/>
    <x v="9"/>
    <x v="3"/>
    <x v="3"/>
    <x v="10"/>
    <x v="0"/>
    <x v="10"/>
    <x v="19"/>
    <x v="23"/>
    <x v="23"/>
  </r>
  <r>
    <x v="24"/>
    <x v="7"/>
    <n v="28"/>
    <s v="Empresa BB"/>
    <x v="6"/>
    <x v="6"/>
    <x v="5"/>
    <x v="3"/>
    <x v="7"/>
    <x v="2"/>
    <x v="1"/>
    <x v="8"/>
    <x v="4"/>
    <x v="8"/>
    <x v="20"/>
    <x v="24"/>
    <x v="24"/>
  </r>
  <r>
    <x v="25"/>
    <x v="7"/>
    <n v="28"/>
    <s v="Empresa BB"/>
    <x v="6"/>
    <x v="6"/>
    <x v="5"/>
    <x v="3"/>
    <x v="7"/>
    <x v="2"/>
    <x v="1"/>
    <x v="13"/>
    <x v="8"/>
    <x v="13"/>
    <x v="21"/>
    <x v="25"/>
    <x v="25"/>
  </r>
  <r>
    <x v="26"/>
    <x v="12"/>
    <n v="9"/>
    <s v="Empresa I"/>
    <x v="11"/>
    <x v="3"/>
    <x v="7"/>
    <x v="0"/>
    <x v="10"/>
    <x v="1"/>
    <x v="0"/>
    <x v="14"/>
    <x v="9"/>
    <x v="14"/>
    <x v="22"/>
    <x v="26"/>
    <x v="26"/>
  </r>
  <r>
    <x v="27"/>
    <x v="12"/>
    <n v="9"/>
    <s v="Empresa I"/>
    <x v="11"/>
    <x v="3"/>
    <x v="7"/>
    <x v="0"/>
    <x v="10"/>
    <x v="1"/>
    <x v="0"/>
    <x v="15"/>
    <x v="10"/>
    <x v="15"/>
    <x v="5"/>
    <x v="27"/>
    <x v="27"/>
  </r>
  <r>
    <x v="28"/>
    <x v="6"/>
    <n v="6"/>
    <s v="Empresa F"/>
    <x v="5"/>
    <x v="5"/>
    <x v="4"/>
    <x v="2"/>
    <x v="6"/>
    <x v="0"/>
    <x v="1"/>
    <x v="0"/>
    <x v="0"/>
    <x v="0"/>
    <x v="23"/>
    <x v="28"/>
    <x v="28"/>
  </r>
  <r>
    <x v="29"/>
    <x v="13"/>
    <n v="8"/>
    <s v="Empresa H"/>
    <x v="2"/>
    <x v="2"/>
    <x v="2"/>
    <x v="2"/>
    <x v="11"/>
    <x v="0"/>
    <x v="0"/>
    <x v="9"/>
    <x v="5"/>
    <x v="9"/>
    <x v="11"/>
    <x v="11"/>
    <x v="29"/>
  </r>
  <r>
    <x v="30"/>
    <x v="14"/>
    <n v="3"/>
    <s v="Empresa C"/>
    <x v="4"/>
    <x v="4"/>
    <x v="0"/>
    <x v="0"/>
    <x v="12"/>
    <x v="0"/>
    <x v="2"/>
    <x v="16"/>
    <x v="7"/>
    <x v="16"/>
    <x v="21"/>
    <x v="29"/>
    <x v="30"/>
  </r>
  <r>
    <x v="31"/>
    <x v="14"/>
    <n v="3"/>
    <s v="Empresa C"/>
    <x v="4"/>
    <x v="4"/>
    <x v="0"/>
    <x v="0"/>
    <x v="12"/>
    <x v="0"/>
    <x v="2"/>
    <x v="9"/>
    <x v="5"/>
    <x v="9"/>
    <x v="24"/>
    <x v="30"/>
    <x v="31"/>
  </r>
  <r>
    <x v="32"/>
    <x v="15"/>
    <n v="6"/>
    <s v="Empresa F"/>
    <x v="5"/>
    <x v="5"/>
    <x v="4"/>
    <x v="2"/>
    <x v="13"/>
    <x v="0"/>
    <x v="1"/>
    <x v="17"/>
    <x v="11"/>
    <x v="17"/>
    <x v="25"/>
    <x v="31"/>
    <x v="32"/>
  </r>
  <r>
    <x v="33"/>
    <x v="16"/>
    <n v="28"/>
    <s v="Empresa BB"/>
    <x v="6"/>
    <x v="6"/>
    <x v="5"/>
    <x v="3"/>
    <x v="14"/>
    <x v="2"/>
    <x v="0"/>
    <x v="17"/>
    <x v="11"/>
    <x v="17"/>
    <x v="25"/>
    <x v="31"/>
    <x v="33"/>
  </r>
  <r>
    <x v="34"/>
    <x v="13"/>
    <n v="8"/>
    <s v="Empresa H"/>
    <x v="2"/>
    <x v="2"/>
    <x v="2"/>
    <x v="2"/>
    <x v="11"/>
    <x v="2"/>
    <x v="0"/>
    <x v="17"/>
    <x v="11"/>
    <x v="17"/>
    <x v="25"/>
    <x v="31"/>
    <x v="34"/>
  </r>
  <r>
    <x v="35"/>
    <x v="17"/>
    <n v="10"/>
    <s v="Empresa J"/>
    <x v="7"/>
    <x v="7"/>
    <x v="6"/>
    <x v="1"/>
    <x v="15"/>
    <x v="0"/>
    <x v="1"/>
    <x v="18"/>
    <x v="1"/>
    <x v="16"/>
    <x v="1"/>
    <x v="32"/>
    <x v="35"/>
  </r>
  <r>
    <x v="36"/>
    <x v="17"/>
    <n v="10"/>
    <s v="Empresa J"/>
    <x v="7"/>
    <x v="7"/>
    <x v="6"/>
    <x v="1"/>
    <x v="9"/>
    <x v="1"/>
    <x v="3"/>
    <x v="1"/>
    <x v="1"/>
    <x v="1"/>
    <x v="0"/>
    <x v="33"/>
    <x v="36"/>
  </r>
  <r>
    <x v="37"/>
    <x v="18"/>
    <n v="11"/>
    <s v="Empresa K"/>
    <x v="9"/>
    <x v="9"/>
    <x v="5"/>
    <x v="3"/>
    <x v="9"/>
    <x v="2"/>
    <x v="3"/>
    <x v="9"/>
    <x v="5"/>
    <x v="9"/>
    <x v="26"/>
    <x v="34"/>
    <x v="37"/>
  </r>
  <r>
    <x v="38"/>
    <x v="19"/>
    <n v="1"/>
    <s v="Empresa A"/>
    <x v="10"/>
    <x v="10"/>
    <x v="2"/>
    <x v="2"/>
    <x v="9"/>
    <x v="2"/>
    <x v="3"/>
    <x v="13"/>
    <x v="8"/>
    <x v="13"/>
    <x v="27"/>
    <x v="35"/>
    <x v="38"/>
  </r>
  <r>
    <x v="39"/>
    <x v="16"/>
    <n v="28"/>
    <s v="Empresa BB"/>
    <x v="6"/>
    <x v="6"/>
    <x v="5"/>
    <x v="3"/>
    <x v="14"/>
    <x v="2"/>
    <x v="1"/>
    <x v="5"/>
    <x v="0"/>
    <x v="5"/>
    <x v="11"/>
    <x v="36"/>
    <x v="39"/>
  </r>
  <r>
    <x v="40"/>
    <x v="20"/>
    <n v="9"/>
    <s v="Empresa I"/>
    <x v="11"/>
    <x v="3"/>
    <x v="7"/>
    <x v="0"/>
    <x v="16"/>
    <x v="1"/>
    <x v="0"/>
    <x v="8"/>
    <x v="4"/>
    <x v="8"/>
    <x v="28"/>
    <x v="37"/>
    <x v="40"/>
  </r>
  <r>
    <x v="41"/>
    <x v="15"/>
    <n v="6"/>
    <s v="Empresa F"/>
    <x v="5"/>
    <x v="5"/>
    <x v="4"/>
    <x v="2"/>
    <x v="13"/>
    <x v="0"/>
    <x v="1"/>
    <x v="7"/>
    <x v="3"/>
    <x v="7"/>
    <x v="23"/>
    <x v="38"/>
    <x v="41"/>
  </r>
  <r>
    <x v="42"/>
    <x v="13"/>
    <n v="8"/>
    <s v="Empresa H"/>
    <x v="2"/>
    <x v="2"/>
    <x v="2"/>
    <x v="2"/>
    <x v="11"/>
    <x v="0"/>
    <x v="0"/>
    <x v="7"/>
    <x v="3"/>
    <x v="7"/>
    <x v="27"/>
    <x v="39"/>
    <x v="42"/>
  </r>
  <r>
    <x v="43"/>
    <x v="21"/>
    <n v="25"/>
    <s v="Empresa Y"/>
    <x v="7"/>
    <x v="7"/>
    <x v="6"/>
    <x v="1"/>
    <x v="17"/>
    <x v="1"/>
    <x v="2"/>
    <x v="12"/>
    <x v="7"/>
    <x v="12"/>
    <x v="29"/>
    <x v="40"/>
    <x v="43"/>
  </r>
  <r>
    <x v="44"/>
    <x v="22"/>
    <n v="26"/>
    <s v="Empresa Z"/>
    <x v="9"/>
    <x v="9"/>
    <x v="5"/>
    <x v="3"/>
    <x v="18"/>
    <x v="2"/>
    <x v="1"/>
    <x v="11"/>
    <x v="6"/>
    <x v="11"/>
    <x v="30"/>
    <x v="41"/>
    <x v="44"/>
  </r>
  <r>
    <x v="45"/>
    <x v="23"/>
    <n v="29"/>
    <s v="Empresa CC"/>
    <x v="3"/>
    <x v="3"/>
    <x v="3"/>
    <x v="0"/>
    <x v="19"/>
    <x v="0"/>
    <x v="0"/>
    <x v="19"/>
    <x v="12"/>
    <x v="18"/>
    <x v="31"/>
    <x v="42"/>
    <x v="45"/>
  </r>
  <r>
    <x v="46"/>
    <x v="15"/>
    <n v="6"/>
    <s v="Empresa F"/>
    <x v="5"/>
    <x v="5"/>
    <x v="4"/>
    <x v="2"/>
    <x v="13"/>
    <x v="2"/>
    <x v="0"/>
    <x v="2"/>
    <x v="1"/>
    <x v="2"/>
    <x v="32"/>
    <x v="34"/>
    <x v="46"/>
  </r>
  <r>
    <x v="47"/>
    <x v="15"/>
    <n v="6"/>
    <s v="Empresa F"/>
    <x v="5"/>
    <x v="5"/>
    <x v="4"/>
    <x v="2"/>
    <x v="13"/>
    <x v="2"/>
    <x v="0"/>
    <x v="3"/>
    <x v="1"/>
    <x v="3"/>
    <x v="33"/>
    <x v="43"/>
    <x v="47"/>
  </r>
  <r>
    <x v="48"/>
    <x v="24"/>
    <n v="4"/>
    <s v="Empresa D"/>
    <x v="1"/>
    <x v="1"/>
    <x v="1"/>
    <x v="1"/>
    <x v="9"/>
    <x v="3"/>
    <x v="3"/>
    <x v="20"/>
    <x v="9"/>
    <x v="19"/>
    <x v="32"/>
    <x v="44"/>
    <x v="48"/>
  </r>
  <r>
    <x v="49"/>
    <x v="14"/>
    <n v="3"/>
    <s v="Empresa C"/>
    <x v="4"/>
    <x v="4"/>
    <x v="0"/>
    <x v="0"/>
    <x v="9"/>
    <x v="3"/>
    <x v="3"/>
    <x v="10"/>
    <x v="0"/>
    <x v="10"/>
    <x v="34"/>
    <x v="45"/>
    <x v="49"/>
  </r>
  <r>
    <x v="50"/>
    <x v="25"/>
    <n v="9"/>
    <s v="Empresa I"/>
    <x v="11"/>
    <x v="3"/>
    <x v="7"/>
    <x v="0"/>
    <x v="20"/>
    <x v="1"/>
    <x v="0"/>
    <x v="14"/>
    <x v="9"/>
    <x v="14"/>
    <x v="12"/>
    <x v="46"/>
    <x v="50"/>
  </r>
  <r>
    <x v="51"/>
    <x v="25"/>
    <n v="9"/>
    <s v="Empresa I"/>
    <x v="11"/>
    <x v="3"/>
    <x v="7"/>
    <x v="0"/>
    <x v="20"/>
    <x v="1"/>
    <x v="0"/>
    <x v="15"/>
    <x v="10"/>
    <x v="15"/>
    <x v="4"/>
    <x v="47"/>
    <x v="51"/>
  </r>
  <r>
    <x v="52"/>
    <x v="26"/>
    <n v="6"/>
    <s v="Empresa F"/>
    <x v="5"/>
    <x v="5"/>
    <x v="4"/>
    <x v="2"/>
    <x v="21"/>
    <x v="0"/>
    <x v="1"/>
    <x v="0"/>
    <x v="0"/>
    <x v="0"/>
    <x v="35"/>
    <x v="48"/>
    <x v="52"/>
  </r>
  <r>
    <x v="53"/>
    <x v="27"/>
    <n v="8"/>
    <s v="Empresa H"/>
    <x v="2"/>
    <x v="2"/>
    <x v="2"/>
    <x v="2"/>
    <x v="22"/>
    <x v="0"/>
    <x v="0"/>
    <x v="9"/>
    <x v="5"/>
    <x v="9"/>
    <x v="36"/>
    <x v="49"/>
    <x v="53"/>
  </r>
  <r>
    <x v="54"/>
    <x v="27"/>
    <n v="8"/>
    <s v="Empresa H"/>
    <x v="2"/>
    <x v="2"/>
    <x v="2"/>
    <x v="2"/>
    <x v="22"/>
    <x v="0"/>
    <x v="0"/>
    <x v="6"/>
    <x v="2"/>
    <x v="6"/>
    <x v="37"/>
    <x v="50"/>
    <x v="54"/>
  </r>
  <r>
    <x v="55"/>
    <x v="28"/>
    <n v="25"/>
    <s v="Empresa Y"/>
    <x v="7"/>
    <x v="7"/>
    <x v="6"/>
    <x v="1"/>
    <x v="23"/>
    <x v="1"/>
    <x v="2"/>
    <x v="21"/>
    <x v="2"/>
    <x v="16"/>
    <x v="38"/>
    <x v="51"/>
    <x v="55"/>
  </r>
  <r>
    <x v="56"/>
    <x v="29"/>
    <n v="26"/>
    <s v="Empresa Z"/>
    <x v="9"/>
    <x v="9"/>
    <x v="5"/>
    <x v="3"/>
    <x v="24"/>
    <x v="2"/>
    <x v="1"/>
    <x v="22"/>
    <x v="13"/>
    <x v="20"/>
    <x v="37"/>
    <x v="52"/>
    <x v="56"/>
  </r>
  <r>
    <x v="57"/>
    <x v="29"/>
    <n v="26"/>
    <s v="Empresa Z"/>
    <x v="9"/>
    <x v="9"/>
    <x v="5"/>
    <x v="3"/>
    <x v="24"/>
    <x v="2"/>
    <x v="1"/>
    <x v="8"/>
    <x v="4"/>
    <x v="8"/>
    <x v="37"/>
    <x v="53"/>
    <x v="57"/>
  </r>
  <r>
    <x v="58"/>
    <x v="29"/>
    <n v="26"/>
    <s v="Empresa Z"/>
    <x v="9"/>
    <x v="9"/>
    <x v="5"/>
    <x v="3"/>
    <x v="24"/>
    <x v="2"/>
    <x v="1"/>
    <x v="13"/>
    <x v="8"/>
    <x v="13"/>
    <x v="39"/>
    <x v="54"/>
    <x v="58"/>
  </r>
  <r>
    <x v="59"/>
    <x v="30"/>
    <n v="29"/>
    <s v="Empresa CC"/>
    <x v="3"/>
    <x v="3"/>
    <x v="3"/>
    <x v="0"/>
    <x v="25"/>
    <x v="0"/>
    <x v="0"/>
    <x v="0"/>
    <x v="0"/>
    <x v="0"/>
    <x v="26"/>
    <x v="55"/>
    <x v="59"/>
  </r>
  <r>
    <x v="60"/>
    <x v="26"/>
    <n v="6"/>
    <s v="Empresa F"/>
    <x v="5"/>
    <x v="5"/>
    <x v="4"/>
    <x v="2"/>
    <x v="21"/>
    <x v="2"/>
    <x v="0"/>
    <x v="7"/>
    <x v="3"/>
    <x v="7"/>
    <x v="33"/>
    <x v="56"/>
    <x v="60"/>
  </r>
  <r>
    <x v="61"/>
    <x v="31"/>
    <n v="4"/>
    <s v="Empresa D"/>
    <x v="1"/>
    <x v="1"/>
    <x v="1"/>
    <x v="1"/>
    <x v="26"/>
    <x v="1"/>
    <x v="1"/>
    <x v="23"/>
    <x v="6"/>
    <x v="21"/>
    <x v="40"/>
    <x v="57"/>
    <x v="61"/>
  </r>
  <r>
    <x v="62"/>
    <x v="31"/>
    <n v="4"/>
    <s v="Empresa D"/>
    <x v="1"/>
    <x v="1"/>
    <x v="1"/>
    <x v="1"/>
    <x v="26"/>
    <x v="1"/>
    <x v="1"/>
    <x v="24"/>
    <x v="14"/>
    <x v="22"/>
    <x v="41"/>
    <x v="58"/>
    <x v="62"/>
  </r>
  <r>
    <x v="63"/>
    <x v="27"/>
    <n v="8"/>
    <s v="Empresa H"/>
    <x v="2"/>
    <x v="2"/>
    <x v="2"/>
    <x v="2"/>
    <x v="22"/>
    <x v="2"/>
    <x v="1"/>
    <x v="15"/>
    <x v="10"/>
    <x v="15"/>
    <x v="21"/>
    <x v="59"/>
    <x v="63"/>
  </r>
  <r>
    <x v="64"/>
    <x v="32"/>
    <n v="3"/>
    <s v="Empresa C"/>
    <x v="4"/>
    <x v="4"/>
    <x v="0"/>
    <x v="0"/>
    <x v="27"/>
    <x v="0"/>
    <x v="2"/>
    <x v="16"/>
    <x v="7"/>
    <x v="16"/>
    <x v="42"/>
    <x v="60"/>
    <x v="64"/>
  </r>
  <r>
    <x v="65"/>
    <x v="32"/>
    <n v="3"/>
    <s v="Empresa C"/>
    <x v="4"/>
    <x v="4"/>
    <x v="0"/>
    <x v="0"/>
    <x v="27"/>
    <x v="0"/>
    <x v="2"/>
    <x v="9"/>
    <x v="5"/>
    <x v="9"/>
    <x v="23"/>
    <x v="61"/>
    <x v="65"/>
  </r>
  <r>
    <x v="66"/>
    <x v="33"/>
    <n v="10"/>
    <s v="Empresa J"/>
    <x v="7"/>
    <x v="7"/>
    <x v="6"/>
    <x v="1"/>
    <x v="28"/>
    <x v="0"/>
    <x v="1"/>
    <x v="18"/>
    <x v="1"/>
    <x v="16"/>
    <x v="12"/>
    <x v="62"/>
    <x v="66"/>
  </r>
  <r>
    <x v="67"/>
    <x v="33"/>
    <n v="10"/>
    <s v="Empresa J"/>
    <x v="7"/>
    <x v="7"/>
    <x v="6"/>
    <x v="1"/>
    <x v="9"/>
    <x v="1"/>
    <x v="3"/>
    <x v="1"/>
    <x v="1"/>
    <x v="1"/>
    <x v="30"/>
    <x v="63"/>
    <x v="67"/>
  </r>
  <r>
    <x v="68"/>
    <x v="34"/>
    <n v="11"/>
    <s v="Empresa K"/>
    <x v="9"/>
    <x v="9"/>
    <x v="5"/>
    <x v="3"/>
    <x v="9"/>
    <x v="2"/>
    <x v="3"/>
    <x v="9"/>
    <x v="5"/>
    <x v="9"/>
    <x v="19"/>
    <x v="64"/>
    <x v="68"/>
  </r>
  <r>
    <x v="69"/>
    <x v="23"/>
    <n v="1"/>
    <s v="Empresa A"/>
    <x v="10"/>
    <x v="10"/>
    <x v="2"/>
    <x v="2"/>
    <x v="9"/>
    <x v="2"/>
    <x v="3"/>
    <x v="13"/>
    <x v="8"/>
    <x v="13"/>
    <x v="34"/>
    <x v="65"/>
    <x v="69"/>
  </r>
  <r>
    <x v="70"/>
    <x v="35"/>
    <n v="28"/>
    <s v="Empresa BB"/>
    <x v="6"/>
    <x v="6"/>
    <x v="5"/>
    <x v="3"/>
    <x v="29"/>
    <x v="2"/>
    <x v="1"/>
    <x v="5"/>
    <x v="0"/>
    <x v="5"/>
    <x v="16"/>
    <x v="66"/>
    <x v="70"/>
  </r>
  <r>
    <x v="71"/>
    <x v="36"/>
    <n v="4"/>
    <s v="Empresa D"/>
    <x v="1"/>
    <x v="1"/>
    <x v="1"/>
    <x v="1"/>
    <x v="30"/>
    <x v="1"/>
    <x v="1"/>
    <x v="1"/>
    <x v="1"/>
    <x v="1"/>
    <x v="42"/>
    <x v="67"/>
    <x v="71"/>
  </r>
  <r>
    <x v="72"/>
    <x v="37"/>
    <n v="12"/>
    <s v="Empresa L"/>
    <x v="0"/>
    <x v="0"/>
    <x v="0"/>
    <x v="0"/>
    <x v="31"/>
    <x v="0"/>
    <x v="1"/>
    <x v="4"/>
    <x v="0"/>
    <x v="4"/>
    <x v="43"/>
    <x v="68"/>
    <x v="72"/>
  </r>
  <r>
    <x v="73"/>
    <x v="37"/>
    <n v="12"/>
    <s v="Empresa L"/>
    <x v="0"/>
    <x v="0"/>
    <x v="0"/>
    <x v="0"/>
    <x v="31"/>
    <x v="0"/>
    <x v="1"/>
    <x v="5"/>
    <x v="0"/>
    <x v="5"/>
    <x v="32"/>
    <x v="69"/>
    <x v="73"/>
  </r>
  <r>
    <x v="74"/>
    <x v="38"/>
    <n v="8"/>
    <s v="Empresa H"/>
    <x v="2"/>
    <x v="2"/>
    <x v="2"/>
    <x v="2"/>
    <x v="32"/>
    <x v="2"/>
    <x v="1"/>
    <x v="6"/>
    <x v="2"/>
    <x v="6"/>
    <x v="44"/>
    <x v="70"/>
    <x v="74"/>
  </r>
  <r>
    <x v="75"/>
    <x v="36"/>
    <n v="4"/>
    <s v="Empresa D"/>
    <x v="1"/>
    <x v="1"/>
    <x v="1"/>
    <x v="1"/>
    <x v="30"/>
    <x v="2"/>
    <x v="0"/>
    <x v="6"/>
    <x v="2"/>
    <x v="6"/>
    <x v="45"/>
    <x v="71"/>
    <x v="75"/>
  </r>
  <r>
    <x v="76"/>
    <x v="39"/>
    <n v="29"/>
    <s v="Empresa CC"/>
    <x v="3"/>
    <x v="3"/>
    <x v="3"/>
    <x v="0"/>
    <x v="33"/>
    <x v="0"/>
    <x v="0"/>
    <x v="7"/>
    <x v="3"/>
    <x v="7"/>
    <x v="46"/>
    <x v="72"/>
    <x v="76"/>
  </r>
  <r>
    <x v="77"/>
    <x v="40"/>
    <n v="3"/>
    <s v="Empresa C"/>
    <x v="4"/>
    <x v="4"/>
    <x v="0"/>
    <x v="0"/>
    <x v="34"/>
    <x v="0"/>
    <x v="2"/>
    <x v="8"/>
    <x v="4"/>
    <x v="8"/>
    <x v="47"/>
    <x v="73"/>
    <x v="77"/>
  </r>
  <r>
    <x v="78"/>
    <x v="41"/>
    <n v="6"/>
    <s v="Empresa F"/>
    <x v="5"/>
    <x v="5"/>
    <x v="4"/>
    <x v="2"/>
    <x v="35"/>
    <x v="0"/>
    <x v="1"/>
    <x v="9"/>
    <x v="5"/>
    <x v="9"/>
    <x v="16"/>
    <x v="74"/>
    <x v="78"/>
  </r>
  <r>
    <x v="79"/>
    <x v="42"/>
    <n v="28"/>
    <s v="Empresa BB"/>
    <x v="6"/>
    <x v="6"/>
    <x v="5"/>
    <x v="3"/>
    <x v="36"/>
    <x v="2"/>
    <x v="0"/>
    <x v="5"/>
    <x v="0"/>
    <x v="5"/>
    <x v="32"/>
    <x v="69"/>
    <x v="79"/>
  </r>
  <r>
    <x v="80"/>
    <x v="38"/>
    <n v="8"/>
    <s v="Empresa H"/>
    <x v="2"/>
    <x v="2"/>
    <x v="2"/>
    <x v="2"/>
    <x v="32"/>
    <x v="2"/>
    <x v="0"/>
    <x v="7"/>
    <x v="3"/>
    <x v="7"/>
    <x v="48"/>
    <x v="75"/>
    <x v="80"/>
  </r>
  <r>
    <x v="81"/>
    <x v="43"/>
    <n v="10"/>
    <s v="Empresa J"/>
    <x v="7"/>
    <x v="7"/>
    <x v="6"/>
    <x v="1"/>
    <x v="37"/>
    <x v="0"/>
    <x v="1"/>
    <x v="10"/>
    <x v="0"/>
    <x v="10"/>
    <x v="8"/>
    <x v="76"/>
    <x v="81"/>
  </r>
  <r>
    <x v="82"/>
    <x v="44"/>
    <n v="7"/>
    <s v="Empresa G"/>
    <x v="8"/>
    <x v="8"/>
    <x v="2"/>
    <x v="2"/>
    <x v="9"/>
    <x v="3"/>
    <x v="3"/>
    <x v="5"/>
    <x v="0"/>
    <x v="5"/>
    <x v="49"/>
    <x v="77"/>
    <x v="82"/>
  </r>
  <r>
    <x v="83"/>
    <x v="43"/>
    <n v="10"/>
    <s v="Empresa J"/>
    <x v="7"/>
    <x v="7"/>
    <x v="6"/>
    <x v="1"/>
    <x v="37"/>
    <x v="1"/>
    <x v="3"/>
    <x v="11"/>
    <x v="6"/>
    <x v="11"/>
    <x v="28"/>
    <x v="78"/>
    <x v="83"/>
  </r>
  <r>
    <x v="84"/>
    <x v="43"/>
    <n v="10"/>
    <s v="Empresa J"/>
    <x v="7"/>
    <x v="7"/>
    <x v="6"/>
    <x v="1"/>
    <x v="37"/>
    <x v="1"/>
    <x v="3"/>
    <x v="12"/>
    <x v="7"/>
    <x v="12"/>
    <x v="41"/>
    <x v="79"/>
    <x v="84"/>
  </r>
  <r>
    <x v="85"/>
    <x v="43"/>
    <n v="10"/>
    <s v="Empresa J"/>
    <x v="7"/>
    <x v="7"/>
    <x v="6"/>
    <x v="1"/>
    <x v="37"/>
    <x v="1"/>
    <x v="3"/>
    <x v="6"/>
    <x v="2"/>
    <x v="6"/>
    <x v="34"/>
    <x v="80"/>
    <x v="85"/>
  </r>
  <r>
    <x v="86"/>
    <x v="45"/>
    <n v="11"/>
    <s v="Empresa K"/>
    <x v="9"/>
    <x v="9"/>
    <x v="5"/>
    <x v="3"/>
    <x v="9"/>
    <x v="2"/>
    <x v="3"/>
    <x v="1"/>
    <x v="1"/>
    <x v="1"/>
    <x v="23"/>
    <x v="81"/>
    <x v="86"/>
  </r>
  <r>
    <x v="87"/>
    <x v="45"/>
    <n v="11"/>
    <s v="Empresa K"/>
    <x v="9"/>
    <x v="9"/>
    <x v="5"/>
    <x v="3"/>
    <x v="9"/>
    <x v="2"/>
    <x v="3"/>
    <x v="10"/>
    <x v="0"/>
    <x v="10"/>
    <x v="8"/>
    <x v="76"/>
    <x v="81"/>
  </r>
  <r>
    <x v="88"/>
    <x v="46"/>
    <n v="1"/>
    <s v="Empresa A"/>
    <x v="10"/>
    <x v="10"/>
    <x v="2"/>
    <x v="2"/>
    <x v="9"/>
    <x v="3"/>
    <x v="3"/>
    <x v="4"/>
    <x v="0"/>
    <x v="4"/>
    <x v="12"/>
    <x v="82"/>
    <x v="87"/>
  </r>
  <r>
    <x v="89"/>
    <x v="47"/>
    <n v="29"/>
    <s v="Empresa CC"/>
    <x v="3"/>
    <x v="3"/>
    <x v="3"/>
    <x v="0"/>
    <x v="38"/>
    <x v="0"/>
    <x v="0"/>
    <x v="7"/>
    <x v="3"/>
    <x v="7"/>
    <x v="50"/>
    <x v="83"/>
    <x v="88"/>
  </r>
  <r>
    <x v="90"/>
    <x v="48"/>
    <n v="3"/>
    <s v="Empresa C"/>
    <x v="4"/>
    <x v="4"/>
    <x v="0"/>
    <x v="0"/>
    <x v="39"/>
    <x v="0"/>
    <x v="2"/>
    <x v="8"/>
    <x v="4"/>
    <x v="8"/>
    <x v="51"/>
    <x v="84"/>
    <x v="89"/>
  </r>
  <r>
    <x v="91"/>
    <x v="49"/>
    <n v="6"/>
    <s v="Empresa F"/>
    <x v="5"/>
    <x v="5"/>
    <x v="4"/>
    <x v="2"/>
    <x v="40"/>
    <x v="0"/>
    <x v="1"/>
    <x v="9"/>
    <x v="5"/>
    <x v="9"/>
    <x v="21"/>
    <x v="85"/>
    <x v="90"/>
  </r>
  <r>
    <x v="92"/>
    <x v="50"/>
    <n v="28"/>
    <s v="Empresa BB"/>
    <x v="6"/>
    <x v="6"/>
    <x v="5"/>
    <x v="3"/>
    <x v="41"/>
    <x v="2"/>
    <x v="0"/>
    <x v="5"/>
    <x v="0"/>
    <x v="5"/>
    <x v="52"/>
    <x v="86"/>
    <x v="91"/>
  </r>
  <r>
    <x v="93"/>
    <x v="51"/>
    <n v="8"/>
    <s v="Empresa H"/>
    <x v="2"/>
    <x v="2"/>
    <x v="2"/>
    <x v="2"/>
    <x v="42"/>
    <x v="2"/>
    <x v="0"/>
    <x v="7"/>
    <x v="3"/>
    <x v="7"/>
    <x v="53"/>
    <x v="87"/>
    <x v="92"/>
  </r>
  <r>
    <x v="94"/>
    <x v="52"/>
    <n v="10"/>
    <s v="Empresa J"/>
    <x v="7"/>
    <x v="7"/>
    <x v="6"/>
    <x v="1"/>
    <x v="43"/>
    <x v="0"/>
    <x v="1"/>
    <x v="10"/>
    <x v="0"/>
    <x v="10"/>
    <x v="46"/>
    <x v="88"/>
    <x v="93"/>
  </r>
  <r>
    <x v="95"/>
    <x v="53"/>
    <n v="7"/>
    <s v="Empresa G"/>
    <x v="8"/>
    <x v="8"/>
    <x v="2"/>
    <x v="2"/>
    <x v="9"/>
    <x v="3"/>
    <x v="3"/>
    <x v="5"/>
    <x v="0"/>
    <x v="5"/>
    <x v="54"/>
    <x v="89"/>
    <x v="94"/>
  </r>
  <r>
    <x v="96"/>
    <x v="52"/>
    <n v="10"/>
    <s v="Empresa J"/>
    <x v="7"/>
    <x v="7"/>
    <x v="6"/>
    <x v="1"/>
    <x v="43"/>
    <x v="1"/>
    <x v="3"/>
    <x v="11"/>
    <x v="6"/>
    <x v="11"/>
    <x v="55"/>
    <x v="90"/>
    <x v="95"/>
  </r>
  <r>
    <x v="97"/>
    <x v="52"/>
    <n v="10"/>
    <s v="Empresa J"/>
    <x v="7"/>
    <x v="7"/>
    <x v="6"/>
    <x v="1"/>
    <x v="43"/>
    <x v="1"/>
    <x v="3"/>
    <x v="12"/>
    <x v="7"/>
    <x v="12"/>
    <x v="24"/>
    <x v="91"/>
    <x v="96"/>
  </r>
  <r>
    <x v="98"/>
    <x v="52"/>
    <n v="10"/>
    <s v="Empresa J"/>
    <x v="7"/>
    <x v="7"/>
    <x v="6"/>
    <x v="1"/>
    <x v="43"/>
    <x v="1"/>
    <x v="3"/>
    <x v="6"/>
    <x v="2"/>
    <x v="6"/>
    <x v="53"/>
    <x v="92"/>
    <x v="97"/>
  </r>
  <r>
    <x v="99"/>
    <x v="54"/>
    <n v="11"/>
    <s v="Empresa K"/>
    <x v="9"/>
    <x v="9"/>
    <x v="5"/>
    <x v="3"/>
    <x v="9"/>
    <x v="2"/>
    <x v="3"/>
    <x v="1"/>
    <x v="1"/>
    <x v="1"/>
    <x v="6"/>
    <x v="93"/>
    <x v="98"/>
  </r>
  <r>
    <x v="100"/>
    <x v="54"/>
    <n v="11"/>
    <s v="Empresa K"/>
    <x v="9"/>
    <x v="9"/>
    <x v="5"/>
    <x v="3"/>
    <x v="9"/>
    <x v="2"/>
    <x v="3"/>
    <x v="10"/>
    <x v="0"/>
    <x v="10"/>
    <x v="40"/>
    <x v="94"/>
    <x v="99"/>
  </r>
  <r>
    <x v="101"/>
    <x v="55"/>
    <n v="1"/>
    <s v="Empresa A"/>
    <x v="10"/>
    <x v="10"/>
    <x v="2"/>
    <x v="2"/>
    <x v="9"/>
    <x v="3"/>
    <x v="3"/>
    <x v="4"/>
    <x v="0"/>
    <x v="4"/>
    <x v="56"/>
    <x v="95"/>
    <x v="100"/>
  </r>
  <r>
    <x v="102"/>
    <x v="55"/>
    <n v="1"/>
    <s v="Empresa A"/>
    <x v="10"/>
    <x v="10"/>
    <x v="2"/>
    <x v="2"/>
    <x v="9"/>
    <x v="3"/>
    <x v="3"/>
    <x v="5"/>
    <x v="0"/>
    <x v="5"/>
    <x v="40"/>
    <x v="96"/>
    <x v="101"/>
  </r>
  <r>
    <x v="103"/>
    <x v="55"/>
    <n v="1"/>
    <s v="Empresa A"/>
    <x v="10"/>
    <x v="10"/>
    <x v="2"/>
    <x v="2"/>
    <x v="9"/>
    <x v="3"/>
    <x v="3"/>
    <x v="10"/>
    <x v="0"/>
    <x v="10"/>
    <x v="57"/>
    <x v="97"/>
    <x v="102"/>
  </r>
  <r>
    <x v="104"/>
    <x v="50"/>
    <n v="28"/>
    <s v="Empresa BB"/>
    <x v="6"/>
    <x v="6"/>
    <x v="5"/>
    <x v="3"/>
    <x v="41"/>
    <x v="2"/>
    <x v="1"/>
    <x v="8"/>
    <x v="4"/>
    <x v="8"/>
    <x v="43"/>
    <x v="98"/>
    <x v="103"/>
  </r>
  <r>
    <x v="105"/>
    <x v="50"/>
    <n v="28"/>
    <s v="Empresa BB"/>
    <x v="6"/>
    <x v="6"/>
    <x v="5"/>
    <x v="3"/>
    <x v="41"/>
    <x v="2"/>
    <x v="1"/>
    <x v="13"/>
    <x v="8"/>
    <x v="13"/>
    <x v="58"/>
    <x v="51"/>
    <x v="55"/>
  </r>
  <r>
    <x v="106"/>
    <x v="56"/>
    <n v="9"/>
    <s v="Empresa I"/>
    <x v="11"/>
    <x v="3"/>
    <x v="7"/>
    <x v="0"/>
    <x v="44"/>
    <x v="1"/>
    <x v="0"/>
    <x v="14"/>
    <x v="9"/>
    <x v="14"/>
    <x v="59"/>
    <x v="99"/>
    <x v="104"/>
  </r>
  <r>
    <x v="107"/>
    <x v="56"/>
    <n v="9"/>
    <s v="Empresa I"/>
    <x v="11"/>
    <x v="3"/>
    <x v="7"/>
    <x v="0"/>
    <x v="44"/>
    <x v="1"/>
    <x v="0"/>
    <x v="15"/>
    <x v="10"/>
    <x v="15"/>
    <x v="41"/>
    <x v="100"/>
    <x v="105"/>
  </r>
  <r>
    <x v="108"/>
    <x v="49"/>
    <n v="6"/>
    <s v="Empresa F"/>
    <x v="5"/>
    <x v="5"/>
    <x v="4"/>
    <x v="2"/>
    <x v="40"/>
    <x v="0"/>
    <x v="1"/>
    <x v="0"/>
    <x v="0"/>
    <x v="0"/>
    <x v="60"/>
    <x v="101"/>
    <x v="106"/>
  </r>
  <r>
    <x v="109"/>
    <x v="51"/>
    <n v="8"/>
    <s v="Empresa H"/>
    <x v="2"/>
    <x v="2"/>
    <x v="2"/>
    <x v="2"/>
    <x v="42"/>
    <x v="0"/>
    <x v="0"/>
    <x v="9"/>
    <x v="5"/>
    <x v="9"/>
    <x v="57"/>
    <x v="102"/>
    <x v="107"/>
  </r>
  <r>
    <x v="110"/>
    <x v="51"/>
    <n v="8"/>
    <s v="Empresa H"/>
    <x v="2"/>
    <x v="2"/>
    <x v="2"/>
    <x v="2"/>
    <x v="42"/>
    <x v="0"/>
    <x v="0"/>
    <x v="6"/>
    <x v="2"/>
    <x v="6"/>
    <x v="61"/>
    <x v="103"/>
    <x v="108"/>
  </r>
  <r>
    <x v="111"/>
    <x v="57"/>
    <n v="25"/>
    <s v="Empresa Y"/>
    <x v="7"/>
    <x v="7"/>
    <x v="6"/>
    <x v="1"/>
    <x v="45"/>
    <x v="1"/>
    <x v="2"/>
    <x v="21"/>
    <x v="2"/>
    <x v="16"/>
    <x v="62"/>
    <x v="91"/>
    <x v="109"/>
  </r>
  <r>
    <x v="112"/>
    <x v="58"/>
    <n v="26"/>
    <s v="Empresa Z"/>
    <x v="9"/>
    <x v="9"/>
    <x v="5"/>
    <x v="3"/>
    <x v="46"/>
    <x v="2"/>
    <x v="1"/>
    <x v="22"/>
    <x v="13"/>
    <x v="20"/>
    <x v="52"/>
    <x v="104"/>
    <x v="110"/>
  </r>
  <r>
    <x v="113"/>
    <x v="58"/>
    <n v="26"/>
    <s v="Empresa Z"/>
    <x v="9"/>
    <x v="9"/>
    <x v="5"/>
    <x v="3"/>
    <x v="46"/>
    <x v="2"/>
    <x v="1"/>
    <x v="8"/>
    <x v="4"/>
    <x v="8"/>
    <x v="63"/>
    <x v="105"/>
    <x v="111"/>
  </r>
  <r>
    <x v="114"/>
    <x v="58"/>
    <n v="26"/>
    <s v="Empresa Z"/>
    <x v="9"/>
    <x v="9"/>
    <x v="5"/>
    <x v="3"/>
    <x v="46"/>
    <x v="2"/>
    <x v="1"/>
    <x v="13"/>
    <x v="8"/>
    <x v="13"/>
    <x v="64"/>
    <x v="106"/>
    <x v="112"/>
  </r>
  <r>
    <x v="115"/>
    <x v="47"/>
    <n v="29"/>
    <s v="Empresa CC"/>
    <x v="3"/>
    <x v="3"/>
    <x v="3"/>
    <x v="0"/>
    <x v="38"/>
    <x v="0"/>
    <x v="0"/>
    <x v="0"/>
    <x v="0"/>
    <x v="0"/>
    <x v="30"/>
    <x v="107"/>
    <x v="113"/>
  </r>
  <r>
    <x v="116"/>
    <x v="49"/>
    <n v="6"/>
    <s v="Empresa F"/>
    <x v="5"/>
    <x v="5"/>
    <x v="4"/>
    <x v="2"/>
    <x v="40"/>
    <x v="2"/>
    <x v="0"/>
    <x v="7"/>
    <x v="3"/>
    <x v="7"/>
    <x v="65"/>
    <x v="108"/>
    <x v="114"/>
  </r>
  <r>
    <x v="117"/>
    <x v="59"/>
    <n v="4"/>
    <s v="Empresa D"/>
    <x v="1"/>
    <x v="1"/>
    <x v="1"/>
    <x v="1"/>
    <x v="47"/>
    <x v="1"/>
    <x v="1"/>
    <x v="23"/>
    <x v="6"/>
    <x v="21"/>
    <x v="66"/>
    <x v="109"/>
    <x v="115"/>
  </r>
  <r>
    <x v="118"/>
    <x v="59"/>
    <n v="4"/>
    <s v="Empresa D"/>
    <x v="1"/>
    <x v="1"/>
    <x v="1"/>
    <x v="1"/>
    <x v="47"/>
    <x v="1"/>
    <x v="1"/>
    <x v="24"/>
    <x v="14"/>
    <x v="22"/>
    <x v="26"/>
    <x v="110"/>
    <x v="116"/>
  </r>
  <r>
    <x v="119"/>
    <x v="51"/>
    <n v="8"/>
    <s v="Empresa H"/>
    <x v="2"/>
    <x v="2"/>
    <x v="2"/>
    <x v="2"/>
    <x v="42"/>
    <x v="2"/>
    <x v="1"/>
    <x v="15"/>
    <x v="10"/>
    <x v="15"/>
    <x v="67"/>
    <x v="111"/>
    <x v="117"/>
  </r>
  <r>
    <x v="120"/>
    <x v="48"/>
    <n v="3"/>
    <s v="Empresa C"/>
    <x v="4"/>
    <x v="4"/>
    <x v="0"/>
    <x v="0"/>
    <x v="39"/>
    <x v="0"/>
    <x v="2"/>
    <x v="16"/>
    <x v="7"/>
    <x v="16"/>
    <x v="59"/>
    <x v="112"/>
    <x v="118"/>
  </r>
  <r>
    <x v="121"/>
    <x v="48"/>
    <n v="3"/>
    <s v="Empresa C"/>
    <x v="4"/>
    <x v="4"/>
    <x v="0"/>
    <x v="0"/>
    <x v="39"/>
    <x v="0"/>
    <x v="2"/>
    <x v="9"/>
    <x v="5"/>
    <x v="9"/>
    <x v="29"/>
    <x v="113"/>
    <x v="119"/>
  </r>
  <r>
    <x v="122"/>
    <x v="60"/>
    <n v="7"/>
    <s v="Empresa G"/>
    <x v="8"/>
    <x v="8"/>
    <x v="2"/>
    <x v="2"/>
    <x v="9"/>
    <x v="3"/>
    <x v="3"/>
    <x v="5"/>
    <x v="0"/>
    <x v="5"/>
    <x v="23"/>
    <x v="114"/>
    <x v="120"/>
  </r>
  <r>
    <x v="123"/>
    <x v="61"/>
    <n v="10"/>
    <s v="Empresa J"/>
    <x v="7"/>
    <x v="7"/>
    <x v="6"/>
    <x v="1"/>
    <x v="48"/>
    <x v="1"/>
    <x v="3"/>
    <x v="11"/>
    <x v="6"/>
    <x v="11"/>
    <x v="68"/>
    <x v="115"/>
    <x v="121"/>
  </r>
  <r>
    <x v="124"/>
    <x v="61"/>
    <n v="10"/>
    <s v="Empresa J"/>
    <x v="7"/>
    <x v="7"/>
    <x v="6"/>
    <x v="1"/>
    <x v="48"/>
    <x v="1"/>
    <x v="3"/>
    <x v="12"/>
    <x v="7"/>
    <x v="12"/>
    <x v="69"/>
    <x v="116"/>
    <x v="122"/>
  </r>
  <r>
    <x v="125"/>
    <x v="61"/>
    <n v="10"/>
    <s v="Empresa J"/>
    <x v="7"/>
    <x v="7"/>
    <x v="6"/>
    <x v="1"/>
    <x v="48"/>
    <x v="1"/>
    <x v="3"/>
    <x v="6"/>
    <x v="2"/>
    <x v="6"/>
    <x v="7"/>
    <x v="7"/>
    <x v="123"/>
  </r>
  <r>
    <x v="126"/>
    <x v="62"/>
    <n v="11"/>
    <s v="Empresa K"/>
    <x v="9"/>
    <x v="9"/>
    <x v="5"/>
    <x v="3"/>
    <x v="9"/>
    <x v="2"/>
    <x v="3"/>
    <x v="1"/>
    <x v="1"/>
    <x v="1"/>
    <x v="70"/>
    <x v="117"/>
    <x v="124"/>
  </r>
  <r>
    <x v="127"/>
    <x v="62"/>
    <n v="11"/>
    <s v="Empresa K"/>
    <x v="9"/>
    <x v="9"/>
    <x v="5"/>
    <x v="3"/>
    <x v="9"/>
    <x v="2"/>
    <x v="3"/>
    <x v="10"/>
    <x v="0"/>
    <x v="10"/>
    <x v="71"/>
    <x v="118"/>
    <x v="125"/>
  </r>
  <r>
    <x v="128"/>
    <x v="63"/>
    <n v="1"/>
    <s v="Empresa A"/>
    <x v="10"/>
    <x v="10"/>
    <x v="2"/>
    <x v="2"/>
    <x v="9"/>
    <x v="3"/>
    <x v="3"/>
    <x v="4"/>
    <x v="0"/>
    <x v="4"/>
    <x v="72"/>
    <x v="119"/>
    <x v="126"/>
  </r>
  <r>
    <x v="129"/>
    <x v="63"/>
    <n v="1"/>
    <s v="Empresa A"/>
    <x v="10"/>
    <x v="10"/>
    <x v="2"/>
    <x v="2"/>
    <x v="9"/>
    <x v="3"/>
    <x v="3"/>
    <x v="5"/>
    <x v="0"/>
    <x v="5"/>
    <x v="67"/>
    <x v="120"/>
    <x v="127"/>
  </r>
  <r>
    <x v="130"/>
    <x v="63"/>
    <n v="1"/>
    <s v="Empresa A"/>
    <x v="10"/>
    <x v="10"/>
    <x v="2"/>
    <x v="2"/>
    <x v="9"/>
    <x v="3"/>
    <x v="3"/>
    <x v="10"/>
    <x v="0"/>
    <x v="10"/>
    <x v="61"/>
    <x v="121"/>
    <x v="128"/>
  </r>
  <r>
    <x v="131"/>
    <x v="64"/>
    <n v="28"/>
    <s v="Empresa BB"/>
    <x v="6"/>
    <x v="6"/>
    <x v="5"/>
    <x v="3"/>
    <x v="49"/>
    <x v="2"/>
    <x v="1"/>
    <x v="8"/>
    <x v="4"/>
    <x v="8"/>
    <x v="71"/>
    <x v="122"/>
    <x v="129"/>
  </r>
  <r>
    <x v="132"/>
    <x v="64"/>
    <n v="28"/>
    <s v="Empresa BB"/>
    <x v="6"/>
    <x v="6"/>
    <x v="5"/>
    <x v="3"/>
    <x v="49"/>
    <x v="2"/>
    <x v="1"/>
    <x v="13"/>
    <x v="8"/>
    <x v="13"/>
    <x v="29"/>
    <x v="123"/>
    <x v="130"/>
  </r>
  <r>
    <x v="133"/>
    <x v="65"/>
    <n v="9"/>
    <s v="Empresa I"/>
    <x v="11"/>
    <x v="3"/>
    <x v="7"/>
    <x v="0"/>
    <x v="50"/>
    <x v="1"/>
    <x v="0"/>
    <x v="14"/>
    <x v="9"/>
    <x v="14"/>
    <x v="28"/>
    <x v="124"/>
    <x v="131"/>
  </r>
  <r>
    <x v="134"/>
    <x v="65"/>
    <n v="9"/>
    <s v="Empresa I"/>
    <x v="11"/>
    <x v="3"/>
    <x v="7"/>
    <x v="0"/>
    <x v="50"/>
    <x v="1"/>
    <x v="0"/>
    <x v="15"/>
    <x v="10"/>
    <x v="15"/>
    <x v="8"/>
    <x v="125"/>
    <x v="132"/>
  </r>
  <r>
    <x v="135"/>
    <x v="66"/>
    <n v="6"/>
    <s v="Empresa F"/>
    <x v="5"/>
    <x v="5"/>
    <x v="4"/>
    <x v="2"/>
    <x v="51"/>
    <x v="0"/>
    <x v="1"/>
    <x v="0"/>
    <x v="0"/>
    <x v="0"/>
    <x v="39"/>
    <x v="126"/>
    <x v="133"/>
  </r>
  <r>
    <x v="136"/>
    <x v="67"/>
    <n v="8"/>
    <s v="Empresa H"/>
    <x v="2"/>
    <x v="2"/>
    <x v="2"/>
    <x v="2"/>
    <x v="52"/>
    <x v="0"/>
    <x v="0"/>
    <x v="9"/>
    <x v="5"/>
    <x v="9"/>
    <x v="7"/>
    <x v="127"/>
    <x v="134"/>
  </r>
  <r>
    <x v="137"/>
    <x v="67"/>
    <n v="8"/>
    <s v="Empresa H"/>
    <x v="2"/>
    <x v="2"/>
    <x v="2"/>
    <x v="2"/>
    <x v="52"/>
    <x v="0"/>
    <x v="0"/>
    <x v="6"/>
    <x v="2"/>
    <x v="6"/>
    <x v="69"/>
    <x v="128"/>
    <x v="135"/>
  </r>
  <r>
    <x v="138"/>
    <x v="68"/>
    <n v="25"/>
    <s v="Empresa Y"/>
    <x v="7"/>
    <x v="7"/>
    <x v="6"/>
    <x v="1"/>
    <x v="53"/>
    <x v="1"/>
    <x v="2"/>
    <x v="21"/>
    <x v="2"/>
    <x v="16"/>
    <x v="0"/>
    <x v="129"/>
    <x v="136"/>
  </r>
  <r>
    <x v="139"/>
    <x v="69"/>
    <n v="26"/>
    <s v="Empresa Z"/>
    <x v="9"/>
    <x v="9"/>
    <x v="5"/>
    <x v="3"/>
    <x v="54"/>
    <x v="2"/>
    <x v="1"/>
    <x v="22"/>
    <x v="13"/>
    <x v="20"/>
    <x v="13"/>
    <x v="130"/>
    <x v="137"/>
  </r>
  <r>
    <x v="140"/>
    <x v="69"/>
    <n v="26"/>
    <s v="Empresa Z"/>
    <x v="9"/>
    <x v="9"/>
    <x v="5"/>
    <x v="3"/>
    <x v="54"/>
    <x v="2"/>
    <x v="1"/>
    <x v="8"/>
    <x v="4"/>
    <x v="8"/>
    <x v="71"/>
    <x v="122"/>
    <x v="138"/>
  </r>
  <r>
    <x v="141"/>
    <x v="69"/>
    <n v="26"/>
    <s v="Empresa Z"/>
    <x v="9"/>
    <x v="9"/>
    <x v="5"/>
    <x v="3"/>
    <x v="54"/>
    <x v="2"/>
    <x v="1"/>
    <x v="13"/>
    <x v="8"/>
    <x v="13"/>
    <x v="73"/>
    <x v="131"/>
    <x v="139"/>
  </r>
  <r>
    <x v="142"/>
    <x v="70"/>
    <n v="29"/>
    <s v="Empresa CC"/>
    <x v="3"/>
    <x v="3"/>
    <x v="3"/>
    <x v="0"/>
    <x v="55"/>
    <x v="0"/>
    <x v="0"/>
    <x v="0"/>
    <x v="0"/>
    <x v="0"/>
    <x v="74"/>
    <x v="132"/>
    <x v="140"/>
  </r>
  <r>
    <x v="143"/>
    <x v="66"/>
    <n v="6"/>
    <s v="Empresa F"/>
    <x v="5"/>
    <x v="5"/>
    <x v="4"/>
    <x v="2"/>
    <x v="51"/>
    <x v="2"/>
    <x v="0"/>
    <x v="7"/>
    <x v="3"/>
    <x v="7"/>
    <x v="6"/>
    <x v="133"/>
    <x v="141"/>
  </r>
  <r>
    <x v="144"/>
    <x v="71"/>
    <n v="4"/>
    <s v="Empresa D"/>
    <x v="1"/>
    <x v="1"/>
    <x v="1"/>
    <x v="1"/>
    <x v="56"/>
    <x v="1"/>
    <x v="1"/>
    <x v="23"/>
    <x v="6"/>
    <x v="21"/>
    <x v="29"/>
    <x v="134"/>
    <x v="142"/>
  </r>
  <r>
    <x v="145"/>
    <x v="71"/>
    <n v="4"/>
    <s v="Empresa D"/>
    <x v="1"/>
    <x v="1"/>
    <x v="1"/>
    <x v="1"/>
    <x v="56"/>
    <x v="1"/>
    <x v="1"/>
    <x v="24"/>
    <x v="14"/>
    <x v="22"/>
    <x v="75"/>
    <x v="135"/>
    <x v="143"/>
  </r>
  <r>
    <x v="146"/>
    <x v="67"/>
    <n v="8"/>
    <s v="Empresa H"/>
    <x v="2"/>
    <x v="2"/>
    <x v="2"/>
    <x v="2"/>
    <x v="52"/>
    <x v="2"/>
    <x v="1"/>
    <x v="15"/>
    <x v="10"/>
    <x v="15"/>
    <x v="24"/>
    <x v="136"/>
    <x v="144"/>
  </r>
  <r>
    <x v="147"/>
    <x v="72"/>
    <n v="3"/>
    <s v="Empresa C"/>
    <x v="4"/>
    <x v="4"/>
    <x v="0"/>
    <x v="0"/>
    <x v="57"/>
    <x v="0"/>
    <x v="2"/>
    <x v="16"/>
    <x v="7"/>
    <x v="16"/>
    <x v="14"/>
    <x v="137"/>
    <x v="145"/>
  </r>
  <r>
    <x v="148"/>
    <x v="72"/>
    <n v="3"/>
    <s v="Empresa C"/>
    <x v="4"/>
    <x v="4"/>
    <x v="0"/>
    <x v="0"/>
    <x v="57"/>
    <x v="0"/>
    <x v="2"/>
    <x v="9"/>
    <x v="5"/>
    <x v="9"/>
    <x v="70"/>
    <x v="138"/>
    <x v="146"/>
  </r>
  <r>
    <x v="149"/>
    <x v="61"/>
    <n v="10"/>
    <s v="Empresa J"/>
    <x v="7"/>
    <x v="7"/>
    <x v="6"/>
    <x v="1"/>
    <x v="48"/>
    <x v="0"/>
    <x v="1"/>
    <x v="18"/>
    <x v="1"/>
    <x v="16"/>
    <x v="43"/>
    <x v="139"/>
    <x v="147"/>
  </r>
  <r>
    <x v="150"/>
    <x v="61"/>
    <n v="10"/>
    <s v="Empresa J"/>
    <x v="7"/>
    <x v="7"/>
    <x v="6"/>
    <x v="1"/>
    <x v="9"/>
    <x v="1"/>
    <x v="3"/>
    <x v="1"/>
    <x v="1"/>
    <x v="1"/>
    <x v="13"/>
    <x v="140"/>
    <x v="148"/>
  </r>
  <r>
    <x v="151"/>
    <x v="62"/>
    <n v="11"/>
    <s v="Empresa K"/>
    <x v="9"/>
    <x v="9"/>
    <x v="5"/>
    <x v="3"/>
    <x v="9"/>
    <x v="2"/>
    <x v="3"/>
    <x v="9"/>
    <x v="5"/>
    <x v="9"/>
    <x v="28"/>
    <x v="141"/>
    <x v="149"/>
  </r>
  <r>
    <x v="152"/>
    <x v="63"/>
    <n v="1"/>
    <s v="Empresa A"/>
    <x v="10"/>
    <x v="10"/>
    <x v="2"/>
    <x v="2"/>
    <x v="9"/>
    <x v="2"/>
    <x v="3"/>
    <x v="13"/>
    <x v="8"/>
    <x v="13"/>
    <x v="23"/>
    <x v="142"/>
    <x v="150"/>
  </r>
  <r>
    <x v="153"/>
    <x v="64"/>
    <n v="28"/>
    <s v="Empresa BB"/>
    <x v="6"/>
    <x v="6"/>
    <x v="5"/>
    <x v="3"/>
    <x v="49"/>
    <x v="2"/>
    <x v="1"/>
    <x v="5"/>
    <x v="0"/>
    <x v="5"/>
    <x v="43"/>
    <x v="143"/>
    <x v="151"/>
  </r>
  <r>
    <x v="154"/>
    <x v="65"/>
    <n v="9"/>
    <s v="Empresa I"/>
    <x v="11"/>
    <x v="3"/>
    <x v="7"/>
    <x v="0"/>
    <x v="50"/>
    <x v="1"/>
    <x v="0"/>
    <x v="8"/>
    <x v="4"/>
    <x v="8"/>
    <x v="76"/>
    <x v="144"/>
    <x v="152"/>
  </r>
  <r>
    <x v="155"/>
    <x v="66"/>
    <n v="6"/>
    <s v="Empresa F"/>
    <x v="5"/>
    <x v="5"/>
    <x v="4"/>
    <x v="2"/>
    <x v="51"/>
    <x v="0"/>
    <x v="1"/>
    <x v="7"/>
    <x v="3"/>
    <x v="7"/>
    <x v="32"/>
    <x v="145"/>
    <x v="153"/>
  </r>
  <r>
    <x v="156"/>
    <x v="67"/>
    <n v="8"/>
    <s v="Empresa H"/>
    <x v="2"/>
    <x v="2"/>
    <x v="2"/>
    <x v="2"/>
    <x v="52"/>
    <x v="0"/>
    <x v="0"/>
    <x v="7"/>
    <x v="3"/>
    <x v="7"/>
    <x v="77"/>
    <x v="146"/>
    <x v="154"/>
  </r>
  <r>
    <x v="157"/>
    <x v="68"/>
    <n v="25"/>
    <s v="Empresa Y"/>
    <x v="7"/>
    <x v="7"/>
    <x v="6"/>
    <x v="1"/>
    <x v="53"/>
    <x v="1"/>
    <x v="2"/>
    <x v="12"/>
    <x v="7"/>
    <x v="12"/>
    <x v="78"/>
    <x v="147"/>
    <x v="155"/>
  </r>
  <r>
    <x v="158"/>
    <x v="69"/>
    <n v="26"/>
    <s v="Empresa Z"/>
    <x v="9"/>
    <x v="9"/>
    <x v="5"/>
    <x v="3"/>
    <x v="54"/>
    <x v="2"/>
    <x v="1"/>
    <x v="11"/>
    <x v="6"/>
    <x v="11"/>
    <x v="79"/>
    <x v="148"/>
    <x v="156"/>
  </r>
  <r>
    <x v="159"/>
    <x v="70"/>
    <n v="29"/>
    <s v="Empresa CC"/>
    <x v="3"/>
    <x v="3"/>
    <x v="3"/>
    <x v="0"/>
    <x v="55"/>
    <x v="0"/>
    <x v="0"/>
    <x v="19"/>
    <x v="12"/>
    <x v="18"/>
    <x v="29"/>
    <x v="149"/>
    <x v="157"/>
  </r>
  <r>
    <x v="160"/>
    <x v="66"/>
    <n v="6"/>
    <s v="Empresa F"/>
    <x v="5"/>
    <x v="5"/>
    <x v="4"/>
    <x v="2"/>
    <x v="51"/>
    <x v="2"/>
    <x v="0"/>
    <x v="2"/>
    <x v="1"/>
    <x v="2"/>
    <x v="38"/>
    <x v="65"/>
    <x v="158"/>
  </r>
  <r>
    <x v="161"/>
    <x v="66"/>
    <n v="6"/>
    <s v="Empresa F"/>
    <x v="5"/>
    <x v="5"/>
    <x v="4"/>
    <x v="2"/>
    <x v="51"/>
    <x v="2"/>
    <x v="0"/>
    <x v="3"/>
    <x v="1"/>
    <x v="3"/>
    <x v="50"/>
    <x v="48"/>
    <x v="159"/>
  </r>
  <r>
    <x v="162"/>
    <x v="71"/>
    <n v="4"/>
    <s v="Empresa D"/>
    <x v="1"/>
    <x v="1"/>
    <x v="1"/>
    <x v="1"/>
    <x v="9"/>
    <x v="3"/>
    <x v="3"/>
    <x v="20"/>
    <x v="9"/>
    <x v="19"/>
    <x v="36"/>
    <x v="150"/>
    <x v="160"/>
  </r>
  <r>
    <x v="163"/>
    <x v="72"/>
    <n v="3"/>
    <s v="Empresa C"/>
    <x v="4"/>
    <x v="4"/>
    <x v="0"/>
    <x v="0"/>
    <x v="9"/>
    <x v="3"/>
    <x v="3"/>
    <x v="10"/>
    <x v="0"/>
    <x v="10"/>
    <x v="8"/>
    <x v="76"/>
    <x v="161"/>
  </r>
  <r>
    <x v="164"/>
    <x v="73"/>
    <n v="1"/>
    <s v="Empresa A"/>
    <x v="10"/>
    <x v="10"/>
    <x v="2"/>
    <x v="2"/>
    <x v="9"/>
    <x v="3"/>
    <x v="3"/>
    <x v="10"/>
    <x v="0"/>
    <x v="10"/>
    <x v="5"/>
    <x v="151"/>
    <x v="162"/>
  </r>
  <r>
    <x v="165"/>
    <x v="74"/>
    <n v="28"/>
    <s v="Empresa BB"/>
    <x v="6"/>
    <x v="6"/>
    <x v="5"/>
    <x v="3"/>
    <x v="58"/>
    <x v="2"/>
    <x v="1"/>
    <x v="8"/>
    <x v="4"/>
    <x v="8"/>
    <x v="72"/>
    <x v="152"/>
    <x v="163"/>
  </r>
  <r>
    <x v="166"/>
    <x v="74"/>
    <n v="28"/>
    <s v="Empresa BB"/>
    <x v="6"/>
    <x v="6"/>
    <x v="5"/>
    <x v="3"/>
    <x v="58"/>
    <x v="2"/>
    <x v="1"/>
    <x v="13"/>
    <x v="8"/>
    <x v="13"/>
    <x v="1"/>
    <x v="153"/>
    <x v="164"/>
  </r>
  <r>
    <x v="167"/>
    <x v="75"/>
    <n v="9"/>
    <s v="Empresa I"/>
    <x v="11"/>
    <x v="3"/>
    <x v="7"/>
    <x v="0"/>
    <x v="59"/>
    <x v="1"/>
    <x v="0"/>
    <x v="14"/>
    <x v="9"/>
    <x v="14"/>
    <x v="75"/>
    <x v="154"/>
    <x v="165"/>
  </r>
  <r>
    <x v="168"/>
    <x v="75"/>
    <n v="9"/>
    <s v="Empresa I"/>
    <x v="11"/>
    <x v="3"/>
    <x v="7"/>
    <x v="0"/>
    <x v="59"/>
    <x v="1"/>
    <x v="0"/>
    <x v="15"/>
    <x v="10"/>
    <x v="15"/>
    <x v="28"/>
    <x v="155"/>
    <x v="166"/>
  </r>
  <r>
    <x v="169"/>
    <x v="76"/>
    <n v="6"/>
    <s v="Empresa F"/>
    <x v="5"/>
    <x v="5"/>
    <x v="4"/>
    <x v="2"/>
    <x v="60"/>
    <x v="0"/>
    <x v="1"/>
    <x v="0"/>
    <x v="0"/>
    <x v="0"/>
    <x v="60"/>
    <x v="101"/>
    <x v="167"/>
  </r>
  <r>
    <x v="170"/>
    <x v="77"/>
    <n v="8"/>
    <s v="Empresa H"/>
    <x v="2"/>
    <x v="2"/>
    <x v="2"/>
    <x v="2"/>
    <x v="61"/>
    <x v="0"/>
    <x v="0"/>
    <x v="9"/>
    <x v="5"/>
    <x v="9"/>
    <x v="10"/>
    <x v="156"/>
    <x v="168"/>
  </r>
  <r>
    <x v="171"/>
    <x v="77"/>
    <n v="8"/>
    <s v="Empresa H"/>
    <x v="2"/>
    <x v="2"/>
    <x v="2"/>
    <x v="2"/>
    <x v="61"/>
    <x v="0"/>
    <x v="0"/>
    <x v="6"/>
    <x v="2"/>
    <x v="6"/>
    <x v="52"/>
    <x v="157"/>
    <x v="169"/>
  </r>
  <r>
    <x v="172"/>
    <x v="78"/>
    <n v="25"/>
    <s v="Empresa Y"/>
    <x v="7"/>
    <x v="7"/>
    <x v="6"/>
    <x v="1"/>
    <x v="62"/>
    <x v="1"/>
    <x v="2"/>
    <x v="21"/>
    <x v="2"/>
    <x v="16"/>
    <x v="15"/>
    <x v="158"/>
    <x v="170"/>
  </r>
  <r>
    <x v="173"/>
    <x v="79"/>
    <n v="26"/>
    <s v="Empresa Z"/>
    <x v="9"/>
    <x v="9"/>
    <x v="5"/>
    <x v="3"/>
    <x v="63"/>
    <x v="2"/>
    <x v="1"/>
    <x v="22"/>
    <x v="13"/>
    <x v="20"/>
    <x v="5"/>
    <x v="159"/>
    <x v="171"/>
  </r>
  <r>
    <x v="174"/>
    <x v="79"/>
    <n v="26"/>
    <s v="Empresa Z"/>
    <x v="9"/>
    <x v="9"/>
    <x v="5"/>
    <x v="3"/>
    <x v="63"/>
    <x v="2"/>
    <x v="1"/>
    <x v="8"/>
    <x v="4"/>
    <x v="8"/>
    <x v="58"/>
    <x v="160"/>
    <x v="172"/>
  </r>
  <r>
    <x v="175"/>
    <x v="79"/>
    <n v="26"/>
    <s v="Empresa Z"/>
    <x v="9"/>
    <x v="9"/>
    <x v="5"/>
    <x v="3"/>
    <x v="63"/>
    <x v="2"/>
    <x v="1"/>
    <x v="13"/>
    <x v="8"/>
    <x v="13"/>
    <x v="44"/>
    <x v="161"/>
    <x v="173"/>
  </r>
  <r>
    <x v="176"/>
    <x v="80"/>
    <n v="29"/>
    <s v="Empresa CC"/>
    <x v="3"/>
    <x v="3"/>
    <x v="3"/>
    <x v="0"/>
    <x v="64"/>
    <x v="0"/>
    <x v="0"/>
    <x v="0"/>
    <x v="0"/>
    <x v="0"/>
    <x v="66"/>
    <x v="162"/>
    <x v="174"/>
  </r>
  <r>
    <x v="177"/>
    <x v="76"/>
    <n v="6"/>
    <s v="Empresa F"/>
    <x v="5"/>
    <x v="5"/>
    <x v="4"/>
    <x v="2"/>
    <x v="60"/>
    <x v="2"/>
    <x v="0"/>
    <x v="7"/>
    <x v="3"/>
    <x v="7"/>
    <x v="76"/>
    <x v="163"/>
    <x v="175"/>
  </r>
  <r>
    <x v="178"/>
    <x v="81"/>
    <n v="4"/>
    <s v="Empresa D"/>
    <x v="1"/>
    <x v="1"/>
    <x v="1"/>
    <x v="1"/>
    <x v="65"/>
    <x v="1"/>
    <x v="1"/>
    <x v="23"/>
    <x v="6"/>
    <x v="21"/>
    <x v="12"/>
    <x v="164"/>
    <x v="176"/>
  </r>
  <r>
    <x v="179"/>
    <x v="81"/>
    <n v="4"/>
    <s v="Empresa D"/>
    <x v="1"/>
    <x v="1"/>
    <x v="1"/>
    <x v="1"/>
    <x v="65"/>
    <x v="1"/>
    <x v="1"/>
    <x v="24"/>
    <x v="14"/>
    <x v="22"/>
    <x v="65"/>
    <x v="165"/>
    <x v="177"/>
  </r>
  <r>
    <x v="180"/>
    <x v="77"/>
    <n v="8"/>
    <s v="Empresa H"/>
    <x v="2"/>
    <x v="2"/>
    <x v="2"/>
    <x v="2"/>
    <x v="61"/>
    <x v="2"/>
    <x v="1"/>
    <x v="15"/>
    <x v="10"/>
    <x v="15"/>
    <x v="28"/>
    <x v="155"/>
    <x v="178"/>
  </r>
  <r>
    <x v="181"/>
    <x v="82"/>
    <n v="3"/>
    <s v="Empresa C"/>
    <x v="4"/>
    <x v="4"/>
    <x v="0"/>
    <x v="0"/>
    <x v="66"/>
    <x v="0"/>
    <x v="2"/>
    <x v="16"/>
    <x v="7"/>
    <x v="16"/>
    <x v="80"/>
    <x v="82"/>
    <x v="179"/>
  </r>
  <r>
    <x v="182"/>
    <x v="82"/>
    <n v="3"/>
    <s v="Empresa C"/>
    <x v="4"/>
    <x v="4"/>
    <x v="0"/>
    <x v="0"/>
    <x v="66"/>
    <x v="0"/>
    <x v="2"/>
    <x v="9"/>
    <x v="5"/>
    <x v="9"/>
    <x v="81"/>
    <x v="166"/>
    <x v="180"/>
  </r>
  <r>
    <x v="183"/>
    <x v="83"/>
    <n v="10"/>
    <s v="Empresa J"/>
    <x v="7"/>
    <x v="7"/>
    <x v="6"/>
    <x v="1"/>
    <x v="67"/>
    <x v="0"/>
    <x v="1"/>
    <x v="18"/>
    <x v="1"/>
    <x v="16"/>
    <x v="69"/>
    <x v="167"/>
    <x v="181"/>
  </r>
  <r>
    <x v="184"/>
    <x v="83"/>
    <n v="10"/>
    <s v="Empresa J"/>
    <x v="7"/>
    <x v="7"/>
    <x v="6"/>
    <x v="1"/>
    <x v="9"/>
    <x v="1"/>
    <x v="3"/>
    <x v="1"/>
    <x v="1"/>
    <x v="1"/>
    <x v="28"/>
    <x v="168"/>
    <x v="182"/>
  </r>
  <r>
    <x v="185"/>
    <x v="84"/>
    <n v="11"/>
    <s v="Empresa K"/>
    <x v="9"/>
    <x v="9"/>
    <x v="5"/>
    <x v="3"/>
    <x v="9"/>
    <x v="2"/>
    <x v="3"/>
    <x v="9"/>
    <x v="5"/>
    <x v="9"/>
    <x v="37"/>
    <x v="169"/>
    <x v="183"/>
  </r>
  <r>
    <x v="186"/>
    <x v="73"/>
    <n v="1"/>
    <s v="Empresa A"/>
    <x v="10"/>
    <x v="10"/>
    <x v="2"/>
    <x v="2"/>
    <x v="9"/>
    <x v="2"/>
    <x v="3"/>
    <x v="13"/>
    <x v="8"/>
    <x v="13"/>
    <x v="17"/>
    <x v="170"/>
    <x v="184"/>
  </r>
  <r>
    <x v="187"/>
    <x v="74"/>
    <n v="28"/>
    <s v="Empresa BB"/>
    <x v="6"/>
    <x v="6"/>
    <x v="5"/>
    <x v="3"/>
    <x v="58"/>
    <x v="2"/>
    <x v="1"/>
    <x v="5"/>
    <x v="0"/>
    <x v="5"/>
    <x v="14"/>
    <x v="15"/>
    <x v="185"/>
  </r>
  <r>
    <x v="188"/>
    <x v="75"/>
    <n v="9"/>
    <s v="Empresa I"/>
    <x v="11"/>
    <x v="3"/>
    <x v="7"/>
    <x v="0"/>
    <x v="59"/>
    <x v="1"/>
    <x v="0"/>
    <x v="8"/>
    <x v="4"/>
    <x v="8"/>
    <x v="13"/>
    <x v="171"/>
    <x v="186"/>
  </r>
  <r>
    <x v="189"/>
    <x v="76"/>
    <n v="6"/>
    <s v="Empresa F"/>
    <x v="5"/>
    <x v="5"/>
    <x v="4"/>
    <x v="2"/>
    <x v="60"/>
    <x v="0"/>
    <x v="1"/>
    <x v="7"/>
    <x v="3"/>
    <x v="7"/>
    <x v="70"/>
    <x v="172"/>
    <x v="187"/>
  </r>
  <r>
    <x v="190"/>
    <x v="85"/>
    <n v="28"/>
    <s v="Empresa BB"/>
    <x v="6"/>
    <x v="6"/>
    <x v="5"/>
    <x v="3"/>
    <x v="68"/>
    <x v="2"/>
    <x v="0"/>
    <x v="5"/>
    <x v="0"/>
    <x v="5"/>
    <x v="70"/>
    <x v="173"/>
    <x v="188"/>
  </r>
  <r>
    <x v="191"/>
    <x v="86"/>
    <n v="8"/>
    <s v="Empresa H"/>
    <x v="2"/>
    <x v="2"/>
    <x v="2"/>
    <x v="2"/>
    <x v="69"/>
    <x v="2"/>
    <x v="0"/>
    <x v="7"/>
    <x v="3"/>
    <x v="7"/>
    <x v="22"/>
    <x v="174"/>
    <x v="189"/>
  </r>
  <r>
    <x v="192"/>
    <x v="87"/>
    <n v="10"/>
    <s v="Empresa J"/>
    <x v="7"/>
    <x v="7"/>
    <x v="6"/>
    <x v="1"/>
    <x v="70"/>
    <x v="0"/>
    <x v="1"/>
    <x v="10"/>
    <x v="0"/>
    <x v="10"/>
    <x v="66"/>
    <x v="175"/>
    <x v="190"/>
  </r>
  <r>
    <x v="193"/>
    <x v="88"/>
    <n v="7"/>
    <s v="Empresa G"/>
    <x v="8"/>
    <x v="8"/>
    <x v="2"/>
    <x v="2"/>
    <x v="9"/>
    <x v="3"/>
    <x v="3"/>
    <x v="5"/>
    <x v="0"/>
    <x v="5"/>
    <x v="82"/>
    <x v="176"/>
    <x v="191"/>
  </r>
  <r>
    <x v="194"/>
    <x v="87"/>
    <n v="10"/>
    <s v="Empresa J"/>
    <x v="7"/>
    <x v="7"/>
    <x v="6"/>
    <x v="1"/>
    <x v="70"/>
    <x v="1"/>
    <x v="3"/>
    <x v="11"/>
    <x v="6"/>
    <x v="11"/>
    <x v="1"/>
    <x v="177"/>
    <x v="192"/>
  </r>
  <r>
    <x v="195"/>
    <x v="87"/>
    <n v="10"/>
    <s v="Empresa J"/>
    <x v="7"/>
    <x v="7"/>
    <x v="6"/>
    <x v="1"/>
    <x v="70"/>
    <x v="1"/>
    <x v="3"/>
    <x v="12"/>
    <x v="7"/>
    <x v="12"/>
    <x v="37"/>
    <x v="178"/>
    <x v="193"/>
  </r>
  <r>
    <x v="196"/>
    <x v="87"/>
    <n v="10"/>
    <s v="Empresa J"/>
    <x v="7"/>
    <x v="7"/>
    <x v="6"/>
    <x v="1"/>
    <x v="70"/>
    <x v="1"/>
    <x v="3"/>
    <x v="6"/>
    <x v="2"/>
    <x v="6"/>
    <x v="32"/>
    <x v="179"/>
    <x v="194"/>
  </r>
  <r>
    <x v="197"/>
    <x v="89"/>
    <n v="11"/>
    <s v="Empresa K"/>
    <x v="9"/>
    <x v="9"/>
    <x v="5"/>
    <x v="3"/>
    <x v="9"/>
    <x v="2"/>
    <x v="3"/>
    <x v="1"/>
    <x v="1"/>
    <x v="1"/>
    <x v="54"/>
    <x v="180"/>
    <x v="195"/>
  </r>
  <r>
    <x v="198"/>
    <x v="89"/>
    <n v="11"/>
    <s v="Empresa K"/>
    <x v="9"/>
    <x v="9"/>
    <x v="5"/>
    <x v="3"/>
    <x v="9"/>
    <x v="2"/>
    <x v="3"/>
    <x v="10"/>
    <x v="0"/>
    <x v="10"/>
    <x v="55"/>
    <x v="181"/>
    <x v="196"/>
  </r>
  <r>
    <x v="199"/>
    <x v="90"/>
    <n v="1"/>
    <s v="Empresa A"/>
    <x v="10"/>
    <x v="10"/>
    <x v="2"/>
    <x v="2"/>
    <x v="9"/>
    <x v="3"/>
    <x v="3"/>
    <x v="4"/>
    <x v="0"/>
    <x v="4"/>
    <x v="10"/>
    <x v="182"/>
    <x v="197"/>
  </r>
  <r>
    <x v="200"/>
    <x v="90"/>
    <n v="1"/>
    <s v="Empresa A"/>
    <x v="10"/>
    <x v="10"/>
    <x v="2"/>
    <x v="2"/>
    <x v="9"/>
    <x v="3"/>
    <x v="3"/>
    <x v="5"/>
    <x v="0"/>
    <x v="5"/>
    <x v="50"/>
    <x v="183"/>
    <x v="198"/>
  </r>
  <r>
    <x v="201"/>
    <x v="90"/>
    <n v="1"/>
    <s v="Empresa A"/>
    <x v="10"/>
    <x v="10"/>
    <x v="2"/>
    <x v="2"/>
    <x v="9"/>
    <x v="3"/>
    <x v="3"/>
    <x v="10"/>
    <x v="0"/>
    <x v="10"/>
    <x v="6"/>
    <x v="184"/>
    <x v="199"/>
  </r>
  <r>
    <x v="202"/>
    <x v="85"/>
    <n v="28"/>
    <s v="Empresa BB"/>
    <x v="6"/>
    <x v="6"/>
    <x v="5"/>
    <x v="3"/>
    <x v="68"/>
    <x v="2"/>
    <x v="1"/>
    <x v="8"/>
    <x v="4"/>
    <x v="8"/>
    <x v="37"/>
    <x v="53"/>
    <x v="57"/>
  </r>
  <r>
    <x v="203"/>
    <x v="85"/>
    <n v="28"/>
    <s v="Empresa BB"/>
    <x v="6"/>
    <x v="6"/>
    <x v="5"/>
    <x v="3"/>
    <x v="68"/>
    <x v="2"/>
    <x v="1"/>
    <x v="13"/>
    <x v="8"/>
    <x v="13"/>
    <x v="69"/>
    <x v="36"/>
    <x v="200"/>
  </r>
  <r>
    <x v="204"/>
    <x v="91"/>
    <n v="9"/>
    <s v="Empresa I"/>
    <x v="11"/>
    <x v="3"/>
    <x v="7"/>
    <x v="0"/>
    <x v="71"/>
    <x v="1"/>
    <x v="0"/>
    <x v="14"/>
    <x v="9"/>
    <x v="14"/>
    <x v="62"/>
    <x v="185"/>
    <x v="201"/>
  </r>
  <r>
    <x v="205"/>
    <x v="91"/>
    <n v="9"/>
    <s v="Empresa I"/>
    <x v="11"/>
    <x v="3"/>
    <x v="7"/>
    <x v="0"/>
    <x v="71"/>
    <x v="1"/>
    <x v="0"/>
    <x v="15"/>
    <x v="10"/>
    <x v="15"/>
    <x v="11"/>
    <x v="186"/>
    <x v="202"/>
  </r>
  <r>
    <x v="206"/>
    <x v="92"/>
    <n v="6"/>
    <s v="Empresa F"/>
    <x v="5"/>
    <x v="5"/>
    <x v="4"/>
    <x v="2"/>
    <x v="72"/>
    <x v="0"/>
    <x v="1"/>
    <x v="0"/>
    <x v="0"/>
    <x v="0"/>
    <x v="55"/>
    <x v="187"/>
    <x v="203"/>
  </r>
  <r>
    <x v="207"/>
    <x v="86"/>
    <n v="8"/>
    <s v="Empresa H"/>
    <x v="2"/>
    <x v="2"/>
    <x v="2"/>
    <x v="2"/>
    <x v="69"/>
    <x v="0"/>
    <x v="0"/>
    <x v="9"/>
    <x v="5"/>
    <x v="9"/>
    <x v="83"/>
    <x v="188"/>
    <x v="204"/>
  </r>
  <r>
    <x v="208"/>
    <x v="86"/>
    <n v="8"/>
    <s v="Empresa H"/>
    <x v="2"/>
    <x v="2"/>
    <x v="2"/>
    <x v="2"/>
    <x v="69"/>
    <x v="0"/>
    <x v="0"/>
    <x v="6"/>
    <x v="2"/>
    <x v="6"/>
    <x v="84"/>
    <x v="189"/>
    <x v="205"/>
  </r>
  <r>
    <x v="209"/>
    <x v="93"/>
    <n v="25"/>
    <s v="Empresa Y"/>
    <x v="7"/>
    <x v="7"/>
    <x v="6"/>
    <x v="1"/>
    <x v="73"/>
    <x v="1"/>
    <x v="2"/>
    <x v="21"/>
    <x v="2"/>
    <x v="16"/>
    <x v="12"/>
    <x v="62"/>
    <x v="206"/>
  </r>
  <r>
    <x v="210"/>
    <x v="94"/>
    <n v="26"/>
    <s v="Empresa Z"/>
    <x v="9"/>
    <x v="9"/>
    <x v="5"/>
    <x v="3"/>
    <x v="74"/>
    <x v="2"/>
    <x v="1"/>
    <x v="22"/>
    <x v="13"/>
    <x v="20"/>
    <x v="71"/>
    <x v="190"/>
    <x v="207"/>
  </r>
  <r>
    <x v="211"/>
    <x v="94"/>
    <n v="26"/>
    <s v="Empresa Z"/>
    <x v="9"/>
    <x v="9"/>
    <x v="5"/>
    <x v="3"/>
    <x v="74"/>
    <x v="2"/>
    <x v="1"/>
    <x v="8"/>
    <x v="4"/>
    <x v="8"/>
    <x v="65"/>
    <x v="191"/>
    <x v="208"/>
  </r>
  <r>
    <x v="212"/>
    <x v="94"/>
    <n v="26"/>
    <s v="Empresa Z"/>
    <x v="9"/>
    <x v="9"/>
    <x v="5"/>
    <x v="3"/>
    <x v="74"/>
    <x v="2"/>
    <x v="1"/>
    <x v="13"/>
    <x v="8"/>
    <x v="13"/>
    <x v="62"/>
    <x v="192"/>
    <x v="209"/>
  </r>
  <r>
    <x v="213"/>
    <x v="95"/>
    <n v="29"/>
    <s v="Empresa CC"/>
    <x v="3"/>
    <x v="3"/>
    <x v="3"/>
    <x v="0"/>
    <x v="75"/>
    <x v="0"/>
    <x v="0"/>
    <x v="0"/>
    <x v="0"/>
    <x v="0"/>
    <x v="17"/>
    <x v="193"/>
    <x v="210"/>
  </r>
  <r>
    <x v="214"/>
    <x v="92"/>
    <n v="6"/>
    <s v="Empresa F"/>
    <x v="5"/>
    <x v="5"/>
    <x v="4"/>
    <x v="2"/>
    <x v="72"/>
    <x v="2"/>
    <x v="0"/>
    <x v="7"/>
    <x v="3"/>
    <x v="7"/>
    <x v="26"/>
    <x v="194"/>
    <x v="211"/>
  </r>
  <r>
    <x v="215"/>
    <x v="96"/>
    <n v="4"/>
    <s v="Empresa D"/>
    <x v="1"/>
    <x v="1"/>
    <x v="1"/>
    <x v="1"/>
    <x v="76"/>
    <x v="1"/>
    <x v="1"/>
    <x v="23"/>
    <x v="6"/>
    <x v="21"/>
    <x v="11"/>
    <x v="195"/>
    <x v="212"/>
  </r>
  <r>
    <x v="216"/>
    <x v="96"/>
    <n v="4"/>
    <s v="Empresa D"/>
    <x v="1"/>
    <x v="1"/>
    <x v="1"/>
    <x v="1"/>
    <x v="76"/>
    <x v="1"/>
    <x v="1"/>
    <x v="24"/>
    <x v="14"/>
    <x v="22"/>
    <x v="76"/>
    <x v="196"/>
    <x v="213"/>
  </r>
  <r>
    <x v="217"/>
    <x v="97"/>
    <n v="10"/>
    <s v="Empresa J"/>
    <x v="7"/>
    <x v="7"/>
    <x v="6"/>
    <x v="1"/>
    <x v="77"/>
    <x v="1"/>
    <x v="3"/>
    <x v="6"/>
    <x v="2"/>
    <x v="6"/>
    <x v="48"/>
    <x v="197"/>
    <x v="214"/>
  </r>
  <r>
    <x v="218"/>
    <x v="98"/>
    <n v="11"/>
    <s v="Empresa K"/>
    <x v="9"/>
    <x v="9"/>
    <x v="5"/>
    <x v="3"/>
    <x v="9"/>
    <x v="2"/>
    <x v="3"/>
    <x v="1"/>
    <x v="1"/>
    <x v="1"/>
    <x v="10"/>
    <x v="198"/>
    <x v="215"/>
  </r>
  <r>
    <x v="219"/>
    <x v="98"/>
    <n v="11"/>
    <s v="Empresa K"/>
    <x v="9"/>
    <x v="9"/>
    <x v="5"/>
    <x v="3"/>
    <x v="9"/>
    <x v="2"/>
    <x v="3"/>
    <x v="10"/>
    <x v="0"/>
    <x v="10"/>
    <x v="64"/>
    <x v="199"/>
    <x v="216"/>
  </r>
  <r>
    <x v="220"/>
    <x v="99"/>
    <n v="1"/>
    <s v="Empresa A"/>
    <x v="10"/>
    <x v="10"/>
    <x v="2"/>
    <x v="2"/>
    <x v="9"/>
    <x v="3"/>
    <x v="3"/>
    <x v="4"/>
    <x v="0"/>
    <x v="4"/>
    <x v="18"/>
    <x v="136"/>
    <x v="217"/>
  </r>
  <r>
    <x v="221"/>
    <x v="99"/>
    <n v="1"/>
    <s v="Empresa A"/>
    <x v="10"/>
    <x v="10"/>
    <x v="2"/>
    <x v="2"/>
    <x v="9"/>
    <x v="3"/>
    <x v="3"/>
    <x v="5"/>
    <x v="0"/>
    <x v="5"/>
    <x v="37"/>
    <x v="200"/>
    <x v="218"/>
  </r>
  <r>
    <x v="222"/>
    <x v="99"/>
    <n v="1"/>
    <s v="Empresa A"/>
    <x v="10"/>
    <x v="10"/>
    <x v="2"/>
    <x v="2"/>
    <x v="9"/>
    <x v="3"/>
    <x v="3"/>
    <x v="10"/>
    <x v="0"/>
    <x v="10"/>
    <x v="50"/>
    <x v="201"/>
    <x v="219"/>
  </r>
  <r>
    <x v="223"/>
    <x v="100"/>
    <n v="28"/>
    <s v="Empresa BB"/>
    <x v="6"/>
    <x v="6"/>
    <x v="5"/>
    <x v="3"/>
    <x v="78"/>
    <x v="2"/>
    <x v="1"/>
    <x v="8"/>
    <x v="4"/>
    <x v="8"/>
    <x v="85"/>
    <x v="202"/>
    <x v="220"/>
  </r>
  <r>
    <x v="224"/>
    <x v="100"/>
    <n v="28"/>
    <s v="Empresa BB"/>
    <x v="6"/>
    <x v="6"/>
    <x v="5"/>
    <x v="3"/>
    <x v="78"/>
    <x v="2"/>
    <x v="1"/>
    <x v="13"/>
    <x v="8"/>
    <x v="13"/>
    <x v="11"/>
    <x v="203"/>
    <x v="221"/>
  </r>
  <r>
    <x v="225"/>
    <x v="101"/>
    <n v="9"/>
    <s v="Empresa I"/>
    <x v="11"/>
    <x v="3"/>
    <x v="7"/>
    <x v="0"/>
    <x v="79"/>
    <x v="1"/>
    <x v="0"/>
    <x v="14"/>
    <x v="9"/>
    <x v="14"/>
    <x v="42"/>
    <x v="204"/>
    <x v="222"/>
  </r>
  <r>
    <x v="226"/>
    <x v="101"/>
    <n v="9"/>
    <s v="Empresa I"/>
    <x v="11"/>
    <x v="3"/>
    <x v="7"/>
    <x v="0"/>
    <x v="79"/>
    <x v="1"/>
    <x v="0"/>
    <x v="15"/>
    <x v="10"/>
    <x v="15"/>
    <x v="22"/>
    <x v="205"/>
    <x v="223"/>
  </r>
  <r>
    <x v="227"/>
    <x v="102"/>
    <n v="6"/>
    <s v="Empresa F"/>
    <x v="5"/>
    <x v="5"/>
    <x v="4"/>
    <x v="2"/>
    <x v="80"/>
    <x v="0"/>
    <x v="1"/>
    <x v="0"/>
    <x v="0"/>
    <x v="0"/>
    <x v="19"/>
    <x v="206"/>
    <x v="224"/>
  </r>
  <r>
    <x v="228"/>
    <x v="103"/>
    <n v="8"/>
    <s v="Empresa H"/>
    <x v="2"/>
    <x v="2"/>
    <x v="2"/>
    <x v="2"/>
    <x v="81"/>
    <x v="0"/>
    <x v="0"/>
    <x v="9"/>
    <x v="5"/>
    <x v="9"/>
    <x v="42"/>
    <x v="207"/>
    <x v="225"/>
  </r>
  <r>
    <x v="229"/>
    <x v="103"/>
    <n v="8"/>
    <s v="Empresa H"/>
    <x v="2"/>
    <x v="2"/>
    <x v="2"/>
    <x v="2"/>
    <x v="81"/>
    <x v="0"/>
    <x v="0"/>
    <x v="6"/>
    <x v="2"/>
    <x v="6"/>
    <x v="40"/>
    <x v="208"/>
    <x v="226"/>
  </r>
  <r>
    <x v="230"/>
    <x v="104"/>
    <n v="25"/>
    <s v="Empresa Y"/>
    <x v="7"/>
    <x v="7"/>
    <x v="6"/>
    <x v="1"/>
    <x v="82"/>
    <x v="1"/>
    <x v="2"/>
    <x v="21"/>
    <x v="2"/>
    <x v="16"/>
    <x v="9"/>
    <x v="209"/>
    <x v="227"/>
  </r>
  <r>
    <x v="231"/>
    <x v="105"/>
    <n v="26"/>
    <s v="Empresa Z"/>
    <x v="9"/>
    <x v="9"/>
    <x v="5"/>
    <x v="3"/>
    <x v="83"/>
    <x v="2"/>
    <x v="1"/>
    <x v="22"/>
    <x v="13"/>
    <x v="20"/>
    <x v="84"/>
    <x v="210"/>
    <x v="228"/>
  </r>
  <r>
    <x v="232"/>
    <x v="105"/>
    <n v="26"/>
    <s v="Empresa Z"/>
    <x v="9"/>
    <x v="9"/>
    <x v="5"/>
    <x v="3"/>
    <x v="83"/>
    <x v="2"/>
    <x v="1"/>
    <x v="8"/>
    <x v="4"/>
    <x v="8"/>
    <x v="51"/>
    <x v="84"/>
    <x v="229"/>
  </r>
  <r>
    <x v="233"/>
    <x v="105"/>
    <n v="26"/>
    <s v="Empresa Z"/>
    <x v="9"/>
    <x v="9"/>
    <x v="5"/>
    <x v="3"/>
    <x v="83"/>
    <x v="2"/>
    <x v="1"/>
    <x v="13"/>
    <x v="8"/>
    <x v="13"/>
    <x v="23"/>
    <x v="142"/>
    <x v="230"/>
  </r>
  <r>
    <x v="234"/>
    <x v="106"/>
    <n v="29"/>
    <s v="Empresa CC"/>
    <x v="3"/>
    <x v="3"/>
    <x v="3"/>
    <x v="0"/>
    <x v="84"/>
    <x v="0"/>
    <x v="0"/>
    <x v="0"/>
    <x v="0"/>
    <x v="0"/>
    <x v="86"/>
    <x v="211"/>
    <x v="231"/>
  </r>
  <r>
    <x v="235"/>
    <x v="102"/>
    <n v="6"/>
    <s v="Empresa F"/>
    <x v="5"/>
    <x v="5"/>
    <x v="4"/>
    <x v="2"/>
    <x v="80"/>
    <x v="2"/>
    <x v="0"/>
    <x v="7"/>
    <x v="3"/>
    <x v="7"/>
    <x v="32"/>
    <x v="145"/>
    <x v="232"/>
  </r>
  <r>
    <x v="236"/>
    <x v="107"/>
    <n v="4"/>
    <s v="Empresa D"/>
    <x v="1"/>
    <x v="1"/>
    <x v="1"/>
    <x v="1"/>
    <x v="85"/>
    <x v="1"/>
    <x v="1"/>
    <x v="23"/>
    <x v="6"/>
    <x v="21"/>
    <x v="84"/>
    <x v="212"/>
    <x v="233"/>
  </r>
  <r>
    <x v="237"/>
    <x v="107"/>
    <n v="4"/>
    <s v="Empresa D"/>
    <x v="1"/>
    <x v="1"/>
    <x v="1"/>
    <x v="1"/>
    <x v="85"/>
    <x v="1"/>
    <x v="1"/>
    <x v="24"/>
    <x v="14"/>
    <x v="22"/>
    <x v="73"/>
    <x v="213"/>
    <x v="234"/>
  </r>
  <r>
    <x v="238"/>
    <x v="103"/>
    <n v="8"/>
    <s v="Empresa H"/>
    <x v="2"/>
    <x v="2"/>
    <x v="2"/>
    <x v="2"/>
    <x v="81"/>
    <x v="2"/>
    <x v="1"/>
    <x v="15"/>
    <x v="10"/>
    <x v="15"/>
    <x v="21"/>
    <x v="59"/>
    <x v="235"/>
  </r>
  <r>
    <x v="239"/>
    <x v="108"/>
    <n v="3"/>
    <s v="Empresa C"/>
    <x v="4"/>
    <x v="4"/>
    <x v="0"/>
    <x v="0"/>
    <x v="86"/>
    <x v="0"/>
    <x v="2"/>
    <x v="16"/>
    <x v="7"/>
    <x v="16"/>
    <x v="23"/>
    <x v="214"/>
    <x v="236"/>
  </r>
  <r>
    <x v="240"/>
    <x v="108"/>
    <n v="3"/>
    <s v="Empresa C"/>
    <x v="4"/>
    <x v="4"/>
    <x v="0"/>
    <x v="0"/>
    <x v="86"/>
    <x v="0"/>
    <x v="2"/>
    <x v="9"/>
    <x v="5"/>
    <x v="9"/>
    <x v="8"/>
    <x v="215"/>
    <x v="237"/>
  </r>
  <r>
    <x v="241"/>
    <x v="97"/>
    <n v="10"/>
    <s v="Empresa J"/>
    <x v="7"/>
    <x v="7"/>
    <x v="6"/>
    <x v="1"/>
    <x v="77"/>
    <x v="0"/>
    <x v="1"/>
    <x v="18"/>
    <x v="1"/>
    <x v="16"/>
    <x v="49"/>
    <x v="216"/>
    <x v="238"/>
  </r>
  <r>
    <x v="242"/>
    <x v="109"/>
    <n v="6"/>
    <s v="Empresa F"/>
    <x v="5"/>
    <x v="5"/>
    <x v="4"/>
    <x v="2"/>
    <x v="87"/>
    <x v="0"/>
    <x v="1"/>
    <x v="9"/>
    <x v="5"/>
    <x v="9"/>
    <x v="9"/>
    <x v="217"/>
    <x v="239"/>
  </r>
  <r>
    <x v="243"/>
    <x v="110"/>
    <n v="28"/>
    <s v="Empresa BB"/>
    <x v="6"/>
    <x v="6"/>
    <x v="5"/>
    <x v="3"/>
    <x v="88"/>
    <x v="2"/>
    <x v="0"/>
    <x v="5"/>
    <x v="0"/>
    <x v="5"/>
    <x v="82"/>
    <x v="176"/>
    <x v="240"/>
  </r>
  <r>
    <x v="244"/>
    <x v="111"/>
    <n v="8"/>
    <s v="Empresa H"/>
    <x v="2"/>
    <x v="2"/>
    <x v="2"/>
    <x v="2"/>
    <x v="89"/>
    <x v="2"/>
    <x v="0"/>
    <x v="7"/>
    <x v="3"/>
    <x v="7"/>
    <x v="75"/>
    <x v="218"/>
    <x v="241"/>
  </r>
  <r>
    <x v="245"/>
    <x v="112"/>
    <n v="10"/>
    <s v="Empresa J"/>
    <x v="7"/>
    <x v="7"/>
    <x v="6"/>
    <x v="1"/>
    <x v="90"/>
    <x v="0"/>
    <x v="1"/>
    <x v="10"/>
    <x v="0"/>
    <x v="10"/>
    <x v="11"/>
    <x v="219"/>
    <x v="242"/>
  </r>
  <r>
    <x v="246"/>
    <x v="113"/>
    <n v="7"/>
    <s v="Empresa G"/>
    <x v="8"/>
    <x v="8"/>
    <x v="2"/>
    <x v="2"/>
    <x v="9"/>
    <x v="3"/>
    <x v="3"/>
    <x v="5"/>
    <x v="0"/>
    <x v="5"/>
    <x v="45"/>
    <x v="220"/>
    <x v="243"/>
  </r>
  <r>
    <x v="247"/>
    <x v="112"/>
    <n v="10"/>
    <s v="Empresa J"/>
    <x v="7"/>
    <x v="7"/>
    <x v="6"/>
    <x v="1"/>
    <x v="90"/>
    <x v="1"/>
    <x v="3"/>
    <x v="11"/>
    <x v="6"/>
    <x v="11"/>
    <x v="71"/>
    <x v="221"/>
    <x v="244"/>
  </r>
  <r>
    <x v="248"/>
    <x v="112"/>
    <n v="10"/>
    <s v="Empresa J"/>
    <x v="7"/>
    <x v="7"/>
    <x v="6"/>
    <x v="1"/>
    <x v="90"/>
    <x v="1"/>
    <x v="3"/>
    <x v="12"/>
    <x v="7"/>
    <x v="12"/>
    <x v="61"/>
    <x v="222"/>
    <x v="245"/>
  </r>
  <r>
    <x v="249"/>
    <x v="112"/>
    <n v="10"/>
    <s v="Empresa J"/>
    <x v="7"/>
    <x v="7"/>
    <x v="6"/>
    <x v="1"/>
    <x v="90"/>
    <x v="1"/>
    <x v="3"/>
    <x v="6"/>
    <x v="2"/>
    <x v="6"/>
    <x v="0"/>
    <x v="223"/>
    <x v="246"/>
  </r>
  <r>
    <x v="250"/>
    <x v="114"/>
    <n v="11"/>
    <s v="Empresa K"/>
    <x v="9"/>
    <x v="9"/>
    <x v="5"/>
    <x v="3"/>
    <x v="9"/>
    <x v="2"/>
    <x v="3"/>
    <x v="1"/>
    <x v="1"/>
    <x v="1"/>
    <x v="87"/>
    <x v="224"/>
    <x v="247"/>
  </r>
  <r>
    <x v="251"/>
    <x v="114"/>
    <n v="11"/>
    <s v="Empresa K"/>
    <x v="9"/>
    <x v="9"/>
    <x v="5"/>
    <x v="3"/>
    <x v="9"/>
    <x v="2"/>
    <x v="3"/>
    <x v="10"/>
    <x v="0"/>
    <x v="10"/>
    <x v="0"/>
    <x v="20"/>
    <x v="248"/>
  </r>
  <r>
    <x v="252"/>
    <x v="115"/>
    <n v="1"/>
    <s v="Empresa A"/>
    <x v="10"/>
    <x v="10"/>
    <x v="2"/>
    <x v="2"/>
    <x v="9"/>
    <x v="3"/>
    <x v="3"/>
    <x v="4"/>
    <x v="0"/>
    <x v="4"/>
    <x v="67"/>
    <x v="225"/>
    <x v="249"/>
  </r>
  <r>
    <x v="253"/>
    <x v="115"/>
    <n v="1"/>
    <s v="Empresa A"/>
    <x v="10"/>
    <x v="10"/>
    <x v="2"/>
    <x v="2"/>
    <x v="9"/>
    <x v="3"/>
    <x v="3"/>
    <x v="5"/>
    <x v="0"/>
    <x v="5"/>
    <x v="57"/>
    <x v="226"/>
    <x v="250"/>
  </r>
  <r>
    <x v="254"/>
    <x v="115"/>
    <n v="1"/>
    <s v="Empresa A"/>
    <x v="10"/>
    <x v="10"/>
    <x v="2"/>
    <x v="2"/>
    <x v="9"/>
    <x v="3"/>
    <x v="3"/>
    <x v="10"/>
    <x v="0"/>
    <x v="10"/>
    <x v="36"/>
    <x v="227"/>
    <x v="251"/>
  </r>
  <r>
    <x v="255"/>
    <x v="110"/>
    <n v="28"/>
    <s v="Empresa BB"/>
    <x v="6"/>
    <x v="6"/>
    <x v="5"/>
    <x v="3"/>
    <x v="88"/>
    <x v="2"/>
    <x v="1"/>
    <x v="8"/>
    <x v="4"/>
    <x v="8"/>
    <x v="6"/>
    <x v="228"/>
    <x v="252"/>
  </r>
  <r>
    <x v="256"/>
    <x v="110"/>
    <n v="28"/>
    <s v="Empresa BB"/>
    <x v="6"/>
    <x v="6"/>
    <x v="5"/>
    <x v="3"/>
    <x v="88"/>
    <x v="2"/>
    <x v="1"/>
    <x v="13"/>
    <x v="8"/>
    <x v="13"/>
    <x v="14"/>
    <x v="229"/>
    <x v="253"/>
  </r>
  <r>
    <x v="257"/>
    <x v="116"/>
    <n v="9"/>
    <s v="Empresa I"/>
    <x v="11"/>
    <x v="3"/>
    <x v="7"/>
    <x v="0"/>
    <x v="91"/>
    <x v="1"/>
    <x v="0"/>
    <x v="14"/>
    <x v="9"/>
    <x v="14"/>
    <x v="64"/>
    <x v="230"/>
    <x v="254"/>
  </r>
  <r>
    <x v="258"/>
    <x v="116"/>
    <n v="9"/>
    <s v="Empresa I"/>
    <x v="11"/>
    <x v="3"/>
    <x v="7"/>
    <x v="0"/>
    <x v="91"/>
    <x v="1"/>
    <x v="0"/>
    <x v="15"/>
    <x v="10"/>
    <x v="15"/>
    <x v="88"/>
    <x v="231"/>
    <x v="255"/>
  </r>
  <r>
    <x v="259"/>
    <x v="109"/>
    <n v="6"/>
    <s v="Empresa F"/>
    <x v="5"/>
    <x v="5"/>
    <x v="4"/>
    <x v="2"/>
    <x v="87"/>
    <x v="0"/>
    <x v="1"/>
    <x v="0"/>
    <x v="0"/>
    <x v="0"/>
    <x v="29"/>
    <x v="232"/>
    <x v="256"/>
  </r>
  <r>
    <x v="260"/>
    <x v="111"/>
    <n v="8"/>
    <s v="Empresa H"/>
    <x v="2"/>
    <x v="2"/>
    <x v="2"/>
    <x v="2"/>
    <x v="89"/>
    <x v="0"/>
    <x v="0"/>
    <x v="9"/>
    <x v="5"/>
    <x v="9"/>
    <x v="42"/>
    <x v="207"/>
    <x v="225"/>
  </r>
  <r>
    <x v="261"/>
    <x v="111"/>
    <n v="8"/>
    <s v="Empresa H"/>
    <x v="2"/>
    <x v="2"/>
    <x v="2"/>
    <x v="2"/>
    <x v="89"/>
    <x v="0"/>
    <x v="0"/>
    <x v="6"/>
    <x v="2"/>
    <x v="6"/>
    <x v="20"/>
    <x v="233"/>
    <x v="257"/>
  </r>
  <r>
    <x v="262"/>
    <x v="117"/>
    <n v="25"/>
    <s v="Empresa Y"/>
    <x v="7"/>
    <x v="7"/>
    <x v="6"/>
    <x v="1"/>
    <x v="92"/>
    <x v="1"/>
    <x v="2"/>
    <x v="21"/>
    <x v="2"/>
    <x v="16"/>
    <x v="13"/>
    <x v="234"/>
    <x v="258"/>
  </r>
  <r>
    <x v="263"/>
    <x v="118"/>
    <n v="26"/>
    <s v="Empresa Z"/>
    <x v="9"/>
    <x v="9"/>
    <x v="5"/>
    <x v="3"/>
    <x v="93"/>
    <x v="2"/>
    <x v="1"/>
    <x v="22"/>
    <x v="13"/>
    <x v="20"/>
    <x v="0"/>
    <x v="235"/>
    <x v="259"/>
  </r>
  <r>
    <x v="264"/>
    <x v="118"/>
    <n v="26"/>
    <s v="Empresa Z"/>
    <x v="9"/>
    <x v="9"/>
    <x v="5"/>
    <x v="3"/>
    <x v="93"/>
    <x v="2"/>
    <x v="1"/>
    <x v="8"/>
    <x v="4"/>
    <x v="8"/>
    <x v="23"/>
    <x v="236"/>
    <x v="260"/>
  </r>
  <r>
    <x v="265"/>
    <x v="118"/>
    <n v="26"/>
    <s v="Empresa Z"/>
    <x v="9"/>
    <x v="9"/>
    <x v="5"/>
    <x v="3"/>
    <x v="93"/>
    <x v="2"/>
    <x v="1"/>
    <x v="13"/>
    <x v="8"/>
    <x v="13"/>
    <x v="81"/>
    <x v="237"/>
    <x v="261"/>
  </r>
  <r>
    <x v="266"/>
    <x v="119"/>
    <n v="29"/>
    <s v="Empresa CC"/>
    <x v="3"/>
    <x v="3"/>
    <x v="3"/>
    <x v="0"/>
    <x v="94"/>
    <x v="0"/>
    <x v="0"/>
    <x v="0"/>
    <x v="0"/>
    <x v="0"/>
    <x v="83"/>
    <x v="238"/>
    <x v="262"/>
  </r>
  <r>
    <x v="267"/>
    <x v="109"/>
    <n v="6"/>
    <s v="Empresa F"/>
    <x v="5"/>
    <x v="5"/>
    <x v="4"/>
    <x v="2"/>
    <x v="87"/>
    <x v="2"/>
    <x v="0"/>
    <x v="7"/>
    <x v="3"/>
    <x v="7"/>
    <x v="6"/>
    <x v="133"/>
    <x v="263"/>
  </r>
  <r>
    <x v="268"/>
    <x v="120"/>
    <n v="4"/>
    <s v="Empresa D"/>
    <x v="1"/>
    <x v="1"/>
    <x v="1"/>
    <x v="1"/>
    <x v="95"/>
    <x v="1"/>
    <x v="1"/>
    <x v="23"/>
    <x v="6"/>
    <x v="21"/>
    <x v="59"/>
    <x v="239"/>
    <x v="264"/>
  </r>
  <r>
    <x v="269"/>
    <x v="120"/>
    <n v="4"/>
    <s v="Empresa D"/>
    <x v="1"/>
    <x v="1"/>
    <x v="1"/>
    <x v="1"/>
    <x v="95"/>
    <x v="1"/>
    <x v="1"/>
    <x v="24"/>
    <x v="14"/>
    <x v="22"/>
    <x v="56"/>
    <x v="240"/>
    <x v="265"/>
  </r>
  <r>
    <x v="270"/>
    <x v="111"/>
    <n v="8"/>
    <s v="Empresa H"/>
    <x v="2"/>
    <x v="2"/>
    <x v="2"/>
    <x v="2"/>
    <x v="89"/>
    <x v="2"/>
    <x v="1"/>
    <x v="15"/>
    <x v="10"/>
    <x v="15"/>
    <x v="78"/>
    <x v="241"/>
    <x v="266"/>
  </r>
  <r>
    <x v="271"/>
    <x v="121"/>
    <n v="3"/>
    <s v="Empresa C"/>
    <x v="4"/>
    <x v="4"/>
    <x v="0"/>
    <x v="0"/>
    <x v="96"/>
    <x v="0"/>
    <x v="2"/>
    <x v="16"/>
    <x v="7"/>
    <x v="16"/>
    <x v="4"/>
    <x v="242"/>
    <x v="267"/>
  </r>
  <r>
    <x v="272"/>
    <x v="121"/>
    <n v="3"/>
    <s v="Empresa C"/>
    <x v="4"/>
    <x v="4"/>
    <x v="0"/>
    <x v="0"/>
    <x v="96"/>
    <x v="0"/>
    <x v="2"/>
    <x v="9"/>
    <x v="5"/>
    <x v="9"/>
    <x v="10"/>
    <x v="156"/>
    <x v="268"/>
  </r>
  <r>
    <x v="273"/>
    <x v="112"/>
    <n v="10"/>
    <s v="Empresa J"/>
    <x v="7"/>
    <x v="7"/>
    <x v="6"/>
    <x v="1"/>
    <x v="90"/>
    <x v="0"/>
    <x v="1"/>
    <x v="18"/>
    <x v="1"/>
    <x v="16"/>
    <x v="44"/>
    <x v="243"/>
    <x v="269"/>
  </r>
  <r>
    <x v="274"/>
    <x v="112"/>
    <n v="10"/>
    <s v="Empresa J"/>
    <x v="7"/>
    <x v="7"/>
    <x v="6"/>
    <x v="1"/>
    <x v="9"/>
    <x v="1"/>
    <x v="3"/>
    <x v="1"/>
    <x v="1"/>
    <x v="1"/>
    <x v="83"/>
    <x v="213"/>
    <x v="234"/>
  </r>
  <r>
    <x v="275"/>
    <x v="114"/>
    <n v="11"/>
    <s v="Empresa K"/>
    <x v="9"/>
    <x v="9"/>
    <x v="5"/>
    <x v="3"/>
    <x v="9"/>
    <x v="2"/>
    <x v="3"/>
    <x v="9"/>
    <x v="5"/>
    <x v="9"/>
    <x v="71"/>
    <x v="244"/>
    <x v="270"/>
  </r>
  <r>
    <x v="276"/>
    <x v="115"/>
    <n v="1"/>
    <s v="Empresa A"/>
    <x v="10"/>
    <x v="10"/>
    <x v="2"/>
    <x v="2"/>
    <x v="9"/>
    <x v="2"/>
    <x v="3"/>
    <x v="13"/>
    <x v="8"/>
    <x v="13"/>
    <x v="66"/>
    <x v="245"/>
    <x v="271"/>
  </r>
  <r>
    <x v="277"/>
    <x v="110"/>
    <n v="28"/>
    <s v="Empresa BB"/>
    <x v="6"/>
    <x v="6"/>
    <x v="5"/>
    <x v="3"/>
    <x v="88"/>
    <x v="2"/>
    <x v="1"/>
    <x v="5"/>
    <x v="0"/>
    <x v="5"/>
    <x v="15"/>
    <x v="246"/>
    <x v="272"/>
  </r>
  <r>
    <x v="278"/>
    <x v="116"/>
    <n v="9"/>
    <s v="Empresa I"/>
    <x v="11"/>
    <x v="3"/>
    <x v="7"/>
    <x v="0"/>
    <x v="91"/>
    <x v="1"/>
    <x v="0"/>
    <x v="8"/>
    <x v="4"/>
    <x v="8"/>
    <x v="3"/>
    <x v="247"/>
    <x v="273"/>
  </r>
  <r>
    <x v="279"/>
    <x v="109"/>
    <n v="6"/>
    <s v="Empresa F"/>
    <x v="5"/>
    <x v="5"/>
    <x v="4"/>
    <x v="2"/>
    <x v="87"/>
    <x v="0"/>
    <x v="1"/>
    <x v="7"/>
    <x v="3"/>
    <x v="7"/>
    <x v="59"/>
    <x v="248"/>
    <x v="274"/>
  </r>
  <r>
    <x v="280"/>
    <x v="111"/>
    <n v="8"/>
    <s v="Empresa H"/>
    <x v="2"/>
    <x v="2"/>
    <x v="2"/>
    <x v="2"/>
    <x v="89"/>
    <x v="0"/>
    <x v="0"/>
    <x v="7"/>
    <x v="3"/>
    <x v="7"/>
    <x v="51"/>
    <x v="249"/>
    <x v="275"/>
  </r>
  <r>
    <x v="281"/>
    <x v="122"/>
    <n v="10"/>
    <s v="Empresa J"/>
    <x v="7"/>
    <x v="7"/>
    <x v="6"/>
    <x v="1"/>
    <x v="97"/>
    <x v="1"/>
    <x v="3"/>
    <x v="12"/>
    <x v="7"/>
    <x v="12"/>
    <x v="32"/>
    <x v="250"/>
    <x v="276"/>
  </r>
  <r>
    <x v="282"/>
    <x v="122"/>
    <n v="10"/>
    <s v="Empresa J"/>
    <x v="7"/>
    <x v="7"/>
    <x v="6"/>
    <x v="1"/>
    <x v="97"/>
    <x v="1"/>
    <x v="3"/>
    <x v="6"/>
    <x v="2"/>
    <x v="6"/>
    <x v="15"/>
    <x v="251"/>
    <x v="277"/>
  </r>
  <r>
    <x v="283"/>
    <x v="123"/>
    <n v="11"/>
    <s v="Empresa K"/>
    <x v="9"/>
    <x v="9"/>
    <x v="5"/>
    <x v="3"/>
    <x v="9"/>
    <x v="2"/>
    <x v="3"/>
    <x v="1"/>
    <x v="1"/>
    <x v="1"/>
    <x v="17"/>
    <x v="252"/>
    <x v="278"/>
  </r>
  <r>
    <x v="284"/>
    <x v="123"/>
    <n v="11"/>
    <s v="Empresa K"/>
    <x v="9"/>
    <x v="9"/>
    <x v="5"/>
    <x v="3"/>
    <x v="9"/>
    <x v="2"/>
    <x v="3"/>
    <x v="10"/>
    <x v="0"/>
    <x v="10"/>
    <x v="20"/>
    <x v="253"/>
    <x v="279"/>
  </r>
  <r>
    <x v="285"/>
    <x v="124"/>
    <n v="1"/>
    <s v="Empresa A"/>
    <x v="10"/>
    <x v="10"/>
    <x v="2"/>
    <x v="2"/>
    <x v="9"/>
    <x v="3"/>
    <x v="3"/>
    <x v="4"/>
    <x v="0"/>
    <x v="4"/>
    <x v="17"/>
    <x v="21"/>
    <x v="280"/>
  </r>
  <r>
    <x v="286"/>
    <x v="124"/>
    <n v="1"/>
    <s v="Empresa A"/>
    <x v="10"/>
    <x v="10"/>
    <x v="2"/>
    <x v="2"/>
    <x v="9"/>
    <x v="3"/>
    <x v="3"/>
    <x v="5"/>
    <x v="0"/>
    <x v="5"/>
    <x v="33"/>
    <x v="128"/>
    <x v="135"/>
  </r>
  <r>
    <x v="287"/>
    <x v="124"/>
    <n v="1"/>
    <s v="Empresa A"/>
    <x v="10"/>
    <x v="10"/>
    <x v="2"/>
    <x v="2"/>
    <x v="9"/>
    <x v="3"/>
    <x v="3"/>
    <x v="10"/>
    <x v="0"/>
    <x v="10"/>
    <x v="67"/>
    <x v="254"/>
    <x v="281"/>
  </r>
  <r>
    <x v="288"/>
    <x v="125"/>
    <n v="28"/>
    <s v="Empresa BB"/>
    <x v="6"/>
    <x v="6"/>
    <x v="5"/>
    <x v="3"/>
    <x v="98"/>
    <x v="2"/>
    <x v="1"/>
    <x v="8"/>
    <x v="4"/>
    <x v="8"/>
    <x v="38"/>
    <x v="255"/>
    <x v="282"/>
  </r>
  <r>
    <x v="289"/>
    <x v="125"/>
    <n v="28"/>
    <s v="Empresa BB"/>
    <x v="6"/>
    <x v="6"/>
    <x v="5"/>
    <x v="3"/>
    <x v="98"/>
    <x v="2"/>
    <x v="1"/>
    <x v="13"/>
    <x v="8"/>
    <x v="13"/>
    <x v="20"/>
    <x v="256"/>
    <x v="283"/>
  </r>
  <r>
    <x v="290"/>
    <x v="126"/>
    <n v="9"/>
    <s v="Empresa I"/>
    <x v="11"/>
    <x v="3"/>
    <x v="7"/>
    <x v="0"/>
    <x v="99"/>
    <x v="1"/>
    <x v="0"/>
    <x v="14"/>
    <x v="9"/>
    <x v="14"/>
    <x v="63"/>
    <x v="257"/>
    <x v="284"/>
  </r>
  <r>
    <x v="291"/>
    <x v="126"/>
    <n v="9"/>
    <s v="Empresa I"/>
    <x v="11"/>
    <x v="3"/>
    <x v="7"/>
    <x v="0"/>
    <x v="99"/>
    <x v="1"/>
    <x v="0"/>
    <x v="15"/>
    <x v="10"/>
    <x v="15"/>
    <x v="18"/>
    <x v="258"/>
    <x v="285"/>
  </r>
  <r>
    <x v="292"/>
    <x v="127"/>
    <n v="6"/>
    <s v="Empresa F"/>
    <x v="5"/>
    <x v="5"/>
    <x v="4"/>
    <x v="2"/>
    <x v="100"/>
    <x v="0"/>
    <x v="1"/>
    <x v="0"/>
    <x v="0"/>
    <x v="0"/>
    <x v="36"/>
    <x v="259"/>
    <x v="286"/>
  </r>
  <r>
    <x v="293"/>
    <x v="128"/>
    <n v="8"/>
    <s v="Empresa H"/>
    <x v="2"/>
    <x v="2"/>
    <x v="2"/>
    <x v="2"/>
    <x v="101"/>
    <x v="0"/>
    <x v="0"/>
    <x v="9"/>
    <x v="5"/>
    <x v="9"/>
    <x v="70"/>
    <x v="138"/>
    <x v="287"/>
  </r>
  <r>
    <x v="294"/>
    <x v="128"/>
    <n v="8"/>
    <s v="Empresa H"/>
    <x v="2"/>
    <x v="2"/>
    <x v="2"/>
    <x v="2"/>
    <x v="101"/>
    <x v="0"/>
    <x v="0"/>
    <x v="6"/>
    <x v="2"/>
    <x v="6"/>
    <x v="65"/>
    <x v="260"/>
    <x v="288"/>
  </r>
  <r>
    <x v="295"/>
    <x v="129"/>
    <n v="25"/>
    <s v="Empresa Y"/>
    <x v="7"/>
    <x v="7"/>
    <x v="6"/>
    <x v="1"/>
    <x v="102"/>
    <x v="1"/>
    <x v="2"/>
    <x v="21"/>
    <x v="2"/>
    <x v="16"/>
    <x v="80"/>
    <x v="82"/>
    <x v="289"/>
  </r>
  <r>
    <x v="296"/>
    <x v="130"/>
    <n v="26"/>
    <s v="Empresa Z"/>
    <x v="9"/>
    <x v="9"/>
    <x v="5"/>
    <x v="3"/>
    <x v="103"/>
    <x v="2"/>
    <x v="1"/>
    <x v="22"/>
    <x v="13"/>
    <x v="20"/>
    <x v="2"/>
    <x v="261"/>
    <x v="290"/>
  </r>
  <r>
    <x v="297"/>
    <x v="130"/>
    <n v="26"/>
    <s v="Empresa Z"/>
    <x v="9"/>
    <x v="9"/>
    <x v="5"/>
    <x v="3"/>
    <x v="103"/>
    <x v="2"/>
    <x v="1"/>
    <x v="8"/>
    <x v="4"/>
    <x v="8"/>
    <x v="41"/>
    <x v="262"/>
    <x v="291"/>
  </r>
  <r>
    <x v="298"/>
    <x v="130"/>
    <n v="26"/>
    <s v="Empresa Z"/>
    <x v="9"/>
    <x v="9"/>
    <x v="5"/>
    <x v="3"/>
    <x v="103"/>
    <x v="2"/>
    <x v="1"/>
    <x v="13"/>
    <x v="8"/>
    <x v="13"/>
    <x v="64"/>
    <x v="106"/>
    <x v="292"/>
  </r>
  <r>
    <x v="299"/>
    <x v="131"/>
    <n v="29"/>
    <s v="Empresa CC"/>
    <x v="3"/>
    <x v="3"/>
    <x v="3"/>
    <x v="0"/>
    <x v="104"/>
    <x v="0"/>
    <x v="0"/>
    <x v="0"/>
    <x v="0"/>
    <x v="0"/>
    <x v="7"/>
    <x v="196"/>
    <x v="293"/>
  </r>
  <r>
    <x v="300"/>
    <x v="127"/>
    <n v="6"/>
    <s v="Empresa F"/>
    <x v="5"/>
    <x v="5"/>
    <x v="4"/>
    <x v="2"/>
    <x v="100"/>
    <x v="2"/>
    <x v="0"/>
    <x v="7"/>
    <x v="3"/>
    <x v="7"/>
    <x v="89"/>
    <x v="263"/>
    <x v="294"/>
  </r>
  <r>
    <x v="301"/>
    <x v="132"/>
    <n v="4"/>
    <s v="Empresa D"/>
    <x v="1"/>
    <x v="1"/>
    <x v="1"/>
    <x v="1"/>
    <x v="105"/>
    <x v="1"/>
    <x v="1"/>
    <x v="23"/>
    <x v="6"/>
    <x v="21"/>
    <x v="55"/>
    <x v="264"/>
    <x v="295"/>
  </r>
  <r>
    <x v="302"/>
    <x v="132"/>
    <n v="4"/>
    <s v="Empresa D"/>
    <x v="1"/>
    <x v="1"/>
    <x v="1"/>
    <x v="1"/>
    <x v="105"/>
    <x v="1"/>
    <x v="1"/>
    <x v="24"/>
    <x v="14"/>
    <x v="22"/>
    <x v="41"/>
    <x v="58"/>
    <x v="296"/>
  </r>
  <r>
    <x v="303"/>
    <x v="128"/>
    <n v="8"/>
    <s v="Empresa H"/>
    <x v="2"/>
    <x v="2"/>
    <x v="2"/>
    <x v="2"/>
    <x v="101"/>
    <x v="2"/>
    <x v="1"/>
    <x v="15"/>
    <x v="10"/>
    <x v="15"/>
    <x v="14"/>
    <x v="265"/>
    <x v="297"/>
  </r>
  <r>
    <x v="304"/>
    <x v="133"/>
    <n v="3"/>
    <s v="Empresa C"/>
    <x v="4"/>
    <x v="4"/>
    <x v="0"/>
    <x v="0"/>
    <x v="106"/>
    <x v="0"/>
    <x v="2"/>
    <x v="16"/>
    <x v="7"/>
    <x v="16"/>
    <x v="52"/>
    <x v="266"/>
    <x v="298"/>
  </r>
  <r>
    <x v="305"/>
    <x v="133"/>
    <n v="3"/>
    <s v="Empresa C"/>
    <x v="4"/>
    <x v="4"/>
    <x v="0"/>
    <x v="0"/>
    <x v="106"/>
    <x v="0"/>
    <x v="2"/>
    <x v="9"/>
    <x v="5"/>
    <x v="9"/>
    <x v="14"/>
    <x v="267"/>
    <x v="299"/>
  </r>
  <r>
    <x v="306"/>
    <x v="122"/>
    <n v="10"/>
    <s v="Empresa J"/>
    <x v="7"/>
    <x v="7"/>
    <x v="6"/>
    <x v="1"/>
    <x v="97"/>
    <x v="0"/>
    <x v="1"/>
    <x v="18"/>
    <x v="1"/>
    <x v="16"/>
    <x v="87"/>
    <x v="268"/>
    <x v="300"/>
  </r>
  <r>
    <x v="307"/>
    <x v="122"/>
    <n v="10"/>
    <s v="Empresa J"/>
    <x v="7"/>
    <x v="7"/>
    <x v="6"/>
    <x v="1"/>
    <x v="9"/>
    <x v="1"/>
    <x v="3"/>
    <x v="1"/>
    <x v="1"/>
    <x v="1"/>
    <x v="4"/>
    <x v="4"/>
    <x v="4"/>
  </r>
  <r>
    <x v="308"/>
    <x v="123"/>
    <n v="11"/>
    <s v="Empresa K"/>
    <x v="9"/>
    <x v="9"/>
    <x v="5"/>
    <x v="3"/>
    <x v="9"/>
    <x v="2"/>
    <x v="3"/>
    <x v="9"/>
    <x v="5"/>
    <x v="9"/>
    <x v="83"/>
    <x v="188"/>
    <x v="301"/>
  </r>
  <r>
    <x v="309"/>
    <x v="124"/>
    <n v="1"/>
    <s v="Empresa A"/>
    <x v="10"/>
    <x v="10"/>
    <x v="2"/>
    <x v="2"/>
    <x v="9"/>
    <x v="2"/>
    <x v="3"/>
    <x v="13"/>
    <x v="8"/>
    <x v="13"/>
    <x v="76"/>
    <x v="269"/>
    <x v="302"/>
  </r>
  <r>
    <x v="310"/>
    <x v="125"/>
    <n v="28"/>
    <s v="Empresa BB"/>
    <x v="6"/>
    <x v="6"/>
    <x v="5"/>
    <x v="3"/>
    <x v="98"/>
    <x v="2"/>
    <x v="1"/>
    <x v="5"/>
    <x v="0"/>
    <x v="5"/>
    <x v="22"/>
    <x v="270"/>
    <x v="303"/>
  </r>
  <r>
    <x v="311"/>
    <x v="126"/>
    <n v="9"/>
    <s v="Empresa I"/>
    <x v="11"/>
    <x v="3"/>
    <x v="7"/>
    <x v="0"/>
    <x v="99"/>
    <x v="1"/>
    <x v="0"/>
    <x v="8"/>
    <x v="4"/>
    <x v="8"/>
    <x v="50"/>
    <x v="271"/>
    <x v="304"/>
  </r>
  <r>
    <x v="312"/>
    <x v="134"/>
    <n v="27"/>
    <s v="Empresa AA"/>
    <x v="0"/>
    <x v="0"/>
    <x v="0"/>
    <x v="0"/>
    <x v="107"/>
    <x v="0"/>
    <x v="0"/>
    <x v="0"/>
    <x v="0"/>
    <x v="0"/>
    <x v="50"/>
    <x v="272"/>
    <x v="305"/>
  </r>
  <r>
    <x v="313"/>
    <x v="134"/>
    <n v="27"/>
    <s v="Empresa AA"/>
    <x v="0"/>
    <x v="0"/>
    <x v="0"/>
    <x v="0"/>
    <x v="107"/>
    <x v="0"/>
    <x v="0"/>
    <x v="1"/>
    <x v="1"/>
    <x v="1"/>
    <x v="88"/>
    <x v="273"/>
    <x v="306"/>
  </r>
  <r>
    <x v="314"/>
    <x v="135"/>
    <n v="4"/>
    <s v="Empresa D"/>
    <x v="1"/>
    <x v="1"/>
    <x v="1"/>
    <x v="1"/>
    <x v="108"/>
    <x v="1"/>
    <x v="1"/>
    <x v="2"/>
    <x v="1"/>
    <x v="2"/>
    <x v="20"/>
    <x v="274"/>
    <x v="307"/>
  </r>
  <r>
    <x v="315"/>
    <x v="135"/>
    <n v="4"/>
    <s v="Empresa D"/>
    <x v="1"/>
    <x v="1"/>
    <x v="1"/>
    <x v="1"/>
    <x v="108"/>
    <x v="1"/>
    <x v="1"/>
    <x v="3"/>
    <x v="1"/>
    <x v="3"/>
    <x v="28"/>
    <x v="275"/>
    <x v="308"/>
  </r>
  <r>
    <x v="316"/>
    <x v="135"/>
    <n v="4"/>
    <s v="Empresa D"/>
    <x v="1"/>
    <x v="1"/>
    <x v="1"/>
    <x v="1"/>
    <x v="108"/>
    <x v="1"/>
    <x v="1"/>
    <x v="1"/>
    <x v="1"/>
    <x v="1"/>
    <x v="88"/>
    <x v="273"/>
    <x v="309"/>
  </r>
  <r>
    <x v="317"/>
    <x v="136"/>
    <n v="12"/>
    <s v="Empresa L"/>
    <x v="0"/>
    <x v="0"/>
    <x v="0"/>
    <x v="0"/>
    <x v="109"/>
    <x v="0"/>
    <x v="1"/>
    <x v="4"/>
    <x v="0"/>
    <x v="4"/>
    <x v="22"/>
    <x v="276"/>
    <x v="310"/>
  </r>
  <r>
    <x v="318"/>
    <x v="136"/>
    <n v="12"/>
    <s v="Empresa L"/>
    <x v="0"/>
    <x v="0"/>
    <x v="0"/>
    <x v="0"/>
    <x v="109"/>
    <x v="0"/>
    <x v="1"/>
    <x v="5"/>
    <x v="0"/>
    <x v="5"/>
    <x v="48"/>
    <x v="277"/>
    <x v="311"/>
  </r>
  <r>
    <x v="319"/>
    <x v="137"/>
    <n v="8"/>
    <s v="Empresa H"/>
    <x v="2"/>
    <x v="2"/>
    <x v="2"/>
    <x v="2"/>
    <x v="110"/>
    <x v="2"/>
    <x v="1"/>
    <x v="6"/>
    <x v="2"/>
    <x v="6"/>
    <x v="76"/>
    <x v="278"/>
    <x v="312"/>
  </r>
  <r>
    <x v="320"/>
    <x v="135"/>
    <n v="4"/>
    <s v="Empresa D"/>
    <x v="1"/>
    <x v="1"/>
    <x v="1"/>
    <x v="1"/>
    <x v="108"/>
    <x v="2"/>
    <x v="0"/>
    <x v="6"/>
    <x v="2"/>
    <x v="6"/>
    <x v="69"/>
    <x v="128"/>
    <x v="313"/>
  </r>
  <r>
    <x v="321"/>
    <x v="138"/>
    <n v="29"/>
    <s v="Empresa CC"/>
    <x v="3"/>
    <x v="3"/>
    <x v="3"/>
    <x v="0"/>
    <x v="111"/>
    <x v="0"/>
    <x v="0"/>
    <x v="7"/>
    <x v="3"/>
    <x v="7"/>
    <x v="1"/>
    <x v="13"/>
    <x v="314"/>
  </r>
  <r>
    <x v="322"/>
    <x v="139"/>
    <n v="3"/>
    <s v="Empresa C"/>
    <x v="4"/>
    <x v="4"/>
    <x v="0"/>
    <x v="0"/>
    <x v="112"/>
    <x v="0"/>
    <x v="2"/>
    <x v="8"/>
    <x v="4"/>
    <x v="8"/>
    <x v="32"/>
    <x v="279"/>
    <x v="315"/>
  </r>
  <r>
    <x v="323"/>
    <x v="140"/>
    <n v="6"/>
    <s v="Empresa F"/>
    <x v="5"/>
    <x v="5"/>
    <x v="4"/>
    <x v="2"/>
    <x v="113"/>
    <x v="0"/>
    <x v="1"/>
    <x v="9"/>
    <x v="5"/>
    <x v="9"/>
    <x v="11"/>
    <x v="11"/>
    <x v="316"/>
  </r>
  <r>
    <x v="324"/>
    <x v="141"/>
    <n v="28"/>
    <s v="Empresa BB"/>
    <x v="6"/>
    <x v="6"/>
    <x v="5"/>
    <x v="3"/>
    <x v="114"/>
    <x v="2"/>
    <x v="0"/>
    <x v="5"/>
    <x v="0"/>
    <x v="5"/>
    <x v="33"/>
    <x v="128"/>
    <x v="317"/>
  </r>
  <r>
    <x v="325"/>
    <x v="137"/>
    <n v="8"/>
    <s v="Empresa H"/>
    <x v="2"/>
    <x v="2"/>
    <x v="2"/>
    <x v="2"/>
    <x v="110"/>
    <x v="2"/>
    <x v="0"/>
    <x v="7"/>
    <x v="3"/>
    <x v="7"/>
    <x v="53"/>
    <x v="87"/>
    <x v="318"/>
  </r>
  <r>
    <x v="326"/>
    <x v="142"/>
    <n v="10"/>
    <s v="Empresa J"/>
    <x v="7"/>
    <x v="7"/>
    <x v="6"/>
    <x v="1"/>
    <x v="115"/>
    <x v="0"/>
    <x v="1"/>
    <x v="10"/>
    <x v="0"/>
    <x v="10"/>
    <x v="53"/>
    <x v="280"/>
    <x v="319"/>
  </r>
  <r>
    <x v="327"/>
    <x v="143"/>
    <n v="7"/>
    <s v="Empresa G"/>
    <x v="8"/>
    <x v="8"/>
    <x v="2"/>
    <x v="2"/>
    <x v="9"/>
    <x v="3"/>
    <x v="3"/>
    <x v="5"/>
    <x v="0"/>
    <x v="5"/>
    <x v="53"/>
    <x v="281"/>
    <x v="320"/>
  </r>
  <r>
    <x v="328"/>
    <x v="142"/>
    <n v="10"/>
    <s v="Empresa J"/>
    <x v="7"/>
    <x v="7"/>
    <x v="6"/>
    <x v="1"/>
    <x v="115"/>
    <x v="1"/>
    <x v="3"/>
    <x v="11"/>
    <x v="6"/>
    <x v="11"/>
    <x v="9"/>
    <x v="282"/>
    <x v="321"/>
  </r>
  <r>
    <x v="329"/>
    <x v="142"/>
    <n v="10"/>
    <s v="Empresa J"/>
    <x v="7"/>
    <x v="7"/>
    <x v="6"/>
    <x v="1"/>
    <x v="115"/>
    <x v="1"/>
    <x v="3"/>
    <x v="12"/>
    <x v="7"/>
    <x v="12"/>
    <x v="87"/>
    <x v="283"/>
    <x v="322"/>
  </r>
  <r>
    <x v="330"/>
    <x v="142"/>
    <n v="10"/>
    <s v="Empresa J"/>
    <x v="7"/>
    <x v="7"/>
    <x v="6"/>
    <x v="1"/>
    <x v="115"/>
    <x v="1"/>
    <x v="3"/>
    <x v="6"/>
    <x v="2"/>
    <x v="6"/>
    <x v="27"/>
    <x v="284"/>
    <x v="323"/>
  </r>
  <r>
    <x v="331"/>
    <x v="144"/>
    <n v="11"/>
    <s v="Empresa K"/>
    <x v="9"/>
    <x v="9"/>
    <x v="5"/>
    <x v="3"/>
    <x v="9"/>
    <x v="2"/>
    <x v="3"/>
    <x v="1"/>
    <x v="1"/>
    <x v="1"/>
    <x v="43"/>
    <x v="58"/>
    <x v="324"/>
  </r>
  <r>
    <x v="332"/>
    <x v="144"/>
    <n v="11"/>
    <s v="Empresa K"/>
    <x v="9"/>
    <x v="9"/>
    <x v="5"/>
    <x v="3"/>
    <x v="9"/>
    <x v="2"/>
    <x v="3"/>
    <x v="10"/>
    <x v="0"/>
    <x v="10"/>
    <x v="35"/>
    <x v="285"/>
    <x v="325"/>
  </r>
  <r>
    <x v="333"/>
    <x v="145"/>
    <n v="1"/>
    <s v="Empresa A"/>
    <x v="10"/>
    <x v="10"/>
    <x v="2"/>
    <x v="2"/>
    <x v="9"/>
    <x v="3"/>
    <x v="3"/>
    <x v="4"/>
    <x v="0"/>
    <x v="4"/>
    <x v="80"/>
    <x v="286"/>
    <x v="326"/>
  </r>
  <r>
    <x v="334"/>
    <x v="145"/>
    <n v="1"/>
    <s v="Empresa A"/>
    <x v="10"/>
    <x v="10"/>
    <x v="2"/>
    <x v="2"/>
    <x v="9"/>
    <x v="3"/>
    <x v="3"/>
    <x v="5"/>
    <x v="0"/>
    <x v="5"/>
    <x v="3"/>
    <x v="287"/>
    <x v="327"/>
  </r>
  <r>
    <x v="335"/>
    <x v="145"/>
    <n v="1"/>
    <s v="Empresa A"/>
    <x v="10"/>
    <x v="10"/>
    <x v="2"/>
    <x v="2"/>
    <x v="9"/>
    <x v="3"/>
    <x v="3"/>
    <x v="10"/>
    <x v="0"/>
    <x v="10"/>
    <x v="64"/>
    <x v="199"/>
    <x v="216"/>
  </r>
  <r>
    <x v="336"/>
    <x v="141"/>
    <n v="28"/>
    <s v="Empresa BB"/>
    <x v="6"/>
    <x v="6"/>
    <x v="5"/>
    <x v="3"/>
    <x v="114"/>
    <x v="2"/>
    <x v="1"/>
    <x v="8"/>
    <x v="4"/>
    <x v="8"/>
    <x v="29"/>
    <x v="288"/>
    <x v="328"/>
  </r>
  <r>
    <x v="337"/>
    <x v="141"/>
    <n v="28"/>
    <s v="Empresa BB"/>
    <x v="6"/>
    <x v="6"/>
    <x v="5"/>
    <x v="3"/>
    <x v="114"/>
    <x v="2"/>
    <x v="1"/>
    <x v="13"/>
    <x v="8"/>
    <x v="13"/>
    <x v="82"/>
    <x v="289"/>
    <x v="329"/>
  </r>
  <r>
    <x v="338"/>
    <x v="146"/>
    <n v="9"/>
    <s v="Empresa I"/>
    <x v="11"/>
    <x v="3"/>
    <x v="7"/>
    <x v="0"/>
    <x v="116"/>
    <x v="1"/>
    <x v="0"/>
    <x v="14"/>
    <x v="9"/>
    <x v="14"/>
    <x v="87"/>
    <x v="290"/>
    <x v="330"/>
  </r>
  <r>
    <x v="339"/>
    <x v="146"/>
    <n v="9"/>
    <s v="Empresa I"/>
    <x v="11"/>
    <x v="3"/>
    <x v="7"/>
    <x v="0"/>
    <x v="116"/>
    <x v="1"/>
    <x v="0"/>
    <x v="15"/>
    <x v="10"/>
    <x v="15"/>
    <x v="2"/>
    <x v="291"/>
    <x v="331"/>
  </r>
  <r>
    <x v="340"/>
    <x v="140"/>
    <n v="6"/>
    <s v="Empresa F"/>
    <x v="5"/>
    <x v="5"/>
    <x v="4"/>
    <x v="2"/>
    <x v="113"/>
    <x v="0"/>
    <x v="1"/>
    <x v="0"/>
    <x v="0"/>
    <x v="0"/>
    <x v="85"/>
    <x v="292"/>
    <x v="332"/>
  </r>
  <r>
    <x v="341"/>
    <x v="137"/>
    <n v="8"/>
    <s v="Empresa H"/>
    <x v="2"/>
    <x v="2"/>
    <x v="2"/>
    <x v="2"/>
    <x v="110"/>
    <x v="0"/>
    <x v="0"/>
    <x v="9"/>
    <x v="5"/>
    <x v="9"/>
    <x v="55"/>
    <x v="293"/>
    <x v="333"/>
  </r>
  <r>
    <x v="342"/>
    <x v="137"/>
    <n v="8"/>
    <s v="Empresa H"/>
    <x v="2"/>
    <x v="2"/>
    <x v="2"/>
    <x v="2"/>
    <x v="110"/>
    <x v="0"/>
    <x v="0"/>
    <x v="6"/>
    <x v="2"/>
    <x v="6"/>
    <x v="68"/>
    <x v="294"/>
    <x v="334"/>
  </r>
  <r>
    <x v="343"/>
    <x v="147"/>
    <n v="25"/>
    <s v="Empresa Y"/>
    <x v="7"/>
    <x v="7"/>
    <x v="6"/>
    <x v="1"/>
    <x v="117"/>
    <x v="1"/>
    <x v="2"/>
    <x v="21"/>
    <x v="2"/>
    <x v="16"/>
    <x v="20"/>
    <x v="115"/>
    <x v="335"/>
  </r>
  <r>
    <x v="344"/>
    <x v="148"/>
    <n v="26"/>
    <s v="Empresa Z"/>
    <x v="9"/>
    <x v="9"/>
    <x v="5"/>
    <x v="3"/>
    <x v="118"/>
    <x v="2"/>
    <x v="1"/>
    <x v="22"/>
    <x v="13"/>
    <x v="20"/>
    <x v="8"/>
    <x v="295"/>
    <x v="336"/>
  </r>
  <r>
    <x v="345"/>
    <x v="148"/>
    <n v="26"/>
    <s v="Empresa Z"/>
    <x v="9"/>
    <x v="9"/>
    <x v="5"/>
    <x v="3"/>
    <x v="118"/>
    <x v="2"/>
    <x v="1"/>
    <x v="8"/>
    <x v="4"/>
    <x v="8"/>
    <x v="38"/>
    <x v="255"/>
    <x v="337"/>
  </r>
  <r>
    <x v="346"/>
    <x v="148"/>
    <n v="26"/>
    <s v="Empresa Z"/>
    <x v="9"/>
    <x v="9"/>
    <x v="5"/>
    <x v="3"/>
    <x v="118"/>
    <x v="2"/>
    <x v="1"/>
    <x v="13"/>
    <x v="8"/>
    <x v="13"/>
    <x v="78"/>
    <x v="296"/>
    <x v="338"/>
  </r>
  <r>
    <x v="347"/>
    <x v="138"/>
    <n v="29"/>
    <s v="Empresa CC"/>
    <x v="3"/>
    <x v="3"/>
    <x v="3"/>
    <x v="0"/>
    <x v="111"/>
    <x v="0"/>
    <x v="0"/>
    <x v="0"/>
    <x v="0"/>
    <x v="0"/>
    <x v="32"/>
    <x v="297"/>
    <x v="339"/>
  </r>
  <r>
    <x v="348"/>
    <x v="140"/>
    <n v="6"/>
    <s v="Empresa F"/>
    <x v="5"/>
    <x v="5"/>
    <x v="4"/>
    <x v="2"/>
    <x v="113"/>
    <x v="2"/>
    <x v="0"/>
    <x v="7"/>
    <x v="3"/>
    <x v="7"/>
    <x v="44"/>
    <x v="298"/>
    <x v="340"/>
  </r>
  <r>
    <x v="349"/>
    <x v="135"/>
    <n v="4"/>
    <s v="Empresa D"/>
    <x v="1"/>
    <x v="1"/>
    <x v="1"/>
    <x v="1"/>
    <x v="108"/>
    <x v="1"/>
    <x v="1"/>
    <x v="23"/>
    <x v="6"/>
    <x v="21"/>
    <x v="7"/>
    <x v="299"/>
    <x v="341"/>
  </r>
  <r>
    <x v="350"/>
    <x v="135"/>
    <n v="4"/>
    <s v="Empresa D"/>
    <x v="1"/>
    <x v="1"/>
    <x v="1"/>
    <x v="1"/>
    <x v="108"/>
    <x v="1"/>
    <x v="1"/>
    <x v="24"/>
    <x v="14"/>
    <x v="22"/>
    <x v="17"/>
    <x v="107"/>
    <x v="342"/>
  </r>
  <r>
    <x v="351"/>
    <x v="137"/>
    <n v="8"/>
    <s v="Empresa H"/>
    <x v="2"/>
    <x v="2"/>
    <x v="2"/>
    <x v="2"/>
    <x v="110"/>
    <x v="2"/>
    <x v="1"/>
    <x v="15"/>
    <x v="10"/>
    <x v="15"/>
    <x v="20"/>
    <x v="300"/>
    <x v="343"/>
  </r>
  <r>
    <x v="352"/>
    <x v="139"/>
    <n v="3"/>
    <s v="Empresa C"/>
    <x v="4"/>
    <x v="4"/>
    <x v="0"/>
    <x v="0"/>
    <x v="112"/>
    <x v="0"/>
    <x v="2"/>
    <x v="16"/>
    <x v="7"/>
    <x v="16"/>
    <x v="3"/>
    <x v="301"/>
    <x v="344"/>
  </r>
  <r>
    <x v="353"/>
    <x v="139"/>
    <n v="3"/>
    <s v="Empresa C"/>
    <x v="4"/>
    <x v="4"/>
    <x v="0"/>
    <x v="0"/>
    <x v="112"/>
    <x v="0"/>
    <x v="2"/>
    <x v="9"/>
    <x v="5"/>
    <x v="9"/>
    <x v="44"/>
    <x v="60"/>
    <x v="345"/>
  </r>
  <r>
    <x v="354"/>
    <x v="142"/>
    <n v="10"/>
    <s v="Empresa J"/>
    <x v="7"/>
    <x v="7"/>
    <x v="6"/>
    <x v="1"/>
    <x v="115"/>
    <x v="0"/>
    <x v="1"/>
    <x v="18"/>
    <x v="1"/>
    <x v="16"/>
    <x v="37"/>
    <x v="302"/>
    <x v="346"/>
  </r>
  <r>
    <x v="355"/>
    <x v="142"/>
    <n v="10"/>
    <s v="Empresa J"/>
    <x v="7"/>
    <x v="7"/>
    <x v="6"/>
    <x v="1"/>
    <x v="9"/>
    <x v="1"/>
    <x v="3"/>
    <x v="1"/>
    <x v="1"/>
    <x v="1"/>
    <x v="35"/>
    <x v="303"/>
    <x v="347"/>
  </r>
  <r>
    <x v="356"/>
    <x v="144"/>
    <n v="11"/>
    <s v="Empresa K"/>
    <x v="9"/>
    <x v="9"/>
    <x v="5"/>
    <x v="3"/>
    <x v="9"/>
    <x v="2"/>
    <x v="3"/>
    <x v="9"/>
    <x v="5"/>
    <x v="9"/>
    <x v="75"/>
    <x v="304"/>
    <x v="348"/>
  </r>
  <r>
    <x v="357"/>
    <x v="145"/>
    <n v="1"/>
    <s v="Empresa A"/>
    <x v="10"/>
    <x v="10"/>
    <x v="2"/>
    <x v="2"/>
    <x v="9"/>
    <x v="2"/>
    <x v="3"/>
    <x v="13"/>
    <x v="8"/>
    <x v="13"/>
    <x v="90"/>
    <x v="305"/>
    <x v="349"/>
  </r>
  <r>
    <x v="358"/>
    <x v="141"/>
    <n v="28"/>
    <s v="Empresa BB"/>
    <x v="6"/>
    <x v="6"/>
    <x v="5"/>
    <x v="3"/>
    <x v="114"/>
    <x v="2"/>
    <x v="1"/>
    <x v="5"/>
    <x v="0"/>
    <x v="5"/>
    <x v="51"/>
    <x v="306"/>
    <x v="350"/>
  </r>
  <r>
    <x v="359"/>
    <x v="146"/>
    <n v="9"/>
    <s v="Empresa I"/>
    <x v="11"/>
    <x v="3"/>
    <x v="7"/>
    <x v="0"/>
    <x v="116"/>
    <x v="1"/>
    <x v="0"/>
    <x v="8"/>
    <x v="4"/>
    <x v="8"/>
    <x v="79"/>
    <x v="307"/>
    <x v="351"/>
  </r>
  <r>
    <x v="360"/>
    <x v="140"/>
    <n v="6"/>
    <s v="Empresa F"/>
    <x v="5"/>
    <x v="5"/>
    <x v="4"/>
    <x v="2"/>
    <x v="113"/>
    <x v="0"/>
    <x v="1"/>
    <x v="7"/>
    <x v="3"/>
    <x v="7"/>
    <x v="53"/>
    <x v="87"/>
    <x v="352"/>
  </r>
  <r>
    <x v="361"/>
    <x v="137"/>
    <n v="8"/>
    <s v="Empresa H"/>
    <x v="2"/>
    <x v="2"/>
    <x v="2"/>
    <x v="2"/>
    <x v="110"/>
    <x v="0"/>
    <x v="0"/>
    <x v="7"/>
    <x v="3"/>
    <x v="7"/>
    <x v="65"/>
    <x v="108"/>
    <x v="353"/>
  </r>
  <r>
    <x v="362"/>
    <x v="147"/>
    <n v="25"/>
    <s v="Empresa Y"/>
    <x v="7"/>
    <x v="7"/>
    <x v="6"/>
    <x v="1"/>
    <x v="117"/>
    <x v="1"/>
    <x v="2"/>
    <x v="12"/>
    <x v="7"/>
    <x v="12"/>
    <x v="39"/>
    <x v="308"/>
    <x v="354"/>
  </r>
  <r>
    <x v="363"/>
    <x v="148"/>
    <n v="26"/>
    <s v="Empresa Z"/>
    <x v="9"/>
    <x v="9"/>
    <x v="5"/>
    <x v="3"/>
    <x v="118"/>
    <x v="2"/>
    <x v="1"/>
    <x v="11"/>
    <x v="6"/>
    <x v="11"/>
    <x v="27"/>
    <x v="309"/>
    <x v="355"/>
  </r>
  <r>
    <x v="364"/>
    <x v="138"/>
    <n v="29"/>
    <s v="Empresa CC"/>
    <x v="3"/>
    <x v="3"/>
    <x v="3"/>
    <x v="0"/>
    <x v="111"/>
    <x v="0"/>
    <x v="0"/>
    <x v="19"/>
    <x v="12"/>
    <x v="18"/>
    <x v="84"/>
    <x v="310"/>
    <x v="356"/>
  </r>
  <r>
    <x v="365"/>
    <x v="140"/>
    <n v="6"/>
    <s v="Empresa F"/>
    <x v="5"/>
    <x v="5"/>
    <x v="4"/>
    <x v="2"/>
    <x v="113"/>
    <x v="2"/>
    <x v="0"/>
    <x v="2"/>
    <x v="1"/>
    <x v="2"/>
    <x v="72"/>
    <x v="82"/>
    <x v="179"/>
  </r>
  <r>
    <x v="366"/>
    <x v="140"/>
    <n v="6"/>
    <s v="Empresa F"/>
    <x v="5"/>
    <x v="5"/>
    <x v="4"/>
    <x v="2"/>
    <x v="113"/>
    <x v="2"/>
    <x v="0"/>
    <x v="3"/>
    <x v="1"/>
    <x v="3"/>
    <x v="15"/>
    <x v="311"/>
    <x v="357"/>
  </r>
  <r>
    <x v="367"/>
    <x v="135"/>
    <n v="4"/>
    <s v="Empresa D"/>
    <x v="1"/>
    <x v="1"/>
    <x v="1"/>
    <x v="1"/>
    <x v="9"/>
    <x v="3"/>
    <x v="3"/>
    <x v="20"/>
    <x v="9"/>
    <x v="19"/>
    <x v="49"/>
    <x v="312"/>
    <x v="358"/>
  </r>
  <r>
    <x v="368"/>
    <x v="139"/>
    <n v="3"/>
    <s v="Empresa C"/>
    <x v="4"/>
    <x v="4"/>
    <x v="0"/>
    <x v="0"/>
    <x v="9"/>
    <x v="3"/>
    <x v="3"/>
    <x v="10"/>
    <x v="0"/>
    <x v="10"/>
    <x v="14"/>
    <x v="313"/>
    <x v="3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6749F-931F-44F6-AF98-12FF6FD466EF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multipleFieldFilters="0" chartFormat="6">
  <location ref="A3:B6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>
      <items count="5">
        <item h="1" x="0"/>
        <item x="2"/>
        <item h="1" x="1"/>
        <item h="1" x="3"/>
        <item t="default"/>
      </items>
    </pivotField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3">
    <i>
      <x v="3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A043D-EBB5-44AC-8391-E23D41170E09}" name="TablaDinámica8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multipleFieldFilters="0" chartFormat="6">
  <location ref="K41:L44" firstHeaderRow="1" firstDataRow="1" firstDataCol="1"/>
  <pivotFields count="21">
    <pivotField showAl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5">
        <item h="1" x="0"/>
        <item x="2"/>
        <item h="1" x="1"/>
        <item h="1" x="3"/>
        <item t="default"/>
      </items>
    </pivotField>
    <pivotField showAll="0">
      <items count="26">
        <item x="22"/>
        <item x="8"/>
        <item x="18"/>
        <item x="24"/>
        <item x="21"/>
        <item x="5"/>
        <item x="13"/>
        <item x="0"/>
        <item x="7"/>
        <item x="1"/>
        <item x="19"/>
        <item x="12"/>
        <item x="6"/>
        <item x="11"/>
        <item x="16"/>
        <item x="3"/>
        <item x="23"/>
        <item x="15"/>
        <item x="20"/>
        <item x="2"/>
        <item x="14"/>
        <item x="9"/>
        <item x="4"/>
        <item x="10"/>
        <item x="17"/>
        <item t="default"/>
      </items>
    </pivotField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>
      <items count="24">
        <item x="10"/>
        <item x="1"/>
        <item x="22"/>
        <item x="6"/>
        <item x="8"/>
        <item x="16"/>
        <item x="7"/>
        <item x="0"/>
        <item x="4"/>
        <item x="13"/>
        <item x="14"/>
        <item x="20"/>
        <item x="12"/>
        <item x="11"/>
        <item x="2"/>
        <item x="15"/>
        <item x="19"/>
        <item x="18"/>
        <item x="9"/>
        <item x="5"/>
        <item x="3"/>
        <item x="21"/>
        <item x="17"/>
        <item t="default"/>
      </items>
    </pivotField>
    <pivotField dataField="1" showAll="0">
      <items count="92">
        <item x="81"/>
        <item x="4"/>
        <item x="44"/>
        <item x="27"/>
        <item x="50"/>
        <item x="89"/>
        <item x="33"/>
        <item x="16"/>
        <item x="79"/>
        <item x="65"/>
        <item x="87"/>
        <item x="30"/>
        <item x="67"/>
        <item x="66"/>
        <item x="14"/>
        <item x="58"/>
        <item x="31"/>
        <item x="28"/>
        <item x="70"/>
        <item x="56"/>
        <item x="24"/>
        <item x="54"/>
        <item x="11"/>
        <item x="72"/>
        <item x="15"/>
        <item x="46"/>
        <item x="52"/>
        <item x="41"/>
        <item x="7"/>
        <item x="73"/>
        <item x="68"/>
        <item x="53"/>
        <item x="17"/>
        <item x="51"/>
        <item x="6"/>
        <item x="90"/>
        <item x="38"/>
        <item x="1"/>
        <item x="42"/>
        <item x="0"/>
        <item x="86"/>
        <item x="61"/>
        <item x="55"/>
        <item x="35"/>
        <item x="84"/>
        <item x="12"/>
        <item x="22"/>
        <item x="18"/>
        <item x="49"/>
        <item x="71"/>
        <item x="75"/>
        <item x="45"/>
        <item x="21"/>
        <item x="64"/>
        <item x="39"/>
        <item x="62"/>
        <item x="19"/>
        <item x="85"/>
        <item x="2"/>
        <item x="88"/>
        <item x="23"/>
        <item x="26"/>
        <item x="57"/>
        <item x="43"/>
        <item x="34"/>
        <item x="76"/>
        <item x="40"/>
        <item x="83"/>
        <item x="74"/>
        <item x="69"/>
        <item x="5"/>
        <item x="59"/>
        <item x="48"/>
        <item x="60"/>
        <item x="36"/>
        <item x="82"/>
        <item x="63"/>
        <item x="8"/>
        <item x="3"/>
        <item x="13"/>
        <item x="10"/>
        <item x="77"/>
        <item x="78"/>
        <item x="9"/>
        <item x="47"/>
        <item x="32"/>
        <item x="37"/>
        <item x="29"/>
        <item x="80"/>
        <item x="20"/>
        <item x="25"/>
        <item t="default"/>
      </items>
    </pivotField>
    <pivotField showAll="0">
      <items count="315">
        <item x="4"/>
        <item x="201"/>
        <item x="254"/>
        <item x="175"/>
        <item x="224"/>
        <item x="313"/>
        <item x="63"/>
        <item x="168"/>
        <item x="219"/>
        <item x="117"/>
        <item x="88"/>
        <item x="180"/>
        <item x="242"/>
        <item x="70"/>
        <item x="284"/>
        <item x="243"/>
        <item x="280"/>
        <item x="184"/>
        <item x="165"/>
        <item x="271"/>
        <item x="20"/>
        <item x="252"/>
        <item x="121"/>
        <item x="298"/>
        <item x="93"/>
        <item x="181"/>
        <item x="285"/>
        <item x="1"/>
        <item x="39"/>
        <item x="67"/>
        <item x="33"/>
        <item x="307"/>
        <item x="260"/>
        <item x="83"/>
        <item x="118"/>
        <item x="191"/>
        <item x="237"/>
        <item x="303"/>
        <item x="263"/>
        <item x="199"/>
        <item x="272"/>
        <item x="268"/>
        <item x="23"/>
        <item x="240"/>
        <item x="56"/>
        <item x="97"/>
        <item x="161"/>
        <item x="45"/>
        <item x="94"/>
        <item x="35"/>
        <item x="137"/>
        <item x="160"/>
        <item x="151"/>
        <item x="108"/>
        <item x="273"/>
        <item x="81"/>
        <item x="227"/>
        <item x="58"/>
        <item x="37"/>
        <item x="76"/>
        <item x="14"/>
        <item x="213"/>
        <item x="19"/>
        <item x="107"/>
        <item x="253"/>
        <item x="251"/>
        <item x="140"/>
        <item x="152"/>
        <item x="198"/>
        <item x="162"/>
        <item x="309"/>
        <item x="157"/>
        <item x="158"/>
        <item x="7"/>
        <item x="172"/>
        <item x="262"/>
        <item x="266"/>
        <item x="294"/>
        <item x="17"/>
        <item x="92"/>
        <item x="47"/>
        <item x="290"/>
        <item x="225"/>
        <item x="166"/>
        <item x="18"/>
        <item x="84"/>
        <item x="245"/>
        <item x="228"/>
        <item x="135"/>
        <item x="283"/>
        <item x="229"/>
        <item x="255"/>
        <item x="72"/>
        <item x="148"/>
        <item x="223"/>
        <item x="51"/>
        <item x="103"/>
        <item x="32"/>
        <item x="60"/>
        <item x="129"/>
        <item x="189"/>
        <item x="110"/>
        <item x="95"/>
        <item x="87"/>
        <item x="41"/>
        <item x="124"/>
        <item x="196"/>
        <item x="249"/>
        <item x="62"/>
        <item x="133"/>
        <item x="71"/>
        <item x="122"/>
        <item x="193"/>
        <item x="203"/>
        <item x="216"/>
        <item x="119"/>
        <item x="13"/>
        <item x="29"/>
        <item x="183"/>
        <item x="202"/>
        <item x="91"/>
        <item x="78"/>
        <item x="74"/>
        <item x="236"/>
        <item x="0"/>
        <item x="80"/>
        <item x="278"/>
        <item x="211"/>
        <item x="208"/>
        <item x="214"/>
        <item x="98"/>
        <item x="131"/>
        <item x="174"/>
        <item x="187"/>
        <item x="144"/>
        <item x="128"/>
        <item x="139"/>
        <item x="48"/>
        <item x="21"/>
        <item x="197"/>
        <item x="111"/>
        <item x="104"/>
        <item x="170"/>
        <item x="218"/>
        <item x="66"/>
        <item x="167"/>
        <item x="8"/>
        <item x="79"/>
        <item x="112"/>
        <item x="305"/>
        <item x="265"/>
        <item x="105"/>
        <item x="43"/>
        <item x="16"/>
        <item x="247"/>
        <item x="153"/>
        <item x="171"/>
        <item x="10"/>
        <item x="179"/>
        <item x="301"/>
        <item x="50"/>
        <item x="234"/>
        <item x="38"/>
        <item x="126"/>
        <item x="73"/>
        <item x="194"/>
        <item x="233"/>
        <item x="279"/>
        <item x="204"/>
        <item x="53"/>
        <item x="206"/>
        <item x="155"/>
        <item x="209"/>
        <item x="288"/>
        <item x="292"/>
        <item x="267"/>
        <item x="24"/>
        <item x="163"/>
        <item x="302"/>
        <item x="82"/>
        <item x="28"/>
        <item x="115"/>
        <item x="55"/>
        <item x="120"/>
        <item x="42"/>
        <item x="276"/>
        <item x="136"/>
        <item x="248"/>
        <item x="235"/>
        <item x="75"/>
        <item x="46"/>
        <item x="141"/>
        <item x="238"/>
        <item x="15"/>
        <item x="132"/>
        <item x="26"/>
        <item x="186"/>
        <item x="138"/>
        <item x="222"/>
        <item x="210"/>
        <item x="25"/>
        <item x="146"/>
        <item x="177"/>
        <item x="101"/>
        <item x="106"/>
        <item x="154"/>
        <item x="259"/>
        <item x="54"/>
        <item x="9"/>
        <item x="30"/>
        <item x="192"/>
        <item x="145"/>
        <item x="230"/>
        <item x="11"/>
        <item x="190"/>
        <item x="185"/>
        <item x="100"/>
        <item x="173"/>
        <item x="90"/>
        <item x="142"/>
        <item x="68"/>
        <item x="297"/>
        <item x="232"/>
        <item x="65"/>
        <item x="269"/>
        <item x="89"/>
        <item x="308"/>
        <item x="275"/>
        <item x="5"/>
        <item x="36"/>
        <item x="261"/>
        <item x="221"/>
        <item x="127"/>
        <item x="246"/>
        <item x="289"/>
        <item x="99"/>
        <item x="182"/>
        <item x="86"/>
        <item x="257"/>
        <item x="296"/>
        <item x="159"/>
        <item x="116"/>
        <item x="286"/>
        <item x="311"/>
        <item x="123"/>
        <item x="256"/>
        <item x="109"/>
        <item x="295"/>
        <item x="281"/>
        <item x="207"/>
        <item x="130"/>
        <item x="306"/>
        <item x="205"/>
        <item x="258"/>
        <item x="6"/>
        <item x="147"/>
        <item x="2"/>
        <item x="52"/>
        <item x="293"/>
        <item x="310"/>
        <item x="250"/>
        <item x="178"/>
        <item x="40"/>
        <item x="59"/>
        <item x="312"/>
        <item x="282"/>
        <item x="244"/>
        <item x="291"/>
        <item x="231"/>
        <item x="304"/>
        <item x="85"/>
        <item x="12"/>
        <item x="195"/>
        <item x="270"/>
        <item x="22"/>
        <item x="64"/>
        <item x="77"/>
        <item x="27"/>
        <item x="61"/>
        <item x="220"/>
        <item x="34"/>
        <item x="102"/>
        <item x="274"/>
        <item x="125"/>
        <item x="299"/>
        <item x="188"/>
        <item x="150"/>
        <item x="241"/>
        <item x="114"/>
        <item x="226"/>
        <item x="49"/>
        <item x="143"/>
        <item x="300"/>
        <item x="215"/>
        <item x="96"/>
        <item x="156"/>
        <item x="44"/>
        <item x="217"/>
        <item x="277"/>
        <item x="149"/>
        <item x="169"/>
        <item x="113"/>
        <item x="176"/>
        <item x="287"/>
        <item x="264"/>
        <item x="212"/>
        <item x="69"/>
        <item x="164"/>
        <item x="200"/>
        <item x="3"/>
        <item x="57"/>
        <item x="239"/>
        <item x="134"/>
        <item x="31"/>
        <item t="default"/>
      </items>
    </pivotField>
    <pivotField numFmtId="8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a de Cantidad" fld="14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BBFA7-014F-43C9-BBBA-7C515BE5DF7D}" name="TablaDinámica7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multipleFieldFilters="0" chartFormat="5">
  <location ref="E52:F54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axis="axisRow" showAll="0">
      <items count="5">
        <item h="1" x="0"/>
        <item x="2"/>
        <item h="1" x="1"/>
        <item h="1" x="3"/>
        <item t="default"/>
      </items>
    </pivotField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2">
    <i>
      <x v="1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005ED-4116-4197-A20B-1D1994EE3E17}" name="TablaDinámica5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multipleFieldFilters="0" chartFormat="10">
  <location ref="K20:L25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>
      <items count="5">
        <item h="1" x="0"/>
        <item x="2"/>
        <item h="1" x="1"/>
        <item h="1" x="3"/>
        <item t="default"/>
      </items>
    </pivotField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5">
    <i>
      <x v="3"/>
    </i>
    <i>
      <x v="10"/>
    </i>
    <i>
      <x v="12"/>
    </i>
    <i>
      <x v="13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F6592-99DB-401A-B174-7037889002B0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J3:K15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>
      <items count="13">
        <item x="4"/>
        <item x="8"/>
        <item x="9"/>
        <item x="11"/>
        <item x="7"/>
        <item x="0"/>
        <item x="2"/>
        <item x="3"/>
        <item x="1"/>
        <item x="5"/>
        <item x="6"/>
        <item x="10"/>
        <item t="default"/>
      </items>
    </pivotField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7DD0C-C394-4BDE-87FD-D4CD0616C914}" name="TablaDinámica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multipleFieldFilters="0" chartFormat="9">
  <location ref="A18:B31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>
      <items count="5">
        <item h="1" x="0"/>
        <item x="2"/>
        <item h="1" x="1"/>
        <item h="1" x="3"/>
        <item t="default"/>
      </items>
    </pivotField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E1B34-0E1A-4FCA-A99D-34907CC20153}" name="TablaDinámica9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multipleFieldFilters="0">
  <location ref="H5:L16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0" numFmtId="44"/>
  </dataFields>
  <formats count="1">
    <format dxfId="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_de_pago" xr10:uid="{087BAA20-4EBA-4DFA-A97B-E0E0D632BAC4}" sourceName="Forma de pago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4">
        <i x="0"/>
        <i x="2" s="1"/>
        <i x="1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C17F5AB-EE33-42FF-918C-EDA50428AE34}" sourceName="Categoría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15">
        <i x="7" s="1"/>
        <i x="2" s="1"/>
        <i x="5" s="1"/>
        <i x="4" s="1"/>
        <i x="13" s="1" nd="1"/>
        <i x="0" s="1" nd="1"/>
        <i x="8" s="1" nd="1"/>
        <i x="3" s="1" nd="1"/>
        <i x="1" s="1" nd="1"/>
        <i x="12" s="1" nd="1"/>
        <i x="14" s="1" nd="1"/>
        <i x="6" s="1" nd="1"/>
        <i x="9" s="1" nd="1"/>
        <i x="10" s="1" nd="1"/>
        <i x="1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_de_orden" xr10:uid="{1E27401F-2B69-4AEA-840D-56C4364038B9}" sourceName="Meses (Fecha de orden)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C55D7B5-CBE0-45D2-861B-B8671C2284FE}" sourceName="Vendedor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8">
        <i x="6" s="1"/>
        <i x="0" s="1"/>
        <i x="5" s="1" nd="1"/>
        <i x="1" s="1" nd="1"/>
        <i x="3" s="1" nd="1"/>
        <i x="4" s="1" nd="1"/>
        <i x="2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a de pago" xr10:uid="{5A936E81-309D-48E3-BA08-B590B1B95560}" cache="SegmentaciónDeDatos_Forma_de_pago" caption="Forma de pago" rowHeight="257175"/>
  <slicer name="Categoría" xr10:uid="{A52DFEBD-0C0A-4260-ADBE-9B50E49EA220}" cache="SegmentaciónDeDatos_Categoría" caption="Categoría" startItem="2" rowHeight="257175"/>
  <slicer name="Meses (Fecha de orden)" xr10:uid="{EB8B5079-F414-4F41-8B54-56A207A3C61E}" cache="SegmentaciónDeDatos_Meses__Fecha_de_orden" caption="Meses (Fecha de orden)" rowHeight="257175"/>
  <slicer name="Vendedor" xr10:uid="{01F327A7-4B5C-4B6C-ADE8-C2EA74AB0157}" cache="SegmentaciónDeDatos_Vendedor" caption="Vendedor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6037-6131-42E8-8436-C7108D49A9A0}">
  <dimension ref="A3:N54"/>
  <sheetViews>
    <sheetView zoomScale="34" workbookViewId="0">
      <selection activeCell="N4" sqref="N4:N14"/>
    </sheetView>
  </sheetViews>
  <sheetFormatPr baseColWidth="10" defaultRowHeight="14.15" x14ac:dyDescent="0.35"/>
  <cols>
    <col min="1" max="1" width="25.28515625" bestFit="1" customWidth="1"/>
    <col min="2" max="2" width="20.85546875" bestFit="1" customWidth="1"/>
    <col min="5" max="5" width="25.28515625" bestFit="1" customWidth="1"/>
    <col min="6" max="6" width="20.85546875" bestFit="1" customWidth="1"/>
    <col min="10" max="10" width="24" bestFit="1" customWidth="1"/>
    <col min="11" max="11" width="25.28515625" bestFit="1" customWidth="1"/>
    <col min="12" max="12" width="21.0703125" bestFit="1" customWidth="1"/>
    <col min="13" max="13" width="17.5703125" bestFit="1" customWidth="1"/>
  </cols>
  <sheetData>
    <row r="3" spans="1:14" x14ac:dyDescent="0.35">
      <c r="A3" s="15" t="s">
        <v>110</v>
      </c>
      <c r="B3" t="s">
        <v>113</v>
      </c>
      <c r="J3" s="15" t="s">
        <v>110</v>
      </c>
      <c r="K3" t="s">
        <v>113</v>
      </c>
      <c r="M3" t="s">
        <v>115</v>
      </c>
      <c r="N3" t="s">
        <v>114</v>
      </c>
    </row>
    <row r="4" spans="1:14" x14ac:dyDescent="0.35">
      <c r="A4" s="16" t="s">
        <v>75</v>
      </c>
      <c r="B4" s="35">
        <v>167468</v>
      </c>
      <c r="J4" s="16" t="s">
        <v>63</v>
      </c>
      <c r="K4">
        <v>523852</v>
      </c>
      <c r="M4" s="16" t="s">
        <v>63</v>
      </c>
      <c r="N4" s="31">
        <f>GETPIVOTDATA("Ingresos",$J$3,"Estado","Baja California")</f>
        <v>523852</v>
      </c>
    </row>
    <row r="5" spans="1:14" x14ac:dyDescent="0.35">
      <c r="A5" s="16" t="s">
        <v>22</v>
      </c>
      <c r="B5" s="35">
        <v>370247.5</v>
      </c>
      <c r="J5" s="16" t="s">
        <v>78</v>
      </c>
      <c r="K5">
        <v>240856</v>
      </c>
      <c r="M5" s="16" t="s">
        <v>78</v>
      </c>
      <c r="N5" s="31">
        <f>GETPIVOTDATA("Ingresos",$J$3,"Estado","Chihuahua")</f>
        <v>240856</v>
      </c>
    </row>
    <row r="6" spans="1:14" x14ac:dyDescent="0.35">
      <c r="A6" s="16" t="s">
        <v>111</v>
      </c>
      <c r="B6" s="35">
        <v>537715.5</v>
      </c>
      <c r="J6" s="16" t="s">
        <v>84</v>
      </c>
      <c r="K6">
        <v>702034.61999999988</v>
      </c>
      <c r="M6" s="16" t="s">
        <v>84</v>
      </c>
      <c r="N6" s="31">
        <f>GETPIVOTDATA("Ingresos",$J$3,"Estado","Ciudad de México")</f>
        <v>702034.61999999988</v>
      </c>
    </row>
    <row r="7" spans="1:14" x14ac:dyDescent="0.35">
      <c r="J7" s="16" t="s">
        <v>87</v>
      </c>
      <c r="K7">
        <v>515759.85999999987</v>
      </c>
      <c r="M7" s="16" t="s">
        <v>87</v>
      </c>
      <c r="N7" s="31">
        <f>GETPIVOTDATA("Ingresos",$J$3,"Estado","Coahuila")</f>
        <v>515759.85999999987</v>
      </c>
    </row>
    <row r="8" spans="1:14" x14ac:dyDescent="0.35">
      <c r="J8" s="16" t="s">
        <v>69</v>
      </c>
      <c r="K8">
        <v>611842.00000000012</v>
      </c>
      <c r="M8" s="16" t="s">
        <v>69</v>
      </c>
      <c r="N8" s="31">
        <f>GETPIVOTDATA("Ingresos",$J$3,"Estado","Estado de México")</f>
        <v>611842.00000000012</v>
      </c>
    </row>
    <row r="9" spans="1:14" x14ac:dyDescent="0.35">
      <c r="J9" s="16" t="s">
        <v>74</v>
      </c>
      <c r="K9">
        <v>575330.14</v>
      </c>
      <c r="M9" s="16" t="s">
        <v>74</v>
      </c>
      <c r="N9" s="31">
        <f>GETPIVOTDATA("Ingresos",$J$3,"Estado","Guanajuato")</f>
        <v>575330.14</v>
      </c>
    </row>
    <row r="10" spans="1:14" x14ac:dyDescent="0.35">
      <c r="J10" s="16" t="s">
        <v>57</v>
      </c>
      <c r="K10">
        <v>378075.32</v>
      </c>
      <c r="M10" s="16" t="s">
        <v>57</v>
      </c>
      <c r="N10" s="31">
        <f>GETPIVOTDATA("Ingresos",$J$3,"Estado","Guerrero")</f>
        <v>378075.32</v>
      </c>
    </row>
    <row r="11" spans="1:14" x14ac:dyDescent="0.35">
      <c r="J11" s="16" t="s">
        <v>51</v>
      </c>
      <c r="K11">
        <v>684335.40000000014</v>
      </c>
      <c r="M11" s="16" t="s">
        <v>51</v>
      </c>
      <c r="N11" s="31">
        <f>GETPIVOTDATA("Ingresos",$J$3,"Estado","Jalisco")</f>
        <v>684335.40000000014</v>
      </c>
    </row>
    <row r="12" spans="1:14" x14ac:dyDescent="0.35">
      <c r="J12" s="16" t="s">
        <v>43</v>
      </c>
      <c r="K12">
        <v>702776.9</v>
      </c>
      <c r="M12" s="16" t="s">
        <v>43</v>
      </c>
      <c r="N12" s="31">
        <f>GETPIVOTDATA("Ingresos",$J$3,"Estado","Nuevo León")</f>
        <v>702776.9</v>
      </c>
    </row>
    <row r="13" spans="1:14" x14ac:dyDescent="0.35">
      <c r="J13" s="16" t="s">
        <v>31</v>
      </c>
      <c r="K13">
        <v>940527</v>
      </c>
      <c r="M13" s="16" t="s">
        <v>31</v>
      </c>
      <c r="N13" s="31">
        <f>GETPIVOTDATA("Ingresos",$J$3,"Estado","Querétaro")</f>
        <v>940527</v>
      </c>
    </row>
    <row r="14" spans="1:14" x14ac:dyDescent="0.35">
      <c r="J14" s="16" t="s">
        <v>21</v>
      </c>
      <c r="K14">
        <v>215117</v>
      </c>
      <c r="M14" s="16" t="s">
        <v>21</v>
      </c>
      <c r="N14" s="31">
        <f>GETPIVOTDATA("Ingresos",$J$3,"Estado","Sinaloa")</f>
        <v>215117</v>
      </c>
    </row>
    <row r="15" spans="1:14" x14ac:dyDescent="0.35">
      <c r="J15" s="16" t="s">
        <v>111</v>
      </c>
      <c r="K15">
        <v>6090506.2400000002</v>
      </c>
      <c r="M15" s="16"/>
    </row>
    <row r="18" spans="1:12" x14ac:dyDescent="0.35">
      <c r="A18" s="15" t="s">
        <v>110</v>
      </c>
      <c r="B18" t="s">
        <v>113</v>
      </c>
    </row>
    <row r="19" spans="1:12" x14ac:dyDescent="0.35">
      <c r="A19" s="16" t="s">
        <v>132</v>
      </c>
      <c r="B19" s="35">
        <v>12294.1</v>
      </c>
    </row>
    <row r="20" spans="1:12" x14ac:dyDescent="0.35">
      <c r="A20" s="16" t="s">
        <v>133</v>
      </c>
      <c r="B20" s="35">
        <v>55804</v>
      </c>
      <c r="K20" s="15" t="s">
        <v>110</v>
      </c>
      <c r="L20" t="s">
        <v>113</v>
      </c>
    </row>
    <row r="21" spans="1:12" x14ac:dyDescent="0.35">
      <c r="A21" s="16" t="s">
        <v>134</v>
      </c>
      <c r="B21" s="35">
        <v>52920</v>
      </c>
      <c r="K21" s="16" t="s">
        <v>82</v>
      </c>
      <c r="L21" s="35">
        <v>152068</v>
      </c>
    </row>
    <row r="22" spans="1:12" x14ac:dyDescent="0.35">
      <c r="A22" s="16" t="s">
        <v>135</v>
      </c>
      <c r="B22" s="35">
        <v>12834.5</v>
      </c>
      <c r="K22" s="16" t="s">
        <v>48</v>
      </c>
      <c r="L22" s="35">
        <v>88620</v>
      </c>
    </row>
    <row r="23" spans="1:12" x14ac:dyDescent="0.35">
      <c r="A23" s="16" t="s">
        <v>136</v>
      </c>
      <c r="B23" s="35">
        <v>81409.3</v>
      </c>
      <c r="K23" s="16" t="s">
        <v>66</v>
      </c>
      <c r="L23" s="35">
        <v>253120</v>
      </c>
    </row>
    <row r="24" spans="1:12" x14ac:dyDescent="0.35">
      <c r="A24" s="16" t="s">
        <v>137</v>
      </c>
      <c r="B24" s="35">
        <v>54544</v>
      </c>
      <c r="K24" s="16" t="s">
        <v>60</v>
      </c>
      <c r="L24" s="35">
        <v>43907.5</v>
      </c>
    </row>
    <row r="25" spans="1:12" x14ac:dyDescent="0.35">
      <c r="A25" s="16" t="s">
        <v>138</v>
      </c>
      <c r="B25" s="35">
        <v>24220</v>
      </c>
      <c r="K25" s="16" t="s">
        <v>111</v>
      </c>
      <c r="L25" s="35">
        <v>537715.5</v>
      </c>
    </row>
    <row r="26" spans="1:12" x14ac:dyDescent="0.35">
      <c r="A26" s="16" t="s">
        <v>139</v>
      </c>
      <c r="B26" s="35">
        <v>7700</v>
      </c>
    </row>
    <row r="27" spans="1:12" x14ac:dyDescent="0.35">
      <c r="A27" s="16" t="s">
        <v>140</v>
      </c>
      <c r="B27" s="35">
        <v>72380</v>
      </c>
    </row>
    <row r="28" spans="1:12" x14ac:dyDescent="0.35">
      <c r="A28" s="16" t="s">
        <v>141</v>
      </c>
      <c r="B28" s="35">
        <v>65100</v>
      </c>
    </row>
    <row r="29" spans="1:12" x14ac:dyDescent="0.35">
      <c r="A29" s="16" t="s">
        <v>142</v>
      </c>
      <c r="B29" s="35">
        <v>32340</v>
      </c>
    </row>
    <row r="30" spans="1:12" x14ac:dyDescent="0.35">
      <c r="A30" s="16" t="s">
        <v>143</v>
      </c>
      <c r="B30" s="35">
        <v>66169.600000000006</v>
      </c>
    </row>
    <row r="31" spans="1:12" x14ac:dyDescent="0.35">
      <c r="A31" s="16" t="s">
        <v>111</v>
      </c>
      <c r="B31" s="35">
        <v>537715.5</v>
      </c>
    </row>
    <row r="41" spans="11:12" x14ac:dyDescent="0.35">
      <c r="K41" s="15" t="s">
        <v>110</v>
      </c>
      <c r="L41" t="s">
        <v>112</v>
      </c>
    </row>
    <row r="42" spans="11:12" x14ac:dyDescent="0.35">
      <c r="K42" s="16" t="s">
        <v>34</v>
      </c>
      <c r="L42" s="35">
        <v>889</v>
      </c>
    </row>
    <row r="43" spans="11:12" x14ac:dyDescent="0.35">
      <c r="K43" s="16" t="s">
        <v>24</v>
      </c>
      <c r="L43" s="35">
        <v>1300</v>
      </c>
    </row>
    <row r="44" spans="11:12" x14ac:dyDescent="0.35">
      <c r="K44" s="16" t="s">
        <v>111</v>
      </c>
      <c r="L44" s="35">
        <v>2189</v>
      </c>
    </row>
    <row r="52" spans="5:6" x14ac:dyDescent="0.35">
      <c r="E52" s="15" t="s">
        <v>110</v>
      </c>
      <c r="F52" t="s">
        <v>113</v>
      </c>
    </row>
    <row r="53" spans="5:6" x14ac:dyDescent="0.35">
      <c r="E53" s="16" t="s">
        <v>58</v>
      </c>
      <c r="F53" s="35">
        <v>537715.5</v>
      </c>
    </row>
    <row r="54" spans="5:6" x14ac:dyDescent="0.35">
      <c r="E54" s="16" t="s">
        <v>111</v>
      </c>
      <c r="F54" s="35">
        <v>537715.5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0250-805F-44C7-AC4A-97E4F0C55F09}">
  <dimension ref="A1:AN58"/>
  <sheetViews>
    <sheetView tabSelected="1" zoomScale="41" zoomScaleNormal="100" workbookViewId="0">
      <selection activeCell="AC16" sqref="AC16"/>
    </sheetView>
  </sheetViews>
  <sheetFormatPr baseColWidth="10" defaultRowHeight="14.15" x14ac:dyDescent="0.35"/>
  <sheetData>
    <row r="1" spans="1:40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x14ac:dyDescent="0.3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x14ac:dyDescent="0.3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x14ac:dyDescent="0.3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x14ac:dyDescent="0.3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x14ac:dyDescent="0.3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x14ac:dyDescent="0.3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x14ac:dyDescent="0.3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x14ac:dyDescent="0.3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x14ac:dyDescent="0.3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x14ac:dyDescent="0.3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x14ac:dyDescent="0.3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x14ac:dyDescent="0.3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x14ac:dyDescent="0.3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x14ac:dyDescent="0.3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x14ac:dyDescent="0.3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x14ac:dyDescent="0.3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x14ac:dyDescent="0.3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x14ac:dyDescent="0.3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x14ac:dyDescent="0.3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x14ac:dyDescent="0.3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x14ac:dyDescent="0.3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x14ac:dyDescent="0.3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x14ac:dyDescent="0.3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x14ac:dyDescent="0.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x14ac:dyDescent="0.3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x14ac:dyDescent="0.3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 x14ac:dyDescent="0.3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x14ac:dyDescent="0.3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 x14ac:dyDescent="0.3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 x14ac:dyDescent="0.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 x14ac:dyDescent="0.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 x14ac:dyDescent="0.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 x14ac:dyDescent="0.3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 x14ac:dyDescent="0.3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 x14ac:dyDescent="0.3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 x14ac:dyDescent="0.3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 x14ac:dyDescent="0.3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 x14ac:dyDescent="0.3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 x14ac:dyDescent="0.3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 x14ac:dyDescent="0.3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 x14ac:dyDescent="0.3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 x14ac:dyDescent="0.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 x14ac:dyDescent="0.3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 x14ac:dyDescent="0.3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x14ac:dyDescent="0.3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x14ac:dyDescent="0.3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x14ac:dyDescent="0.3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 x14ac:dyDescent="0.3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 x14ac:dyDescent="0.3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x14ac:dyDescent="0.3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 x14ac:dyDescent="0.3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 x14ac:dyDescent="0.3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x14ac:dyDescent="0.3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45B-8B07-45F5-AD44-D878C18DD6AB}">
  <dimension ref="A1:L37"/>
  <sheetViews>
    <sheetView zoomScale="53" workbookViewId="0">
      <selection activeCell="F1" sqref="F1"/>
    </sheetView>
  </sheetViews>
  <sheetFormatPr baseColWidth="10" defaultRowHeight="14.15" x14ac:dyDescent="0.35"/>
  <cols>
    <col min="3" max="3" width="14" customWidth="1"/>
    <col min="5" max="5" width="15.5703125" customWidth="1"/>
    <col min="8" max="8" width="20" bestFit="1" customWidth="1"/>
    <col min="9" max="9" width="25.28515625" bestFit="1" customWidth="1"/>
    <col min="10" max="10" width="17.42578125" bestFit="1" customWidth="1"/>
    <col min="11" max="11" width="11.92578125" bestFit="1" customWidth="1"/>
    <col min="12" max="12" width="13.28515625" bestFit="1" customWidth="1"/>
  </cols>
  <sheetData>
    <row r="1" spans="1:12" ht="15.9" x14ac:dyDescent="0.35">
      <c r="A1" s="17" t="s">
        <v>6</v>
      </c>
      <c r="B1" s="17" t="s">
        <v>116</v>
      </c>
      <c r="C1" s="18" t="s">
        <v>117</v>
      </c>
      <c r="D1" s="17" t="s">
        <v>118</v>
      </c>
      <c r="E1" s="17" t="s">
        <v>14</v>
      </c>
    </row>
    <row r="2" spans="1:12" x14ac:dyDescent="0.35">
      <c r="A2" s="19" t="s">
        <v>119</v>
      </c>
      <c r="B2" s="19" t="s">
        <v>45</v>
      </c>
      <c r="C2" s="20">
        <v>1235</v>
      </c>
      <c r="D2" s="21" t="s">
        <v>120</v>
      </c>
      <c r="E2" s="21" t="s">
        <v>121</v>
      </c>
    </row>
    <row r="3" spans="1:12" x14ac:dyDescent="0.35">
      <c r="A3" s="22" t="s">
        <v>119</v>
      </c>
      <c r="B3" s="22" t="s">
        <v>45</v>
      </c>
      <c r="C3" s="23">
        <v>639.20000000000005</v>
      </c>
      <c r="D3" s="24" t="s">
        <v>122</v>
      </c>
      <c r="E3" s="24" t="s">
        <v>121</v>
      </c>
      <c r="H3" s="15" t="s">
        <v>118</v>
      </c>
      <c r="I3" t="s">
        <v>145</v>
      </c>
    </row>
    <row r="4" spans="1:12" x14ac:dyDescent="0.35">
      <c r="A4" s="25" t="s">
        <v>119</v>
      </c>
      <c r="B4" s="25" t="s">
        <v>45</v>
      </c>
      <c r="C4" s="26">
        <v>621.39</v>
      </c>
      <c r="D4" s="27" t="s">
        <v>120</v>
      </c>
      <c r="E4" s="27" t="s">
        <v>123</v>
      </c>
    </row>
    <row r="5" spans="1:12" x14ac:dyDescent="0.35">
      <c r="A5" s="22" t="s">
        <v>119</v>
      </c>
      <c r="B5" s="22" t="s">
        <v>45</v>
      </c>
      <c r="C5" s="23">
        <v>1259.5</v>
      </c>
      <c r="D5" s="24" t="s">
        <v>122</v>
      </c>
      <c r="E5" s="24" t="s">
        <v>123</v>
      </c>
      <c r="H5" s="15" t="s">
        <v>144</v>
      </c>
      <c r="I5" s="15" t="s">
        <v>146</v>
      </c>
    </row>
    <row r="6" spans="1:12" x14ac:dyDescent="0.35">
      <c r="A6" s="25" t="s">
        <v>119</v>
      </c>
      <c r="B6" s="25" t="s">
        <v>45</v>
      </c>
      <c r="C6" s="26">
        <v>2563.25</v>
      </c>
      <c r="D6" s="27" t="s">
        <v>120</v>
      </c>
      <c r="E6" s="27" t="s">
        <v>124</v>
      </c>
      <c r="H6" s="15" t="s">
        <v>110</v>
      </c>
      <c r="I6" t="s">
        <v>124</v>
      </c>
      <c r="J6" t="s">
        <v>121</v>
      </c>
      <c r="K6" t="s">
        <v>123</v>
      </c>
      <c r="L6" t="s">
        <v>111</v>
      </c>
    </row>
    <row r="7" spans="1:12" x14ac:dyDescent="0.35">
      <c r="A7" s="22" t="s">
        <v>119</v>
      </c>
      <c r="B7" s="22" t="s">
        <v>45</v>
      </c>
      <c r="C7" s="23">
        <v>1258.1199999999999</v>
      </c>
      <c r="D7" s="24" t="s">
        <v>122</v>
      </c>
      <c r="E7" s="24" t="s">
        <v>124</v>
      </c>
      <c r="H7" s="16" t="s">
        <v>129</v>
      </c>
      <c r="I7" s="33">
        <v>5099.17</v>
      </c>
      <c r="J7" s="33">
        <v>6505.64</v>
      </c>
      <c r="K7" s="33">
        <v>6605.52</v>
      </c>
      <c r="L7" s="33">
        <v>18210.330000000002</v>
      </c>
    </row>
    <row r="8" spans="1:12" x14ac:dyDescent="0.35">
      <c r="A8" s="25" t="s">
        <v>125</v>
      </c>
      <c r="B8" s="25" t="s">
        <v>126</v>
      </c>
      <c r="C8" s="26">
        <v>725.26</v>
      </c>
      <c r="D8" s="27" t="s">
        <v>120</v>
      </c>
      <c r="E8" s="27" t="s">
        <v>121</v>
      </c>
      <c r="H8" s="3" t="s">
        <v>128</v>
      </c>
      <c r="I8" s="33">
        <v>2585.64</v>
      </c>
      <c r="J8" s="33">
        <v>4468.55</v>
      </c>
      <c r="K8" s="33">
        <v>3351.9100000000003</v>
      </c>
      <c r="L8" s="33">
        <v>10406.1</v>
      </c>
    </row>
    <row r="9" spans="1:12" x14ac:dyDescent="0.35">
      <c r="A9" s="22" t="s">
        <v>125</v>
      </c>
      <c r="B9" s="22" t="s">
        <v>126</v>
      </c>
      <c r="C9" s="23">
        <v>2563.39</v>
      </c>
      <c r="D9" s="24" t="s">
        <v>122</v>
      </c>
      <c r="E9" s="24" t="s">
        <v>121</v>
      </c>
      <c r="H9" s="3" t="s">
        <v>130</v>
      </c>
      <c r="I9" s="33">
        <v>2513.5299999999997</v>
      </c>
      <c r="J9" s="33">
        <v>2037.0900000000001</v>
      </c>
      <c r="K9" s="33">
        <v>3253.6099999999997</v>
      </c>
      <c r="L9" s="33">
        <v>7804.23</v>
      </c>
    </row>
    <row r="10" spans="1:12" x14ac:dyDescent="0.35">
      <c r="A10" s="25" t="s">
        <v>125</v>
      </c>
      <c r="B10" s="25" t="s">
        <v>126</v>
      </c>
      <c r="C10" s="26">
        <v>1258.3599999999999</v>
      </c>
      <c r="D10" s="27" t="s">
        <v>120</v>
      </c>
      <c r="E10" s="27" t="s">
        <v>123</v>
      </c>
      <c r="H10" s="16" t="s">
        <v>45</v>
      </c>
      <c r="I10" s="33">
        <v>7008.2199999999993</v>
      </c>
      <c r="J10" s="33">
        <v>3989.84</v>
      </c>
      <c r="K10" s="33">
        <v>5154.1900000000005</v>
      </c>
      <c r="L10" s="33">
        <v>16152.25</v>
      </c>
    </row>
    <row r="11" spans="1:12" x14ac:dyDescent="0.35">
      <c r="A11" s="22" t="s">
        <v>125</v>
      </c>
      <c r="B11" s="22" t="s">
        <v>126</v>
      </c>
      <c r="C11" s="23">
        <v>1578.3</v>
      </c>
      <c r="D11" s="24" t="s">
        <v>122</v>
      </c>
      <c r="E11" s="24" t="s">
        <v>123</v>
      </c>
      <c r="H11" s="3" t="s">
        <v>119</v>
      </c>
      <c r="I11" s="33">
        <v>3821.37</v>
      </c>
      <c r="J11" s="33">
        <v>1874.2</v>
      </c>
      <c r="K11" s="33">
        <v>1880.8899999999999</v>
      </c>
      <c r="L11" s="33">
        <v>7576.4599999999991</v>
      </c>
    </row>
    <row r="12" spans="1:12" x14ac:dyDescent="0.35">
      <c r="A12" s="25" t="s">
        <v>125</v>
      </c>
      <c r="B12" s="25" t="s">
        <v>126</v>
      </c>
      <c r="C12" s="26">
        <v>953.26</v>
      </c>
      <c r="D12" s="27" t="s">
        <v>120</v>
      </c>
      <c r="E12" s="27" t="s">
        <v>124</v>
      </c>
      <c r="H12" s="3" t="s">
        <v>127</v>
      </c>
      <c r="I12" s="33">
        <v>3186.85</v>
      </c>
      <c r="J12" s="33">
        <v>2115.6400000000003</v>
      </c>
      <c r="K12" s="33">
        <v>3273.3</v>
      </c>
      <c r="L12" s="33">
        <v>8575.7900000000009</v>
      </c>
    </row>
    <row r="13" spans="1:12" x14ac:dyDescent="0.35">
      <c r="A13" s="22" t="s">
        <v>125</v>
      </c>
      <c r="B13" s="22" t="s">
        <v>126</v>
      </c>
      <c r="C13" s="23">
        <v>2359.25</v>
      </c>
      <c r="D13" s="24" t="s">
        <v>122</v>
      </c>
      <c r="E13" s="24" t="s">
        <v>124</v>
      </c>
      <c r="H13" s="16" t="s">
        <v>126</v>
      </c>
      <c r="I13" s="33">
        <v>7220.51</v>
      </c>
      <c r="J13" s="33">
        <v>6043.15</v>
      </c>
      <c r="K13" s="33">
        <v>5548.84</v>
      </c>
      <c r="L13" s="33">
        <v>18812.5</v>
      </c>
    </row>
    <row r="14" spans="1:12" x14ac:dyDescent="0.35">
      <c r="A14" s="25" t="s">
        <v>127</v>
      </c>
      <c r="B14" s="25" t="s">
        <v>45</v>
      </c>
      <c r="C14" s="26">
        <v>1259.1400000000001</v>
      </c>
      <c r="D14" s="27" t="s">
        <v>120</v>
      </c>
      <c r="E14" s="27" t="s">
        <v>121</v>
      </c>
      <c r="H14" s="3" t="s">
        <v>131</v>
      </c>
      <c r="I14" s="33">
        <v>3908</v>
      </c>
      <c r="J14" s="33">
        <v>2754.5</v>
      </c>
      <c r="K14" s="33">
        <v>2712.1800000000003</v>
      </c>
      <c r="L14" s="33">
        <v>9374.68</v>
      </c>
    </row>
    <row r="15" spans="1:12" x14ac:dyDescent="0.35">
      <c r="A15" s="22" t="s">
        <v>127</v>
      </c>
      <c r="B15" s="22" t="s">
        <v>45</v>
      </c>
      <c r="C15" s="23">
        <v>856.5</v>
      </c>
      <c r="D15" s="24" t="s">
        <v>122</v>
      </c>
      <c r="E15" s="24" t="s">
        <v>121</v>
      </c>
      <c r="H15" s="3" t="s">
        <v>125</v>
      </c>
      <c r="I15" s="33">
        <v>3312.51</v>
      </c>
      <c r="J15" s="33">
        <v>3288.6499999999996</v>
      </c>
      <c r="K15" s="33">
        <v>2836.66</v>
      </c>
      <c r="L15" s="33">
        <v>9437.82</v>
      </c>
    </row>
    <row r="16" spans="1:12" x14ac:dyDescent="0.35">
      <c r="A16" s="25" t="s">
        <v>127</v>
      </c>
      <c r="B16" s="25" t="s">
        <v>45</v>
      </c>
      <c r="C16" s="26">
        <v>420.3</v>
      </c>
      <c r="D16" s="27" t="s">
        <v>120</v>
      </c>
      <c r="E16" s="27" t="s">
        <v>123</v>
      </c>
      <c r="H16" s="16" t="s">
        <v>111</v>
      </c>
      <c r="I16" s="33">
        <v>19327.900000000001</v>
      </c>
      <c r="J16" s="33">
        <v>16538.629999999997</v>
      </c>
      <c r="K16" s="33">
        <v>17308.55</v>
      </c>
      <c r="L16" s="33">
        <v>53175.08</v>
      </c>
    </row>
    <row r="17" spans="1:5" x14ac:dyDescent="0.35">
      <c r="A17" s="22" t="s">
        <v>127</v>
      </c>
      <c r="B17" s="22" t="s">
        <v>45</v>
      </c>
      <c r="C17" s="23">
        <v>2853</v>
      </c>
      <c r="D17" s="24" t="s">
        <v>122</v>
      </c>
      <c r="E17" s="24" t="s">
        <v>123</v>
      </c>
    </row>
    <row r="18" spans="1:5" x14ac:dyDescent="0.35">
      <c r="A18" s="25" t="s">
        <v>127</v>
      </c>
      <c r="B18" s="25" t="s">
        <v>45</v>
      </c>
      <c r="C18" s="26">
        <v>1933.6</v>
      </c>
      <c r="D18" s="27" t="s">
        <v>120</v>
      </c>
      <c r="E18" s="27" t="s">
        <v>124</v>
      </c>
    </row>
    <row r="19" spans="1:5" x14ac:dyDescent="0.35">
      <c r="A19" s="22" t="s">
        <v>127</v>
      </c>
      <c r="B19" s="22" t="s">
        <v>45</v>
      </c>
      <c r="C19" s="23">
        <v>1253.25</v>
      </c>
      <c r="D19" s="24" t="s">
        <v>122</v>
      </c>
      <c r="E19" s="24" t="s">
        <v>124</v>
      </c>
    </row>
    <row r="20" spans="1:5" x14ac:dyDescent="0.35">
      <c r="A20" s="25" t="s">
        <v>128</v>
      </c>
      <c r="B20" s="25" t="s">
        <v>129</v>
      </c>
      <c r="C20" s="26">
        <v>3215.3</v>
      </c>
      <c r="D20" s="27" t="s">
        <v>120</v>
      </c>
      <c r="E20" s="27" t="s">
        <v>121</v>
      </c>
    </row>
    <row r="21" spans="1:5" x14ac:dyDescent="0.35">
      <c r="A21" s="22" t="s">
        <v>128</v>
      </c>
      <c r="B21" s="22" t="s">
        <v>129</v>
      </c>
      <c r="C21" s="23">
        <v>1253.25</v>
      </c>
      <c r="D21" s="24" t="s">
        <v>122</v>
      </c>
      <c r="E21" s="24" t="s">
        <v>121</v>
      </c>
    </row>
    <row r="22" spans="1:5" x14ac:dyDescent="0.35">
      <c r="A22" s="25" t="s">
        <v>128</v>
      </c>
      <c r="B22" s="25" t="s">
        <v>129</v>
      </c>
      <c r="C22" s="26">
        <v>698.65</v>
      </c>
      <c r="D22" s="27" t="s">
        <v>120</v>
      </c>
      <c r="E22" s="27" t="s">
        <v>123</v>
      </c>
    </row>
    <row r="23" spans="1:5" x14ac:dyDescent="0.35">
      <c r="A23" s="22" t="s">
        <v>128</v>
      </c>
      <c r="B23" s="22" t="s">
        <v>129</v>
      </c>
      <c r="C23" s="23">
        <v>2653.26</v>
      </c>
      <c r="D23" s="24" t="s">
        <v>122</v>
      </c>
      <c r="E23" s="24" t="s">
        <v>123</v>
      </c>
    </row>
    <row r="24" spans="1:5" x14ac:dyDescent="0.35">
      <c r="A24" s="25" t="s">
        <v>128</v>
      </c>
      <c r="B24" s="25" t="s">
        <v>129</v>
      </c>
      <c r="C24" s="26">
        <v>1588.99</v>
      </c>
      <c r="D24" s="27" t="s">
        <v>120</v>
      </c>
      <c r="E24" s="27" t="s">
        <v>124</v>
      </c>
    </row>
    <row r="25" spans="1:5" x14ac:dyDescent="0.35">
      <c r="A25" s="22" t="s">
        <v>128</v>
      </c>
      <c r="B25" s="22" t="s">
        <v>129</v>
      </c>
      <c r="C25" s="23">
        <v>996.65</v>
      </c>
      <c r="D25" s="24" t="s">
        <v>122</v>
      </c>
      <c r="E25" s="24" t="s">
        <v>124</v>
      </c>
    </row>
    <row r="26" spans="1:5" x14ac:dyDescent="0.35">
      <c r="A26" s="25" t="s">
        <v>130</v>
      </c>
      <c r="B26" s="25" t="s">
        <v>129</v>
      </c>
      <c r="C26" s="26">
        <v>1254.4000000000001</v>
      </c>
      <c r="D26" s="27" t="s">
        <v>120</v>
      </c>
      <c r="E26" s="27" t="s">
        <v>121</v>
      </c>
    </row>
    <row r="27" spans="1:5" x14ac:dyDescent="0.35">
      <c r="A27" s="22" t="s">
        <v>130</v>
      </c>
      <c r="B27" s="22" t="s">
        <v>129</v>
      </c>
      <c r="C27" s="23">
        <v>782.69</v>
      </c>
      <c r="D27" s="24" t="s">
        <v>122</v>
      </c>
      <c r="E27" s="24" t="s">
        <v>121</v>
      </c>
    </row>
    <row r="28" spans="1:5" x14ac:dyDescent="0.35">
      <c r="A28" s="25" t="s">
        <v>130</v>
      </c>
      <c r="B28" s="25" t="s">
        <v>129</v>
      </c>
      <c r="C28" s="26">
        <v>2133.25</v>
      </c>
      <c r="D28" s="27" t="s">
        <v>120</v>
      </c>
      <c r="E28" s="27" t="s">
        <v>123</v>
      </c>
    </row>
    <row r="29" spans="1:5" x14ac:dyDescent="0.35">
      <c r="A29" s="22" t="s">
        <v>130</v>
      </c>
      <c r="B29" s="22" t="s">
        <v>129</v>
      </c>
      <c r="C29" s="23">
        <v>1120.3599999999999</v>
      </c>
      <c r="D29" s="24" t="s">
        <v>122</v>
      </c>
      <c r="E29" s="24" t="s">
        <v>123</v>
      </c>
    </row>
    <row r="30" spans="1:5" x14ac:dyDescent="0.35">
      <c r="A30" s="25" t="s">
        <v>130</v>
      </c>
      <c r="B30" s="25" t="s">
        <v>129</v>
      </c>
      <c r="C30" s="26">
        <v>1258.33</v>
      </c>
      <c r="D30" s="27" t="s">
        <v>120</v>
      </c>
      <c r="E30" s="27" t="s">
        <v>124</v>
      </c>
    </row>
    <row r="31" spans="1:5" x14ac:dyDescent="0.35">
      <c r="A31" s="22" t="s">
        <v>130</v>
      </c>
      <c r="B31" s="22" t="s">
        <v>129</v>
      </c>
      <c r="C31" s="23">
        <v>1255.2</v>
      </c>
      <c r="D31" s="24" t="s">
        <v>122</v>
      </c>
      <c r="E31" s="24" t="s">
        <v>124</v>
      </c>
    </row>
    <row r="32" spans="1:5" x14ac:dyDescent="0.35">
      <c r="A32" s="25" t="s">
        <v>131</v>
      </c>
      <c r="B32" s="25" t="s">
        <v>126</v>
      </c>
      <c r="C32" s="26">
        <v>2156.25</v>
      </c>
      <c r="D32" s="27" t="s">
        <v>120</v>
      </c>
      <c r="E32" s="27" t="s">
        <v>121</v>
      </c>
    </row>
    <row r="33" spans="1:5" x14ac:dyDescent="0.35">
      <c r="A33" s="22" t="s">
        <v>131</v>
      </c>
      <c r="B33" s="22" t="s">
        <v>126</v>
      </c>
      <c r="C33" s="23">
        <v>598.25</v>
      </c>
      <c r="D33" s="24" t="s">
        <v>122</v>
      </c>
      <c r="E33" s="24" t="s">
        <v>121</v>
      </c>
    </row>
    <row r="34" spans="1:5" x14ac:dyDescent="0.35">
      <c r="A34" s="25" t="s">
        <v>131</v>
      </c>
      <c r="B34" s="25" t="s">
        <v>126</v>
      </c>
      <c r="C34" s="26">
        <v>1256.8800000000001</v>
      </c>
      <c r="D34" s="27" t="s">
        <v>120</v>
      </c>
      <c r="E34" s="27" t="s">
        <v>123</v>
      </c>
    </row>
    <row r="35" spans="1:5" x14ac:dyDescent="0.35">
      <c r="A35" s="22" t="s">
        <v>131</v>
      </c>
      <c r="B35" s="22" t="s">
        <v>126</v>
      </c>
      <c r="C35" s="23">
        <v>1455.3</v>
      </c>
      <c r="D35" s="24" t="s">
        <v>122</v>
      </c>
      <c r="E35" s="24" t="s">
        <v>123</v>
      </c>
    </row>
    <row r="36" spans="1:5" x14ac:dyDescent="0.35">
      <c r="A36" s="25" t="s">
        <v>131</v>
      </c>
      <c r="B36" s="25" t="s">
        <v>126</v>
      </c>
      <c r="C36" s="26">
        <v>1788</v>
      </c>
      <c r="D36" s="27" t="s">
        <v>120</v>
      </c>
      <c r="E36" s="27" t="s">
        <v>124</v>
      </c>
    </row>
    <row r="37" spans="1:5" x14ac:dyDescent="0.35">
      <c r="A37" s="28" t="s">
        <v>131</v>
      </c>
      <c r="B37" s="28" t="s">
        <v>126</v>
      </c>
      <c r="C37" s="29">
        <v>2120</v>
      </c>
      <c r="D37" s="30" t="s">
        <v>122</v>
      </c>
      <c r="E37" s="30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1D96-920E-4CC6-A762-DEF06FA90124}">
  <dimension ref="A1:R374"/>
  <sheetViews>
    <sheetView topLeftCell="B5" zoomScale="71" workbookViewId="0">
      <selection activeCell="B5" sqref="B5:R374"/>
    </sheetView>
  </sheetViews>
  <sheetFormatPr baseColWidth="10" defaultRowHeight="14.15" x14ac:dyDescent="0.35"/>
  <cols>
    <col min="2" max="2" width="35.42578125" bestFit="1" customWidth="1"/>
    <col min="3" max="3" width="19.28515625" bestFit="1" customWidth="1"/>
    <col min="4" max="4" width="15.5703125" bestFit="1" customWidth="1"/>
    <col min="5" max="5" width="18.42578125" bestFit="1" customWidth="1"/>
    <col min="6" max="7" width="17.85546875" bestFit="1" customWidth="1"/>
    <col min="8" max="8" width="24.7109375" bestFit="1" customWidth="1"/>
    <col min="9" max="9" width="11.140625" bestFit="1" customWidth="1"/>
    <col min="11" max="11" width="24.140625" bestFit="1" customWidth="1"/>
    <col min="12" max="12" width="18.28515625" bestFit="1" customWidth="1"/>
    <col min="13" max="13" width="23.5703125" bestFit="1" customWidth="1"/>
    <col min="14" max="14" width="19.85546875" bestFit="1" customWidth="1"/>
    <col min="15" max="15" width="14" bestFit="1" customWidth="1"/>
    <col min="16" max="16" width="8.85546875" bestFit="1" customWidth="1"/>
    <col min="17" max="17" width="12.28515625" bestFit="1" customWidth="1"/>
    <col min="18" max="18" width="14.140625" bestFit="1" customWidth="1"/>
  </cols>
  <sheetData>
    <row r="1" spans="1:18" ht="14.6" x14ac:dyDescent="0.4">
      <c r="A1" s="34"/>
      <c r="B1" s="3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45" x14ac:dyDescent="0.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4.6" x14ac:dyDescent="0.4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4.6" x14ac:dyDescent="0.4">
      <c r="A4" s="34"/>
      <c r="B4" s="3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4.6" x14ac:dyDescent="0.4">
      <c r="A5" s="1"/>
      <c r="B5" s="5" t="s">
        <v>2</v>
      </c>
      <c r="C5" s="6" t="s">
        <v>3</v>
      </c>
      <c r="D5" s="6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</row>
    <row r="6" spans="1:18" ht="14.6" x14ac:dyDescent="0.4">
      <c r="A6" s="1"/>
      <c r="B6" s="8">
        <v>1001</v>
      </c>
      <c r="C6" s="9">
        <v>43127</v>
      </c>
      <c r="D6" s="8">
        <v>27</v>
      </c>
      <c r="E6" s="10" t="s">
        <v>19</v>
      </c>
      <c r="F6" s="10" t="s">
        <v>20</v>
      </c>
      <c r="G6" s="10" t="s">
        <v>21</v>
      </c>
      <c r="H6" s="10" t="s">
        <v>22</v>
      </c>
      <c r="I6" s="10" t="s">
        <v>23</v>
      </c>
      <c r="J6" s="9">
        <v>43129</v>
      </c>
      <c r="K6" s="10" t="s">
        <v>24</v>
      </c>
      <c r="L6" s="10" t="s">
        <v>25</v>
      </c>
      <c r="M6" s="10" t="s">
        <v>26</v>
      </c>
      <c r="N6" s="10" t="s">
        <v>27</v>
      </c>
      <c r="O6" s="11">
        <v>196</v>
      </c>
      <c r="P6" s="10">
        <v>49</v>
      </c>
      <c r="Q6" s="11">
        <v>9604</v>
      </c>
      <c r="R6" s="11">
        <v>931.59</v>
      </c>
    </row>
    <row r="7" spans="1:18" ht="14.6" x14ac:dyDescent="0.4">
      <c r="A7" s="1"/>
      <c r="B7" s="12">
        <v>1002</v>
      </c>
      <c r="C7" s="13">
        <v>43127</v>
      </c>
      <c r="D7" s="12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3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4">
        <v>49</v>
      </c>
      <c r="P7" s="1">
        <v>47</v>
      </c>
      <c r="Q7" s="14">
        <v>2303</v>
      </c>
      <c r="R7" s="14">
        <v>232.6</v>
      </c>
    </row>
    <row r="8" spans="1:18" ht="14.6" x14ac:dyDescent="0.4">
      <c r="A8" s="1"/>
      <c r="B8" s="8">
        <v>1003</v>
      </c>
      <c r="C8" s="9">
        <v>43104</v>
      </c>
      <c r="D8" s="8">
        <v>4</v>
      </c>
      <c r="E8" s="10" t="s">
        <v>30</v>
      </c>
      <c r="F8" s="10" t="s">
        <v>31</v>
      </c>
      <c r="G8" s="10" t="s">
        <v>31</v>
      </c>
      <c r="H8" s="10" t="s">
        <v>32</v>
      </c>
      <c r="I8" s="10" t="s">
        <v>33</v>
      </c>
      <c r="J8" s="9">
        <v>43106</v>
      </c>
      <c r="K8" s="10" t="s">
        <v>34</v>
      </c>
      <c r="L8" s="10" t="s">
        <v>35</v>
      </c>
      <c r="M8" s="10" t="s">
        <v>36</v>
      </c>
      <c r="N8" s="10" t="s">
        <v>29</v>
      </c>
      <c r="O8" s="11">
        <v>420</v>
      </c>
      <c r="P8" s="10">
        <v>69</v>
      </c>
      <c r="Q8" s="11">
        <v>28980</v>
      </c>
      <c r="R8" s="11">
        <v>2782.08</v>
      </c>
    </row>
    <row r="9" spans="1:18" ht="14.6" x14ac:dyDescent="0.4">
      <c r="A9" s="1"/>
      <c r="B9" s="12">
        <v>1004</v>
      </c>
      <c r="C9" s="13">
        <v>43104</v>
      </c>
      <c r="D9" s="12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3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4">
        <v>742</v>
      </c>
      <c r="P9" s="1">
        <v>89</v>
      </c>
      <c r="Q9" s="14">
        <v>66038</v>
      </c>
      <c r="R9" s="14">
        <v>6273.61</v>
      </c>
    </row>
    <row r="10" spans="1:18" ht="14.6" x14ac:dyDescent="0.4">
      <c r="A10" s="1"/>
      <c r="B10" s="8">
        <v>1005</v>
      </c>
      <c r="C10" s="9">
        <v>43104</v>
      </c>
      <c r="D10" s="8">
        <v>4</v>
      </c>
      <c r="E10" s="10" t="s">
        <v>30</v>
      </c>
      <c r="F10" s="10" t="s">
        <v>31</v>
      </c>
      <c r="G10" s="10" t="s">
        <v>31</v>
      </c>
      <c r="H10" s="10" t="s">
        <v>32</v>
      </c>
      <c r="I10" s="10" t="s">
        <v>33</v>
      </c>
      <c r="J10" s="9">
        <v>43106</v>
      </c>
      <c r="K10" s="10" t="s">
        <v>34</v>
      </c>
      <c r="L10" s="10" t="s">
        <v>35</v>
      </c>
      <c r="M10" s="10" t="s">
        <v>28</v>
      </c>
      <c r="N10" s="10" t="s">
        <v>29</v>
      </c>
      <c r="O10" s="11">
        <v>49</v>
      </c>
      <c r="P10" s="10">
        <v>11</v>
      </c>
      <c r="Q10" s="11">
        <v>539</v>
      </c>
      <c r="R10" s="11">
        <v>52.28</v>
      </c>
    </row>
    <row r="11" spans="1:18" ht="14.6" x14ac:dyDescent="0.4">
      <c r="A11" s="1"/>
      <c r="B11" s="12">
        <v>1006</v>
      </c>
      <c r="C11" s="13">
        <v>43112</v>
      </c>
      <c r="D11" s="12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3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4">
        <v>252</v>
      </c>
      <c r="P11" s="1">
        <v>81</v>
      </c>
      <c r="Q11" s="14">
        <v>20412</v>
      </c>
      <c r="R11" s="14">
        <v>1979.96</v>
      </c>
    </row>
    <row r="12" spans="1:18" ht="14.6" x14ac:dyDescent="0.4">
      <c r="A12" s="1"/>
      <c r="B12" s="8">
        <v>1007</v>
      </c>
      <c r="C12" s="9">
        <v>43112</v>
      </c>
      <c r="D12" s="8">
        <v>12</v>
      </c>
      <c r="E12" s="10" t="s">
        <v>38</v>
      </c>
      <c r="F12" s="10" t="s">
        <v>20</v>
      </c>
      <c r="G12" s="10" t="s">
        <v>21</v>
      </c>
      <c r="H12" s="10" t="s">
        <v>22</v>
      </c>
      <c r="I12" s="10" t="s">
        <v>23</v>
      </c>
      <c r="J12" s="9">
        <v>43114</v>
      </c>
      <c r="K12" s="10" t="s">
        <v>24</v>
      </c>
      <c r="L12" s="10" t="s">
        <v>35</v>
      </c>
      <c r="M12" s="10" t="s">
        <v>40</v>
      </c>
      <c r="N12" s="10" t="s">
        <v>27</v>
      </c>
      <c r="O12" s="11">
        <v>644</v>
      </c>
      <c r="P12" s="10">
        <v>44</v>
      </c>
      <c r="Q12" s="11">
        <v>28336</v>
      </c>
      <c r="R12" s="11">
        <v>2776.93</v>
      </c>
    </row>
    <row r="13" spans="1:18" ht="14.6" x14ac:dyDescent="0.4">
      <c r="A13" s="1"/>
      <c r="B13" s="12">
        <v>1008</v>
      </c>
      <c r="C13" s="13">
        <v>43108</v>
      </c>
      <c r="D13" s="12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3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4">
        <v>128.80000000000001</v>
      </c>
      <c r="P13" s="1">
        <v>38</v>
      </c>
      <c r="Q13" s="14">
        <v>4894.3999999999996</v>
      </c>
      <c r="R13" s="14">
        <v>504.12</v>
      </c>
    </row>
    <row r="14" spans="1:18" ht="14.6" x14ac:dyDescent="0.4">
      <c r="A14" s="1"/>
      <c r="B14" s="8">
        <v>1009</v>
      </c>
      <c r="C14" s="9">
        <v>43104</v>
      </c>
      <c r="D14" s="8">
        <v>4</v>
      </c>
      <c r="E14" s="10" t="s">
        <v>30</v>
      </c>
      <c r="F14" s="10" t="s">
        <v>31</v>
      </c>
      <c r="G14" s="10" t="s">
        <v>31</v>
      </c>
      <c r="H14" s="10" t="s">
        <v>32</v>
      </c>
      <c r="I14" s="10" t="s">
        <v>33</v>
      </c>
      <c r="J14" s="9">
        <v>43106</v>
      </c>
      <c r="K14" s="10" t="s">
        <v>46</v>
      </c>
      <c r="L14" s="10" t="s">
        <v>25</v>
      </c>
      <c r="M14" s="10" t="s">
        <v>47</v>
      </c>
      <c r="N14" s="10" t="s">
        <v>48</v>
      </c>
      <c r="O14" s="11">
        <v>128.80000000000001</v>
      </c>
      <c r="P14" s="10">
        <v>88</v>
      </c>
      <c r="Q14" s="11">
        <v>11334.4</v>
      </c>
      <c r="R14" s="11">
        <v>1110.77</v>
      </c>
    </row>
    <row r="15" spans="1:18" ht="14.6" x14ac:dyDescent="0.4">
      <c r="A15" s="1"/>
      <c r="B15" s="12">
        <v>1010</v>
      </c>
      <c r="C15" s="13">
        <v>43129</v>
      </c>
      <c r="D15" s="12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3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4">
        <v>178.5</v>
      </c>
      <c r="P15" s="1">
        <v>94</v>
      </c>
      <c r="Q15" s="14">
        <v>16779</v>
      </c>
      <c r="R15" s="14">
        <v>1711.46</v>
      </c>
    </row>
    <row r="16" spans="1:18" ht="14.6" x14ac:dyDescent="0.4">
      <c r="A16" s="1"/>
      <c r="B16" s="8">
        <v>1011</v>
      </c>
      <c r="C16" s="9">
        <v>43103</v>
      </c>
      <c r="D16" s="8">
        <v>3</v>
      </c>
      <c r="E16" s="10" t="s">
        <v>55</v>
      </c>
      <c r="F16" s="10" t="s">
        <v>56</v>
      </c>
      <c r="G16" s="10" t="s">
        <v>57</v>
      </c>
      <c r="H16" s="10" t="s">
        <v>22</v>
      </c>
      <c r="I16" s="10" t="s">
        <v>23</v>
      </c>
      <c r="J16" s="9">
        <v>43105</v>
      </c>
      <c r="K16" s="10" t="s">
        <v>24</v>
      </c>
      <c r="L16" s="10" t="s">
        <v>58</v>
      </c>
      <c r="M16" s="10" t="s">
        <v>59</v>
      </c>
      <c r="N16" s="10" t="s">
        <v>60</v>
      </c>
      <c r="O16" s="11">
        <v>135.1</v>
      </c>
      <c r="P16" s="10">
        <v>91</v>
      </c>
      <c r="Q16" s="11">
        <v>12294.1</v>
      </c>
      <c r="R16" s="11">
        <v>1290.8800000000001</v>
      </c>
    </row>
    <row r="17" spans="1:18" ht="14.6" x14ac:dyDescent="0.4">
      <c r="A17" s="1"/>
      <c r="B17" s="12">
        <v>1012</v>
      </c>
      <c r="C17" s="13">
        <v>43106</v>
      </c>
      <c r="D17" s="12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3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4">
        <v>560</v>
      </c>
      <c r="P17" s="1">
        <v>32</v>
      </c>
      <c r="Q17" s="14">
        <v>17920</v>
      </c>
      <c r="R17" s="14">
        <v>1863.68</v>
      </c>
    </row>
    <row r="18" spans="1:18" ht="14.6" x14ac:dyDescent="0.4">
      <c r="A18" s="1"/>
      <c r="B18" s="8">
        <v>1013</v>
      </c>
      <c r="C18" s="9">
        <v>43128</v>
      </c>
      <c r="D18" s="8">
        <v>28</v>
      </c>
      <c r="E18" s="10" t="s">
        <v>67</v>
      </c>
      <c r="F18" s="10" t="s">
        <v>68</v>
      </c>
      <c r="G18" s="10" t="s">
        <v>69</v>
      </c>
      <c r="H18" s="10" t="s">
        <v>70</v>
      </c>
      <c r="I18" s="10" t="s">
        <v>71</v>
      </c>
      <c r="J18" s="9">
        <v>43130</v>
      </c>
      <c r="K18" s="10" t="s">
        <v>46</v>
      </c>
      <c r="L18" s="10" t="s">
        <v>25</v>
      </c>
      <c r="M18" s="10" t="s">
        <v>40</v>
      </c>
      <c r="N18" s="10" t="s">
        <v>27</v>
      </c>
      <c r="O18" s="11">
        <v>644</v>
      </c>
      <c r="P18" s="10">
        <v>55</v>
      </c>
      <c r="Q18" s="11">
        <v>35420</v>
      </c>
      <c r="R18" s="11">
        <v>3542</v>
      </c>
    </row>
    <row r="19" spans="1:18" ht="14.6" x14ac:dyDescent="0.4">
      <c r="A19" s="1"/>
      <c r="B19" s="12">
        <v>1014</v>
      </c>
      <c r="C19" s="13">
        <v>43108</v>
      </c>
      <c r="D19" s="12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3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4">
        <v>178.5</v>
      </c>
      <c r="P19" s="1">
        <v>47</v>
      </c>
      <c r="Q19" s="14">
        <v>8389.5</v>
      </c>
      <c r="R19" s="14">
        <v>864.12</v>
      </c>
    </row>
    <row r="20" spans="1:18" ht="14.6" x14ac:dyDescent="0.4">
      <c r="A20" s="1"/>
      <c r="B20" s="8">
        <v>1015</v>
      </c>
      <c r="C20" s="9">
        <v>43110</v>
      </c>
      <c r="D20" s="8">
        <v>10</v>
      </c>
      <c r="E20" s="10" t="s">
        <v>72</v>
      </c>
      <c r="F20" s="10" t="s">
        <v>73</v>
      </c>
      <c r="G20" s="10" t="s">
        <v>74</v>
      </c>
      <c r="H20" s="10" t="s">
        <v>75</v>
      </c>
      <c r="I20" s="10" t="s">
        <v>33</v>
      </c>
      <c r="J20" s="9">
        <v>43112</v>
      </c>
      <c r="K20" s="10" t="s">
        <v>24</v>
      </c>
      <c r="L20" s="10" t="s">
        <v>35</v>
      </c>
      <c r="M20" s="10" t="s">
        <v>76</v>
      </c>
      <c r="N20" s="10" t="s">
        <v>27</v>
      </c>
      <c r="O20" s="11">
        <v>41.86</v>
      </c>
      <c r="P20" s="10">
        <v>90</v>
      </c>
      <c r="Q20" s="11">
        <v>3767.4</v>
      </c>
      <c r="R20" s="11">
        <v>388.04</v>
      </c>
    </row>
    <row r="21" spans="1:18" ht="14.6" x14ac:dyDescent="0.4">
      <c r="A21" s="1"/>
      <c r="B21" s="12">
        <v>1016</v>
      </c>
      <c r="C21" s="13">
        <v>43107</v>
      </c>
      <c r="D21" s="12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2"/>
      <c r="K21" s="1"/>
      <c r="L21" s="1"/>
      <c r="M21" s="1" t="s">
        <v>40</v>
      </c>
      <c r="N21" s="1" t="s">
        <v>27</v>
      </c>
      <c r="O21" s="14">
        <v>644</v>
      </c>
      <c r="P21" s="1">
        <v>24</v>
      </c>
      <c r="Q21" s="14">
        <v>15456</v>
      </c>
      <c r="R21" s="14">
        <v>1545.6</v>
      </c>
    </row>
    <row r="22" spans="1:18" ht="14.6" x14ac:dyDescent="0.4">
      <c r="A22" s="1"/>
      <c r="B22" s="8">
        <v>1017</v>
      </c>
      <c r="C22" s="9">
        <v>43110</v>
      </c>
      <c r="D22" s="8">
        <v>10</v>
      </c>
      <c r="E22" s="10" t="s">
        <v>72</v>
      </c>
      <c r="F22" s="10" t="s">
        <v>73</v>
      </c>
      <c r="G22" s="10" t="s">
        <v>74</v>
      </c>
      <c r="H22" s="10" t="s">
        <v>75</v>
      </c>
      <c r="I22" s="10" t="s">
        <v>33</v>
      </c>
      <c r="J22" s="9">
        <v>43112</v>
      </c>
      <c r="K22" s="10" t="s">
        <v>34</v>
      </c>
      <c r="L22" s="10"/>
      <c r="M22" s="10" t="s">
        <v>79</v>
      </c>
      <c r="N22" s="10" t="s">
        <v>80</v>
      </c>
      <c r="O22" s="11">
        <v>350</v>
      </c>
      <c r="P22" s="10">
        <v>34</v>
      </c>
      <c r="Q22" s="11">
        <v>11900</v>
      </c>
      <c r="R22" s="11">
        <v>1130.5</v>
      </c>
    </row>
    <row r="23" spans="1:18" ht="14.6" x14ac:dyDescent="0.4">
      <c r="A23" s="1"/>
      <c r="B23" s="12">
        <v>1018</v>
      </c>
      <c r="C23" s="13">
        <v>43110</v>
      </c>
      <c r="D23" s="12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3">
        <v>43112</v>
      </c>
      <c r="K23" s="1" t="s">
        <v>34</v>
      </c>
      <c r="L23" s="1"/>
      <c r="M23" s="1" t="s">
        <v>81</v>
      </c>
      <c r="N23" s="1" t="s">
        <v>82</v>
      </c>
      <c r="O23" s="14">
        <v>308</v>
      </c>
      <c r="P23" s="1">
        <v>17</v>
      </c>
      <c r="Q23" s="14">
        <v>5236</v>
      </c>
      <c r="R23" s="14">
        <v>502.66</v>
      </c>
    </row>
    <row r="24" spans="1:18" ht="14.6" x14ac:dyDescent="0.4">
      <c r="A24" s="1"/>
      <c r="B24" s="8">
        <v>1019</v>
      </c>
      <c r="C24" s="9">
        <v>43110</v>
      </c>
      <c r="D24" s="8">
        <v>10</v>
      </c>
      <c r="E24" s="10" t="s">
        <v>72</v>
      </c>
      <c r="F24" s="10" t="s">
        <v>73</v>
      </c>
      <c r="G24" s="10" t="s">
        <v>74</v>
      </c>
      <c r="H24" s="10" t="s">
        <v>75</v>
      </c>
      <c r="I24" s="10" t="s">
        <v>33</v>
      </c>
      <c r="J24" s="9">
        <v>43112</v>
      </c>
      <c r="K24" s="10" t="s">
        <v>34</v>
      </c>
      <c r="L24" s="10"/>
      <c r="M24" s="10" t="s">
        <v>47</v>
      </c>
      <c r="N24" s="10" t="s">
        <v>48</v>
      </c>
      <c r="O24" s="11">
        <v>128.80000000000001</v>
      </c>
      <c r="P24" s="10">
        <v>44</v>
      </c>
      <c r="Q24" s="11">
        <v>5667.2</v>
      </c>
      <c r="R24" s="11">
        <v>589.39</v>
      </c>
    </row>
    <row r="25" spans="1:18" ht="14.6" x14ac:dyDescent="0.4">
      <c r="A25" s="1"/>
      <c r="B25" s="12">
        <v>1020</v>
      </c>
      <c r="C25" s="13">
        <v>43111</v>
      </c>
      <c r="D25" s="12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2"/>
      <c r="K25" s="1" t="s">
        <v>46</v>
      </c>
      <c r="L25" s="1"/>
      <c r="M25" s="1" t="s">
        <v>28</v>
      </c>
      <c r="N25" s="1" t="s">
        <v>29</v>
      </c>
      <c r="O25" s="14">
        <v>49</v>
      </c>
      <c r="P25" s="1">
        <v>81</v>
      </c>
      <c r="Q25" s="14">
        <v>3969</v>
      </c>
      <c r="R25" s="14">
        <v>384.99</v>
      </c>
    </row>
    <row r="26" spans="1:18" ht="14.6" x14ac:dyDescent="0.4">
      <c r="A26" s="1"/>
      <c r="B26" s="8">
        <v>1021</v>
      </c>
      <c r="C26" s="9">
        <v>43111</v>
      </c>
      <c r="D26" s="8">
        <v>11</v>
      </c>
      <c r="E26" s="10" t="s">
        <v>83</v>
      </c>
      <c r="F26" s="10" t="s">
        <v>84</v>
      </c>
      <c r="G26" s="10" t="s">
        <v>84</v>
      </c>
      <c r="H26" s="10" t="s">
        <v>70</v>
      </c>
      <c r="I26" s="10" t="s">
        <v>71</v>
      </c>
      <c r="J26" s="8"/>
      <c r="K26" s="10" t="s">
        <v>46</v>
      </c>
      <c r="L26" s="10"/>
      <c r="M26" s="10" t="s">
        <v>76</v>
      </c>
      <c r="N26" s="10" t="s">
        <v>27</v>
      </c>
      <c r="O26" s="11">
        <v>41.86</v>
      </c>
      <c r="P26" s="10">
        <v>49</v>
      </c>
      <c r="Q26" s="11">
        <v>2051.14</v>
      </c>
      <c r="R26" s="11">
        <v>211.27</v>
      </c>
    </row>
    <row r="27" spans="1:18" ht="14.6" x14ac:dyDescent="0.4">
      <c r="A27" s="1"/>
      <c r="B27" s="12">
        <v>1022</v>
      </c>
      <c r="C27" s="13">
        <v>43101</v>
      </c>
      <c r="D27" s="12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2"/>
      <c r="K27" s="1"/>
      <c r="L27" s="1"/>
      <c r="M27" s="1" t="s">
        <v>39</v>
      </c>
      <c r="N27" s="1" t="s">
        <v>27</v>
      </c>
      <c r="O27" s="14">
        <v>252</v>
      </c>
      <c r="P27" s="1">
        <v>42</v>
      </c>
      <c r="Q27" s="14">
        <v>10584</v>
      </c>
      <c r="R27" s="14">
        <v>1058.4000000000001</v>
      </c>
    </row>
    <row r="28" spans="1:18" ht="14.6" x14ac:dyDescent="0.4">
      <c r="A28" s="1"/>
      <c r="B28" s="8">
        <v>1023</v>
      </c>
      <c r="C28" s="9">
        <v>43101</v>
      </c>
      <c r="D28" s="8">
        <v>1</v>
      </c>
      <c r="E28" s="10" t="s">
        <v>85</v>
      </c>
      <c r="F28" s="10" t="s">
        <v>86</v>
      </c>
      <c r="G28" s="10" t="s">
        <v>87</v>
      </c>
      <c r="H28" s="10" t="s">
        <v>44</v>
      </c>
      <c r="I28" s="10" t="s">
        <v>45</v>
      </c>
      <c r="J28" s="8"/>
      <c r="K28" s="10"/>
      <c r="L28" s="10"/>
      <c r="M28" s="10" t="s">
        <v>40</v>
      </c>
      <c r="N28" s="10" t="s">
        <v>27</v>
      </c>
      <c r="O28" s="11">
        <v>644</v>
      </c>
      <c r="P28" s="10">
        <v>58</v>
      </c>
      <c r="Q28" s="11">
        <v>37352</v>
      </c>
      <c r="R28" s="11">
        <v>3772.55</v>
      </c>
    </row>
    <row r="29" spans="1:18" ht="14.6" x14ac:dyDescent="0.4">
      <c r="A29" s="1"/>
      <c r="B29" s="12">
        <v>1024</v>
      </c>
      <c r="C29" s="13">
        <v>43101</v>
      </c>
      <c r="D29" s="12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2"/>
      <c r="K29" s="1"/>
      <c r="L29" s="1"/>
      <c r="M29" s="1" t="s">
        <v>76</v>
      </c>
      <c r="N29" s="1" t="s">
        <v>27</v>
      </c>
      <c r="O29" s="14">
        <v>41.86</v>
      </c>
      <c r="P29" s="1">
        <v>67</v>
      </c>
      <c r="Q29" s="14">
        <v>2804.62</v>
      </c>
      <c r="R29" s="14">
        <v>280.45999999999998</v>
      </c>
    </row>
    <row r="30" spans="1:18" ht="14.6" x14ac:dyDescent="0.4">
      <c r="A30" s="1"/>
      <c r="B30" s="8">
        <v>1025</v>
      </c>
      <c r="C30" s="9">
        <v>43128</v>
      </c>
      <c r="D30" s="8">
        <v>28</v>
      </c>
      <c r="E30" s="10" t="s">
        <v>67</v>
      </c>
      <c r="F30" s="10" t="s">
        <v>68</v>
      </c>
      <c r="G30" s="10" t="s">
        <v>69</v>
      </c>
      <c r="H30" s="10" t="s">
        <v>70</v>
      </c>
      <c r="I30" s="10" t="s">
        <v>71</v>
      </c>
      <c r="J30" s="9">
        <v>43130</v>
      </c>
      <c r="K30" s="10" t="s">
        <v>46</v>
      </c>
      <c r="L30" s="10" t="s">
        <v>35</v>
      </c>
      <c r="M30" s="10" t="s">
        <v>59</v>
      </c>
      <c r="N30" s="10" t="s">
        <v>60</v>
      </c>
      <c r="O30" s="11">
        <v>135.1</v>
      </c>
      <c r="P30" s="10">
        <v>100</v>
      </c>
      <c r="Q30" s="11">
        <v>13510</v>
      </c>
      <c r="R30" s="11">
        <v>1310.47</v>
      </c>
    </row>
    <row r="31" spans="1:18" ht="14.6" x14ac:dyDescent="0.4">
      <c r="A31" s="1"/>
      <c r="B31" s="12">
        <v>1026</v>
      </c>
      <c r="C31" s="13">
        <v>43128</v>
      </c>
      <c r="D31" s="12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3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4">
        <v>257.60000000000002</v>
      </c>
      <c r="P31" s="1">
        <v>63</v>
      </c>
      <c r="Q31" s="14">
        <v>16228.8</v>
      </c>
      <c r="R31" s="14">
        <v>1606.65</v>
      </c>
    </row>
    <row r="32" spans="1:18" ht="14.6" x14ac:dyDescent="0.4">
      <c r="A32" s="1"/>
      <c r="B32" s="8">
        <v>1027</v>
      </c>
      <c r="C32" s="9">
        <v>43109</v>
      </c>
      <c r="D32" s="8">
        <v>9</v>
      </c>
      <c r="E32" s="10" t="s">
        <v>90</v>
      </c>
      <c r="F32" s="10" t="s">
        <v>91</v>
      </c>
      <c r="G32" s="10" t="s">
        <v>51</v>
      </c>
      <c r="H32" s="10" t="s">
        <v>92</v>
      </c>
      <c r="I32" s="10" t="s">
        <v>23</v>
      </c>
      <c r="J32" s="9">
        <v>43111</v>
      </c>
      <c r="K32" s="10" t="s">
        <v>34</v>
      </c>
      <c r="L32" s="10" t="s">
        <v>25</v>
      </c>
      <c r="M32" s="10" t="s">
        <v>93</v>
      </c>
      <c r="N32" s="10" t="s">
        <v>94</v>
      </c>
      <c r="O32" s="11">
        <v>273</v>
      </c>
      <c r="P32" s="10">
        <v>57</v>
      </c>
      <c r="Q32" s="11">
        <v>15561</v>
      </c>
      <c r="R32" s="11">
        <v>1540.54</v>
      </c>
    </row>
    <row r="33" spans="1:18" ht="14.6" x14ac:dyDescent="0.4">
      <c r="A33" s="1"/>
      <c r="B33" s="12">
        <v>1028</v>
      </c>
      <c r="C33" s="13">
        <v>43109</v>
      </c>
      <c r="D33" s="12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3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4">
        <v>487.2</v>
      </c>
      <c r="P33" s="1">
        <v>81</v>
      </c>
      <c r="Q33" s="14">
        <v>39463.199999999997</v>
      </c>
      <c r="R33" s="14">
        <v>4143.6400000000003</v>
      </c>
    </row>
    <row r="34" spans="1:18" ht="14.6" x14ac:dyDescent="0.4">
      <c r="A34" s="1"/>
      <c r="B34" s="8">
        <v>1029</v>
      </c>
      <c r="C34" s="9">
        <v>43106</v>
      </c>
      <c r="D34" s="8">
        <v>6</v>
      </c>
      <c r="E34" s="10" t="s">
        <v>61</v>
      </c>
      <c r="F34" s="10" t="s">
        <v>62</v>
      </c>
      <c r="G34" s="10" t="s">
        <v>63</v>
      </c>
      <c r="H34" s="10" t="s">
        <v>64</v>
      </c>
      <c r="I34" s="10" t="s">
        <v>45</v>
      </c>
      <c r="J34" s="9">
        <v>43108</v>
      </c>
      <c r="K34" s="10" t="s">
        <v>24</v>
      </c>
      <c r="L34" s="10" t="s">
        <v>35</v>
      </c>
      <c r="M34" s="10" t="s">
        <v>26</v>
      </c>
      <c r="N34" s="10" t="s">
        <v>27</v>
      </c>
      <c r="O34" s="11">
        <v>196</v>
      </c>
      <c r="P34" s="10">
        <v>71</v>
      </c>
      <c r="Q34" s="11">
        <v>13916</v>
      </c>
      <c r="R34" s="11">
        <v>1335.94</v>
      </c>
    </row>
    <row r="35" spans="1:18" ht="14.6" x14ac:dyDescent="0.4">
      <c r="A35" s="1"/>
      <c r="B35" s="12">
        <v>1030</v>
      </c>
      <c r="C35" s="13">
        <v>43139</v>
      </c>
      <c r="D35" s="12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3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4">
        <v>560</v>
      </c>
      <c r="P35" s="1">
        <v>32</v>
      </c>
      <c r="Q35" s="14">
        <v>17920</v>
      </c>
      <c r="R35" s="14">
        <v>1809.92</v>
      </c>
    </row>
    <row r="36" spans="1:18" ht="14.6" x14ac:dyDescent="0.4">
      <c r="A36" s="1"/>
      <c r="B36" s="8">
        <v>1031</v>
      </c>
      <c r="C36" s="9">
        <v>43134</v>
      </c>
      <c r="D36" s="8">
        <v>3</v>
      </c>
      <c r="E36" s="10" t="s">
        <v>55</v>
      </c>
      <c r="F36" s="10" t="s">
        <v>56</v>
      </c>
      <c r="G36" s="10" t="s">
        <v>57</v>
      </c>
      <c r="H36" s="10" t="s">
        <v>22</v>
      </c>
      <c r="I36" s="10" t="s">
        <v>23</v>
      </c>
      <c r="J36" s="9">
        <v>43136</v>
      </c>
      <c r="K36" s="10" t="s">
        <v>24</v>
      </c>
      <c r="L36" s="10" t="s">
        <v>58</v>
      </c>
      <c r="M36" s="10" t="s">
        <v>97</v>
      </c>
      <c r="N36" s="10" t="s">
        <v>82</v>
      </c>
      <c r="O36" s="11">
        <v>140</v>
      </c>
      <c r="P36" s="10">
        <v>63</v>
      </c>
      <c r="Q36" s="11">
        <v>8820</v>
      </c>
      <c r="R36" s="11">
        <v>917.28</v>
      </c>
    </row>
    <row r="37" spans="1:18" ht="14.6" x14ac:dyDescent="0.4">
      <c r="A37" s="1"/>
      <c r="B37" s="12">
        <v>1032</v>
      </c>
      <c r="C37" s="13">
        <v>43134</v>
      </c>
      <c r="D37" s="12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3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4">
        <v>560</v>
      </c>
      <c r="P37" s="1">
        <v>30</v>
      </c>
      <c r="Q37" s="14">
        <v>16800</v>
      </c>
      <c r="R37" s="14">
        <v>1680</v>
      </c>
    </row>
    <row r="38" spans="1:18" ht="14.6" x14ac:dyDescent="0.4">
      <c r="A38" s="1"/>
      <c r="B38" s="8">
        <v>1033</v>
      </c>
      <c r="C38" s="9">
        <v>43137</v>
      </c>
      <c r="D38" s="8">
        <v>6</v>
      </c>
      <c r="E38" s="10" t="s">
        <v>61</v>
      </c>
      <c r="F38" s="10" t="s">
        <v>62</v>
      </c>
      <c r="G38" s="10" t="s">
        <v>63</v>
      </c>
      <c r="H38" s="10" t="s">
        <v>64</v>
      </c>
      <c r="I38" s="10" t="s">
        <v>45</v>
      </c>
      <c r="J38" s="9">
        <v>43139</v>
      </c>
      <c r="K38" s="10" t="s">
        <v>24</v>
      </c>
      <c r="L38" s="10" t="s">
        <v>35</v>
      </c>
      <c r="M38" s="10"/>
      <c r="N38" s="10" t="s">
        <v>18</v>
      </c>
      <c r="O38" s="10"/>
      <c r="P38" s="10"/>
      <c r="Q38" s="10"/>
      <c r="R38" s="11">
        <v>602</v>
      </c>
    </row>
    <row r="39" spans="1:18" ht="14.6" x14ac:dyDescent="0.4">
      <c r="A39" s="1"/>
      <c r="B39" s="12">
        <v>1034</v>
      </c>
      <c r="C39" s="13">
        <v>43159</v>
      </c>
      <c r="D39" s="12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3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4">
        <v>434</v>
      </c>
    </row>
    <row r="40" spans="1:18" ht="14.6" x14ac:dyDescent="0.4">
      <c r="A40" s="1"/>
      <c r="B40" s="8">
        <v>1035</v>
      </c>
      <c r="C40" s="9">
        <v>43139</v>
      </c>
      <c r="D40" s="8">
        <v>8</v>
      </c>
      <c r="E40" s="10" t="s">
        <v>41</v>
      </c>
      <c r="F40" s="10" t="s">
        <v>42</v>
      </c>
      <c r="G40" s="10" t="s">
        <v>43</v>
      </c>
      <c r="H40" s="10" t="s">
        <v>44</v>
      </c>
      <c r="I40" s="10" t="s">
        <v>45</v>
      </c>
      <c r="J40" s="9">
        <v>43141</v>
      </c>
      <c r="K40" s="10" t="s">
        <v>46</v>
      </c>
      <c r="L40" s="10" t="s">
        <v>25</v>
      </c>
      <c r="M40" s="10"/>
      <c r="N40" s="10" t="s">
        <v>18</v>
      </c>
      <c r="O40" s="10"/>
      <c r="P40" s="10"/>
      <c r="Q40" s="10"/>
      <c r="R40" s="11">
        <v>644</v>
      </c>
    </row>
    <row r="41" spans="1:18" ht="14.6" x14ac:dyDescent="0.4">
      <c r="A41" s="1"/>
      <c r="B41" s="12">
        <v>1036</v>
      </c>
      <c r="C41" s="13">
        <v>43141</v>
      </c>
      <c r="D41" s="12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3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4">
        <v>140</v>
      </c>
      <c r="P41" s="1">
        <v>47</v>
      </c>
      <c r="Q41" s="14">
        <v>6580</v>
      </c>
      <c r="R41" s="14">
        <v>684.32</v>
      </c>
    </row>
    <row r="42" spans="1:18" ht="14.6" x14ac:dyDescent="0.4">
      <c r="A42" s="1"/>
      <c r="B42" s="8">
        <v>1038</v>
      </c>
      <c r="C42" s="9">
        <v>43141</v>
      </c>
      <c r="D42" s="8">
        <v>10</v>
      </c>
      <c r="E42" s="10" t="s">
        <v>72</v>
      </c>
      <c r="F42" s="10" t="s">
        <v>73</v>
      </c>
      <c r="G42" s="10" t="s">
        <v>74</v>
      </c>
      <c r="H42" s="10" t="s">
        <v>75</v>
      </c>
      <c r="I42" s="10" t="s">
        <v>33</v>
      </c>
      <c r="J42" s="8"/>
      <c r="K42" s="10" t="s">
        <v>34</v>
      </c>
      <c r="L42" s="10"/>
      <c r="M42" s="10" t="s">
        <v>28</v>
      </c>
      <c r="N42" s="10" t="s">
        <v>29</v>
      </c>
      <c r="O42" s="11">
        <v>49</v>
      </c>
      <c r="P42" s="10">
        <v>49</v>
      </c>
      <c r="Q42" s="11">
        <v>2401</v>
      </c>
      <c r="R42" s="11">
        <v>230.5</v>
      </c>
    </row>
    <row r="43" spans="1:18" ht="14.6" x14ac:dyDescent="0.4">
      <c r="A43" s="1"/>
      <c r="B43" s="12">
        <v>1039</v>
      </c>
      <c r="C43" s="13">
        <v>43142</v>
      </c>
      <c r="D43" s="12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2"/>
      <c r="K43" s="1" t="s">
        <v>46</v>
      </c>
      <c r="L43" s="1"/>
      <c r="M43" s="1" t="s">
        <v>65</v>
      </c>
      <c r="N43" s="1" t="s">
        <v>66</v>
      </c>
      <c r="O43" s="14">
        <v>560</v>
      </c>
      <c r="P43" s="1">
        <v>72</v>
      </c>
      <c r="Q43" s="14">
        <v>40320</v>
      </c>
      <c r="R43" s="14">
        <v>3991.68</v>
      </c>
    </row>
    <row r="44" spans="1:18" ht="14.6" x14ac:dyDescent="0.4">
      <c r="A44" s="1"/>
      <c r="B44" s="8">
        <v>1040</v>
      </c>
      <c r="C44" s="9">
        <v>43132</v>
      </c>
      <c r="D44" s="8">
        <v>1</v>
      </c>
      <c r="E44" s="10" t="s">
        <v>85</v>
      </c>
      <c r="F44" s="10" t="s">
        <v>86</v>
      </c>
      <c r="G44" s="10" t="s">
        <v>87</v>
      </c>
      <c r="H44" s="10" t="s">
        <v>44</v>
      </c>
      <c r="I44" s="10" t="s">
        <v>45</v>
      </c>
      <c r="J44" s="8"/>
      <c r="K44" s="10" t="s">
        <v>46</v>
      </c>
      <c r="L44" s="10"/>
      <c r="M44" s="10" t="s">
        <v>88</v>
      </c>
      <c r="N44" s="10" t="s">
        <v>89</v>
      </c>
      <c r="O44" s="11">
        <v>257.60000000000002</v>
      </c>
      <c r="P44" s="10">
        <v>13</v>
      </c>
      <c r="Q44" s="11">
        <v>3348.8</v>
      </c>
      <c r="R44" s="11">
        <v>331.53</v>
      </c>
    </row>
    <row r="45" spans="1:18" ht="14.6" x14ac:dyDescent="0.4">
      <c r="A45" s="1"/>
      <c r="B45" s="12">
        <v>1041</v>
      </c>
      <c r="C45" s="13">
        <v>43159</v>
      </c>
      <c r="D45" s="12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3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4">
        <v>644</v>
      </c>
      <c r="P45" s="1">
        <v>32</v>
      </c>
      <c r="Q45" s="14">
        <v>20608</v>
      </c>
      <c r="R45" s="14">
        <v>2081.41</v>
      </c>
    </row>
    <row r="46" spans="1:18" ht="14.6" x14ac:dyDescent="0.4">
      <c r="A46" s="1"/>
      <c r="B46" s="8">
        <v>1042</v>
      </c>
      <c r="C46" s="9">
        <v>43140</v>
      </c>
      <c r="D46" s="8">
        <v>9</v>
      </c>
      <c r="E46" s="10" t="s">
        <v>90</v>
      </c>
      <c r="F46" s="10" t="s">
        <v>91</v>
      </c>
      <c r="G46" s="10" t="s">
        <v>51</v>
      </c>
      <c r="H46" s="10" t="s">
        <v>92</v>
      </c>
      <c r="I46" s="10" t="s">
        <v>23</v>
      </c>
      <c r="J46" s="9">
        <v>43142</v>
      </c>
      <c r="K46" s="10" t="s">
        <v>34</v>
      </c>
      <c r="L46" s="10" t="s">
        <v>25</v>
      </c>
      <c r="M46" s="10" t="s">
        <v>59</v>
      </c>
      <c r="N46" s="10" t="s">
        <v>60</v>
      </c>
      <c r="O46" s="11">
        <v>135.1</v>
      </c>
      <c r="P46" s="10">
        <v>27</v>
      </c>
      <c r="Q46" s="11">
        <v>3647.7</v>
      </c>
      <c r="R46" s="11">
        <v>346.53</v>
      </c>
    </row>
    <row r="47" spans="1:18" ht="14.6" x14ac:dyDescent="0.4">
      <c r="A47" s="1"/>
      <c r="B47" s="12">
        <v>1043</v>
      </c>
      <c r="C47" s="13">
        <v>43137</v>
      </c>
      <c r="D47" s="12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3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4">
        <v>178.5</v>
      </c>
      <c r="P47" s="1">
        <v>71</v>
      </c>
      <c r="Q47" s="14">
        <v>12673.5</v>
      </c>
      <c r="R47" s="14">
        <v>1280.02</v>
      </c>
    </row>
    <row r="48" spans="1:18" ht="14.6" x14ac:dyDescent="0.4">
      <c r="A48" s="1"/>
      <c r="B48" s="8">
        <v>1044</v>
      </c>
      <c r="C48" s="9">
        <v>43139</v>
      </c>
      <c r="D48" s="8">
        <v>8</v>
      </c>
      <c r="E48" s="10" t="s">
        <v>41</v>
      </c>
      <c r="F48" s="10" t="s">
        <v>42</v>
      </c>
      <c r="G48" s="10" t="s">
        <v>43</v>
      </c>
      <c r="H48" s="10" t="s">
        <v>44</v>
      </c>
      <c r="I48" s="10" t="s">
        <v>45</v>
      </c>
      <c r="J48" s="9">
        <v>43141</v>
      </c>
      <c r="K48" s="10" t="s">
        <v>24</v>
      </c>
      <c r="L48" s="10" t="s">
        <v>25</v>
      </c>
      <c r="M48" s="10" t="s">
        <v>53</v>
      </c>
      <c r="N48" s="10" t="s">
        <v>54</v>
      </c>
      <c r="O48" s="11">
        <v>178.5</v>
      </c>
      <c r="P48" s="10">
        <v>13</v>
      </c>
      <c r="Q48" s="11">
        <v>2320.5</v>
      </c>
      <c r="R48" s="11">
        <v>220.45</v>
      </c>
    </row>
    <row r="49" spans="1:18" ht="14.6" x14ac:dyDescent="0.4">
      <c r="A49" s="1"/>
      <c r="B49" s="12">
        <v>1045</v>
      </c>
      <c r="C49" s="13">
        <v>43156</v>
      </c>
      <c r="D49" s="12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3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4">
        <v>308</v>
      </c>
      <c r="P49" s="1">
        <v>98</v>
      </c>
      <c r="Q49" s="14">
        <v>30184</v>
      </c>
      <c r="R49" s="14">
        <v>2867.48</v>
      </c>
    </row>
    <row r="50" spans="1:18" ht="14.6" x14ac:dyDescent="0.4">
      <c r="A50" s="1"/>
      <c r="B50" s="8">
        <v>1046</v>
      </c>
      <c r="C50" s="9">
        <v>43157</v>
      </c>
      <c r="D50" s="8">
        <v>26</v>
      </c>
      <c r="E50" s="10" t="s">
        <v>100</v>
      </c>
      <c r="F50" s="10" t="s">
        <v>84</v>
      </c>
      <c r="G50" s="10" t="s">
        <v>84</v>
      </c>
      <c r="H50" s="10" t="s">
        <v>70</v>
      </c>
      <c r="I50" s="10" t="s">
        <v>71</v>
      </c>
      <c r="J50" s="9">
        <v>43159</v>
      </c>
      <c r="K50" s="10" t="s">
        <v>46</v>
      </c>
      <c r="L50" s="10" t="s">
        <v>35</v>
      </c>
      <c r="M50" s="10" t="s">
        <v>79</v>
      </c>
      <c r="N50" s="10" t="s">
        <v>80</v>
      </c>
      <c r="O50" s="11">
        <v>350</v>
      </c>
      <c r="P50" s="10">
        <v>21</v>
      </c>
      <c r="Q50" s="11">
        <v>7350</v>
      </c>
      <c r="R50" s="11">
        <v>749.7</v>
      </c>
    </row>
    <row r="51" spans="1:18" ht="14.6" x14ac:dyDescent="0.4">
      <c r="A51" s="1"/>
      <c r="B51" s="12">
        <v>1047</v>
      </c>
      <c r="C51" s="13">
        <v>43160</v>
      </c>
      <c r="D51" s="12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3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4">
        <v>546</v>
      </c>
      <c r="P51" s="1">
        <v>26</v>
      </c>
      <c r="Q51" s="14">
        <v>14196</v>
      </c>
      <c r="R51" s="14">
        <v>1490.58</v>
      </c>
    </row>
    <row r="52" spans="1:18" ht="14.6" x14ac:dyDescent="0.4">
      <c r="A52" s="1"/>
      <c r="B52" s="8">
        <v>1048</v>
      </c>
      <c r="C52" s="9">
        <v>43137</v>
      </c>
      <c r="D52" s="8">
        <v>6</v>
      </c>
      <c r="E52" s="10" t="s">
        <v>61</v>
      </c>
      <c r="F52" s="10" t="s">
        <v>62</v>
      </c>
      <c r="G52" s="10" t="s">
        <v>63</v>
      </c>
      <c r="H52" s="10" t="s">
        <v>64</v>
      </c>
      <c r="I52" s="10" t="s">
        <v>45</v>
      </c>
      <c r="J52" s="9">
        <v>43139</v>
      </c>
      <c r="K52" s="10" t="s">
        <v>46</v>
      </c>
      <c r="L52" s="10" t="s">
        <v>25</v>
      </c>
      <c r="M52" s="10" t="s">
        <v>36</v>
      </c>
      <c r="N52" s="10" t="s">
        <v>29</v>
      </c>
      <c r="O52" s="11">
        <v>420</v>
      </c>
      <c r="P52" s="10">
        <v>96</v>
      </c>
      <c r="Q52" s="11">
        <v>40320</v>
      </c>
      <c r="R52" s="11">
        <v>4152.96</v>
      </c>
    </row>
    <row r="53" spans="1:18" ht="14.6" x14ac:dyDescent="0.4">
      <c r="A53" s="1"/>
      <c r="B53" s="12">
        <v>1049</v>
      </c>
      <c r="C53" s="13">
        <v>43137</v>
      </c>
      <c r="D53" s="12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3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4">
        <v>742</v>
      </c>
      <c r="P53" s="1">
        <v>16</v>
      </c>
      <c r="Q53" s="14">
        <v>11872</v>
      </c>
      <c r="R53" s="14">
        <v>1234.69</v>
      </c>
    </row>
    <row r="54" spans="1:18" ht="14.6" x14ac:dyDescent="0.4">
      <c r="A54" s="1"/>
      <c r="B54" s="8">
        <v>1050</v>
      </c>
      <c r="C54" s="9">
        <v>43135</v>
      </c>
      <c r="D54" s="8">
        <v>4</v>
      </c>
      <c r="E54" s="10" t="s">
        <v>30</v>
      </c>
      <c r="F54" s="10" t="s">
        <v>31</v>
      </c>
      <c r="G54" s="10" t="s">
        <v>31</v>
      </c>
      <c r="H54" s="10" t="s">
        <v>32</v>
      </c>
      <c r="I54" s="10" t="s">
        <v>33</v>
      </c>
      <c r="J54" s="8"/>
      <c r="K54" s="10"/>
      <c r="L54" s="10"/>
      <c r="M54" s="10" t="s">
        <v>103</v>
      </c>
      <c r="N54" s="10" t="s">
        <v>94</v>
      </c>
      <c r="O54" s="11">
        <v>532</v>
      </c>
      <c r="P54" s="10">
        <v>96</v>
      </c>
      <c r="Q54" s="11">
        <v>51072</v>
      </c>
      <c r="R54" s="11">
        <v>4851.84</v>
      </c>
    </row>
    <row r="55" spans="1:18" ht="14.6" x14ac:dyDescent="0.4">
      <c r="A55" s="1"/>
      <c r="B55" s="12">
        <v>1051</v>
      </c>
      <c r="C55" s="13">
        <v>43134</v>
      </c>
      <c r="D55" s="12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2"/>
      <c r="K55" s="1"/>
      <c r="L55" s="1"/>
      <c r="M55" s="1" t="s">
        <v>76</v>
      </c>
      <c r="N55" s="1" t="s">
        <v>27</v>
      </c>
      <c r="O55" s="14">
        <v>41.86</v>
      </c>
      <c r="P55" s="1">
        <v>75</v>
      </c>
      <c r="Q55" s="14">
        <v>3139.5</v>
      </c>
      <c r="R55" s="14">
        <v>323.37</v>
      </c>
    </row>
    <row r="56" spans="1:18" ht="14.6" x14ac:dyDescent="0.4">
      <c r="A56" s="1"/>
      <c r="B56" s="8">
        <v>1052</v>
      </c>
      <c r="C56" s="9">
        <v>43168</v>
      </c>
      <c r="D56" s="8">
        <v>9</v>
      </c>
      <c r="E56" s="10" t="s">
        <v>90</v>
      </c>
      <c r="F56" s="10" t="s">
        <v>91</v>
      </c>
      <c r="G56" s="10" t="s">
        <v>51</v>
      </c>
      <c r="H56" s="10" t="s">
        <v>92</v>
      </c>
      <c r="I56" s="10" t="s">
        <v>23</v>
      </c>
      <c r="J56" s="9">
        <v>43170</v>
      </c>
      <c r="K56" s="10" t="s">
        <v>34</v>
      </c>
      <c r="L56" s="10" t="s">
        <v>25</v>
      </c>
      <c r="M56" s="10" t="s">
        <v>93</v>
      </c>
      <c r="N56" s="10" t="s">
        <v>94</v>
      </c>
      <c r="O56" s="11">
        <v>273</v>
      </c>
      <c r="P56" s="10">
        <v>55</v>
      </c>
      <c r="Q56" s="11">
        <v>15015</v>
      </c>
      <c r="R56" s="11">
        <v>1516.52</v>
      </c>
    </row>
    <row r="57" spans="1:18" ht="14.6" x14ac:dyDescent="0.4">
      <c r="A57" s="1"/>
      <c r="B57" s="12">
        <v>1053</v>
      </c>
      <c r="C57" s="13">
        <v>43168</v>
      </c>
      <c r="D57" s="12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3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4">
        <v>487.2</v>
      </c>
      <c r="P57" s="1">
        <v>11</v>
      </c>
      <c r="Q57" s="14">
        <v>5359.2</v>
      </c>
      <c r="R57" s="14">
        <v>514.48</v>
      </c>
    </row>
    <row r="58" spans="1:18" ht="14.6" x14ac:dyDescent="0.4">
      <c r="A58" s="1"/>
      <c r="B58" s="8">
        <v>1054</v>
      </c>
      <c r="C58" s="9">
        <v>43165</v>
      </c>
      <c r="D58" s="8">
        <v>6</v>
      </c>
      <c r="E58" s="10" t="s">
        <v>61</v>
      </c>
      <c r="F58" s="10" t="s">
        <v>62</v>
      </c>
      <c r="G58" s="10" t="s">
        <v>63</v>
      </c>
      <c r="H58" s="10" t="s">
        <v>64</v>
      </c>
      <c r="I58" s="10" t="s">
        <v>45</v>
      </c>
      <c r="J58" s="9">
        <v>43167</v>
      </c>
      <c r="K58" s="10" t="s">
        <v>24</v>
      </c>
      <c r="L58" s="10" t="s">
        <v>35</v>
      </c>
      <c r="M58" s="10" t="s">
        <v>26</v>
      </c>
      <c r="N58" s="10" t="s">
        <v>27</v>
      </c>
      <c r="O58" s="11">
        <v>196</v>
      </c>
      <c r="P58" s="10">
        <v>53</v>
      </c>
      <c r="Q58" s="11">
        <v>10388</v>
      </c>
      <c r="R58" s="11">
        <v>1007.64</v>
      </c>
    </row>
    <row r="59" spans="1:18" ht="14.6" x14ac:dyDescent="0.4">
      <c r="A59" s="1"/>
      <c r="B59" s="12">
        <v>1055</v>
      </c>
      <c r="C59" s="13">
        <v>43167</v>
      </c>
      <c r="D59" s="12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3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4">
        <v>560</v>
      </c>
      <c r="P59" s="1">
        <v>85</v>
      </c>
      <c r="Q59" s="14">
        <v>47600</v>
      </c>
      <c r="R59" s="14">
        <v>4998</v>
      </c>
    </row>
    <row r="60" spans="1:18" ht="14.6" x14ac:dyDescent="0.4">
      <c r="A60" s="1"/>
      <c r="B60" s="8">
        <v>1056</v>
      </c>
      <c r="C60" s="9">
        <v>43167</v>
      </c>
      <c r="D60" s="8">
        <v>8</v>
      </c>
      <c r="E60" s="10" t="s">
        <v>41</v>
      </c>
      <c r="F60" s="10" t="s">
        <v>42</v>
      </c>
      <c r="G60" s="10" t="s">
        <v>43</v>
      </c>
      <c r="H60" s="10" t="s">
        <v>44</v>
      </c>
      <c r="I60" s="10" t="s">
        <v>45</v>
      </c>
      <c r="J60" s="9">
        <v>43169</v>
      </c>
      <c r="K60" s="10" t="s">
        <v>24</v>
      </c>
      <c r="L60" s="10" t="s">
        <v>25</v>
      </c>
      <c r="M60" s="10" t="s">
        <v>47</v>
      </c>
      <c r="N60" s="10" t="s">
        <v>48</v>
      </c>
      <c r="O60" s="11">
        <v>128.80000000000001</v>
      </c>
      <c r="P60" s="10">
        <v>97</v>
      </c>
      <c r="Q60" s="11">
        <v>12493.6</v>
      </c>
      <c r="R60" s="11">
        <v>1274.3499999999999</v>
      </c>
    </row>
    <row r="61" spans="1:18" ht="14.6" x14ac:dyDescent="0.4">
      <c r="A61" s="1"/>
      <c r="B61" s="12">
        <v>1057</v>
      </c>
      <c r="C61" s="13">
        <v>43184</v>
      </c>
      <c r="D61" s="12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3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4">
        <v>140</v>
      </c>
      <c r="P61" s="1">
        <v>46</v>
      </c>
      <c r="Q61" s="14">
        <v>6440</v>
      </c>
      <c r="R61" s="14">
        <v>650.44000000000005</v>
      </c>
    </row>
    <row r="62" spans="1:18" ht="14.6" x14ac:dyDescent="0.4">
      <c r="A62" s="1"/>
      <c r="B62" s="8">
        <v>1058</v>
      </c>
      <c r="C62" s="9">
        <v>43185</v>
      </c>
      <c r="D62" s="8">
        <v>26</v>
      </c>
      <c r="E62" s="10" t="s">
        <v>100</v>
      </c>
      <c r="F62" s="10" t="s">
        <v>84</v>
      </c>
      <c r="G62" s="10" t="s">
        <v>84</v>
      </c>
      <c r="H62" s="10" t="s">
        <v>70</v>
      </c>
      <c r="I62" s="10" t="s">
        <v>71</v>
      </c>
      <c r="J62" s="9">
        <v>43187</v>
      </c>
      <c r="K62" s="10" t="s">
        <v>46</v>
      </c>
      <c r="L62" s="10" t="s">
        <v>35</v>
      </c>
      <c r="M62" s="10" t="s">
        <v>105</v>
      </c>
      <c r="N62" s="10" t="s">
        <v>106</v>
      </c>
      <c r="O62" s="11">
        <v>298.89999999999998</v>
      </c>
      <c r="P62" s="10">
        <v>97</v>
      </c>
      <c r="Q62" s="11">
        <v>28993.3</v>
      </c>
      <c r="R62" s="11">
        <v>2754.36</v>
      </c>
    </row>
    <row r="63" spans="1:18" ht="14.6" x14ac:dyDescent="0.4">
      <c r="A63" s="1"/>
      <c r="B63" s="12">
        <v>1059</v>
      </c>
      <c r="C63" s="13">
        <v>43185</v>
      </c>
      <c r="D63" s="12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3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4">
        <v>135.1</v>
      </c>
      <c r="P63" s="1">
        <v>97</v>
      </c>
      <c r="Q63" s="14">
        <v>13104.7</v>
      </c>
      <c r="R63" s="14">
        <v>1336.68</v>
      </c>
    </row>
    <row r="64" spans="1:18" ht="14.6" x14ac:dyDescent="0.4">
      <c r="A64" s="1"/>
      <c r="B64" s="8">
        <v>1060</v>
      </c>
      <c r="C64" s="9">
        <v>43185</v>
      </c>
      <c r="D64" s="8">
        <v>26</v>
      </c>
      <c r="E64" s="10" t="s">
        <v>100</v>
      </c>
      <c r="F64" s="10" t="s">
        <v>84</v>
      </c>
      <c r="G64" s="10" t="s">
        <v>84</v>
      </c>
      <c r="H64" s="10" t="s">
        <v>70</v>
      </c>
      <c r="I64" s="10" t="s">
        <v>71</v>
      </c>
      <c r="J64" s="9">
        <v>43187</v>
      </c>
      <c r="K64" s="10" t="s">
        <v>46</v>
      </c>
      <c r="L64" s="10" t="s">
        <v>35</v>
      </c>
      <c r="M64" s="10" t="s">
        <v>88</v>
      </c>
      <c r="N64" s="10" t="s">
        <v>89</v>
      </c>
      <c r="O64" s="11">
        <v>257.60000000000002</v>
      </c>
      <c r="P64" s="10">
        <v>65</v>
      </c>
      <c r="Q64" s="11">
        <v>16744</v>
      </c>
      <c r="R64" s="11">
        <v>1724.63</v>
      </c>
    </row>
    <row r="65" spans="1:18" ht="14.6" x14ac:dyDescent="0.4">
      <c r="A65" s="1"/>
      <c r="B65" s="12">
        <v>1061</v>
      </c>
      <c r="C65" s="13">
        <v>43188</v>
      </c>
      <c r="D65" s="12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3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4">
        <v>196</v>
      </c>
      <c r="P65" s="1">
        <v>72</v>
      </c>
      <c r="Q65" s="14">
        <v>14112</v>
      </c>
      <c r="R65" s="14">
        <v>1411.2</v>
      </c>
    </row>
    <row r="66" spans="1:18" ht="14.6" x14ac:dyDescent="0.4">
      <c r="A66" s="1"/>
      <c r="B66" s="8">
        <v>1062</v>
      </c>
      <c r="C66" s="9">
        <v>43165</v>
      </c>
      <c r="D66" s="8">
        <v>6</v>
      </c>
      <c r="E66" s="10" t="s">
        <v>61</v>
      </c>
      <c r="F66" s="10" t="s">
        <v>62</v>
      </c>
      <c r="G66" s="10" t="s">
        <v>63</v>
      </c>
      <c r="H66" s="10" t="s">
        <v>64</v>
      </c>
      <c r="I66" s="10" t="s">
        <v>45</v>
      </c>
      <c r="J66" s="9">
        <v>43167</v>
      </c>
      <c r="K66" s="10" t="s">
        <v>46</v>
      </c>
      <c r="L66" s="10" t="s">
        <v>25</v>
      </c>
      <c r="M66" s="10" t="s">
        <v>53</v>
      </c>
      <c r="N66" s="10" t="s">
        <v>54</v>
      </c>
      <c r="O66" s="11">
        <v>178.5</v>
      </c>
      <c r="P66" s="10">
        <v>16</v>
      </c>
      <c r="Q66" s="11">
        <v>2856</v>
      </c>
      <c r="R66" s="11">
        <v>282.74</v>
      </c>
    </row>
    <row r="67" spans="1:18" ht="14.6" x14ac:dyDescent="0.4">
      <c r="A67" s="1"/>
      <c r="B67" s="12">
        <v>1064</v>
      </c>
      <c r="C67" s="13">
        <v>43163</v>
      </c>
      <c r="D67" s="12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3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4">
        <v>1134</v>
      </c>
      <c r="P67" s="1">
        <v>77</v>
      </c>
      <c r="Q67" s="14">
        <v>87318</v>
      </c>
      <c r="R67" s="14">
        <v>8993.75</v>
      </c>
    </row>
    <row r="68" spans="1:18" ht="14.6" x14ac:dyDescent="0.4">
      <c r="A68" s="1"/>
      <c r="B68" s="8">
        <v>1065</v>
      </c>
      <c r="C68" s="9">
        <v>43163</v>
      </c>
      <c r="D68" s="8">
        <v>4</v>
      </c>
      <c r="E68" s="10" t="s">
        <v>30</v>
      </c>
      <c r="F68" s="10" t="s">
        <v>31</v>
      </c>
      <c r="G68" s="10" t="s">
        <v>31</v>
      </c>
      <c r="H68" s="10" t="s">
        <v>32</v>
      </c>
      <c r="I68" s="10" t="s">
        <v>33</v>
      </c>
      <c r="J68" s="9">
        <v>43165</v>
      </c>
      <c r="K68" s="10" t="s">
        <v>34</v>
      </c>
      <c r="L68" s="10" t="s">
        <v>35</v>
      </c>
      <c r="M68" s="10" t="s">
        <v>108</v>
      </c>
      <c r="N68" s="10" t="s">
        <v>109</v>
      </c>
      <c r="O68" s="11">
        <v>98</v>
      </c>
      <c r="P68" s="10">
        <v>37</v>
      </c>
      <c r="Q68" s="11">
        <v>3626</v>
      </c>
      <c r="R68" s="11">
        <v>344.47</v>
      </c>
    </row>
    <row r="69" spans="1:18" ht="14.6" x14ac:dyDescent="0.4">
      <c r="A69" s="1"/>
      <c r="B69" s="12">
        <v>1067</v>
      </c>
      <c r="C69" s="13">
        <v>43167</v>
      </c>
      <c r="D69" s="12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3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4">
        <v>487.2</v>
      </c>
      <c r="P69" s="1">
        <v>63</v>
      </c>
      <c r="Q69" s="14">
        <v>30693.599999999999</v>
      </c>
      <c r="R69" s="14">
        <v>3038.67</v>
      </c>
    </row>
    <row r="70" spans="1:18" ht="14.6" x14ac:dyDescent="0.4">
      <c r="A70" s="1"/>
      <c r="B70" s="8">
        <v>1070</v>
      </c>
      <c r="C70" s="9">
        <v>43162</v>
      </c>
      <c r="D70" s="8">
        <v>3</v>
      </c>
      <c r="E70" s="10" t="s">
        <v>55</v>
      </c>
      <c r="F70" s="10" t="s">
        <v>56</v>
      </c>
      <c r="G70" s="10" t="s">
        <v>57</v>
      </c>
      <c r="H70" s="10" t="s">
        <v>22</v>
      </c>
      <c r="I70" s="10" t="s">
        <v>23</v>
      </c>
      <c r="J70" s="9">
        <v>43164</v>
      </c>
      <c r="K70" s="10" t="s">
        <v>24</v>
      </c>
      <c r="L70" s="10" t="s">
        <v>58</v>
      </c>
      <c r="M70" s="10" t="s">
        <v>97</v>
      </c>
      <c r="N70" s="10" t="s">
        <v>82</v>
      </c>
      <c r="O70" s="11">
        <v>140</v>
      </c>
      <c r="P70" s="10">
        <v>48</v>
      </c>
      <c r="Q70" s="11">
        <v>6720</v>
      </c>
      <c r="R70" s="11">
        <v>672</v>
      </c>
    </row>
    <row r="71" spans="1:18" ht="14.6" x14ac:dyDescent="0.4">
      <c r="A71" s="1"/>
      <c r="B71" s="12">
        <v>1071</v>
      </c>
      <c r="C71" s="13">
        <v>43162</v>
      </c>
      <c r="D71" s="12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3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4">
        <v>560</v>
      </c>
      <c r="P71" s="1">
        <v>71</v>
      </c>
      <c r="Q71" s="14">
        <v>39760</v>
      </c>
      <c r="R71" s="14">
        <v>4135.04</v>
      </c>
    </row>
    <row r="72" spans="1:18" ht="14.6" x14ac:dyDescent="0.4">
      <c r="A72" s="1"/>
      <c r="B72" s="8">
        <v>1075</v>
      </c>
      <c r="C72" s="9">
        <v>43169</v>
      </c>
      <c r="D72" s="8">
        <v>10</v>
      </c>
      <c r="E72" s="10" t="s">
        <v>72</v>
      </c>
      <c r="F72" s="10" t="s">
        <v>73</v>
      </c>
      <c r="G72" s="10" t="s">
        <v>74</v>
      </c>
      <c r="H72" s="10" t="s">
        <v>75</v>
      </c>
      <c r="I72" s="10" t="s">
        <v>33</v>
      </c>
      <c r="J72" s="9">
        <v>43171</v>
      </c>
      <c r="K72" s="10" t="s">
        <v>24</v>
      </c>
      <c r="L72" s="10" t="s">
        <v>35</v>
      </c>
      <c r="M72" s="10" t="s">
        <v>98</v>
      </c>
      <c r="N72" s="10" t="s">
        <v>29</v>
      </c>
      <c r="O72" s="11">
        <v>140</v>
      </c>
      <c r="P72" s="10">
        <v>55</v>
      </c>
      <c r="Q72" s="11">
        <v>7700</v>
      </c>
      <c r="R72" s="11">
        <v>770</v>
      </c>
    </row>
    <row r="73" spans="1:18" ht="14.6" x14ac:dyDescent="0.4">
      <c r="A73" s="1"/>
      <c r="B73" s="12">
        <v>1077</v>
      </c>
      <c r="C73" s="13">
        <v>43169</v>
      </c>
      <c r="D73" s="12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2"/>
      <c r="K73" s="1" t="s">
        <v>34</v>
      </c>
      <c r="L73" s="1"/>
      <c r="M73" s="1" t="s">
        <v>28</v>
      </c>
      <c r="N73" s="1" t="s">
        <v>29</v>
      </c>
      <c r="O73" s="14">
        <v>49</v>
      </c>
      <c r="P73" s="1">
        <v>21</v>
      </c>
      <c r="Q73" s="14">
        <v>1029</v>
      </c>
      <c r="R73" s="14">
        <v>102.9</v>
      </c>
    </row>
    <row r="74" spans="1:18" ht="14.6" x14ac:dyDescent="0.4">
      <c r="A74" s="1"/>
      <c r="B74" s="8">
        <v>1078</v>
      </c>
      <c r="C74" s="9">
        <v>43170</v>
      </c>
      <c r="D74" s="8">
        <v>11</v>
      </c>
      <c r="E74" s="10" t="s">
        <v>83</v>
      </c>
      <c r="F74" s="10" t="s">
        <v>84</v>
      </c>
      <c r="G74" s="10" t="s">
        <v>84</v>
      </c>
      <c r="H74" s="10" t="s">
        <v>70</v>
      </c>
      <c r="I74" s="10" t="s">
        <v>71</v>
      </c>
      <c r="J74" s="8"/>
      <c r="K74" s="10" t="s">
        <v>46</v>
      </c>
      <c r="L74" s="10"/>
      <c r="M74" s="10" t="s">
        <v>65</v>
      </c>
      <c r="N74" s="10" t="s">
        <v>66</v>
      </c>
      <c r="O74" s="11">
        <v>560</v>
      </c>
      <c r="P74" s="10">
        <v>67</v>
      </c>
      <c r="Q74" s="11">
        <v>37520</v>
      </c>
      <c r="R74" s="11">
        <v>3789.52</v>
      </c>
    </row>
    <row r="75" spans="1:18" ht="14.6" x14ac:dyDescent="0.4">
      <c r="A75" s="1"/>
      <c r="B75" s="12">
        <v>1079</v>
      </c>
      <c r="C75" s="13">
        <v>43160</v>
      </c>
      <c r="D75" s="12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2"/>
      <c r="K75" s="1" t="s">
        <v>46</v>
      </c>
      <c r="L75" s="1"/>
      <c r="M75" s="1" t="s">
        <v>88</v>
      </c>
      <c r="N75" s="1" t="s">
        <v>89</v>
      </c>
      <c r="O75" s="14">
        <v>257.60000000000002</v>
      </c>
      <c r="P75" s="1">
        <v>75</v>
      </c>
      <c r="Q75" s="14">
        <v>19320</v>
      </c>
      <c r="R75" s="14">
        <v>1932</v>
      </c>
    </row>
    <row r="76" spans="1:18" ht="14.6" x14ac:dyDescent="0.4">
      <c r="A76" s="1"/>
      <c r="B76" s="8">
        <v>1080</v>
      </c>
      <c r="C76" s="9">
        <v>43187</v>
      </c>
      <c r="D76" s="8">
        <v>28</v>
      </c>
      <c r="E76" s="10" t="s">
        <v>67</v>
      </c>
      <c r="F76" s="10" t="s">
        <v>68</v>
      </c>
      <c r="G76" s="10" t="s">
        <v>69</v>
      </c>
      <c r="H76" s="10" t="s">
        <v>70</v>
      </c>
      <c r="I76" s="10" t="s">
        <v>71</v>
      </c>
      <c r="J76" s="9">
        <v>43189</v>
      </c>
      <c r="K76" s="10" t="s">
        <v>46</v>
      </c>
      <c r="L76" s="10" t="s">
        <v>35</v>
      </c>
      <c r="M76" s="10" t="s">
        <v>40</v>
      </c>
      <c r="N76" s="10" t="s">
        <v>27</v>
      </c>
      <c r="O76" s="11">
        <v>644</v>
      </c>
      <c r="P76" s="10">
        <v>17</v>
      </c>
      <c r="Q76" s="11">
        <v>10948</v>
      </c>
      <c r="R76" s="11">
        <v>1127.6400000000001</v>
      </c>
    </row>
    <row r="77" spans="1:18" ht="14.6" x14ac:dyDescent="0.4">
      <c r="A77" s="1"/>
      <c r="B77" s="12">
        <v>1081</v>
      </c>
      <c r="C77" s="13">
        <v>43194</v>
      </c>
      <c r="D77" s="12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3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4">
        <v>49</v>
      </c>
      <c r="P77" s="1">
        <v>48</v>
      </c>
      <c r="Q77" s="14">
        <v>2352</v>
      </c>
      <c r="R77" s="14">
        <v>228.14</v>
      </c>
    </row>
    <row r="78" spans="1:18" ht="14.6" x14ac:dyDescent="0.4">
      <c r="A78" s="1"/>
      <c r="B78" s="8">
        <v>1082</v>
      </c>
      <c r="C78" s="9">
        <v>43202</v>
      </c>
      <c r="D78" s="8">
        <v>12</v>
      </c>
      <c r="E78" s="10" t="s">
        <v>38</v>
      </c>
      <c r="F78" s="10" t="s">
        <v>20</v>
      </c>
      <c r="G78" s="10" t="s">
        <v>21</v>
      </c>
      <c r="H78" s="10" t="s">
        <v>22</v>
      </c>
      <c r="I78" s="10" t="s">
        <v>23</v>
      </c>
      <c r="J78" s="9">
        <v>43204</v>
      </c>
      <c r="K78" s="10" t="s">
        <v>24</v>
      </c>
      <c r="L78" s="10" t="s">
        <v>35</v>
      </c>
      <c r="M78" s="10" t="s">
        <v>39</v>
      </c>
      <c r="N78" s="10" t="s">
        <v>27</v>
      </c>
      <c r="O78" s="11">
        <v>252</v>
      </c>
      <c r="P78" s="10">
        <v>74</v>
      </c>
      <c r="Q78" s="11">
        <v>18648</v>
      </c>
      <c r="R78" s="11">
        <v>1920.74</v>
      </c>
    </row>
    <row r="79" spans="1:18" ht="14.6" x14ac:dyDescent="0.4">
      <c r="A79" s="1"/>
      <c r="B79" s="12">
        <v>1083</v>
      </c>
      <c r="C79" s="13">
        <v>43202</v>
      </c>
      <c r="D79" s="12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3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4">
        <v>644</v>
      </c>
      <c r="P79" s="1">
        <v>96</v>
      </c>
      <c r="Q79" s="14">
        <v>61824</v>
      </c>
      <c r="R79" s="14">
        <v>5996.93</v>
      </c>
    </row>
    <row r="80" spans="1:18" ht="14.6" x14ac:dyDescent="0.4">
      <c r="A80" s="1"/>
      <c r="B80" s="8">
        <v>1084</v>
      </c>
      <c r="C80" s="9">
        <v>43198</v>
      </c>
      <c r="D80" s="8">
        <v>8</v>
      </c>
      <c r="E80" s="10" t="s">
        <v>41</v>
      </c>
      <c r="F80" s="10" t="s">
        <v>42</v>
      </c>
      <c r="G80" s="10" t="s">
        <v>43</v>
      </c>
      <c r="H80" s="10" t="s">
        <v>44</v>
      </c>
      <c r="I80" s="10" t="s">
        <v>45</v>
      </c>
      <c r="J80" s="9">
        <v>43200</v>
      </c>
      <c r="K80" s="10" t="s">
        <v>46</v>
      </c>
      <c r="L80" s="10" t="s">
        <v>35</v>
      </c>
      <c r="M80" s="10" t="s">
        <v>47</v>
      </c>
      <c r="N80" s="10" t="s">
        <v>48</v>
      </c>
      <c r="O80" s="11">
        <v>128.80000000000001</v>
      </c>
      <c r="P80" s="10">
        <v>12</v>
      </c>
      <c r="Q80" s="11">
        <v>1545.6</v>
      </c>
      <c r="R80" s="11">
        <v>159.19999999999999</v>
      </c>
    </row>
    <row r="81" spans="1:18" ht="14.6" x14ac:dyDescent="0.4">
      <c r="A81" s="1"/>
      <c r="B81" s="12">
        <v>1085</v>
      </c>
      <c r="C81" s="13">
        <v>43194</v>
      </c>
      <c r="D81" s="12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3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4">
        <v>128.80000000000001</v>
      </c>
      <c r="P81" s="1">
        <v>62</v>
      </c>
      <c r="Q81" s="14">
        <v>7985.6</v>
      </c>
      <c r="R81" s="14">
        <v>822.52</v>
      </c>
    </row>
    <row r="82" spans="1:18" ht="14.6" x14ac:dyDescent="0.4">
      <c r="A82" s="1"/>
      <c r="B82" s="8">
        <v>1086</v>
      </c>
      <c r="C82" s="9">
        <v>43219</v>
      </c>
      <c r="D82" s="8">
        <v>29</v>
      </c>
      <c r="E82" s="10" t="s">
        <v>49</v>
      </c>
      <c r="F82" s="10" t="s">
        <v>50</v>
      </c>
      <c r="G82" s="10" t="s">
        <v>51</v>
      </c>
      <c r="H82" s="10" t="s">
        <v>52</v>
      </c>
      <c r="I82" s="10" t="s">
        <v>23</v>
      </c>
      <c r="J82" s="9">
        <v>43221</v>
      </c>
      <c r="K82" s="10" t="s">
        <v>24</v>
      </c>
      <c r="L82" s="10" t="s">
        <v>25</v>
      </c>
      <c r="M82" s="10" t="s">
        <v>53</v>
      </c>
      <c r="N82" s="10" t="s">
        <v>54</v>
      </c>
      <c r="O82" s="11">
        <v>178.5</v>
      </c>
      <c r="P82" s="10">
        <v>35</v>
      </c>
      <c r="Q82" s="11">
        <v>6247.5</v>
      </c>
      <c r="R82" s="11">
        <v>643.49</v>
      </c>
    </row>
    <row r="83" spans="1:18" ht="14.6" x14ac:dyDescent="0.4">
      <c r="A83" s="1"/>
      <c r="B83" s="12">
        <v>1087</v>
      </c>
      <c r="C83" s="13">
        <v>43193</v>
      </c>
      <c r="D83" s="12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3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4">
        <v>135.1</v>
      </c>
      <c r="P83" s="1">
        <v>95</v>
      </c>
      <c r="Q83" s="14">
        <v>12834.5</v>
      </c>
      <c r="R83" s="14">
        <v>1283.45</v>
      </c>
    </row>
    <row r="84" spans="1:18" ht="14.6" x14ac:dyDescent="0.4">
      <c r="A84" s="1"/>
      <c r="B84" s="8">
        <v>1088</v>
      </c>
      <c r="C84" s="9">
        <v>43196</v>
      </c>
      <c r="D84" s="8">
        <v>6</v>
      </c>
      <c r="E84" s="10" t="s">
        <v>61</v>
      </c>
      <c r="F84" s="10" t="s">
        <v>62</v>
      </c>
      <c r="G84" s="10" t="s">
        <v>63</v>
      </c>
      <c r="H84" s="10" t="s">
        <v>64</v>
      </c>
      <c r="I84" s="10" t="s">
        <v>45</v>
      </c>
      <c r="J84" s="9">
        <v>43198</v>
      </c>
      <c r="K84" s="10" t="s">
        <v>24</v>
      </c>
      <c r="L84" s="10" t="s">
        <v>35</v>
      </c>
      <c r="M84" s="10" t="s">
        <v>65</v>
      </c>
      <c r="N84" s="10" t="s">
        <v>66</v>
      </c>
      <c r="O84" s="11">
        <v>560</v>
      </c>
      <c r="P84" s="10">
        <v>17</v>
      </c>
      <c r="Q84" s="11">
        <v>9520</v>
      </c>
      <c r="R84" s="11">
        <v>961.52</v>
      </c>
    </row>
    <row r="85" spans="1:18" ht="14.6" x14ac:dyDescent="0.4">
      <c r="A85" s="1"/>
      <c r="B85" s="12">
        <v>1089</v>
      </c>
      <c r="C85" s="13">
        <v>43218</v>
      </c>
      <c r="D85" s="12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3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4">
        <v>644</v>
      </c>
      <c r="P85" s="1">
        <v>96</v>
      </c>
      <c r="Q85" s="14">
        <v>61824</v>
      </c>
      <c r="R85" s="14">
        <v>6491.52</v>
      </c>
    </row>
    <row r="86" spans="1:18" ht="14.6" x14ac:dyDescent="0.4">
      <c r="A86" s="1"/>
      <c r="B86" s="8">
        <v>1090</v>
      </c>
      <c r="C86" s="9">
        <v>43198</v>
      </c>
      <c r="D86" s="8">
        <v>8</v>
      </c>
      <c r="E86" s="10" t="s">
        <v>41</v>
      </c>
      <c r="F86" s="10" t="s">
        <v>42</v>
      </c>
      <c r="G86" s="10" t="s">
        <v>43</v>
      </c>
      <c r="H86" s="10" t="s">
        <v>44</v>
      </c>
      <c r="I86" s="10" t="s">
        <v>45</v>
      </c>
      <c r="J86" s="9">
        <v>43200</v>
      </c>
      <c r="K86" s="10" t="s">
        <v>46</v>
      </c>
      <c r="L86" s="10" t="s">
        <v>25</v>
      </c>
      <c r="M86" s="10" t="s">
        <v>53</v>
      </c>
      <c r="N86" s="10" t="s">
        <v>54</v>
      </c>
      <c r="O86" s="11">
        <v>178.5</v>
      </c>
      <c r="P86" s="10">
        <v>83</v>
      </c>
      <c r="Q86" s="11">
        <v>14815.5</v>
      </c>
      <c r="R86" s="11">
        <v>1437.1</v>
      </c>
    </row>
    <row r="87" spans="1:18" ht="14.6" x14ac:dyDescent="0.4">
      <c r="A87" s="1"/>
      <c r="B87" s="12">
        <v>1091</v>
      </c>
      <c r="C87" s="13">
        <v>43200</v>
      </c>
      <c r="D87" s="12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3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4">
        <v>41.86</v>
      </c>
      <c r="P87" s="1">
        <v>88</v>
      </c>
      <c r="Q87" s="14">
        <v>3683.68</v>
      </c>
      <c r="R87" s="14">
        <v>364.68</v>
      </c>
    </row>
    <row r="88" spans="1:18" ht="14.6" x14ac:dyDescent="0.4">
      <c r="A88" s="1"/>
      <c r="B88" s="8">
        <v>1092</v>
      </c>
      <c r="C88" s="9">
        <v>43197</v>
      </c>
      <c r="D88" s="8">
        <v>7</v>
      </c>
      <c r="E88" s="10" t="s">
        <v>77</v>
      </c>
      <c r="F88" s="10" t="s">
        <v>78</v>
      </c>
      <c r="G88" s="10" t="s">
        <v>78</v>
      </c>
      <c r="H88" s="10" t="s">
        <v>44</v>
      </c>
      <c r="I88" s="10" t="s">
        <v>45</v>
      </c>
      <c r="J88" s="8"/>
      <c r="K88" s="10"/>
      <c r="L88" s="10"/>
      <c r="M88" s="10" t="s">
        <v>40</v>
      </c>
      <c r="N88" s="10" t="s">
        <v>27</v>
      </c>
      <c r="O88" s="11">
        <v>644</v>
      </c>
      <c r="P88" s="10">
        <v>59</v>
      </c>
      <c r="Q88" s="11">
        <v>37996</v>
      </c>
      <c r="R88" s="11">
        <v>3989.58</v>
      </c>
    </row>
    <row r="89" spans="1:18" ht="14.6" x14ac:dyDescent="0.4">
      <c r="A89" s="1"/>
      <c r="B89" s="12">
        <v>1093</v>
      </c>
      <c r="C89" s="13">
        <v>43200</v>
      </c>
      <c r="D89" s="12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3">
        <v>43202</v>
      </c>
      <c r="K89" s="1" t="s">
        <v>34</v>
      </c>
      <c r="L89" s="1"/>
      <c r="M89" s="1" t="s">
        <v>79</v>
      </c>
      <c r="N89" s="1" t="s">
        <v>80</v>
      </c>
      <c r="O89" s="14">
        <v>350</v>
      </c>
      <c r="P89" s="1">
        <v>27</v>
      </c>
      <c r="Q89" s="14">
        <v>9450</v>
      </c>
      <c r="R89" s="14">
        <v>963.9</v>
      </c>
    </row>
    <row r="90" spans="1:18" ht="14.6" x14ac:dyDescent="0.4">
      <c r="A90" s="1"/>
      <c r="B90" s="8">
        <v>1094</v>
      </c>
      <c r="C90" s="9">
        <v>43200</v>
      </c>
      <c r="D90" s="8">
        <v>10</v>
      </c>
      <c r="E90" s="10" t="s">
        <v>72</v>
      </c>
      <c r="F90" s="10" t="s">
        <v>73</v>
      </c>
      <c r="G90" s="10" t="s">
        <v>74</v>
      </c>
      <c r="H90" s="10" t="s">
        <v>75</v>
      </c>
      <c r="I90" s="10" t="s">
        <v>33</v>
      </c>
      <c r="J90" s="9">
        <v>43202</v>
      </c>
      <c r="K90" s="10" t="s">
        <v>34</v>
      </c>
      <c r="L90" s="10"/>
      <c r="M90" s="10" t="s">
        <v>81</v>
      </c>
      <c r="N90" s="10" t="s">
        <v>82</v>
      </c>
      <c r="O90" s="11">
        <v>308</v>
      </c>
      <c r="P90" s="10">
        <v>37</v>
      </c>
      <c r="Q90" s="11">
        <v>11396</v>
      </c>
      <c r="R90" s="11">
        <v>1196.58</v>
      </c>
    </row>
    <row r="91" spans="1:18" ht="14.6" x14ac:dyDescent="0.4">
      <c r="A91" s="1"/>
      <c r="B91" s="12">
        <v>1095</v>
      </c>
      <c r="C91" s="13">
        <v>43200</v>
      </c>
      <c r="D91" s="12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3">
        <v>43202</v>
      </c>
      <c r="K91" s="1" t="s">
        <v>34</v>
      </c>
      <c r="L91" s="1"/>
      <c r="M91" s="1" t="s">
        <v>47</v>
      </c>
      <c r="N91" s="1" t="s">
        <v>48</v>
      </c>
      <c r="O91" s="14">
        <v>128.80000000000001</v>
      </c>
      <c r="P91" s="1">
        <v>75</v>
      </c>
      <c r="Q91" s="14">
        <v>9660</v>
      </c>
      <c r="R91" s="14">
        <v>966</v>
      </c>
    </row>
    <row r="92" spans="1:18" ht="14.6" x14ac:dyDescent="0.4">
      <c r="A92" s="1"/>
      <c r="B92" s="8">
        <v>1096</v>
      </c>
      <c r="C92" s="9">
        <v>43201</v>
      </c>
      <c r="D92" s="8">
        <v>11</v>
      </c>
      <c r="E92" s="10" t="s">
        <v>83</v>
      </c>
      <c r="F92" s="10" t="s">
        <v>84</v>
      </c>
      <c r="G92" s="10" t="s">
        <v>84</v>
      </c>
      <c r="H92" s="10" t="s">
        <v>70</v>
      </c>
      <c r="I92" s="10" t="s">
        <v>71</v>
      </c>
      <c r="J92" s="8"/>
      <c r="K92" s="10" t="s">
        <v>46</v>
      </c>
      <c r="L92" s="10"/>
      <c r="M92" s="10" t="s">
        <v>28</v>
      </c>
      <c r="N92" s="10" t="s">
        <v>29</v>
      </c>
      <c r="O92" s="11">
        <v>49</v>
      </c>
      <c r="P92" s="10">
        <v>71</v>
      </c>
      <c r="Q92" s="11">
        <v>3479</v>
      </c>
      <c r="R92" s="11">
        <v>337.46</v>
      </c>
    </row>
    <row r="93" spans="1:18" ht="14.6" x14ac:dyDescent="0.4">
      <c r="A93" s="1"/>
      <c r="B93" s="12">
        <v>1097</v>
      </c>
      <c r="C93" s="13">
        <v>43201</v>
      </c>
      <c r="D93" s="12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2"/>
      <c r="K93" s="1" t="s">
        <v>46</v>
      </c>
      <c r="L93" s="1"/>
      <c r="M93" s="1" t="s">
        <v>76</v>
      </c>
      <c r="N93" s="1" t="s">
        <v>27</v>
      </c>
      <c r="O93" s="14">
        <v>41.86</v>
      </c>
      <c r="P93" s="1">
        <v>88</v>
      </c>
      <c r="Q93" s="14">
        <v>3683.68</v>
      </c>
      <c r="R93" s="14">
        <v>364.68</v>
      </c>
    </row>
    <row r="94" spans="1:18" ht="14.6" x14ac:dyDescent="0.4">
      <c r="A94" s="1"/>
      <c r="B94" s="8">
        <v>1098</v>
      </c>
      <c r="C94" s="9">
        <v>43191</v>
      </c>
      <c r="D94" s="8">
        <v>1</v>
      </c>
      <c r="E94" s="10" t="s">
        <v>85</v>
      </c>
      <c r="F94" s="10" t="s">
        <v>86</v>
      </c>
      <c r="G94" s="10" t="s">
        <v>87</v>
      </c>
      <c r="H94" s="10" t="s">
        <v>44</v>
      </c>
      <c r="I94" s="10" t="s">
        <v>45</v>
      </c>
      <c r="J94" s="8"/>
      <c r="K94" s="10"/>
      <c r="L94" s="10"/>
      <c r="M94" s="10" t="s">
        <v>39</v>
      </c>
      <c r="N94" s="10" t="s">
        <v>27</v>
      </c>
      <c r="O94" s="11">
        <v>252</v>
      </c>
      <c r="P94" s="10">
        <v>55</v>
      </c>
      <c r="Q94" s="11">
        <v>13860</v>
      </c>
      <c r="R94" s="11">
        <v>1358.28</v>
      </c>
    </row>
    <row r="95" spans="1:18" ht="14.6" x14ac:dyDescent="0.4">
      <c r="A95" s="1"/>
      <c r="B95" s="12">
        <v>1099</v>
      </c>
      <c r="C95" s="13">
        <v>43249</v>
      </c>
      <c r="D95" s="12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3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4">
        <v>178.5</v>
      </c>
      <c r="P95" s="1">
        <v>14</v>
      </c>
      <c r="Q95" s="14">
        <v>2499</v>
      </c>
      <c r="R95" s="14">
        <v>237.41</v>
      </c>
    </row>
    <row r="96" spans="1:18" ht="14.6" x14ac:dyDescent="0.4">
      <c r="A96" s="1"/>
      <c r="B96" s="8">
        <v>1100</v>
      </c>
      <c r="C96" s="9">
        <v>43223</v>
      </c>
      <c r="D96" s="8">
        <v>3</v>
      </c>
      <c r="E96" s="10" t="s">
        <v>55</v>
      </c>
      <c r="F96" s="10" t="s">
        <v>56</v>
      </c>
      <c r="G96" s="10" t="s">
        <v>57</v>
      </c>
      <c r="H96" s="10" t="s">
        <v>22</v>
      </c>
      <c r="I96" s="10" t="s">
        <v>23</v>
      </c>
      <c r="J96" s="9">
        <v>43225</v>
      </c>
      <c r="K96" s="10" t="s">
        <v>24</v>
      </c>
      <c r="L96" s="10" t="s">
        <v>58</v>
      </c>
      <c r="M96" s="10" t="s">
        <v>59</v>
      </c>
      <c r="N96" s="10" t="s">
        <v>60</v>
      </c>
      <c r="O96" s="11">
        <v>135.1</v>
      </c>
      <c r="P96" s="10">
        <v>43</v>
      </c>
      <c r="Q96" s="11">
        <v>5809.3</v>
      </c>
      <c r="R96" s="11">
        <v>592.54999999999995</v>
      </c>
    </row>
    <row r="97" spans="1:18" ht="14.6" x14ac:dyDescent="0.4">
      <c r="A97" s="1"/>
      <c r="B97" s="12">
        <v>1101</v>
      </c>
      <c r="C97" s="13">
        <v>43226</v>
      </c>
      <c r="D97" s="12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3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4">
        <v>560</v>
      </c>
      <c r="P97" s="1">
        <v>63</v>
      </c>
      <c r="Q97" s="14">
        <v>35280</v>
      </c>
      <c r="R97" s="14">
        <v>3563.28</v>
      </c>
    </row>
    <row r="98" spans="1:18" ht="14.6" x14ac:dyDescent="0.4">
      <c r="A98" s="1"/>
      <c r="B98" s="8">
        <v>1102</v>
      </c>
      <c r="C98" s="9">
        <v>43248</v>
      </c>
      <c r="D98" s="8">
        <v>28</v>
      </c>
      <c r="E98" s="10" t="s">
        <v>67</v>
      </c>
      <c r="F98" s="10" t="s">
        <v>68</v>
      </c>
      <c r="G98" s="10" t="s">
        <v>69</v>
      </c>
      <c r="H98" s="10" t="s">
        <v>70</v>
      </c>
      <c r="I98" s="10" t="s">
        <v>71</v>
      </c>
      <c r="J98" s="9">
        <v>43250</v>
      </c>
      <c r="K98" s="10" t="s">
        <v>46</v>
      </c>
      <c r="L98" s="10" t="s">
        <v>25</v>
      </c>
      <c r="M98" s="10" t="s">
        <v>40</v>
      </c>
      <c r="N98" s="10" t="s">
        <v>27</v>
      </c>
      <c r="O98" s="11">
        <v>644</v>
      </c>
      <c r="P98" s="10">
        <v>36</v>
      </c>
      <c r="Q98" s="11">
        <v>23184</v>
      </c>
      <c r="R98" s="11">
        <v>2318.4</v>
      </c>
    </row>
    <row r="99" spans="1:18" ht="14.6" x14ac:dyDescent="0.4">
      <c r="A99" s="1"/>
      <c r="B99" s="12">
        <v>1103</v>
      </c>
      <c r="C99" s="13">
        <v>43228</v>
      </c>
      <c r="D99" s="12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3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4">
        <v>178.5</v>
      </c>
      <c r="P99" s="1">
        <v>41</v>
      </c>
      <c r="Q99" s="14">
        <v>7318.5</v>
      </c>
      <c r="R99" s="14">
        <v>761.12</v>
      </c>
    </row>
    <row r="100" spans="1:18" ht="14.6" x14ac:dyDescent="0.4">
      <c r="A100" s="1"/>
      <c r="B100" s="8">
        <v>1104</v>
      </c>
      <c r="C100" s="9">
        <v>43230</v>
      </c>
      <c r="D100" s="8">
        <v>10</v>
      </c>
      <c r="E100" s="10" t="s">
        <v>72</v>
      </c>
      <c r="F100" s="10" t="s">
        <v>73</v>
      </c>
      <c r="G100" s="10" t="s">
        <v>74</v>
      </c>
      <c r="H100" s="10" t="s">
        <v>75</v>
      </c>
      <c r="I100" s="10" t="s">
        <v>33</v>
      </c>
      <c r="J100" s="9">
        <v>43232</v>
      </c>
      <c r="K100" s="10" t="s">
        <v>24</v>
      </c>
      <c r="L100" s="10" t="s">
        <v>35</v>
      </c>
      <c r="M100" s="10" t="s">
        <v>76</v>
      </c>
      <c r="N100" s="10" t="s">
        <v>27</v>
      </c>
      <c r="O100" s="11">
        <v>41.86</v>
      </c>
      <c r="P100" s="10">
        <v>35</v>
      </c>
      <c r="Q100" s="11">
        <v>1465.1</v>
      </c>
      <c r="R100" s="11">
        <v>143.58000000000001</v>
      </c>
    </row>
    <row r="101" spans="1:18" ht="14.6" x14ac:dyDescent="0.4">
      <c r="A101" s="1"/>
      <c r="B101" s="12">
        <v>1105</v>
      </c>
      <c r="C101" s="13">
        <v>43227</v>
      </c>
      <c r="D101" s="12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2"/>
      <c r="K101" s="1"/>
      <c r="L101" s="1"/>
      <c r="M101" s="1" t="s">
        <v>40</v>
      </c>
      <c r="N101" s="1" t="s">
        <v>27</v>
      </c>
      <c r="O101" s="14">
        <v>644</v>
      </c>
      <c r="P101" s="1">
        <v>31</v>
      </c>
      <c r="Q101" s="14">
        <v>19964</v>
      </c>
      <c r="R101" s="14">
        <v>1916.54</v>
      </c>
    </row>
    <row r="102" spans="1:18" ht="14.6" x14ac:dyDescent="0.4">
      <c r="A102" s="1"/>
      <c r="B102" s="8">
        <v>1106</v>
      </c>
      <c r="C102" s="9">
        <v>43230</v>
      </c>
      <c r="D102" s="8">
        <v>10</v>
      </c>
      <c r="E102" s="10" t="s">
        <v>72</v>
      </c>
      <c r="F102" s="10" t="s">
        <v>73</v>
      </c>
      <c r="G102" s="10" t="s">
        <v>74</v>
      </c>
      <c r="H102" s="10" t="s">
        <v>75</v>
      </c>
      <c r="I102" s="10" t="s">
        <v>33</v>
      </c>
      <c r="J102" s="9">
        <v>43232</v>
      </c>
      <c r="K102" s="10" t="s">
        <v>34</v>
      </c>
      <c r="L102" s="10"/>
      <c r="M102" s="10" t="s">
        <v>79</v>
      </c>
      <c r="N102" s="10" t="s">
        <v>80</v>
      </c>
      <c r="O102" s="11">
        <v>350</v>
      </c>
      <c r="P102" s="10">
        <v>52</v>
      </c>
      <c r="Q102" s="11">
        <v>18200</v>
      </c>
      <c r="R102" s="11">
        <v>1729</v>
      </c>
    </row>
    <row r="103" spans="1:18" ht="14.6" x14ac:dyDescent="0.4">
      <c r="A103" s="1"/>
      <c r="B103" s="12">
        <v>1107</v>
      </c>
      <c r="C103" s="13">
        <v>43230</v>
      </c>
      <c r="D103" s="12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3">
        <v>43232</v>
      </c>
      <c r="K103" s="1" t="s">
        <v>34</v>
      </c>
      <c r="L103" s="1"/>
      <c r="M103" s="1" t="s">
        <v>81</v>
      </c>
      <c r="N103" s="1" t="s">
        <v>82</v>
      </c>
      <c r="O103" s="14">
        <v>308</v>
      </c>
      <c r="P103" s="1">
        <v>30</v>
      </c>
      <c r="Q103" s="14">
        <v>9240</v>
      </c>
      <c r="R103" s="14">
        <v>942.48</v>
      </c>
    </row>
    <row r="104" spans="1:18" ht="14.6" x14ac:dyDescent="0.4">
      <c r="A104" s="1"/>
      <c r="B104" s="8">
        <v>1108</v>
      </c>
      <c r="C104" s="9">
        <v>43230</v>
      </c>
      <c r="D104" s="8">
        <v>10</v>
      </c>
      <c r="E104" s="10" t="s">
        <v>72</v>
      </c>
      <c r="F104" s="10" t="s">
        <v>73</v>
      </c>
      <c r="G104" s="10" t="s">
        <v>74</v>
      </c>
      <c r="H104" s="10" t="s">
        <v>75</v>
      </c>
      <c r="I104" s="10" t="s">
        <v>33</v>
      </c>
      <c r="J104" s="9">
        <v>43232</v>
      </c>
      <c r="K104" s="10" t="s">
        <v>34</v>
      </c>
      <c r="L104" s="10"/>
      <c r="M104" s="10" t="s">
        <v>47</v>
      </c>
      <c r="N104" s="10" t="s">
        <v>48</v>
      </c>
      <c r="O104" s="11">
        <v>128.80000000000001</v>
      </c>
      <c r="P104" s="10">
        <v>41</v>
      </c>
      <c r="Q104" s="11">
        <v>5280.8</v>
      </c>
      <c r="R104" s="11">
        <v>538.64</v>
      </c>
    </row>
    <row r="105" spans="1:18" ht="14.6" x14ac:dyDescent="0.4">
      <c r="A105" s="1"/>
      <c r="B105" s="12">
        <v>1109</v>
      </c>
      <c r="C105" s="13">
        <v>43231</v>
      </c>
      <c r="D105" s="12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2"/>
      <c r="K105" s="1" t="s">
        <v>46</v>
      </c>
      <c r="L105" s="1"/>
      <c r="M105" s="1" t="s">
        <v>28</v>
      </c>
      <c r="N105" s="1" t="s">
        <v>29</v>
      </c>
      <c r="O105" s="14">
        <v>49</v>
      </c>
      <c r="P105" s="1">
        <v>44</v>
      </c>
      <c r="Q105" s="14">
        <v>2156</v>
      </c>
      <c r="R105" s="14">
        <v>213.44</v>
      </c>
    </row>
    <row r="106" spans="1:18" ht="14.6" x14ac:dyDescent="0.4">
      <c r="A106" s="1"/>
      <c r="B106" s="8">
        <v>1110</v>
      </c>
      <c r="C106" s="9">
        <v>43231</v>
      </c>
      <c r="D106" s="8">
        <v>11</v>
      </c>
      <c r="E106" s="10" t="s">
        <v>83</v>
      </c>
      <c r="F106" s="10" t="s">
        <v>84</v>
      </c>
      <c r="G106" s="10" t="s">
        <v>84</v>
      </c>
      <c r="H106" s="10" t="s">
        <v>70</v>
      </c>
      <c r="I106" s="10" t="s">
        <v>71</v>
      </c>
      <c r="J106" s="8"/>
      <c r="K106" s="10" t="s">
        <v>46</v>
      </c>
      <c r="L106" s="10"/>
      <c r="M106" s="10" t="s">
        <v>76</v>
      </c>
      <c r="N106" s="10" t="s">
        <v>27</v>
      </c>
      <c r="O106" s="11">
        <v>41.86</v>
      </c>
      <c r="P106" s="10">
        <v>77</v>
      </c>
      <c r="Q106" s="11">
        <v>3223.22</v>
      </c>
      <c r="R106" s="11">
        <v>322.32</v>
      </c>
    </row>
    <row r="107" spans="1:18" ht="14.6" x14ac:dyDescent="0.4">
      <c r="A107" s="1"/>
      <c r="B107" s="12">
        <v>1111</v>
      </c>
      <c r="C107" s="13">
        <v>43221</v>
      </c>
      <c r="D107" s="12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2"/>
      <c r="K107" s="1"/>
      <c r="L107" s="1"/>
      <c r="M107" s="1" t="s">
        <v>39</v>
      </c>
      <c r="N107" s="1" t="s">
        <v>27</v>
      </c>
      <c r="O107" s="14">
        <v>252</v>
      </c>
      <c r="P107" s="1">
        <v>29</v>
      </c>
      <c r="Q107" s="14">
        <v>7308</v>
      </c>
      <c r="R107" s="14">
        <v>738.11</v>
      </c>
    </row>
    <row r="108" spans="1:18" ht="14.6" x14ac:dyDescent="0.4">
      <c r="A108" s="1"/>
      <c r="B108" s="8">
        <v>1112</v>
      </c>
      <c r="C108" s="9">
        <v>43221</v>
      </c>
      <c r="D108" s="8">
        <v>1</v>
      </c>
      <c r="E108" s="10" t="s">
        <v>85</v>
      </c>
      <c r="F108" s="10" t="s">
        <v>86</v>
      </c>
      <c r="G108" s="10" t="s">
        <v>87</v>
      </c>
      <c r="H108" s="10" t="s">
        <v>44</v>
      </c>
      <c r="I108" s="10" t="s">
        <v>45</v>
      </c>
      <c r="J108" s="8"/>
      <c r="K108" s="10"/>
      <c r="L108" s="10"/>
      <c r="M108" s="10" t="s">
        <v>40</v>
      </c>
      <c r="N108" s="10" t="s">
        <v>27</v>
      </c>
      <c r="O108" s="11">
        <v>644</v>
      </c>
      <c r="P108" s="10">
        <v>77</v>
      </c>
      <c r="Q108" s="11">
        <v>49588</v>
      </c>
      <c r="R108" s="11">
        <v>5157.1499999999996</v>
      </c>
    </row>
    <row r="109" spans="1:18" ht="14.6" x14ac:dyDescent="0.4">
      <c r="A109" s="1"/>
      <c r="B109" s="12">
        <v>1113</v>
      </c>
      <c r="C109" s="13">
        <v>43221</v>
      </c>
      <c r="D109" s="12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2"/>
      <c r="K109" s="1"/>
      <c r="L109" s="1"/>
      <c r="M109" s="1" t="s">
        <v>76</v>
      </c>
      <c r="N109" s="1" t="s">
        <v>27</v>
      </c>
      <c r="O109" s="14">
        <v>41.86</v>
      </c>
      <c r="P109" s="1">
        <v>73</v>
      </c>
      <c r="Q109" s="14">
        <v>3055.78</v>
      </c>
      <c r="R109" s="14">
        <v>305.58</v>
      </c>
    </row>
    <row r="110" spans="1:18" ht="14.6" x14ac:dyDescent="0.4">
      <c r="A110" s="1"/>
      <c r="B110" s="8">
        <v>1114</v>
      </c>
      <c r="C110" s="9">
        <v>43248</v>
      </c>
      <c r="D110" s="8">
        <v>28</v>
      </c>
      <c r="E110" s="10" t="s">
        <v>67</v>
      </c>
      <c r="F110" s="10" t="s">
        <v>68</v>
      </c>
      <c r="G110" s="10" t="s">
        <v>69</v>
      </c>
      <c r="H110" s="10" t="s">
        <v>70</v>
      </c>
      <c r="I110" s="10" t="s">
        <v>71</v>
      </c>
      <c r="J110" s="9">
        <v>43250</v>
      </c>
      <c r="K110" s="10" t="s">
        <v>46</v>
      </c>
      <c r="L110" s="10" t="s">
        <v>35</v>
      </c>
      <c r="M110" s="10" t="s">
        <v>59</v>
      </c>
      <c r="N110" s="10" t="s">
        <v>60</v>
      </c>
      <c r="O110" s="11">
        <v>135.1</v>
      </c>
      <c r="P110" s="10">
        <v>74</v>
      </c>
      <c r="Q110" s="11">
        <v>9997.4</v>
      </c>
      <c r="R110" s="11">
        <v>949.75</v>
      </c>
    </row>
    <row r="111" spans="1:18" ht="14.6" x14ac:dyDescent="0.4">
      <c r="A111" s="1"/>
      <c r="B111" s="12">
        <v>1115</v>
      </c>
      <c r="C111" s="13">
        <v>43248</v>
      </c>
      <c r="D111" s="12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3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4">
        <v>257.60000000000002</v>
      </c>
      <c r="P111" s="1">
        <v>25</v>
      </c>
      <c r="Q111" s="14">
        <v>6440</v>
      </c>
      <c r="R111" s="14">
        <v>650.44000000000005</v>
      </c>
    </row>
    <row r="112" spans="1:18" ht="14.6" x14ac:dyDescent="0.4">
      <c r="A112" s="1"/>
      <c r="B112" s="8">
        <v>1116</v>
      </c>
      <c r="C112" s="9">
        <v>43229</v>
      </c>
      <c r="D112" s="8">
        <v>9</v>
      </c>
      <c r="E112" s="10" t="s">
        <v>90</v>
      </c>
      <c r="F112" s="10" t="s">
        <v>91</v>
      </c>
      <c r="G112" s="10" t="s">
        <v>51</v>
      </c>
      <c r="H112" s="10" t="s">
        <v>92</v>
      </c>
      <c r="I112" s="10" t="s">
        <v>23</v>
      </c>
      <c r="J112" s="9">
        <v>43231</v>
      </c>
      <c r="K112" s="10" t="s">
        <v>34</v>
      </c>
      <c r="L112" s="10" t="s">
        <v>25</v>
      </c>
      <c r="M112" s="10" t="s">
        <v>93</v>
      </c>
      <c r="N112" s="10" t="s">
        <v>94</v>
      </c>
      <c r="O112" s="11">
        <v>273</v>
      </c>
      <c r="P112" s="10">
        <v>82</v>
      </c>
      <c r="Q112" s="11">
        <v>22386</v>
      </c>
      <c r="R112" s="11">
        <v>2149.06</v>
      </c>
    </row>
    <row r="113" spans="1:18" ht="14.6" x14ac:dyDescent="0.4">
      <c r="A113" s="1"/>
      <c r="B113" s="12">
        <v>1117</v>
      </c>
      <c r="C113" s="13">
        <v>43229</v>
      </c>
      <c r="D113" s="12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3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4">
        <v>487.2</v>
      </c>
      <c r="P113" s="1">
        <v>37</v>
      </c>
      <c r="Q113" s="14">
        <v>18026.400000000001</v>
      </c>
      <c r="R113" s="14">
        <v>1856.72</v>
      </c>
    </row>
    <row r="114" spans="1:18" ht="14.6" x14ac:dyDescent="0.4">
      <c r="A114" s="1"/>
      <c r="B114" s="8">
        <v>1118</v>
      </c>
      <c r="C114" s="9">
        <v>43226</v>
      </c>
      <c r="D114" s="8">
        <v>6</v>
      </c>
      <c r="E114" s="10" t="s">
        <v>61</v>
      </c>
      <c r="F114" s="10" t="s">
        <v>62</v>
      </c>
      <c r="G114" s="10" t="s">
        <v>63</v>
      </c>
      <c r="H114" s="10" t="s">
        <v>64</v>
      </c>
      <c r="I114" s="10" t="s">
        <v>45</v>
      </c>
      <c r="J114" s="9">
        <v>43228</v>
      </c>
      <c r="K114" s="10" t="s">
        <v>24</v>
      </c>
      <c r="L114" s="10" t="s">
        <v>35</v>
      </c>
      <c r="M114" s="10" t="s">
        <v>26</v>
      </c>
      <c r="N114" s="10" t="s">
        <v>27</v>
      </c>
      <c r="O114" s="11">
        <v>196</v>
      </c>
      <c r="P114" s="10">
        <v>84</v>
      </c>
      <c r="Q114" s="11">
        <v>16464</v>
      </c>
      <c r="R114" s="11">
        <v>1580.54</v>
      </c>
    </row>
    <row r="115" spans="1:18" ht="14.6" x14ac:dyDescent="0.4">
      <c r="A115" s="1"/>
      <c r="B115" s="12">
        <v>1119</v>
      </c>
      <c r="C115" s="13">
        <v>43228</v>
      </c>
      <c r="D115" s="12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3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4">
        <v>560</v>
      </c>
      <c r="P115" s="1">
        <v>73</v>
      </c>
      <c r="Q115" s="14">
        <v>40880</v>
      </c>
      <c r="R115" s="14">
        <v>3965.36</v>
      </c>
    </row>
    <row r="116" spans="1:18" ht="14.6" x14ac:dyDescent="0.4">
      <c r="A116" s="1"/>
      <c r="B116" s="8">
        <v>1120</v>
      </c>
      <c r="C116" s="9">
        <v>43228</v>
      </c>
      <c r="D116" s="8">
        <v>8</v>
      </c>
      <c r="E116" s="10" t="s">
        <v>41</v>
      </c>
      <c r="F116" s="10" t="s">
        <v>42</v>
      </c>
      <c r="G116" s="10" t="s">
        <v>43</v>
      </c>
      <c r="H116" s="10" t="s">
        <v>44</v>
      </c>
      <c r="I116" s="10" t="s">
        <v>45</v>
      </c>
      <c r="J116" s="9">
        <v>43230</v>
      </c>
      <c r="K116" s="10" t="s">
        <v>24</v>
      </c>
      <c r="L116" s="10" t="s">
        <v>25</v>
      </c>
      <c r="M116" s="10" t="s">
        <v>47</v>
      </c>
      <c r="N116" s="10" t="s">
        <v>48</v>
      </c>
      <c r="O116" s="11">
        <v>128.80000000000001</v>
      </c>
      <c r="P116" s="10">
        <v>51</v>
      </c>
      <c r="Q116" s="11">
        <v>6568.8</v>
      </c>
      <c r="R116" s="11">
        <v>624.04</v>
      </c>
    </row>
    <row r="117" spans="1:18" ht="14.6" x14ac:dyDescent="0.4">
      <c r="A117" s="1"/>
      <c r="B117" s="12">
        <v>1121</v>
      </c>
      <c r="C117" s="13">
        <v>43245</v>
      </c>
      <c r="D117" s="12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3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4">
        <v>140</v>
      </c>
      <c r="P117" s="1">
        <v>66</v>
      </c>
      <c r="Q117" s="14">
        <v>9240</v>
      </c>
      <c r="R117" s="14">
        <v>960.96</v>
      </c>
    </row>
    <row r="118" spans="1:18" ht="14.6" x14ac:dyDescent="0.4">
      <c r="A118" s="1"/>
      <c r="B118" s="8">
        <v>1122</v>
      </c>
      <c r="C118" s="9">
        <v>43246</v>
      </c>
      <c r="D118" s="8">
        <v>26</v>
      </c>
      <c r="E118" s="10" t="s">
        <v>100</v>
      </c>
      <c r="F118" s="10" t="s">
        <v>84</v>
      </c>
      <c r="G118" s="10" t="s">
        <v>84</v>
      </c>
      <c r="H118" s="10" t="s">
        <v>70</v>
      </c>
      <c r="I118" s="10" t="s">
        <v>71</v>
      </c>
      <c r="J118" s="9">
        <v>43248</v>
      </c>
      <c r="K118" s="10" t="s">
        <v>46</v>
      </c>
      <c r="L118" s="10" t="s">
        <v>35</v>
      </c>
      <c r="M118" s="10" t="s">
        <v>105</v>
      </c>
      <c r="N118" s="10" t="s">
        <v>106</v>
      </c>
      <c r="O118" s="11">
        <v>298.89999999999998</v>
      </c>
      <c r="P118" s="10">
        <v>36</v>
      </c>
      <c r="Q118" s="11">
        <v>10760.4</v>
      </c>
      <c r="R118" s="11">
        <v>1043.76</v>
      </c>
    </row>
    <row r="119" spans="1:18" ht="14.6" x14ac:dyDescent="0.4">
      <c r="A119" s="1"/>
      <c r="B119" s="12">
        <v>1123</v>
      </c>
      <c r="C119" s="13">
        <v>43246</v>
      </c>
      <c r="D119" s="12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3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4">
        <v>135.1</v>
      </c>
      <c r="P119" s="1">
        <v>87</v>
      </c>
      <c r="Q119" s="14">
        <v>11753.7</v>
      </c>
      <c r="R119" s="14">
        <v>1222.3800000000001</v>
      </c>
    </row>
    <row r="120" spans="1:18" ht="14.6" x14ac:dyDescent="0.4">
      <c r="A120" s="1"/>
      <c r="B120" s="8">
        <v>1124</v>
      </c>
      <c r="C120" s="9">
        <v>43246</v>
      </c>
      <c r="D120" s="8">
        <v>26</v>
      </c>
      <c r="E120" s="10" t="s">
        <v>100</v>
      </c>
      <c r="F120" s="10" t="s">
        <v>84</v>
      </c>
      <c r="G120" s="10" t="s">
        <v>84</v>
      </c>
      <c r="H120" s="10" t="s">
        <v>70</v>
      </c>
      <c r="I120" s="10" t="s">
        <v>71</v>
      </c>
      <c r="J120" s="9">
        <v>43248</v>
      </c>
      <c r="K120" s="10" t="s">
        <v>46</v>
      </c>
      <c r="L120" s="10" t="s">
        <v>35</v>
      </c>
      <c r="M120" s="10" t="s">
        <v>88</v>
      </c>
      <c r="N120" s="10" t="s">
        <v>89</v>
      </c>
      <c r="O120" s="11">
        <v>257.60000000000002</v>
      </c>
      <c r="P120" s="10">
        <v>64</v>
      </c>
      <c r="Q120" s="11">
        <v>16486.400000000001</v>
      </c>
      <c r="R120" s="11">
        <v>1615.67</v>
      </c>
    </row>
    <row r="121" spans="1:18" ht="14.6" x14ac:dyDescent="0.4">
      <c r="A121" s="1"/>
      <c r="B121" s="12">
        <v>1125</v>
      </c>
      <c r="C121" s="13">
        <v>43249</v>
      </c>
      <c r="D121" s="12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3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4">
        <v>196</v>
      </c>
      <c r="P121" s="1">
        <v>21</v>
      </c>
      <c r="Q121" s="14">
        <v>4116</v>
      </c>
      <c r="R121" s="14">
        <v>432.18</v>
      </c>
    </row>
    <row r="122" spans="1:18" ht="14.6" x14ac:dyDescent="0.4">
      <c r="A122" s="1"/>
      <c r="B122" s="8">
        <v>1126</v>
      </c>
      <c r="C122" s="9">
        <v>43226</v>
      </c>
      <c r="D122" s="8">
        <v>6</v>
      </c>
      <c r="E122" s="10" t="s">
        <v>61</v>
      </c>
      <c r="F122" s="10" t="s">
        <v>62</v>
      </c>
      <c r="G122" s="10" t="s">
        <v>63</v>
      </c>
      <c r="H122" s="10" t="s">
        <v>64</v>
      </c>
      <c r="I122" s="10" t="s">
        <v>45</v>
      </c>
      <c r="J122" s="9">
        <v>43228</v>
      </c>
      <c r="K122" s="10" t="s">
        <v>46</v>
      </c>
      <c r="L122" s="10" t="s">
        <v>25</v>
      </c>
      <c r="M122" s="10" t="s">
        <v>53</v>
      </c>
      <c r="N122" s="10" t="s">
        <v>54</v>
      </c>
      <c r="O122" s="11">
        <v>178.5</v>
      </c>
      <c r="P122" s="10">
        <v>19</v>
      </c>
      <c r="Q122" s="11">
        <v>3391.5</v>
      </c>
      <c r="R122" s="11">
        <v>342.54</v>
      </c>
    </row>
    <row r="123" spans="1:18" ht="14.6" x14ac:dyDescent="0.4">
      <c r="A123" s="1"/>
      <c r="B123" s="12">
        <v>1128</v>
      </c>
      <c r="C123" s="13">
        <v>43224</v>
      </c>
      <c r="D123" s="12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3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4">
        <v>1134</v>
      </c>
      <c r="P123" s="1">
        <v>23</v>
      </c>
      <c r="Q123" s="14">
        <v>26082</v>
      </c>
      <c r="R123" s="14">
        <v>2738.61</v>
      </c>
    </row>
    <row r="124" spans="1:18" ht="14.6" x14ac:dyDescent="0.4">
      <c r="A124" s="1"/>
      <c r="B124" s="8">
        <v>1129</v>
      </c>
      <c r="C124" s="9">
        <v>43224</v>
      </c>
      <c r="D124" s="8">
        <v>4</v>
      </c>
      <c r="E124" s="10" t="s">
        <v>30</v>
      </c>
      <c r="F124" s="10" t="s">
        <v>31</v>
      </c>
      <c r="G124" s="10" t="s">
        <v>31</v>
      </c>
      <c r="H124" s="10" t="s">
        <v>32</v>
      </c>
      <c r="I124" s="10" t="s">
        <v>33</v>
      </c>
      <c r="J124" s="9">
        <v>43226</v>
      </c>
      <c r="K124" s="10" t="s">
        <v>34</v>
      </c>
      <c r="L124" s="10" t="s">
        <v>35</v>
      </c>
      <c r="M124" s="10" t="s">
        <v>108</v>
      </c>
      <c r="N124" s="10" t="s">
        <v>109</v>
      </c>
      <c r="O124" s="11">
        <v>98</v>
      </c>
      <c r="P124" s="10">
        <v>72</v>
      </c>
      <c r="Q124" s="11">
        <v>7056</v>
      </c>
      <c r="R124" s="11">
        <v>726.77</v>
      </c>
    </row>
    <row r="125" spans="1:18" ht="14.6" x14ac:dyDescent="0.4">
      <c r="A125" s="1"/>
      <c r="B125" s="12">
        <v>1131</v>
      </c>
      <c r="C125" s="13">
        <v>43228</v>
      </c>
      <c r="D125" s="12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3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4">
        <v>487.2</v>
      </c>
      <c r="P125" s="1">
        <v>22</v>
      </c>
      <c r="Q125" s="14">
        <v>10718.4</v>
      </c>
      <c r="R125" s="14">
        <v>1050.4000000000001</v>
      </c>
    </row>
    <row r="126" spans="1:18" ht="14.6" x14ac:dyDescent="0.4">
      <c r="A126" s="1"/>
      <c r="B126" s="8">
        <v>1134</v>
      </c>
      <c r="C126" s="9">
        <v>43223</v>
      </c>
      <c r="D126" s="8">
        <v>3</v>
      </c>
      <c r="E126" s="10" t="s">
        <v>55</v>
      </c>
      <c r="F126" s="10" t="s">
        <v>56</v>
      </c>
      <c r="G126" s="10" t="s">
        <v>57</v>
      </c>
      <c r="H126" s="10" t="s">
        <v>22</v>
      </c>
      <c r="I126" s="10" t="s">
        <v>23</v>
      </c>
      <c r="J126" s="9">
        <v>43225</v>
      </c>
      <c r="K126" s="10" t="s">
        <v>24</v>
      </c>
      <c r="L126" s="10" t="s">
        <v>58</v>
      </c>
      <c r="M126" s="10" t="s">
        <v>97</v>
      </c>
      <c r="N126" s="10" t="s">
        <v>82</v>
      </c>
      <c r="O126" s="11">
        <v>140</v>
      </c>
      <c r="P126" s="10">
        <v>82</v>
      </c>
      <c r="Q126" s="11">
        <v>11480</v>
      </c>
      <c r="R126" s="11">
        <v>1193.92</v>
      </c>
    </row>
    <row r="127" spans="1:18" ht="14.6" x14ac:dyDescent="0.4">
      <c r="A127" s="1"/>
      <c r="B127" s="12">
        <v>1135</v>
      </c>
      <c r="C127" s="13">
        <v>43223</v>
      </c>
      <c r="D127" s="12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3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4">
        <v>560</v>
      </c>
      <c r="P127" s="1">
        <v>98</v>
      </c>
      <c r="Q127" s="14">
        <v>54880</v>
      </c>
      <c r="R127" s="14">
        <v>5762.4</v>
      </c>
    </row>
    <row r="128" spans="1:18" ht="14.6" x14ac:dyDescent="0.4">
      <c r="A128" s="1"/>
      <c r="B128" s="8">
        <v>1138</v>
      </c>
      <c r="C128" s="9">
        <v>43258</v>
      </c>
      <c r="D128" s="8">
        <v>7</v>
      </c>
      <c r="E128" s="10" t="s">
        <v>77</v>
      </c>
      <c r="F128" s="10" t="s">
        <v>78</v>
      </c>
      <c r="G128" s="10" t="s">
        <v>78</v>
      </c>
      <c r="H128" s="10" t="s">
        <v>44</v>
      </c>
      <c r="I128" s="10" t="s">
        <v>45</v>
      </c>
      <c r="J128" s="8"/>
      <c r="K128" s="10"/>
      <c r="L128" s="10"/>
      <c r="M128" s="10" t="s">
        <v>40</v>
      </c>
      <c r="N128" s="10" t="s">
        <v>27</v>
      </c>
      <c r="O128" s="11">
        <v>644</v>
      </c>
      <c r="P128" s="10">
        <v>71</v>
      </c>
      <c r="Q128" s="11">
        <v>45724</v>
      </c>
      <c r="R128" s="11">
        <v>4343.78</v>
      </c>
    </row>
    <row r="129" spans="1:18" ht="14.6" x14ac:dyDescent="0.4">
      <c r="A129" s="1"/>
      <c r="B129" s="12">
        <v>1139</v>
      </c>
      <c r="C129" s="13">
        <v>43261</v>
      </c>
      <c r="D129" s="12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3">
        <v>43263</v>
      </c>
      <c r="K129" s="1" t="s">
        <v>34</v>
      </c>
      <c r="L129" s="1"/>
      <c r="M129" s="1" t="s">
        <v>79</v>
      </c>
      <c r="N129" s="1" t="s">
        <v>80</v>
      </c>
      <c r="O129" s="14">
        <v>350</v>
      </c>
      <c r="P129" s="1">
        <v>40</v>
      </c>
      <c r="Q129" s="14">
        <v>14000</v>
      </c>
      <c r="R129" s="14">
        <v>1470</v>
      </c>
    </row>
    <row r="130" spans="1:18" ht="14.6" x14ac:dyDescent="0.4">
      <c r="A130" s="1"/>
      <c r="B130" s="8">
        <v>1140</v>
      </c>
      <c r="C130" s="9">
        <v>43261</v>
      </c>
      <c r="D130" s="8">
        <v>10</v>
      </c>
      <c r="E130" s="10" t="s">
        <v>72</v>
      </c>
      <c r="F130" s="10" t="s">
        <v>73</v>
      </c>
      <c r="G130" s="10" t="s">
        <v>74</v>
      </c>
      <c r="H130" s="10" t="s">
        <v>75</v>
      </c>
      <c r="I130" s="10" t="s">
        <v>33</v>
      </c>
      <c r="J130" s="9">
        <v>43263</v>
      </c>
      <c r="K130" s="10" t="s">
        <v>34</v>
      </c>
      <c r="L130" s="10"/>
      <c r="M130" s="10" t="s">
        <v>81</v>
      </c>
      <c r="N130" s="10" t="s">
        <v>82</v>
      </c>
      <c r="O130" s="11">
        <v>308</v>
      </c>
      <c r="P130" s="10">
        <v>80</v>
      </c>
      <c r="Q130" s="11">
        <v>24640</v>
      </c>
      <c r="R130" s="11">
        <v>2414.7199999999998</v>
      </c>
    </row>
    <row r="131" spans="1:18" ht="14.6" x14ac:dyDescent="0.4">
      <c r="A131" s="1"/>
      <c r="B131" s="12">
        <v>1141</v>
      </c>
      <c r="C131" s="13">
        <v>43261</v>
      </c>
      <c r="D131" s="12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3">
        <v>43263</v>
      </c>
      <c r="K131" s="1" t="s">
        <v>34</v>
      </c>
      <c r="L131" s="1"/>
      <c r="M131" s="1" t="s">
        <v>47</v>
      </c>
      <c r="N131" s="1" t="s">
        <v>48</v>
      </c>
      <c r="O131" s="14">
        <v>128.80000000000001</v>
      </c>
      <c r="P131" s="1">
        <v>38</v>
      </c>
      <c r="Q131" s="14">
        <v>4894.3999999999996</v>
      </c>
      <c r="R131" s="14">
        <v>464.97</v>
      </c>
    </row>
    <row r="132" spans="1:18" ht="14.6" x14ac:dyDescent="0.4">
      <c r="A132" s="1"/>
      <c r="B132" s="8">
        <v>1142</v>
      </c>
      <c r="C132" s="9">
        <v>43262</v>
      </c>
      <c r="D132" s="8">
        <v>11</v>
      </c>
      <c r="E132" s="10" t="s">
        <v>83</v>
      </c>
      <c r="F132" s="10" t="s">
        <v>84</v>
      </c>
      <c r="G132" s="10" t="s">
        <v>84</v>
      </c>
      <c r="H132" s="10" t="s">
        <v>70</v>
      </c>
      <c r="I132" s="10" t="s">
        <v>71</v>
      </c>
      <c r="J132" s="8"/>
      <c r="K132" s="10" t="s">
        <v>46</v>
      </c>
      <c r="L132" s="10"/>
      <c r="M132" s="10" t="s">
        <v>28</v>
      </c>
      <c r="N132" s="10" t="s">
        <v>29</v>
      </c>
      <c r="O132" s="11">
        <v>49</v>
      </c>
      <c r="P132" s="10">
        <v>28</v>
      </c>
      <c r="Q132" s="11">
        <v>1372</v>
      </c>
      <c r="R132" s="11">
        <v>144.06</v>
      </c>
    </row>
    <row r="133" spans="1:18" ht="14.6" x14ac:dyDescent="0.4">
      <c r="A133" s="1"/>
      <c r="B133" s="12">
        <v>1143</v>
      </c>
      <c r="C133" s="13">
        <v>43262</v>
      </c>
      <c r="D133" s="12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2"/>
      <c r="K133" s="1" t="s">
        <v>46</v>
      </c>
      <c r="L133" s="1"/>
      <c r="M133" s="1" t="s">
        <v>76</v>
      </c>
      <c r="N133" s="1" t="s">
        <v>27</v>
      </c>
      <c r="O133" s="14">
        <v>41.86</v>
      </c>
      <c r="P133" s="1">
        <v>60</v>
      </c>
      <c r="Q133" s="14">
        <v>2511.6</v>
      </c>
      <c r="R133" s="14">
        <v>246.14</v>
      </c>
    </row>
    <row r="134" spans="1:18" ht="14.6" x14ac:dyDescent="0.4">
      <c r="A134" s="1"/>
      <c r="B134" s="8">
        <v>1144</v>
      </c>
      <c r="C134" s="9">
        <v>43252</v>
      </c>
      <c r="D134" s="8">
        <v>1</v>
      </c>
      <c r="E134" s="10" t="s">
        <v>85</v>
      </c>
      <c r="F134" s="10" t="s">
        <v>86</v>
      </c>
      <c r="G134" s="10" t="s">
        <v>87</v>
      </c>
      <c r="H134" s="10" t="s">
        <v>44</v>
      </c>
      <c r="I134" s="10" t="s">
        <v>45</v>
      </c>
      <c r="J134" s="8"/>
      <c r="K134" s="10"/>
      <c r="L134" s="10"/>
      <c r="M134" s="10" t="s">
        <v>39</v>
      </c>
      <c r="N134" s="10" t="s">
        <v>27</v>
      </c>
      <c r="O134" s="11">
        <v>252</v>
      </c>
      <c r="P134" s="10">
        <v>33</v>
      </c>
      <c r="Q134" s="11">
        <v>8316</v>
      </c>
      <c r="R134" s="11">
        <v>814.97</v>
      </c>
    </row>
    <row r="135" spans="1:18" ht="14.6" x14ac:dyDescent="0.4">
      <c r="A135" s="1"/>
      <c r="B135" s="12">
        <v>1145</v>
      </c>
      <c r="C135" s="13">
        <v>43252</v>
      </c>
      <c r="D135" s="12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2"/>
      <c r="K135" s="1"/>
      <c r="L135" s="1"/>
      <c r="M135" s="1" t="s">
        <v>40</v>
      </c>
      <c r="N135" s="1" t="s">
        <v>27</v>
      </c>
      <c r="O135" s="14">
        <v>644</v>
      </c>
      <c r="P135" s="1">
        <v>22</v>
      </c>
      <c r="Q135" s="14">
        <v>14168</v>
      </c>
      <c r="R135" s="14">
        <v>1416.8</v>
      </c>
    </row>
    <row r="136" spans="1:18" ht="14.6" x14ac:dyDescent="0.4">
      <c r="A136" s="1"/>
      <c r="B136" s="8">
        <v>1146</v>
      </c>
      <c r="C136" s="9">
        <v>43252</v>
      </c>
      <c r="D136" s="8">
        <v>1</v>
      </c>
      <c r="E136" s="10" t="s">
        <v>85</v>
      </c>
      <c r="F136" s="10" t="s">
        <v>86</v>
      </c>
      <c r="G136" s="10" t="s">
        <v>87</v>
      </c>
      <c r="H136" s="10" t="s">
        <v>44</v>
      </c>
      <c r="I136" s="10" t="s">
        <v>45</v>
      </c>
      <c r="J136" s="8"/>
      <c r="K136" s="10"/>
      <c r="L136" s="10"/>
      <c r="M136" s="10" t="s">
        <v>76</v>
      </c>
      <c r="N136" s="10" t="s">
        <v>27</v>
      </c>
      <c r="O136" s="11">
        <v>41.86</v>
      </c>
      <c r="P136" s="10">
        <v>51</v>
      </c>
      <c r="Q136" s="11">
        <v>2134.86</v>
      </c>
      <c r="R136" s="11">
        <v>209.22</v>
      </c>
    </row>
    <row r="137" spans="1:18" ht="14.6" x14ac:dyDescent="0.4">
      <c r="A137" s="1"/>
      <c r="B137" s="12">
        <v>1147</v>
      </c>
      <c r="C137" s="13">
        <v>43279</v>
      </c>
      <c r="D137" s="12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3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4">
        <v>135.1</v>
      </c>
      <c r="P137" s="1">
        <v>60</v>
      </c>
      <c r="Q137" s="14">
        <v>8106</v>
      </c>
      <c r="R137" s="14">
        <v>802.49</v>
      </c>
    </row>
    <row r="138" spans="1:18" ht="14.6" x14ac:dyDescent="0.4">
      <c r="A138" s="1"/>
      <c r="B138" s="8">
        <v>1148</v>
      </c>
      <c r="C138" s="9">
        <v>43279</v>
      </c>
      <c r="D138" s="8">
        <v>28</v>
      </c>
      <c r="E138" s="10" t="s">
        <v>67</v>
      </c>
      <c r="F138" s="10" t="s">
        <v>68</v>
      </c>
      <c r="G138" s="10" t="s">
        <v>69</v>
      </c>
      <c r="H138" s="10" t="s">
        <v>70</v>
      </c>
      <c r="I138" s="10" t="s">
        <v>71</v>
      </c>
      <c r="J138" s="9">
        <v>43281</v>
      </c>
      <c r="K138" s="10" t="s">
        <v>46</v>
      </c>
      <c r="L138" s="10" t="s">
        <v>35</v>
      </c>
      <c r="M138" s="10" t="s">
        <v>88</v>
      </c>
      <c r="N138" s="10" t="s">
        <v>89</v>
      </c>
      <c r="O138" s="11">
        <v>257.60000000000002</v>
      </c>
      <c r="P138" s="10">
        <v>98</v>
      </c>
      <c r="Q138" s="11">
        <v>25244.799999999999</v>
      </c>
      <c r="R138" s="11">
        <v>2574.9699999999998</v>
      </c>
    </row>
    <row r="139" spans="1:18" ht="14.6" x14ac:dyDescent="0.4">
      <c r="A139" s="1"/>
      <c r="B139" s="12">
        <v>1149</v>
      </c>
      <c r="C139" s="13">
        <v>43260</v>
      </c>
      <c r="D139" s="12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3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4">
        <v>273</v>
      </c>
      <c r="P139" s="1">
        <v>27</v>
      </c>
      <c r="Q139" s="14">
        <v>7371</v>
      </c>
      <c r="R139" s="14">
        <v>714.99</v>
      </c>
    </row>
    <row r="140" spans="1:18" ht="14.6" x14ac:dyDescent="0.4">
      <c r="A140" s="1"/>
      <c r="B140" s="8">
        <v>1150</v>
      </c>
      <c r="C140" s="9">
        <v>43260</v>
      </c>
      <c r="D140" s="8">
        <v>9</v>
      </c>
      <c r="E140" s="10" t="s">
        <v>90</v>
      </c>
      <c r="F140" s="10" t="s">
        <v>91</v>
      </c>
      <c r="G140" s="10" t="s">
        <v>51</v>
      </c>
      <c r="H140" s="10" t="s">
        <v>92</v>
      </c>
      <c r="I140" s="10" t="s">
        <v>23</v>
      </c>
      <c r="J140" s="9">
        <v>43262</v>
      </c>
      <c r="K140" s="10" t="s">
        <v>34</v>
      </c>
      <c r="L140" s="10" t="s">
        <v>25</v>
      </c>
      <c r="M140" s="10" t="s">
        <v>95</v>
      </c>
      <c r="N140" s="10" t="s">
        <v>96</v>
      </c>
      <c r="O140" s="11">
        <v>487.2</v>
      </c>
      <c r="P140" s="10">
        <v>88</v>
      </c>
      <c r="Q140" s="11">
        <v>42873.599999999999</v>
      </c>
      <c r="R140" s="11">
        <v>4244.49</v>
      </c>
    </row>
    <row r="141" spans="1:18" ht="14.6" x14ac:dyDescent="0.4">
      <c r="A141" s="1"/>
      <c r="B141" s="12">
        <v>1151</v>
      </c>
      <c r="C141" s="13">
        <v>43257</v>
      </c>
      <c r="D141" s="12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3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4">
        <v>196</v>
      </c>
      <c r="P141" s="1">
        <v>65</v>
      </c>
      <c r="Q141" s="14">
        <v>12740</v>
      </c>
      <c r="R141" s="14">
        <v>1337.7</v>
      </c>
    </row>
    <row r="142" spans="1:18" ht="14.6" x14ac:dyDescent="0.4">
      <c r="A142" s="1"/>
      <c r="B142" s="8">
        <v>1152</v>
      </c>
      <c r="C142" s="9">
        <v>43259</v>
      </c>
      <c r="D142" s="8">
        <v>8</v>
      </c>
      <c r="E142" s="10" t="s">
        <v>41</v>
      </c>
      <c r="F142" s="10" t="s">
        <v>42</v>
      </c>
      <c r="G142" s="10" t="s">
        <v>43</v>
      </c>
      <c r="H142" s="10" t="s">
        <v>44</v>
      </c>
      <c r="I142" s="10" t="s">
        <v>45</v>
      </c>
      <c r="J142" s="9">
        <v>43261</v>
      </c>
      <c r="K142" s="10" t="s">
        <v>24</v>
      </c>
      <c r="L142" s="10" t="s">
        <v>25</v>
      </c>
      <c r="M142" s="10" t="s">
        <v>65</v>
      </c>
      <c r="N142" s="10" t="s">
        <v>66</v>
      </c>
      <c r="O142" s="11">
        <v>560</v>
      </c>
      <c r="P142" s="10">
        <v>38</v>
      </c>
      <c r="Q142" s="11">
        <v>21280</v>
      </c>
      <c r="R142" s="11">
        <v>2085.44</v>
      </c>
    </row>
    <row r="143" spans="1:18" ht="14.6" x14ac:dyDescent="0.4">
      <c r="A143" s="1"/>
      <c r="B143" s="12">
        <v>1153</v>
      </c>
      <c r="C143" s="13">
        <v>43259</v>
      </c>
      <c r="D143" s="12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3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4">
        <v>128.80000000000001</v>
      </c>
      <c r="P143" s="1">
        <v>80</v>
      </c>
      <c r="Q143" s="14">
        <v>10304</v>
      </c>
      <c r="R143" s="14">
        <v>989.18</v>
      </c>
    </row>
    <row r="144" spans="1:18" ht="14.6" x14ac:dyDescent="0.4">
      <c r="A144" s="1"/>
      <c r="B144" s="8">
        <v>1154</v>
      </c>
      <c r="C144" s="9">
        <v>43276</v>
      </c>
      <c r="D144" s="8">
        <v>25</v>
      </c>
      <c r="E144" s="10" t="s">
        <v>99</v>
      </c>
      <c r="F144" s="10" t="s">
        <v>73</v>
      </c>
      <c r="G144" s="10" t="s">
        <v>74</v>
      </c>
      <c r="H144" s="10" t="s">
        <v>75</v>
      </c>
      <c r="I144" s="10" t="s">
        <v>33</v>
      </c>
      <c r="J144" s="9">
        <v>43278</v>
      </c>
      <c r="K144" s="10" t="s">
        <v>34</v>
      </c>
      <c r="L144" s="10" t="s">
        <v>58</v>
      </c>
      <c r="M144" s="10" t="s">
        <v>104</v>
      </c>
      <c r="N144" s="10" t="s">
        <v>48</v>
      </c>
      <c r="O144" s="11">
        <v>140</v>
      </c>
      <c r="P144" s="10">
        <v>49</v>
      </c>
      <c r="Q144" s="11">
        <v>6860</v>
      </c>
      <c r="R144" s="11">
        <v>658.56</v>
      </c>
    </row>
    <row r="145" spans="1:18" ht="14.6" x14ac:dyDescent="0.4">
      <c r="A145" s="1"/>
      <c r="B145" s="12">
        <v>1155</v>
      </c>
      <c r="C145" s="13">
        <v>43277</v>
      </c>
      <c r="D145" s="12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3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4">
        <v>298.89999999999998</v>
      </c>
      <c r="P145" s="1">
        <v>90</v>
      </c>
      <c r="Q145" s="14">
        <v>26901</v>
      </c>
      <c r="R145" s="14">
        <v>2609.4</v>
      </c>
    </row>
    <row r="146" spans="1:18" ht="14.6" x14ac:dyDescent="0.4">
      <c r="A146" s="1"/>
      <c r="B146" s="8">
        <v>1156</v>
      </c>
      <c r="C146" s="9">
        <v>43277</v>
      </c>
      <c r="D146" s="8">
        <v>26</v>
      </c>
      <c r="E146" s="10" t="s">
        <v>100</v>
      </c>
      <c r="F146" s="10" t="s">
        <v>84</v>
      </c>
      <c r="G146" s="10" t="s">
        <v>84</v>
      </c>
      <c r="H146" s="10" t="s">
        <v>70</v>
      </c>
      <c r="I146" s="10" t="s">
        <v>71</v>
      </c>
      <c r="J146" s="9">
        <v>43279</v>
      </c>
      <c r="K146" s="10" t="s">
        <v>46</v>
      </c>
      <c r="L146" s="10" t="s">
        <v>35</v>
      </c>
      <c r="M146" s="10" t="s">
        <v>59</v>
      </c>
      <c r="N146" s="10" t="s">
        <v>60</v>
      </c>
      <c r="O146" s="11">
        <v>135.1</v>
      </c>
      <c r="P146" s="10">
        <v>60</v>
      </c>
      <c r="Q146" s="11">
        <v>8106</v>
      </c>
      <c r="R146" s="11">
        <v>834.92</v>
      </c>
    </row>
    <row r="147" spans="1:18" ht="14.6" x14ac:dyDescent="0.4">
      <c r="A147" s="1"/>
      <c r="B147" s="12">
        <v>1157</v>
      </c>
      <c r="C147" s="13">
        <v>43277</v>
      </c>
      <c r="D147" s="12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3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4">
        <v>257.60000000000002</v>
      </c>
      <c r="P147" s="1">
        <v>39</v>
      </c>
      <c r="Q147" s="14">
        <v>10046.4</v>
      </c>
      <c r="R147" s="14">
        <v>1004.64</v>
      </c>
    </row>
    <row r="148" spans="1:18" ht="14.6" x14ac:dyDescent="0.4">
      <c r="A148" s="1"/>
      <c r="B148" s="8">
        <v>1158</v>
      </c>
      <c r="C148" s="9">
        <v>43280</v>
      </c>
      <c r="D148" s="8">
        <v>29</v>
      </c>
      <c r="E148" s="10" t="s">
        <v>49</v>
      </c>
      <c r="F148" s="10" t="s">
        <v>50</v>
      </c>
      <c r="G148" s="10" t="s">
        <v>51</v>
      </c>
      <c r="H148" s="10" t="s">
        <v>52</v>
      </c>
      <c r="I148" s="10" t="s">
        <v>23</v>
      </c>
      <c r="J148" s="9">
        <v>43282</v>
      </c>
      <c r="K148" s="10" t="s">
        <v>24</v>
      </c>
      <c r="L148" s="10" t="s">
        <v>25</v>
      </c>
      <c r="M148" s="10" t="s">
        <v>26</v>
      </c>
      <c r="N148" s="10" t="s">
        <v>27</v>
      </c>
      <c r="O148" s="11">
        <v>196</v>
      </c>
      <c r="P148" s="10">
        <v>79</v>
      </c>
      <c r="Q148" s="11">
        <v>15484</v>
      </c>
      <c r="R148" s="11">
        <v>1594.85</v>
      </c>
    </row>
    <row r="149" spans="1:18" ht="14.6" x14ac:dyDescent="0.4">
      <c r="A149" s="1"/>
      <c r="B149" s="12">
        <v>1159</v>
      </c>
      <c r="C149" s="13">
        <v>43257</v>
      </c>
      <c r="D149" s="12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3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4">
        <v>178.5</v>
      </c>
      <c r="P149" s="1">
        <v>44</v>
      </c>
      <c r="Q149" s="14">
        <v>7854</v>
      </c>
      <c r="R149" s="14">
        <v>801.11</v>
      </c>
    </row>
    <row r="150" spans="1:18" ht="14.6" x14ac:dyDescent="0.4">
      <c r="A150" s="1"/>
      <c r="B150" s="8">
        <v>1161</v>
      </c>
      <c r="C150" s="9">
        <v>43255</v>
      </c>
      <c r="D150" s="8">
        <v>4</v>
      </c>
      <c r="E150" s="10" t="s">
        <v>30</v>
      </c>
      <c r="F150" s="10" t="s">
        <v>31</v>
      </c>
      <c r="G150" s="10" t="s">
        <v>31</v>
      </c>
      <c r="H150" s="10" t="s">
        <v>32</v>
      </c>
      <c r="I150" s="10" t="s">
        <v>33</v>
      </c>
      <c r="J150" s="9">
        <v>43257</v>
      </c>
      <c r="K150" s="10" t="s">
        <v>34</v>
      </c>
      <c r="L150" s="10" t="s">
        <v>35</v>
      </c>
      <c r="M150" s="10" t="s">
        <v>107</v>
      </c>
      <c r="N150" s="10" t="s">
        <v>80</v>
      </c>
      <c r="O150" s="11">
        <v>1134</v>
      </c>
      <c r="P150" s="10">
        <v>98</v>
      </c>
      <c r="Q150" s="11">
        <v>111132</v>
      </c>
      <c r="R150" s="11">
        <v>10779.8</v>
      </c>
    </row>
    <row r="151" spans="1:18" ht="14.6" x14ac:dyDescent="0.4">
      <c r="A151" s="1"/>
      <c r="B151" s="12">
        <v>1162</v>
      </c>
      <c r="C151" s="13">
        <v>43255</v>
      </c>
      <c r="D151" s="12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3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4">
        <v>98</v>
      </c>
      <c r="P151" s="1">
        <v>61</v>
      </c>
      <c r="Q151" s="14">
        <v>5978</v>
      </c>
      <c r="R151" s="14">
        <v>591.82000000000005</v>
      </c>
    </row>
    <row r="152" spans="1:18" ht="14.6" x14ac:dyDescent="0.4">
      <c r="A152" s="1"/>
      <c r="B152" s="8">
        <v>1164</v>
      </c>
      <c r="C152" s="9">
        <v>43259</v>
      </c>
      <c r="D152" s="8">
        <v>8</v>
      </c>
      <c r="E152" s="10" t="s">
        <v>41</v>
      </c>
      <c r="F152" s="10" t="s">
        <v>42</v>
      </c>
      <c r="G152" s="10" t="s">
        <v>43</v>
      </c>
      <c r="H152" s="10" t="s">
        <v>44</v>
      </c>
      <c r="I152" s="10" t="s">
        <v>45</v>
      </c>
      <c r="J152" s="9">
        <v>43261</v>
      </c>
      <c r="K152" s="10" t="s">
        <v>46</v>
      </c>
      <c r="L152" s="10" t="s">
        <v>35</v>
      </c>
      <c r="M152" s="10" t="s">
        <v>95</v>
      </c>
      <c r="N152" s="10" t="s">
        <v>96</v>
      </c>
      <c r="O152" s="11">
        <v>487.2</v>
      </c>
      <c r="P152" s="10">
        <v>30</v>
      </c>
      <c r="Q152" s="11">
        <v>14616</v>
      </c>
      <c r="R152" s="11">
        <v>1534.68</v>
      </c>
    </row>
    <row r="153" spans="1:18" ht="14.6" x14ac:dyDescent="0.4">
      <c r="A153" s="1"/>
      <c r="B153" s="12">
        <v>1167</v>
      </c>
      <c r="C153" s="13">
        <v>43254</v>
      </c>
      <c r="D153" s="12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3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4">
        <v>140</v>
      </c>
      <c r="P153" s="1">
        <v>24</v>
      </c>
      <c r="Q153" s="14">
        <v>3360</v>
      </c>
      <c r="R153" s="14">
        <v>352.8</v>
      </c>
    </row>
    <row r="154" spans="1:18" ht="14.6" x14ac:dyDescent="0.4">
      <c r="A154" s="1"/>
      <c r="B154" s="8">
        <v>1168</v>
      </c>
      <c r="C154" s="9">
        <v>43254</v>
      </c>
      <c r="D154" s="8">
        <v>3</v>
      </c>
      <c r="E154" s="10" t="s">
        <v>55</v>
      </c>
      <c r="F154" s="10" t="s">
        <v>56</v>
      </c>
      <c r="G154" s="10" t="s">
        <v>57</v>
      </c>
      <c r="H154" s="10" t="s">
        <v>22</v>
      </c>
      <c r="I154" s="10" t="s">
        <v>23</v>
      </c>
      <c r="J154" s="9">
        <v>43256</v>
      </c>
      <c r="K154" s="10" t="s">
        <v>24</v>
      </c>
      <c r="L154" s="10" t="s">
        <v>58</v>
      </c>
      <c r="M154" s="10" t="s">
        <v>65</v>
      </c>
      <c r="N154" s="10" t="s">
        <v>66</v>
      </c>
      <c r="O154" s="11">
        <v>560</v>
      </c>
      <c r="P154" s="10">
        <v>28</v>
      </c>
      <c r="Q154" s="11">
        <v>15680</v>
      </c>
      <c r="R154" s="11">
        <v>1536.64</v>
      </c>
    </row>
    <row r="155" spans="1:18" ht="14.6" x14ac:dyDescent="0.4">
      <c r="A155" s="1"/>
      <c r="B155" s="12">
        <v>1172</v>
      </c>
      <c r="C155" s="13">
        <v>43261</v>
      </c>
      <c r="D155" s="12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3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4">
        <v>140</v>
      </c>
      <c r="P155" s="1">
        <v>74</v>
      </c>
      <c r="Q155" s="14">
        <v>10360</v>
      </c>
      <c r="R155" s="14">
        <v>1004.92</v>
      </c>
    </row>
    <row r="156" spans="1:18" ht="14.6" x14ac:dyDescent="0.4">
      <c r="A156" s="1"/>
      <c r="B156" s="8">
        <v>1174</v>
      </c>
      <c r="C156" s="9">
        <v>43261</v>
      </c>
      <c r="D156" s="8">
        <v>10</v>
      </c>
      <c r="E156" s="10" t="s">
        <v>72</v>
      </c>
      <c r="F156" s="10" t="s">
        <v>73</v>
      </c>
      <c r="G156" s="10" t="s">
        <v>74</v>
      </c>
      <c r="H156" s="10" t="s">
        <v>75</v>
      </c>
      <c r="I156" s="10" t="s">
        <v>33</v>
      </c>
      <c r="J156" s="8"/>
      <c r="K156" s="10" t="s">
        <v>34</v>
      </c>
      <c r="L156" s="10"/>
      <c r="M156" s="10" t="s">
        <v>28</v>
      </c>
      <c r="N156" s="10" t="s">
        <v>29</v>
      </c>
      <c r="O156" s="11">
        <v>49</v>
      </c>
      <c r="P156" s="10">
        <v>90</v>
      </c>
      <c r="Q156" s="11">
        <v>4410</v>
      </c>
      <c r="R156" s="11">
        <v>423.36</v>
      </c>
    </row>
    <row r="157" spans="1:18" ht="14.6" x14ac:dyDescent="0.4">
      <c r="A157" s="1"/>
      <c r="B157" s="12">
        <v>1175</v>
      </c>
      <c r="C157" s="13">
        <v>43262</v>
      </c>
      <c r="D157" s="12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2"/>
      <c r="K157" s="1" t="s">
        <v>46</v>
      </c>
      <c r="L157" s="1"/>
      <c r="M157" s="1" t="s">
        <v>65</v>
      </c>
      <c r="N157" s="1" t="s">
        <v>66</v>
      </c>
      <c r="O157" s="14">
        <v>560</v>
      </c>
      <c r="P157" s="1">
        <v>27</v>
      </c>
      <c r="Q157" s="14">
        <v>15120</v>
      </c>
      <c r="R157" s="14">
        <v>1557.36</v>
      </c>
    </row>
    <row r="158" spans="1:18" ht="14.6" x14ac:dyDescent="0.4">
      <c r="A158" s="1"/>
      <c r="B158" s="8">
        <v>1176</v>
      </c>
      <c r="C158" s="9">
        <v>43252</v>
      </c>
      <c r="D158" s="8">
        <v>1</v>
      </c>
      <c r="E158" s="10" t="s">
        <v>85</v>
      </c>
      <c r="F158" s="10" t="s">
        <v>86</v>
      </c>
      <c r="G158" s="10" t="s">
        <v>87</v>
      </c>
      <c r="H158" s="10" t="s">
        <v>44</v>
      </c>
      <c r="I158" s="10" t="s">
        <v>45</v>
      </c>
      <c r="J158" s="8"/>
      <c r="K158" s="10" t="s">
        <v>46</v>
      </c>
      <c r="L158" s="10"/>
      <c r="M158" s="10" t="s">
        <v>88</v>
      </c>
      <c r="N158" s="10" t="s">
        <v>89</v>
      </c>
      <c r="O158" s="11">
        <v>257.60000000000002</v>
      </c>
      <c r="P158" s="10">
        <v>71</v>
      </c>
      <c r="Q158" s="11">
        <v>18289.599999999999</v>
      </c>
      <c r="R158" s="11">
        <v>1920.41</v>
      </c>
    </row>
    <row r="159" spans="1:18" ht="14.6" x14ac:dyDescent="0.4">
      <c r="A159" s="1"/>
      <c r="B159" s="12">
        <v>1177</v>
      </c>
      <c r="C159" s="13">
        <v>43279</v>
      </c>
      <c r="D159" s="12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3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4">
        <v>644</v>
      </c>
      <c r="P159" s="1">
        <v>74</v>
      </c>
      <c r="Q159" s="14">
        <v>47656</v>
      </c>
      <c r="R159" s="14">
        <v>4765.6000000000004</v>
      </c>
    </row>
    <row r="160" spans="1:18" ht="14.6" x14ac:dyDescent="0.4">
      <c r="A160" s="1"/>
      <c r="B160" s="8">
        <v>1178</v>
      </c>
      <c r="C160" s="9">
        <v>43260</v>
      </c>
      <c r="D160" s="8">
        <v>9</v>
      </c>
      <c r="E160" s="10" t="s">
        <v>90</v>
      </c>
      <c r="F160" s="10" t="s">
        <v>91</v>
      </c>
      <c r="G160" s="10" t="s">
        <v>51</v>
      </c>
      <c r="H160" s="10" t="s">
        <v>92</v>
      </c>
      <c r="I160" s="10" t="s">
        <v>23</v>
      </c>
      <c r="J160" s="9">
        <v>43262</v>
      </c>
      <c r="K160" s="10" t="s">
        <v>34</v>
      </c>
      <c r="L160" s="10" t="s">
        <v>25</v>
      </c>
      <c r="M160" s="10" t="s">
        <v>59</v>
      </c>
      <c r="N160" s="10" t="s">
        <v>60</v>
      </c>
      <c r="O160" s="11">
        <v>135.1</v>
      </c>
      <c r="P160" s="10">
        <v>76</v>
      </c>
      <c r="Q160" s="11">
        <v>10267.6</v>
      </c>
      <c r="R160" s="11">
        <v>1016.49</v>
      </c>
    </row>
    <row r="161" spans="1:18" ht="14.6" x14ac:dyDescent="0.4">
      <c r="A161" s="1"/>
      <c r="B161" s="12">
        <v>1179</v>
      </c>
      <c r="C161" s="13">
        <v>43257</v>
      </c>
      <c r="D161" s="12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3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4">
        <v>178.5</v>
      </c>
      <c r="P161" s="1">
        <v>96</v>
      </c>
      <c r="Q161" s="14">
        <v>17136</v>
      </c>
      <c r="R161" s="14">
        <v>1730.74</v>
      </c>
    </row>
    <row r="162" spans="1:18" ht="14.6" x14ac:dyDescent="0.4">
      <c r="A162" s="1"/>
      <c r="B162" s="8">
        <v>1180</v>
      </c>
      <c r="C162" s="9">
        <v>43259</v>
      </c>
      <c r="D162" s="8">
        <v>8</v>
      </c>
      <c r="E162" s="10" t="s">
        <v>41</v>
      </c>
      <c r="F162" s="10" t="s">
        <v>42</v>
      </c>
      <c r="G162" s="10" t="s">
        <v>43</v>
      </c>
      <c r="H162" s="10" t="s">
        <v>44</v>
      </c>
      <c r="I162" s="10" t="s">
        <v>45</v>
      </c>
      <c r="J162" s="9">
        <v>43261</v>
      </c>
      <c r="K162" s="10" t="s">
        <v>24</v>
      </c>
      <c r="L162" s="10" t="s">
        <v>25</v>
      </c>
      <c r="M162" s="10" t="s">
        <v>53</v>
      </c>
      <c r="N162" s="10" t="s">
        <v>54</v>
      </c>
      <c r="O162" s="11">
        <v>178.5</v>
      </c>
      <c r="P162" s="10">
        <v>92</v>
      </c>
      <c r="Q162" s="11">
        <v>16422</v>
      </c>
      <c r="R162" s="11">
        <v>1625.78</v>
      </c>
    </row>
    <row r="163" spans="1:18" ht="14.6" x14ac:dyDescent="0.4">
      <c r="A163" s="1"/>
      <c r="B163" s="12">
        <v>1181</v>
      </c>
      <c r="C163" s="13">
        <v>43276</v>
      </c>
      <c r="D163" s="12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3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4">
        <v>308</v>
      </c>
      <c r="P163" s="1">
        <v>93</v>
      </c>
      <c r="Q163" s="14">
        <v>28644</v>
      </c>
      <c r="R163" s="14">
        <v>2807.11</v>
      </c>
    </row>
    <row r="164" spans="1:18" ht="14.6" x14ac:dyDescent="0.4">
      <c r="A164" s="1"/>
      <c r="B164" s="8">
        <v>1182</v>
      </c>
      <c r="C164" s="9">
        <v>43277</v>
      </c>
      <c r="D164" s="8">
        <v>26</v>
      </c>
      <c r="E164" s="10" t="s">
        <v>100</v>
      </c>
      <c r="F164" s="10" t="s">
        <v>84</v>
      </c>
      <c r="G164" s="10" t="s">
        <v>84</v>
      </c>
      <c r="H164" s="10" t="s">
        <v>70</v>
      </c>
      <c r="I164" s="10" t="s">
        <v>71</v>
      </c>
      <c r="J164" s="9">
        <v>43279</v>
      </c>
      <c r="K164" s="10" t="s">
        <v>46</v>
      </c>
      <c r="L164" s="10" t="s">
        <v>35</v>
      </c>
      <c r="M164" s="10" t="s">
        <v>79</v>
      </c>
      <c r="N164" s="10" t="s">
        <v>80</v>
      </c>
      <c r="O164" s="11">
        <v>350</v>
      </c>
      <c r="P164" s="10">
        <v>18</v>
      </c>
      <c r="Q164" s="11">
        <v>6300</v>
      </c>
      <c r="R164" s="11">
        <v>598.5</v>
      </c>
    </row>
    <row r="165" spans="1:18" ht="14.6" x14ac:dyDescent="0.4">
      <c r="A165" s="1"/>
      <c r="B165" s="12">
        <v>1183</v>
      </c>
      <c r="C165" s="13">
        <v>43280</v>
      </c>
      <c r="D165" s="12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3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4">
        <v>546</v>
      </c>
      <c r="P165" s="1">
        <v>98</v>
      </c>
      <c r="Q165" s="14">
        <v>53508</v>
      </c>
      <c r="R165" s="14">
        <v>5564.83</v>
      </c>
    </row>
    <row r="166" spans="1:18" ht="14.6" x14ac:dyDescent="0.4">
      <c r="A166" s="1"/>
      <c r="B166" s="8">
        <v>1184</v>
      </c>
      <c r="C166" s="9">
        <v>43257</v>
      </c>
      <c r="D166" s="8">
        <v>6</v>
      </c>
      <c r="E166" s="10" t="s">
        <v>61</v>
      </c>
      <c r="F166" s="10" t="s">
        <v>62</v>
      </c>
      <c r="G166" s="10" t="s">
        <v>63</v>
      </c>
      <c r="H166" s="10" t="s">
        <v>64</v>
      </c>
      <c r="I166" s="10" t="s">
        <v>45</v>
      </c>
      <c r="J166" s="9">
        <v>43259</v>
      </c>
      <c r="K166" s="10" t="s">
        <v>46</v>
      </c>
      <c r="L166" s="10" t="s">
        <v>25</v>
      </c>
      <c r="M166" s="10" t="s">
        <v>36</v>
      </c>
      <c r="N166" s="10" t="s">
        <v>29</v>
      </c>
      <c r="O166" s="11">
        <v>420</v>
      </c>
      <c r="P166" s="10">
        <v>46</v>
      </c>
      <c r="Q166" s="11">
        <v>19320</v>
      </c>
      <c r="R166" s="11">
        <v>1893.36</v>
      </c>
    </row>
    <row r="167" spans="1:18" ht="14.6" x14ac:dyDescent="0.4">
      <c r="A167" s="1"/>
      <c r="B167" s="12">
        <v>1185</v>
      </c>
      <c r="C167" s="13">
        <v>43257</v>
      </c>
      <c r="D167" s="12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3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4">
        <v>742</v>
      </c>
      <c r="P167" s="1">
        <v>14</v>
      </c>
      <c r="Q167" s="14">
        <v>10388</v>
      </c>
      <c r="R167" s="14">
        <v>1038.8</v>
      </c>
    </row>
    <row r="168" spans="1:18" ht="14.6" x14ac:dyDescent="0.4">
      <c r="A168" s="1"/>
      <c r="B168" s="8">
        <v>1186</v>
      </c>
      <c r="C168" s="9">
        <v>43255</v>
      </c>
      <c r="D168" s="8">
        <v>4</v>
      </c>
      <c r="E168" s="10" t="s">
        <v>30</v>
      </c>
      <c r="F168" s="10" t="s">
        <v>31</v>
      </c>
      <c r="G168" s="10" t="s">
        <v>31</v>
      </c>
      <c r="H168" s="10" t="s">
        <v>32</v>
      </c>
      <c r="I168" s="10" t="s">
        <v>33</v>
      </c>
      <c r="J168" s="8"/>
      <c r="K168" s="10"/>
      <c r="L168" s="10"/>
      <c r="M168" s="10" t="s">
        <v>103</v>
      </c>
      <c r="N168" s="10" t="s">
        <v>94</v>
      </c>
      <c r="O168" s="11">
        <v>532</v>
      </c>
      <c r="P168" s="10">
        <v>85</v>
      </c>
      <c r="Q168" s="11">
        <v>45220</v>
      </c>
      <c r="R168" s="11">
        <v>4476.78</v>
      </c>
    </row>
    <row r="169" spans="1:18" ht="14.6" x14ac:dyDescent="0.4">
      <c r="A169" s="1"/>
      <c r="B169" s="12">
        <v>1187</v>
      </c>
      <c r="C169" s="13">
        <v>43254</v>
      </c>
      <c r="D169" s="12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2"/>
      <c r="K169" s="1"/>
      <c r="L169" s="1"/>
      <c r="M169" s="1" t="s">
        <v>76</v>
      </c>
      <c r="N169" s="1" t="s">
        <v>27</v>
      </c>
      <c r="O169" s="14">
        <v>41.86</v>
      </c>
      <c r="P169" s="1">
        <v>88</v>
      </c>
      <c r="Q169" s="14">
        <v>3683.68</v>
      </c>
      <c r="R169" s="14">
        <v>357.32</v>
      </c>
    </row>
    <row r="170" spans="1:18" ht="14.6" x14ac:dyDescent="0.4">
      <c r="A170" s="1"/>
      <c r="B170" s="8">
        <v>1188</v>
      </c>
      <c r="C170" s="9">
        <v>43282</v>
      </c>
      <c r="D170" s="8">
        <v>1</v>
      </c>
      <c r="E170" s="10" t="s">
        <v>85</v>
      </c>
      <c r="F170" s="10" t="s">
        <v>86</v>
      </c>
      <c r="G170" s="10" t="s">
        <v>87</v>
      </c>
      <c r="H170" s="10" t="s">
        <v>44</v>
      </c>
      <c r="I170" s="10" t="s">
        <v>45</v>
      </c>
      <c r="J170" s="8"/>
      <c r="K170" s="10"/>
      <c r="L170" s="10"/>
      <c r="M170" s="10" t="s">
        <v>76</v>
      </c>
      <c r="N170" s="10" t="s">
        <v>27</v>
      </c>
      <c r="O170" s="11">
        <v>41.86</v>
      </c>
      <c r="P170" s="10">
        <v>81</v>
      </c>
      <c r="Q170" s="11">
        <v>3390.66</v>
      </c>
      <c r="R170" s="11">
        <v>335.68</v>
      </c>
    </row>
    <row r="171" spans="1:18" ht="14.6" x14ac:dyDescent="0.4">
      <c r="A171" s="1"/>
      <c r="B171" s="12">
        <v>1189</v>
      </c>
      <c r="C171" s="13">
        <v>43309</v>
      </c>
      <c r="D171" s="12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3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4">
        <v>135.1</v>
      </c>
      <c r="P171" s="1">
        <v>33</v>
      </c>
      <c r="Q171" s="14">
        <v>4458.3</v>
      </c>
      <c r="R171" s="14">
        <v>423.54</v>
      </c>
    </row>
    <row r="172" spans="1:18" ht="14.6" x14ac:dyDescent="0.4">
      <c r="A172" s="1"/>
      <c r="B172" s="8">
        <v>1190</v>
      </c>
      <c r="C172" s="9">
        <v>43309</v>
      </c>
      <c r="D172" s="8">
        <v>28</v>
      </c>
      <c r="E172" s="10" t="s">
        <v>67</v>
      </c>
      <c r="F172" s="10" t="s">
        <v>68</v>
      </c>
      <c r="G172" s="10" t="s">
        <v>69</v>
      </c>
      <c r="H172" s="10" t="s">
        <v>70</v>
      </c>
      <c r="I172" s="10" t="s">
        <v>71</v>
      </c>
      <c r="J172" s="9">
        <v>43311</v>
      </c>
      <c r="K172" s="10" t="s">
        <v>46</v>
      </c>
      <c r="L172" s="10" t="s">
        <v>35</v>
      </c>
      <c r="M172" s="10" t="s">
        <v>88</v>
      </c>
      <c r="N172" s="10" t="s">
        <v>89</v>
      </c>
      <c r="O172" s="11">
        <v>257.60000000000002</v>
      </c>
      <c r="P172" s="10">
        <v>47</v>
      </c>
      <c r="Q172" s="11">
        <v>12107.2</v>
      </c>
      <c r="R172" s="11">
        <v>1271.26</v>
      </c>
    </row>
    <row r="173" spans="1:18" ht="14.6" x14ac:dyDescent="0.4">
      <c r="A173" s="1"/>
      <c r="B173" s="12">
        <v>1191</v>
      </c>
      <c r="C173" s="13">
        <v>43290</v>
      </c>
      <c r="D173" s="12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3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4">
        <v>273</v>
      </c>
      <c r="P173" s="1">
        <v>61</v>
      </c>
      <c r="Q173" s="14">
        <v>16653</v>
      </c>
      <c r="R173" s="14">
        <v>1731.91</v>
      </c>
    </row>
    <row r="174" spans="1:18" ht="14.6" x14ac:dyDescent="0.4">
      <c r="A174" s="1"/>
      <c r="B174" s="8">
        <v>1192</v>
      </c>
      <c r="C174" s="9">
        <v>43290</v>
      </c>
      <c r="D174" s="8">
        <v>9</v>
      </c>
      <c r="E174" s="10" t="s">
        <v>90</v>
      </c>
      <c r="F174" s="10" t="s">
        <v>91</v>
      </c>
      <c r="G174" s="10" t="s">
        <v>51</v>
      </c>
      <c r="H174" s="10" t="s">
        <v>92</v>
      </c>
      <c r="I174" s="10" t="s">
        <v>23</v>
      </c>
      <c r="J174" s="9">
        <v>43292</v>
      </c>
      <c r="K174" s="10" t="s">
        <v>34</v>
      </c>
      <c r="L174" s="10" t="s">
        <v>25</v>
      </c>
      <c r="M174" s="10" t="s">
        <v>95</v>
      </c>
      <c r="N174" s="10" t="s">
        <v>96</v>
      </c>
      <c r="O174" s="11">
        <v>487.2</v>
      </c>
      <c r="P174" s="10">
        <v>27</v>
      </c>
      <c r="Q174" s="11">
        <v>13154.4</v>
      </c>
      <c r="R174" s="11">
        <v>1341.75</v>
      </c>
    </row>
    <row r="175" spans="1:18" ht="14.6" x14ac:dyDescent="0.4">
      <c r="A175" s="1"/>
      <c r="B175" s="12">
        <v>1193</v>
      </c>
      <c r="C175" s="13">
        <v>43287</v>
      </c>
      <c r="D175" s="12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3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4">
        <v>196</v>
      </c>
      <c r="P175" s="1">
        <v>84</v>
      </c>
      <c r="Q175" s="14">
        <v>16464</v>
      </c>
      <c r="R175" s="14">
        <v>1662.86</v>
      </c>
    </row>
    <row r="176" spans="1:18" ht="14.6" x14ac:dyDescent="0.4">
      <c r="A176" s="1"/>
      <c r="B176" s="8">
        <v>1194</v>
      </c>
      <c r="C176" s="9">
        <v>43289</v>
      </c>
      <c r="D176" s="8">
        <v>8</v>
      </c>
      <c r="E176" s="10" t="s">
        <v>41</v>
      </c>
      <c r="F176" s="10" t="s">
        <v>42</v>
      </c>
      <c r="G176" s="10" t="s">
        <v>43</v>
      </c>
      <c r="H176" s="10" t="s">
        <v>44</v>
      </c>
      <c r="I176" s="10" t="s">
        <v>45</v>
      </c>
      <c r="J176" s="9">
        <v>43291</v>
      </c>
      <c r="K176" s="10" t="s">
        <v>24</v>
      </c>
      <c r="L176" s="10" t="s">
        <v>25</v>
      </c>
      <c r="M176" s="10" t="s">
        <v>65</v>
      </c>
      <c r="N176" s="10" t="s">
        <v>66</v>
      </c>
      <c r="O176" s="11">
        <v>560</v>
      </c>
      <c r="P176" s="10">
        <v>91</v>
      </c>
      <c r="Q176" s="11">
        <v>50960</v>
      </c>
      <c r="R176" s="11">
        <v>5045.04</v>
      </c>
    </row>
    <row r="177" spans="1:18" ht="14.6" x14ac:dyDescent="0.4">
      <c r="A177" s="1"/>
      <c r="B177" s="12">
        <v>1195</v>
      </c>
      <c r="C177" s="13">
        <v>43289</v>
      </c>
      <c r="D177" s="12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3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4">
        <v>128.80000000000001</v>
      </c>
      <c r="P177" s="1">
        <v>36</v>
      </c>
      <c r="Q177" s="14">
        <v>4636.8</v>
      </c>
      <c r="R177" s="14">
        <v>482.23</v>
      </c>
    </row>
    <row r="178" spans="1:18" ht="14.6" x14ac:dyDescent="0.4">
      <c r="A178" s="1"/>
      <c r="B178" s="8">
        <v>1196</v>
      </c>
      <c r="C178" s="9">
        <v>43306</v>
      </c>
      <c r="D178" s="8">
        <v>25</v>
      </c>
      <c r="E178" s="10" t="s">
        <v>99</v>
      </c>
      <c r="F178" s="10" t="s">
        <v>73</v>
      </c>
      <c r="G178" s="10" t="s">
        <v>74</v>
      </c>
      <c r="H178" s="10" t="s">
        <v>75</v>
      </c>
      <c r="I178" s="10" t="s">
        <v>33</v>
      </c>
      <c r="J178" s="9">
        <v>43308</v>
      </c>
      <c r="K178" s="10" t="s">
        <v>34</v>
      </c>
      <c r="L178" s="10" t="s">
        <v>58</v>
      </c>
      <c r="M178" s="10" t="s">
        <v>104</v>
      </c>
      <c r="N178" s="10" t="s">
        <v>48</v>
      </c>
      <c r="O178" s="11">
        <v>140</v>
      </c>
      <c r="P178" s="10">
        <v>34</v>
      </c>
      <c r="Q178" s="11">
        <v>4760</v>
      </c>
      <c r="R178" s="11">
        <v>480.76</v>
      </c>
    </row>
    <row r="179" spans="1:18" ht="14.6" x14ac:dyDescent="0.4">
      <c r="A179" s="1"/>
      <c r="B179" s="12">
        <v>1197</v>
      </c>
      <c r="C179" s="13">
        <v>43307</v>
      </c>
      <c r="D179" s="12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3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4">
        <v>298.89999999999998</v>
      </c>
      <c r="P179" s="1">
        <v>81</v>
      </c>
      <c r="Q179" s="14">
        <v>24210.9</v>
      </c>
      <c r="R179" s="14">
        <v>2493.7199999999998</v>
      </c>
    </row>
    <row r="180" spans="1:18" ht="14.6" x14ac:dyDescent="0.4">
      <c r="A180" s="1"/>
      <c r="B180" s="8">
        <v>1198</v>
      </c>
      <c r="C180" s="9">
        <v>43307</v>
      </c>
      <c r="D180" s="8">
        <v>26</v>
      </c>
      <c r="E180" s="10" t="s">
        <v>100</v>
      </c>
      <c r="F180" s="10" t="s">
        <v>84</v>
      </c>
      <c r="G180" s="10" t="s">
        <v>84</v>
      </c>
      <c r="H180" s="10" t="s">
        <v>70</v>
      </c>
      <c r="I180" s="10" t="s">
        <v>71</v>
      </c>
      <c r="J180" s="9">
        <v>43309</v>
      </c>
      <c r="K180" s="10" t="s">
        <v>46</v>
      </c>
      <c r="L180" s="10" t="s">
        <v>35</v>
      </c>
      <c r="M180" s="10" t="s">
        <v>59</v>
      </c>
      <c r="N180" s="10" t="s">
        <v>60</v>
      </c>
      <c r="O180" s="11">
        <v>135.1</v>
      </c>
      <c r="P180" s="10">
        <v>25</v>
      </c>
      <c r="Q180" s="11">
        <v>3377.5</v>
      </c>
      <c r="R180" s="11">
        <v>327.62</v>
      </c>
    </row>
    <row r="181" spans="1:18" ht="14.6" x14ac:dyDescent="0.4">
      <c r="A181" s="1"/>
      <c r="B181" s="12">
        <v>1199</v>
      </c>
      <c r="C181" s="13">
        <v>43307</v>
      </c>
      <c r="D181" s="12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3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4">
        <v>257.60000000000002</v>
      </c>
      <c r="P181" s="1">
        <v>12</v>
      </c>
      <c r="Q181" s="14">
        <v>3091.2</v>
      </c>
      <c r="R181" s="14">
        <v>309.12</v>
      </c>
    </row>
    <row r="182" spans="1:18" ht="14.6" x14ac:dyDescent="0.4">
      <c r="A182" s="1"/>
      <c r="B182" s="8">
        <v>1200</v>
      </c>
      <c r="C182" s="9">
        <v>43310</v>
      </c>
      <c r="D182" s="8">
        <v>29</v>
      </c>
      <c r="E182" s="10" t="s">
        <v>49</v>
      </c>
      <c r="F182" s="10" t="s">
        <v>50</v>
      </c>
      <c r="G182" s="10" t="s">
        <v>51</v>
      </c>
      <c r="H182" s="10" t="s">
        <v>52</v>
      </c>
      <c r="I182" s="10" t="s">
        <v>23</v>
      </c>
      <c r="J182" s="9">
        <v>43312</v>
      </c>
      <c r="K182" s="10" t="s">
        <v>24</v>
      </c>
      <c r="L182" s="10" t="s">
        <v>25</v>
      </c>
      <c r="M182" s="10" t="s">
        <v>26</v>
      </c>
      <c r="N182" s="10" t="s">
        <v>27</v>
      </c>
      <c r="O182" s="11">
        <v>196</v>
      </c>
      <c r="P182" s="10">
        <v>23</v>
      </c>
      <c r="Q182" s="11">
        <v>4508</v>
      </c>
      <c r="R182" s="11">
        <v>432.77</v>
      </c>
    </row>
    <row r="183" spans="1:18" ht="14.6" x14ac:dyDescent="0.4">
      <c r="A183" s="1"/>
      <c r="B183" s="12">
        <v>1201</v>
      </c>
      <c r="C183" s="13">
        <v>43287</v>
      </c>
      <c r="D183" s="12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3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4">
        <v>178.5</v>
      </c>
      <c r="P183" s="1">
        <v>76</v>
      </c>
      <c r="Q183" s="14">
        <v>13566</v>
      </c>
      <c r="R183" s="14">
        <v>1370.17</v>
      </c>
    </row>
    <row r="184" spans="1:18" ht="14.6" x14ac:dyDescent="0.4">
      <c r="A184" s="1"/>
      <c r="B184" s="8">
        <v>1203</v>
      </c>
      <c r="C184" s="9">
        <v>43285</v>
      </c>
      <c r="D184" s="8">
        <v>4</v>
      </c>
      <c r="E184" s="10" t="s">
        <v>30</v>
      </c>
      <c r="F184" s="10" t="s">
        <v>31</v>
      </c>
      <c r="G184" s="10" t="s">
        <v>31</v>
      </c>
      <c r="H184" s="10" t="s">
        <v>32</v>
      </c>
      <c r="I184" s="10" t="s">
        <v>33</v>
      </c>
      <c r="J184" s="9">
        <v>43287</v>
      </c>
      <c r="K184" s="10" t="s">
        <v>34</v>
      </c>
      <c r="L184" s="10" t="s">
        <v>35</v>
      </c>
      <c r="M184" s="10" t="s">
        <v>107</v>
      </c>
      <c r="N184" s="10" t="s">
        <v>80</v>
      </c>
      <c r="O184" s="11">
        <v>1134</v>
      </c>
      <c r="P184" s="10">
        <v>55</v>
      </c>
      <c r="Q184" s="11">
        <v>62370</v>
      </c>
      <c r="R184" s="11">
        <v>6237</v>
      </c>
    </row>
    <row r="185" spans="1:18" ht="14.6" x14ac:dyDescent="0.4">
      <c r="A185" s="1"/>
      <c r="B185" s="12">
        <v>1204</v>
      </c>
      <c r="C185" s="13">
        <v>43285</v>
      </c>
      <c r="D185" s="12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3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4">
        <v>98</v>
      </c>
      <c r="P185" s="1">
        <v>19</v>
      </c>
      <c r="Q185" s="14">
        <v>1862</v>
      </c>
      <c r="R185" s="14">
        <v>180.61</v>
      </c>
    </row>
    <row r="186" spans="1:18" ht="14.6" x14ac:dyDescent="0.4">
      <c r="A186" s="1"/>
      <c r="B186" s="8">
        <v>1206</v>
      </c>
      <c r="C186" s="9">
        <v>43289</v>
      </c>
      <c r="D186" s="8">
        <v>8</v>
      </c>
      <c r="E186" s="10" t="s">
        <v>41</v>
      </c>
      <c r="F186" s="10" t="s">
        <v>42</v>
      </c>
      <c r="G186" s="10" t="s">
        <v>43</v>
      </c>
      <c r="H186" s="10" t="s">
        <v>44</v>
      </c>
      <c r="I186" s="10" t="s">
        <v>45</v>
      </c>
      <c r="J186" s="9">
        <v>43291</v>
      </c>
      <c r="K186" s="10" t="s">
        <v>46</v>
      </c>
      <c r="L186" s="10" t="s">
        <v>35</v>
      </c>
      <c r="M186" s="10" t="s">
        <v>95</v>
      </c>
      <c r="N186" s="10" t="s">
        <v>96</v>
      </c>
      <c r="O186" s="11">
        <v>487.2</v>
      </c>
      <c r="P186" s="10">
        <v>27</v>
      </c>
      <c r="Q186" s="11">
        <v>13154.4</v>
      </c>
      <c r="R186" s="11">
        <v>1249.67</v>
      </c>
    </row>
    <row r="187" spans="1:18" ht="14.6" x14ac:dyDescent="0.4">
      <c r="A187" s="1"/>
      <c r="B187" s="12">
        <v>1209</v>
      </c>
      <c r="C187" s="13">
        <v>43284</v>
      </c>
      <c r="D187" s="12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3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4">
        <v>140</v>
      </c>
      <c r="P187" s="1">
        <v>99</v>
      </c>
      <c r="Q187" s="14">
        <v>13860</v>
      </c>
      <c r="R187" s="14">
        <v>1330.56</v>
      </c>
    </row>
    <row r="188" spans="1:18" ht="14.6" x14ac:dyDescent="0.4">
      <c r="A188" s="1"/>
      <c r="B188" s="8">
        <v>1210</v>
      </c>
      <c r="C188" s="9">
        <v>43284</v>
      </c>
      <c r="D188" s="8">
        <v>3</v>
      </c>
      <c r="E188" s="10" t="s">
        <v>55</v>
      </c>
      <c r="F188" s="10" t="s">
        <v>56</v>
      </c>
      <c r="G188" s="10" t="s">
        <v>57</v>
      </c>
      <c r="H188" s="10" t="s">
        <v>22</v>
      </c>
      <c r="I188" s="10" t="s">
        <v>23</v>
      </c>
      <c r="J188" s="9">
        <v>43286</v>
      </c>
      <c r="K188" s="10" t="s">
        <v>24</v>
      </c>
      <c r="L188" s="10" t="s">
        <v>58</v>
      </c>
      <c r="M188" s="10" t="s">
        <v>65</v>
      </c>
      <c r="N188" s="10" t="s">
        <v>66</v>
      </c>
      <c r="O188" s="11">
        <v>560</v>
      </c>
      <c r="P188" s="10">
        <v>10</v>
      </c>
      <c r="Q188" s="11">
        <v>5600</v>
      </c>
      <c r="R188" s="11">
        <v>560</v>
      </c>
    </row>
    <row r="189" spans="1:18" ht="14.6" x14ac:dyDescent="0.4">
      <c r="A189" s="1"/>
      <c r="B189" s="12">
        <v>1214</v>
      </c>
      <c r="C189" s="13">
        <v>43291</v>
      </c>
      <c r="D189" s="12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3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4">
        <v>140</v>
      </c>
      <c r="P189" s="1">
        <v>80</v>
      </c>
      <c r="Q189" s="14">
        <v>11200</v>
      </c>
      <c r="R189" s="14">
        <v>1086.4000000000001</v>
      </c>
    </row>
    <row r="190" spans="1:18" ht="14.6" x14ac:dyDescent="0.4">
      <c r="A190" s="1"/>
      <c r="B190" s="8">
        <v>1216</v>
      </c>
      <c r="C190" s="9">
        <v>43291</v>
      </c>
      <c r="D190" s="8">
        <v>10</v>
      </c>
      <c r="E190" s="10" t="s">
        <v>72</v>
      </c>
      <c r="F190" s="10" t="s">
        <v>73</v>
      </c>
      <c r="G190" s="10" t="s">
        <v>74</v>
      </c>
      <c r="H190" s="10" t="s">
        <v>75</v>
      </c>
      <c r="I190" s="10" t="s">
        <v>33</v>
      </c>
      <c r="J190" s="8"/>
      <c r="K190" s="10" t="s">
        <v>34</v>
      </c>
      <c r="L190" s="10"/>
      <c r="M190" s="10" t="s">
        <v>28</v>
      </c>
      <c r="N190" s="10" t="s">
        <v>29</v>
      </c>
      <c r="O190" s="11">
        <v>49</v>
      </c>
      <c r="P190" s="10">
        <v>27</v>
      </c>
      <c r="Q190" s="11">
        <v>1323</v>
      </c>
      <c r="R190" s="11">
        <v>127.01</v>
      </c>
    </row>
    <row r="191" spans="1:18" ht="14.6" x14ac:dyDescent="0.4">
      <c r="A191" s="1"/>
      <c r="B191" s="12">
        <v>1217</v>
      </c>
      <c r="C191" s="13">
        <v>43292</v>
      </c>
      <c r="D191" s="12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2"/>
      <c r="K191" s="1" t="s">
        <v>46</v>
      </c>
      <c r="L191" s="1"/>
      <c r="M191" s="1" t="s">
        <v>65</v>
      </c>
      <c r="N191" s="1" t="s">
        <v>66</v>
      </c>
      <c r="O191" s="14">
        <v>560</v>
      </c>
      <c r="P191" s="1">
        <v>97</v>
      </c>
      <c r="Q191" s="14">
        <v>54320</v>
      </c>
      <c r="R191" s="14">
        <v>5323.36</v>
      </c>
    </row>
    <row r="192" spans="1:18" ht="14.6" x14ac:dyDescent="0.4">
      <c r="A192" s="1"/>
      <c r="B192" s="8">
        <v>1218</v>
      </c>
      <c r="C192" s="9">
        <v>43282</v>
      </c>
      <c r="D192" s="8">
        <v>1</v>
      </c>
      <c r="E192" s="10" t="s">
        <v>85</v>
      </c>
      <c r="F192" s="10" t="s">
        <v>86</v>
      </c>
      <c r="G192" s="10" t="s">
        <v>87</v>
      </c>
      <c r="H192" s="10" t="s">
        <v>44</v>
      </c>
      <c r="I192" s="10" t="s">
        <v>45</v>
      </c>
      <c r="J192" s="8"/>
      <c r="K192" s="10" t="s">
        <v>46</v>
      </c>
      <c r="L192" s="10"/>
      <c r="M192" s="10" t="s">
        <v>88</v>
      </c>
      <c r="N192" s="10" t="s">
        <v>89</v>
      </c>
      <c r="O192" s="11">
        <v>257.60000000000002</v>
      </c>
      <c r="P192" s="10">
        <v>42</v>
      </c>
      <c r="Q192" s="11">
        <v>10819.2</v>
      </c>
      <c r="R192" s="11">
        <v>1125.2</v>
      </c>
    </row>
    <row r="193" spans="1:18" ht="14.6" x14ac:dyDescent="0.4">
      <c r="A193" s="1"/>
      <c r="B193" s="12">
        <v>1219</v>
      </c>
      <c r="C193" s="13">
        <v>43309</v>
      </c>
      <c r="D193" s="12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3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4">
        <v>644</v>
      </c>
      <c r="P193" s="1">
        <v>24</v>
      </c>
      <c r="Q193" s="14">
        <v>15456</v>
      </c>
      <c r="R193" s="14">
        <v>1483.78</v>
      </c>
    </row>
    <row r="194" spans="1:18" ht="14.6" x14ac:dyDescent="0.4">
      <c r="A194" s="1"/>
      <c r="B194" s="8">
        <v>1220</v>
      </c>
      <c r="C194" s="9">
        <v>43290</v>
      </c>
      <c r="D194" s="8">
        <v>9</v>
      </c>
      <c r="E194" s="10" t="s">
        <v>90</v>
      </c>
      <c r="F194" s="10" t="s">
        <v>91</v>
      </c>
      <c r="G194" s="10" t="s">
        <v>51</v>
      </c>
      <c r="H194" s="10" t="s">
        <v>92</v>
      </c>
      <c r="I194" s="10" t="s">
        <v>23</v>
      </c>
      <c r="J194" s="9">
        <v>43292</v>
      </c>
      <c r="K194" s="10" t="s">
        <v>34</v>
      </c>
      <c r="L194" s="10" t="s">
        <v>25</v>
      </c>
      <c r="M194" s="10" t="s">
        <v>59</v>
      </c>
      <c r="N194" s="10" t="s">
        <v>60</v>
      </c>
      <c r="O194" s="11">
        <v>135.1</v>
      </c>
      <c r="P194" s="10">
        <v>90</v>
      </c>
      <c r="Q194" s="11">
        <v>12159</v>
      </c>
      <c r="R194" s="11">
        <v>1167.26</v>
      </c>
    </row>
    <row r="195" spans="1:18" ht="14.6" x14ac:dyDescent="0.4">
      <c r="A195" s="1"/>
      <c r="B195" s="12">
        <v>1221</v>
      </c>
      <c r="C195" s="13">
        <v>43287</v>
      </c>
      <c r="D195" s="12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3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4">
        <v>178.5</v>
      </c>
      <c r="P195" s="1">
        <v>28</v>
      </c>
      <c r="Q195" s="14">
        <v>4998</v>
      </c>
      <c r="R195" s="14">
        <v>499.8</v>
      </c>
    </row>
    <row r="196" spans="1:18" ht="14.6" x14ac:dyDescent="0.4">
      <c r="A196" s="1"/>
      <c r="B196" s="8">
        <v>1222</v>
      </c>
      <c r="C196" s="9">
        <v>43340</v>
      </c>
      <c r="D196" s="8">
        <v>28</v>
      </c>
      <c r="E196" s="10" t="s">
        <v>67</v>
      </c>
      <c r="F196" s="10" t="s">
        <v>68</v>
      </c>
      <c r="G196" s="10" t="s">
        <v>69</v>
      </c>
      <c r="H196" s="10" t="s">
        <v>70</v>
      </c>
      <c r="I196" s="10" t="s">
        <v>71</v>
      </c>
      <c r="J196" s="9">
        <v>43342</v>
      </c>
      <c r="K196" s="10" t="s">
        <v>46</v>
      </c>
      <c r="L196" s="10" t="s">
        <v>25</v>
      </c>
      <c r="M196" s="10" t="s">
        <v>40</v>
      </c>
      <c r="N196" s="10" t="s">
        <v>27</v>
      </c>
      <c r="O196" s="11">
        <v>644</v>
      </c>
      <c r="P196" s="10">
        <v>28</v>
      </c>
      <c r="Q196" s="11">
        <v>18032</v>
      </c>
      <c r="R196" s="11">
        <v>1875.33</v>
      </c>
    </row>
    <row r="197" spans="1:18" ht="14.6" x14ac:dyDescent="0.4">
      <c r="A197" s="1"/>
      <c r="B197" s="12">
        <v>1223</v>
      </c>
      <c r="C197" s="13">
        <v>43320</v>
      </c>
      <c r="D197" s="12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3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4">
        <v>178.5</v>
      </c>
      <c r="P197" s="1">
        <v>57</v>
      </c>
      <c r="Q197" s="14">
        <v>10174.5</v>
      </c>
      <c r="R197" s="14">
        <v>976.75</v>
      </c>
    </row>
    <row r="198" spans="1:18" ht="14.6" x14ac:dyDescent="0.4">
      <c r="A198" s="1"/>
      <c r="B198" s="8">
        <v>1224</v>
      </c>
      <c r="C198" s="9">
        <v>43322</v>
      </c>
      <c r="D198" s="8">
        <v>10</v>
      </c>
      <c r="E198" s="10" t="s">
        <v>72</v>
      </c>
      <c r="F198" s="10" t="s">
        <v>73</v>
      </c>
      <c r="G198" s="10" t="s">
        <v>74</v>
      </c>
      <c r="H198" s="10" t="s">
        <v>75</v>
      </c>
      <c r="I198" s="10" t="s">
        <v>33</v>
      </c>
      <c r="J198" s="9">
        <v>43324</v>
      </c>
      <c r="K198" s="10" t="s">
        <v>24</v>
      </c>
      <c r="L198" s="10" t="s">
        <v>35</v>
      </c>
      <c r="M198" s="10" t="s">
        <v>76</v>
      </c>
      <c r="N198" s="10" t="s">
        <v>27</v>
      </c>
      <c r="O198" s="11">
        <v>41.86</v>
      </c>
      <c r="P198" s="10">
        <v>23</v>
      </c>
      <c r="Q198" s="11">
        <v>962.78</v>
      </c>
      <c r="R198" s="11">
        <v>93.39</v>
      </c>
    </row>
    <row r="199" spans="1:18" ht="14.6" x14ac:dyDescent="0.4">
      <c r="A199" s="1"/>
      <c r="B199" s="12">
        <v>1225</v>
      </c>
      <c r="C199" s="13">
        <v>43319</v>
      </c>
      <c r="D199" s="12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2"/>
      <c r="K199" s="1"/>
      <c r="L199" s="1"/>
      <c r="M199" s="1" t="s">
        <v>40</v>
      </c>
      <c r="N199" s="1" t="s">
        <v>27</v>
      </c>
      <c r="O199" s="14">
        <v>644</v>
      </c>
      <c r="P199" s="1">
        <v>86</v>
      </c>
      <c r="Q199" s="14">
        <v>55384</v>
      </c>
      <c r="R199" s="14">
        <v>5593.78</v>
      </c>
    </row>
    <row r="200" spans="1:18" ht="14.6" x14ac:dyDescent="0.4">
      <c r="A200" s="1"/>
      <c r="B200" s="8">
        <v>1226</v>
      </c>
      <c r="C200" s="9">
        <v>43322</v>
      </c>
      <c r="D200" s="8">
        <v>10</v>
      </c>
      <c r="E200" s="10" t="s">
        <v>72</v>
      </c>
      <c r="F200" s="10" t="s">
        <v>73</v>
      </c>
      <c r="G200" s="10" t="s">
        <v>74</v>
      </c>
      <c r="H200" s="10" t="s">
        <v>75</v>
      </c>
      <c r="I200" s="10" t="s">
        <v>33</v>
      </c>
      <c r="J200" s="9">
        <v>43324</v>
      </c>
      <c r="K200" s="10" t="s">
        <v>34</v>
      </c>
      <c r="L200" s="10"/>
      <c r="M200" s="10" t="s">
        <v>79</v>
      </c>
      <c r="N200" s="10" t="s">
        <v>80</v>
      </c>
      <c r="O200" s="11">
        <v>350</v>
      </c>
      <c r="P200" s="10">
        <v>47</v>
      </c>
      <c r="Q200" s="11">
        <v>16450</v>
      </c>
      <c r="R200" s="11">
        <v>1628.55</v>
      </c>
    </row>
    <row r="201" spans="1:18" ht="14.6" x14ac:dyDescent="0.4">
      <c r="A201" s="1"/>
      <c r="B201" s="12">
        <v>1227</v>
      </c>
      <c r="C201" s="13">
        <v>43322</v>
      </c>
      <c r="D201" s="12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3">
        <v>43324</v>
      </c>
      <c r="K201" s="1" t="s">
        <v>34</v>
      </c>
      <c r="L201" s="1"/>
      <c r="M201" s="1" t="s">
        <v>81</v>
      </c>
      <c r="N201" s="1" t="s">
        <v>82</v>
      </c>
      <c r="O201" s="14">
        <v>308</v>
      </c>
      <c r="P201" s="1">
        <v>97</v>
      </c>
      <c r="Q201" s="14">
        <v>29876</v>
      </c>
      <c r="R201" s="14">
        <v>3107.1</v>
      </c>
    </row>
    <row r="202" spans="1:18" ht="14.6" x14ac:dyDescent="0.4">
      <c r="A202" s="1"/>
      <c r="B202" s="8">
        <v>1228</v>
      </c>
      <c r="C202" s="9">
        <v>43322</v>
      </c>
      <c r="D202" s="8">
        <v>10</v>
      </c>
      <c r="E202" s="10" t="s">
        <v>72</v>
      </c>
      <c r="F202" s="10" t="s">
        <v>73</v>
      </c>
      <c r="G202" s="10" t="s">
        <v>74</v>
      </c>
      <c r="H202" s="10" t="s">
        <v>75</v>
      </c>
      <c r="I202" s="10" t="s">
        <v>33</v>
      </c>
      <c r="J202" s="9">
        <v>43324</v>
      </c>
      <c r="K202" s="10" t="s">
        <v>34</v>
      </c>
      <c r="L202" s="10"/>
      <c r="M202" s="10" t="s">
        <v>47</v>
      </c>
      <c r="N202" s="10" t="s">
        <v>48</v>
      </c>
      <c r="O202" s="11">
        <v>128.80000000000001</v>
      </c>
      <c r="P202" s="10">
        <v>96</v>
      </c>
      <c r="Q202" s="11">
        <v>12364.8</v>
      </c>
      <c r="R202" s="11">
        <v>1211.75</v>
      </c>
    </row>
    <row r="203" spans="1:18" ht="14.6" x14ac:dyDescent="0.4">
      <c r="A203" s="1"/>
      <c r="B203" s="12">
        <v>1229</v>
      </c>
      <c r="C203" s="13">
        <v>43323</v>
      </c>
      <c r="D203" s="12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2"/>
      <c r="K203" s="1" t="s">
        <v>46</v>
      </c>
      <c r="L203" s="1"/>
      <c r="M203" s="1" t="s">
        <v>28</v>
      </c>
      <c r="N203" s="1" t="s">
        <v>29</v>
      </c>
      <c r="O203" s="14">
        <v>49</v>
      </c>
      <c r="P203" s="1">
        <v>31</v>
      </c>
      <c r="Q203" s="14">
        <v>1519</v>
      </c>
      <c r="R203" s="14">
        <v>151.9</v>
      </c>
    </row>
    <row r="204" spans="1:18" ht="14.6" x14ac:dyDescent="0.4">
      <c r="A204" s="1"/>
      <c r="B204" s="8">
        <v>1230</v>
      </c>
      <c r="C204" s="9">
        <v>43323</v>
      </c>
      <c r="D204" s="8">
        <v>11</v>
      </c>
      <c r="E204" s="10" t="s">
        <v>83</v>
      </c>
      <c r="F204" s="10" t="s">
        <v>84</v>
      </c>
      <c r="G204" s="10" t="s">
        <v>84</v>
      </c>
      <c r="H204" s="10" t="s">
        <v>70</v>
      </c>
      <c r="I204" s="10" t="s">
        <v>71</v>
      </c>
      <c r="J204" s="8"/>
      <c r="K204" s="10" t="s">
        <v>46</v>
      </c>
      <c r="L204" s="10"/>
      <c r="M204" s="10" t="s">
        <v>76</v>
      </c>
      <c r="N204" s="10" t="s">
        <v>27</v>
      </c>
      <c r="O204" s="11">
        <v>41.86</v>
      </c>
      <c r="P204" s="10">
        <v>52</v>
      </c>
      <c r="Q204" s="11">
        <v>2176.7199999999998</v>
      </c>
      <c r="R204" s="11">
        <v>224.2</v>
      </c>
    </row>
    <row r="205" spans="1:18" ht="14.6" x14ac:dyDescent="0.4">
      <c r="A205" s="1"/>
      <c r="B205" s="12">
        <v>1231</v>
      </c>
      <c r="C205" s="13">
        <v>43313</v>
      </c>
      <c r="D205" s="12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2"/>
      <c r="K205" s="1"/>
      <c r="L205" s="1"/>
      <c r="M205" s="1" t="s">
        <v>39</v>
      </c>
      <c r="N205" s="1" t="s">
        <v>27</v>
      </c>
      <c r="O205" s="14">
        <v>252</v>
      </c>
      <c r="P205" s="1">
        <v>91</v>
      </c>
      <c r="Q205" s="14">
        <v>22932</v>
      </c>
      <c r="R205" s="14">
        <v>2224.4</v>
      </c>
    </row>
    <row r="206" spans="1:18" ht="14.6" x14ac:dyDescent="0.4">
      <c r="A206" s="1"/>
      <c r="B206" s="8">
        <v>1232</v>
      </c>
      <c r="C206" s="9">
        <v>43313</v>
      </c>
      <c r="D206" s="8">
        <v>1</v>
      </c>
      <c r="E206" s="10" t="s">
        <v>85</v>
      </c>
      <c r="F206" s="10" t="s">
        <v>86</v>
      </c>
      <c r="G206" s="10" t="s">
        <v>87</v>
      </c>
      <c r="H206" s="10" t="s">
        <v>44</v>
      </c>
      <c r="I206" s="10" t="s">
        <v>45</v>
      </c>
      <c r="J206" s="8"/>
      <c r="K206" s="10"/>
      <c r="L206" s="10"/>
      <c r="M206" s="10" t="s">
        <v>40</v>
      </c>
      <c r="N206" s="10" t="s">
        <v>27</v>
      </c>
      <c r="O206" s="11">
        <v>644</v>
      </c>
      <c r="P206" s="10">
        <v>14</v>
      </c>
      <c r="Q206" s="11">
        <v>9016</v>
      </c>
      <c r="R206" s="11">
        <v>892.58</v>
      </c>
    </row>
    <row r="207" spans="1:18" ht="14.6" x14ac:dyDescent="0.4">
      <c r="A207" s="1"/>
      <c r="B207" s="12">
        <v>1233</v>
      </c>
      <c r="C207" s="13">
        <v>43313</v>
      </c>
      <c r="D207" s="12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2"/>
      <c r="K207" s="1"/>
      <c r="L207" s="1"/>
      <c r="M207" s="1" t="s">
        <v>76</v>
      </c>
      <c r="N207" s="1" t="s">
        <v>27</v>
      </c>
      <c r="O207" s="14">
        <v>41.86</v>
      </c>
      <c r="P207" s="1">
        <v>44</v>
      </c>
      <c r="Q207" s="14">
        <v>1841.84</v>
      </c>
      <c r="R207" s="14">
        <v>186.03</v>
      </c>
    </row>
    <row r="208" spans="1:18" ht="14.6" x14ac:dyDescent="0.4">
      <c r="A208" s="1"/>
      <c r="B208" s="8">
        <v>1234</v>
      </c>
      <c r="C208" s="9">
        <v>43340</v>
      </c>
      <c r="D208" s="8">
        <v>28</v>
      </c>
      <c r="E208" s="10" t="s">
        <v>67</v>
      </c>
      <c r="F208" s="10" t="s">
        <v>68</v>
      </c>
      <c r="G208" s="10" t="s">
        <v>69</v>
      </c>
      <c r="H208" s="10" t="s">
        <v>70</v>
      </c>
      <c r="I208" s="10" t="s">
        <v>71</v>
      </c>
      <c r="J208" s="9">
        <v>43342</v>
      </c>
      <c r="K208" s="10" t="s">
        <v>46</v>
      </c>
      <c r="L208" s="10" t="s">
        <v>35</v>
      </c>
      <c r="M208" s="10" t="s">
        <v>59</v>
      </c>
      <c r="N208" s="10" t="s">
        <v>60</v>
      </c>
      <c r="O208" s="11">
        <v>135.1</v>
      </c>
      <c r="P208" s="10">
        <v>97</v>
      </c>
      <c r="Q208" s="11">
        <v>13104.7</v>
      </c>
      <c r="R208" s="11">
        <v>1336.68</v>
      </c>
    </row>
    <row r="209" spans="1:18" ht="14.6" x14ac:dyDescent="0.4">
      <c r="A209" s="1"/>
      <c r="B209" s="12">
        <v>1235</v>
      </c>
      <c r="C209" s="13">
        <v>43340</v>
      </c>
      <c r="D209" s="12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3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4">
        <v>257.60000000000002</v>
      </c>
      <c r="P209" s="1">
        <v>80</v>
      </c>
      <c r="Q209" s="14">
        <v>20608</v>
      </c>
      <c r="R209" s="14">
        <v>2102.02</v>
      </c>
    </row>
    <row r="210" spans="1:18" ht="14.6" x14ac:dyDescent="0.4">
      <c r="A210" s="1"/>
      <c r="B210" s="8">
        <v>1236</v>
      </c>
      <c r="C210" s="9">
        <v>43321</v>
      </c>
      <c r="D210" s="8">
        <v>9</v>
      </c>
      <c r="E210" s="10" t="s">
        <v>90</v>
      </c>
      <c r="F210" s="10" t="s">
        <v>91</v>
      </c>
      <c r="G210" s="10" t="s">
        <v>51</v>
      </c>
      <c r="H210" s="10" t="s">
        <v>92</v>
      </c>
      <c r="I210" s="10" t="s">
        <v>23</v>
      </c>
      <c r="J210" s="9">
        <v>43323</v>
      </c>
      <c r="K210" s="10" t="s">
        <v>34</v>
      </c>
      <c r="L210" s="10" t="s">
        <v>25</v>
      </c>
      <c r="M210" s="10" t="s">
        <v>93</v>
      </c>
      <c r="N210" s="10" t="s">
        <v>94</v>
      </c>
      <c r="O210" s="11">
        <v>273</v>
      </c>
      <c r="P210" s="10">
        <v>66</v>
      </c>
      <c r="Q210" s="11">
        <v>18018</v>
      </c>
      <c r="R210" s="11">
        <v>1855.85</v>
      </c>
    </row>
    <row r="211" spans="1:18" ht="14.6" x14ac:dyDescent="0.4">
      <c r="A211" s="1"/>
      <c r="B211" s="12">
        <v>1237</v>
      </c>
      <c r="C211" s="13">
        <v>43321</v>
      </c>
      <c r="D211" s="12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3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4">
        <v>487.2</v>
      </c>
      <c r="P211" s="1">
        <v>32</v>
      </c>
      <c r="Q211" s="14">
        <v>15590.4</v>
      </c>
      <c r="R211" s="14">
        <v>1559.04</v>
      </c>
    </row>
    <row r="212" spans="1:18" ht="14.6" x14ac:dyDescent="0.4">
      <c r="A212" s="1"/>
      <c r="B212" s="8">
        <v>1238</v>
      </c>
      <c r="C212" s="9">
        <v>43318</v>
      </c>
      <c r="D212" s="8">
        <v>6</v>
      </c>
      <c r="E212" s="10" t="s">
        <v>61</v>
      </c>
      <c r="F212" s="10" t="s">
        <v>62</v>
      </c>
      <c r="G212" s="10" t="s">
        <v>63</v>
      </c>
      <c r="H212" s="10" t="s">
        <v>64</v>
      </c>
      <c r="I212" s="10" t="s">
        <v>45</v>
      </c>
      <c r="J212" s="9">
        <v>43320</v>
      </c>
      <c r="K212" s="10" t="s">
        <v>24</v>
      </c>
      <c r="L212" s="10" t="s">
        <v>35</v>
      </c>
      <c r="M212" s="10" t="s">
        <v>26</v>
      </c>
      <c r="N212" s="10" t="s">
        <v>27</v>
      </c>
      <c r="O212" s="11">
        <v>196</v>
      </c>
      <c r="P212" s="10">
        <v>52</v>
      </c>
      <c r="Q212" s="11">
        <v>10192</v>
      </c>
      <c r="R212" s="11">
        <v>1019.2</v>
      </c>
    </row>
    <row r="213" spans="1:18" ht="14.6" x14ac:dyDescent="0.4">
      <c r="A213" s="1"/>
      <c r="B213" s="12">
        <v>1239</v>
      </c>
      <c r="C213" s="13">
        <v>43320</v>
      </c>
      <c r="D213" s="12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3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4">
        <v>560</v>
      </c>
      <c r="P213" s="1">
        <v>78</v>
      </c>
      <c r="Q213" s="14">
        <v>43680</v>
      </c>
      <c r="R213" s="14">
        <v>4455.3599999999997</v>
      </c>
    </row>
    <row r="214" spans="1:18" ht="14.6" x14ac:dyDescent="0.4">
      <c r="A214" s="1"/>
      <c r="B214" s="8">
        <v>1240</v>
      </c>
      <c r="C214" s="9">
        <v>43320</v>
      </c>
      <c r="D214" s="8">
        <v>8</v>
      </c>
      <c r="E214" s="10" t="s">
        <v>41</v>
      </c>
      <c r="F214" s="10" t="s">
        <v>42</v>
      </c>
      <c r="G214" s="10" t="s">
        <v>43</v>
      </c>
      <c r="H214" s="10" t="s">
        <v>44</v>
      </c>
      <c r="I214" s="10" t="s">
        <v>45</v>
      </c>
      <c r="J214" s="9">
        <v>43322</v>
      </c>
      <c r="K214" s="10" t="s">
        <v>24</v>
      </c>
      <c r="L214" s="10" t="s">
        <v>25</v>
      </c>
      <c r="M214" s="10" t="s">
        <v>47</v>
      </c>
      <c r="N214" s="10" t="s">
        <v>48</v>
      </c>
      <c r="O214" s="11">
        <v>128.80000000000001</v>
      </c>
      <c r="P214" s="10">
        <v>54</v>
      </c>
      <c r="Q214" s="11">
        <v>6955.2</v>
      </c>
      <c r="R214" s="11">
        <v>688.56</v>
      </c>
    </row>
    <row r="215" spans="1:18" ht="14.6" x14ac:dyDescent="0.4">
      <c r="A215" s="1"/>
      <c r="B215" s="12">
        <v>1241</v>
      </c>
      <c r="C215" s="13">
        <v>43337</v>
      </c>
      <c r="D215" s="12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3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4">
        <v>140</v>
      </c>
      <c r="P215" s="1">
        <v>55</v>
      </c>
      <c r="Q215" s="14">
        <v>7700</v>
      </c>
      <c r="R215" s="14">
        <v>731.5</v>
      </c>
    </row>
    <row r="216" spans="1:18" ht="14.6" x14ac:dyDescent="0.4">
      <c r="A216" s="1"/>
      <c r="B216" s="8">
        <v>1242</v>
      </c>
      <c r="C216" s="9">
        <v>43338</v>
      </c>
      <c r="D216" s="8">
        <v>26</v>
      </c>
      <c r="E216" s="10" t="s">
        <v>100</v>
      </c>
      <c r="F216" s="10" t="s">
        <v>84</v>
      </c>
      <c r="G216" s="10" t="s">
        <v>84</v>
      </c>
      <c r="H216" s="10" t="s">
        <v>70</v>
      </c>
      <c r="I216" s="10" t="s">
        <v>71</v>
      </c>
      <c r="J216" s="9">
        <v>43340</v>
      </c>
      <c r="K216" s="10" t="s">
        <v>46</v>
      </c>
      <c r="L216" s="10" t="s">
        <v>35</v>
      </c>
      <c r="M216" s="10" t="s">
        <v>105</v>
      </c>
      <c r="N216" s="10" t="s">
        <v>106</v>
      </c>
      <c r="O216" s="11">
        <v>298.89999999999998</v>
      </c>
      <c r="P216" s="10">
        <v>60</v>
      </c>
      <c r="Q216" s="11">
        <v>17934</v>
      </c>
      <c r="R216" s="11">
        <v>1811.33</v>
      </c>
    </row>
    <row r="217" spans="1:18" ht="14.6" x14ac:dyDescent="0.4">
      <c r="A217" s="1"/>
      <c r="B217" s="12">
        <v>1243</v>
      </c>
      <c r="C217" s="13">
        <v>43338</v>
      </c>
      <c r="D217" s="12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3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4">
        <v>135.1</v>
      </c>
      <c r="P217" s="1">
        <v>19</v>
      </c>
      <c r="Q217" s="14">
        <v>2566.9</v>
      </c>
      <c r="R217" s="14">
        <v>243.86</v>
      </c>
    </row>
    <row r="218" spans="1:18" ht="14.6" x14ac:dyDescent="0.4">
      <c r="A218" s="1"/>
      <c r="B218" s="8">
        <v>1244</v>
      </c>
      <c r="C218" s="9">
        <v>43338</v>
      </c>
      <c r="D218" s="8">
        <v>26</v>
      </c>
      <c r="E218" s="10" t="s">
        <v>100</v>
      </c>
      <c r="F218" s="10" t="s">
        <v>84</v>
      </c>
      <c r="G218" s="10" t="s">
        <v>84</v>
      </c>
      <c r="H218" s="10" t="s">
        <v>70</v>
      </c>
      <c r="I218" s="10" t="s">
        <v>71</v>
      </c>
      <c r="J218" s="9">
        <v>43340</v>
      </c>
      <c r="K218" s="10" t="s">
        <v>46</v>
      </c>
      <c r="L218" s="10" t="s">
        <v>35</v>
      </c>
      <c r="M218" s="10" t="s">
        <v>88</v>
      </c>
      <c r="N218" s="10" t="s">
        <v>89</v>
      </c>
      <c r="O218" s="11">
        <v>257.60000000000002</v>
      </c>
      <c r="P218" s="10">
        <v>66</v>
      </c>
      <c r="Q218" s="11">
        <v>17001.599999999999</v>
      </c>
      <c r="R218" s="11">
        <v>1751.16</v>
      </c>
    </row>
    <row r="219" spans="1:18" ht="14.6" x14ac:dyDescent="0.4">
      <c r="A219" s="1"/>
      <c r="B219" s="12">
        <v>1245</v>
      </c>
      <c r="C219" s="13">
        <v>43341</v>
      </c>
      <c r="D219" s="12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3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4">
        <v>196</v>
      </c>
      <c r="P219" s="1">
        <v>42</v>
      </c>
      <c r="Q219" s="14">
        <v>8232</v>
      </c>
      <c r="R219" s="14">
        <v>831.43</v>
      </c>
    </row>
    <row r="220" spans="1:18" ht="14.6" x14ac:dyDescent="0.4">
      <c r="A220" s="1"/>
      <c r="B220" s="8">
        <v>1246</v>
      </c>
      <c r="C220" s="9">
        <v>43318</v>
      </c>
      <c r="D220" s="8">
        <v>6</v>
      </c>
      <c r="E220" s="10" t="s">
        <v>61</v>
      </c>
      <c r="F220" s="10" t="s">
        <v>62</v>
      </c>
      <c r="G220" s="10" t="s">
        <v>63</v>
      </c>
      <c r="H220" s="10" t="s">
        <v>64</v>
      </c>
      <c r="I220" s="10" t="s">
        <v>45</v>
      </c>
      <c r="J220" s="9">
        <v>43320</v>
      </c>
      <c r="K220" s="10" t="s">
        <v>46</v>
      </c>
      <c r="L220" s="10" t="s">
        <v>25</v>
      </c>
      <c r="M220" s="10" t="s">
        <v>53</v>
      </c>
      <c r="N220" s="10" t="s">
        <v>54</v>
      </c>
      <c r="O220" s="11">
        <v>178.5</v>
      </c>
      <c r="P220" s="10">
        <v>72</v>
      </c>
      <c r="Q220" s="11">
        <v>12852</v>
      </c>
      <c r="R220" s="11">
        <v>1246.6400000000001</v>
      </c>
    </row>
    <row r="221" spans="1:18" ht="14.6" x14ac:dyDescent="0.4">
      <c r="A221" s="1"/>
      <c r="B221" s="12">
        <v>1248</v>
      </c>
      <c r="C221" s="13">
        <v>43316</v>
      </c>
      <c r="D221" s="12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3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4">
        <v>1134</v>
      </c>
      <c r="P221" s="1">
        <v>32</v>
      </c>
      <c r="Q221" s="14">
        <v>36288</v>
      </c>
      <c r="R221" s="14">
        <v>3519.94</v>
      </c>
    </row>
    <row r="222" spans="1:18" ht="14.6" x14ac:dyDescent="0.4">
      <c r="A222" s="1"/>
      <c r="B222" s="8">
        <v>1249</v>
      </c>
      <c r="C222" s="9">
        <v>43316</v>
      </c>
      <c r="D222" s="8">
        <v>4</v>
      </c>
      <c r="E222" s="10" t="s">
        <v>30</v>
      </c>
      <c r="F222" s="10" t="s">
        <v>31</v>
      </c>
      <c r="G222" s="10" t="s">
        <v>31</v>
      </c>
      <c r="H222" s="10" t="s">
        <v>32</v>
      </c>
      <c r="I222" s="10" t="s">
        <v>33</v>
      </c>
      <c r="J222" s="9">
        <v>43318</v>
      </c>
      <c r="K222" s="10" t="s">
        <v>34</v>
      </c>
      <c r="L222" s="10" t="s">
        <v>35</v>
      </c>
      <c r="M222" s="10" t="s">
        <v>108</v>
      </c>
      <c r="N222" s="10" t="s">
        <v>109</v>
      </c>
      <c r="O222" s="11">
        <v>98</v>
      </c>
      <c r="P222" s="10">
        <v>76</v>
      </c>
      <c r="Q222" s="11">
        <v>7448</v>
      </c>
      <c r="R222" s="11">
        <v>752.25</v>
      </c>
    </row>
    <row r="223" spans="1:18" ht="14.6" x14ac:dyDescent="0.4">
      <c r="A223" s="1"/>
      <c r="B223" s="12">
        <v>1250</v>
      </c>
      <c r="C223" s="13">
        <v>43353</v>
      </c>
      <c r="D223" s="12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3">
        <v>43355</v>
      </c>
      <c r="K223" s="1" t="s">
        <v>34</v>
      </c>
      <c r="L223" s="1"/>
      <c r="M223" s="1" t="s">
        <v>47</v>
      </c>
      <c r="N223" s="1" t="s">
        <v>48</v>
      </c>
      <c r="O223" s="14">
        <v>128.80000000000001</v>
      </c>
      <c r="P223" s="1">
        <v>83</v>
      </c>
      <c r="Q223" s="14">
        <v>10690.4</v>
      </c>
      <c r="R223" s="14">
        <v>1047.6600000000001</v>
      </c>
    </row>
    <row r="224" spans="1:18" ht="14.6" x14ac:dyDescent="0.4">
      <c r="A224" s="1"/>
      <c r="B224" s="8">
        <v>1251</v>
      </c>
      <c r="C224" s="9">
        <v>43354</v>
      </c>
      <c r="D224" s="8">
        <v>11</v>
      </c>
      <c r="E224" s="10" t="s">
        <v>83</v>
      </c>
      <c r="F224" s="10" t="s">
        <v>84</v>
      </c>
      <c r="G224" s="10" t="s">
        <v>84</v>
      </c>
      <c r="H224" s="10" t="s">
        <v>70</v>
      </c>
      <c r="I224" s="10" t="s">
        <v>71</v>
      </c>
      <c r="J224" s="8"/>
      <c r="K224" s="10" t="s">
        <v>46</v>
      </c>
      <c r="L224" s="10"/>
      <c r="M224" s="10" t="s">
        <v>28</v>
      </c>
      <c r="N224" s="10" t="s">
        <v>29</v>
      </c>
      <c r="O224" s="11">
        <v>49</v>
      </c>
      <c r="P224" s="10">
        <v>91</v>
      </c>
      <c r="Q224" s="11">
        <v>4459</v>
      </c>
      <c r="R224" s="11">
        <v>436.98</v>
      </c>
    </row>
    <row r="225" spans="1:18" ht="14.6" x14ac:dyDescent="0.4">
      <c r="A225" s="1"/>
      <c r="B225" s="12">
        <v>1252</v>
      </c>
      <c r="C225" s="13">
        <v>43354</v>
      </c>
      <c r="D225" s="12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2"/>
      <c r="K225" s="1" t="s">
        <v>46</v>
      </c>
      <c r="L225" s="1"/>
      <c r="M225" s="1" t="s">
        <v>76</v>
      </c>
      <c r="N225" s="1" t="s">
        <v>27</v>
      </c>
      <c r="O225" s="14">
        <v>41.86</v>
      </c>
      <c r="P225" s="1">
        <v>64</v>
      </c>
      <c r="Q225" s="14">
        <v>2679.04</v>
      </c>
      <c r="R225" s="14">
        <v>273.26</v>
      </c>
    </row>
    <row r="226" spans="1:18" ht="14.6" x14ac:dyDescent="0.4">
      <c r="A226" s="1"/>
      <c r="B226" s="8">
        <v>1253</v>
      </c>
      <c r="C226" s="9">
        <v>43344</v>
      </c>
      <c r="D226" s="8">
        <v>1</v>
      </c>
      <c r="E226" s="10" t="s">
        <v>85</v>
      </c>
      <c r="F226" s="10" t="s">
        <v>86</v>
      </c>
      <c r="G226" s="10" t="s">
        <v>87</v>
      </c>
      <c r="H226" s="10" t="s">
        <v>44</v>
      </c>
      <c r="I226" s="10" t="s">
        <v>45</v>
      </c>
      <c r="J226" s="8"/>
      <c r="K226" s="10"/>
      <c r="L226" s="10"/>
      <c r="M226" s="10" t="s">
        <v>39</v>
      </c>
      <c r="N226" s="10" t="s">
        <v>27</v>
      </c>
      <c r="O226" s="11">
        <v>252</v>
      </c>
      <c r="P226" s="10">
        <v>58</v>
      </c>
      <c r="Q226" s="11">
        <v>14616</v>
      </c>
      <c r="R226" s="11">
        <v>1446.98</v>
      </c>
    </row>
    <row r="227" spans="1:18" ht="14.6" x14ac:dyDescent="0.4">
      <c r="A227" s="1"/>
      <c r="B227" s="12">
        <v>1254</v>
      </c>
      <c r="C227" s="13">
        <v>43344</v>
      </c>
      <c r="D227" s="12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2"/>
      <c r="K227" s="1"/>
      <c r="L227" s="1"/>
      <c r="M227" s="1" t="s">
        <v>40</v>
      </c>
      <c r="N227" s="1" t="s">
        <v>27</v>
      </c>
      <c r="O227" s="14">
        <v>644</v>
      </c>
      <c r="P227" s="1">
        <v>97</v>
      </c>
      <c r="Q227" s="14">
        <v>62468</v>
      </c>
      <c r="R227" s="14">
        <v>6496.67</v>
      </c>
    </row>
    <row r="228" spans="1:18" ht="14.6" x14ac:dyDescent="0.4">
      <c r="A228" s="1"/>
      <c r="B228" s="8">
        <v>1255</v>
      </c>
      <c r="C228" s="9">
        <v>43344</v>
      </c>
      <c r="D228" s="8">
        <v>1</v>
      </c>
      <c r="E228" s="10" t="s">
        <v>85</v>
      </c>
      <c r="F228" s="10" t="s">
        <v>86</v>
      </c>
      <c r="G228" s="10" t="s">
        <v>87</v>
      </c>
      <c r="H228" s="10" t="s">
        <v>44</v>
      </c>
      <c r="I228" s="10" t="s">
        <v>45</v>
      </c>
      <c r="J228" s="8"/>
      <c r="K228" s="10"/>
      <c r="L228" s="10"/>
      <c r="M228" s="10" t="s">
        <v>76</v>
      </c>
      <c r="N228" s="10" t="s">
        <v>27</v>
      </c>
      <c r="O228" s="11">
        <v>41.86</v>
      </c>
      <c r="P228" s="10">
        <v>14</v>
      </c>
      <c r="Q228" s="11">
        <v>586.04</v>
      </c>
      <c r="R228" s="11">
        <v>60.95</v>
      </c>
    </row>
    <row r="229" spans="1:18" ht="14.6" x14ac:dyDescent="0.4">
      <c r="A229" s="1"/>
      <c r="B229" s="12">
        <v>1256</v>
      </c>
      <c r="C229" s="13">
        <v>43371</v>
      </c>
      <c r="D229" s="12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3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4">
        <v>135.1</v>
      </c>
      <c r="P229" s="1">
        <v>68</v>
      </c>
      <c r="Q229" s="14">
        <v>9186.7999999999993</v>
      </c>
      <c r="R229" s="14">
        <v>900.31</v>
      </c>
    </row>
    <row r="230" spans="1:18" ht="14.6" x14ac:dyDescent="0.4">
      <c r="A230" s="1"/>
      <c r="B230" s="8">
        <v>1257</v>
      </c>
      <c r="C230" s="9">
        <v>43371</v>
      </c>
      <c r="D230" s="8">
        <v>28</v>
      </c>
      <c r="E230" s="10" t="s">
        <v>67</v>
      </c>
      <c r="F230" s="10" t="s">
        <v>68</v>
      </c>
      <c r="G230" s="10" t="s">
        <v>69</v>
      </c>
      <c r="H230" s="10" t="s">
        <v>70</v>
      </c>
      <c r="I230" s="10" t="s">
        <v>71</v>
      </c>
      <c r="J230" s="9">
        <v>43373</v>
      </c>
      <c r="K230" s="10" t="s">
        <v>46</v>
      </c>
      <c r="L230" s="10" t="s">
        <v>35</v>
      </c>
      <c r="M230" s="10" t="s">
        <v>88</v>
      </c>
      <c r="N230" s="10" t="s">
        <v>89</v>
      </c>
      <c r="O230" s="11">
        <v>257.60000000000002</v>
      </c>
      <c r="P230" s="10">
        <v>32</v>
      </c>
      <c r="Q230" s="11">
        <v>8243.2000000000007</v>
      </c>
      <c r="R230" s="11">
        <v>824.32</v>
      </c>
    </row>
    <row r="231" spans="1:18" ht="14.6" x14ac:dyDescent="0.4">
      <c r="A231" s="1"/>
      <c r="B231" s="12">
        <v>1258</v>
      </c>
      <c r="C231" s="13">
        <v>43352</v>
      </c>
      <c r="D231" s="12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3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4">
        <v>273</v>
      </c>
      <c r="P231" s="1">
        <v>48</v>
      </c>
      <c r="Q231" s="14">
        <v>13104</v>
      </c>
      <c r="R231" s="14">
        <v>1323.5</v>
      </c>
    </row>
    <row r="232" spans="1:18" ht="14.6" x14ac:dyDescent="0.4">
      <c r="A232" s="1"/>
      <c r="B232" s="8">
        <v>1259</v>
      </c>
      <c r="C232" s="9">
        <v>43352</v>
      </c>
      <c r="D232" s="8">
        <v>9</v>
      </c>
      <c r="E232" s="10" t="s">
        <v>90</v>
      </c>
      <c r="F232" s="10" t="s">
        <v>91</v>
      </c>
      <c r="G232" s="10" t="s">
        <v>51</v>
      </c>
      <c r="H232" s="10" t="s">
        <v>92</v>
      </c>
      <c r="I232" s="10" t="s">
        <v>23</v>
      </c>
      <c r="J232" s="9">
        <v>43354</v>
      </c>
      <c r="K232" s="10" t="s">
        <v>34</v>
      </c>
      <c r="L232" s="10" t="s">
        <v>25</v>
      </c>
      <c r="M232" s="10" t="s">
        <v>95</v>
      </c>
      <c r="N232" s="10" t="s">
        <v>96</v>
      </c>
      <c r="O232" s="11">
        <v>487.2</v>
      </c>
      <c r="P232" s="10">
        <v>57</v>
      </c>
      <c r="Q232" s="11">
        <v>27770.400000000001</v>
      </c>
      <c r="R232" s="11">
        <v>2721.5</v>
      </c>
    </row>
    <row r="233" spans="1:18" ht="14.6" x14ac:dyDescent="0.4">
      <c r="A233" s="1"/>
      <c r="B233" s="12">
        <v>1260</v>
      </c>
      <c r="C233" s="13">
        <v>43349</v>
      </c>
      <c r="D233" s="12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3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4">
        <v>196</v>
      </c>
      <c r="P233" s="1">
        <v>67</v>
      </c>
      <c r="Q233" s="14">
        <v>13132</v>
      </c>
      <c r="R233" s="14">
        <v>1378.86</v>
      </c>
    </row>
    <row r="234" spans="1:18" ht="14.6" x14ac:dyDescent="0.4">
      <c r="A234" s="1"/>
      <c r="B234" s="8">
        <v>1261</v>
      </c>
      <c r="C234" s="9">
        <v>43351</v>
      </c>
      <c r="D234" s="8">
        <v>8</v>
      </c>
      <c r="E234" s="10" t="s">
        <v>41</v>
      </c>
      <c r="F234" s="10" t="s">
        <v>42</v>
      </c>
      <c r="G234" s="10" t="s">
        <v>43</v>
      </c>
      <c r="H234" s="10" t="s">
        <v>44</v>
      </c>
      <c r="I234" s="10" t="s">
        <v>45</v>
      </c>
      <c r="J234" s="9">
        <v>43353</v>
      </c>
      <c r="K234" s="10" t="s">
        <v>24</v>
      </c>
      <c r="L234" s="10" t="s">
        <v>25</v>
      </c>
      <c r="M234" s="10" t="s">
        <v>65</v>
      </c>
      <c r="N234" s="10" t="s">
        <v>66</v>
      </c>
      <c r="O234" s="11">
        <v>560</v>
      </c>
      <c r="P234" s="10">
        <v>48</v>
      </c>
      <c r="Q234" s="11">
        <v>26880</v>
      </c>
      <c r="R234" s="11">
        <v>2634.24</v>
      </c>
    </row>
    <row r="235" spans="1:18" ht="14.6" x14ac:dyDescent="0.4">
      <c r="A235" s="1"/>
      <c r="B235" s="12">
        <v>1262</v>
      </c>
      <c r="C235" s="13">
        <v>43351</v>
      </c>
      <c r="D235" s="12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3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4">
        <v>128.80000000000001</v>
      </c>
      <c r="P235" s="1">
        <v>77</v>
      </c>
      <c r="Q235" s="14">
        <v>9917.6</v>
      </c>
      <c r="R235" s="14">
        <v>1011.6</v>
      </c>
    </row>
    <row r="236" spans="1:18" ht="14.6" x14ac:dyDescent="0.4">
      <c r="A236" s="1"/>
      <c r="B236" s="8">
        <v>1263</v>
      </c>
      <c r="C236" s="9">
        <v>43368</v>
      </c>
      <c r="D236" s="8">
        <v>25</v>
      </c>
      <c r="E236" s="10" t="s">
        <v>99</v>
      </c>
      <c r="F236" s="10" t="s">
        <v>73</v>
      </c>
      <c r="G236" s="10" t="s">
        <v>74</v>
      </c>
      <c r="H236" s="10" t="s">
        <v>75</v>
      </c>
      <c r="I236" s="10" t="s">
        <v>33</v>
      </c>
      <c r="J236" s="9">
        <v>43370</v>
      </c>
      <c r="K236" s="10" t="s">
        <v>34</v>
      </c>
      <c r="L236" s="10" t="s">
        <v>58</v>
      </c>
      <c r="M236" s="10" t="s">
        <v>104</v>
      </c>
      <c r="N236" s="10" t="s">
        <v>48</v>
      </c>
      <c r="O236" s="11">
        <v>140</v>
      </c>
      <c r="P236" s="10">
        <v>94</v>
      </c>
      <c r="Q236" s="11">
        <v>13160</v>
      </c>
      <c r="R236" s="11">
        <v>1368.64</v>
      </c>
    </row>
    <row r="237" spans="1:18" ht="14.6" x14ac:dyDescent="0.4">
      <c r="A237" s="1"/>
      <c r="B237" s="12">
        <v>1264</v>
      </c>
      <c r="C237" s="13">
        <v>43369</v>
      </c>
      <c r="D237" s="12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3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4">
        <v>298.89999999999998</v>
      </c>
      <c r="P237" s="1">
        <v>54</v>
      </c>
      <c r="Q237" s="14">
        <v>16140.6</v>
      </c>
      <c r="R237" s="14">
        <v>1694.76</v>
      </c>
    </row>
    <row r="238" spans="1:18" ht="14.6" x14ac:dyDescent="0.4">
      <c r="A238" s="1"/>
      <c r="B238" s="8">
        <v>1265</v>
      </c>
      <c r="C238" s="9">
        <v>43369</v>
      </c>
      <c r="D238" s="8">
        <v>26</v>
      </c>
      <c r="E238" s="10" t="s">
        <v>100</v>
      </c>
      <c r="F238" s="10" t="s">
        <v>84</v>
      </c>
      <c r="G238" s="10" t="s">
        <v>84</v>
      </c>
      <c r="H238" s="10" t="s">
        <v>70</v>
      </c>
      <c r="I238" s="10" t="s">
        <v>71</v>
      </c>
      <c r="J238" s="9">
        <v>43371</v>
      </c>
      <c r="K238" s="10" t="s">
        <v>46</v>
      </c>
      <c r="L238" s="10" t="s">
        <v>35</v>
      </c>
      <c r="M238" s="10" t="s">
        <v>59</v>
      </c>
      <c r="N238" s="10" t="s">
        <v>60</v>
      </c>
      <c r="O238" s="11">
        <v>135.1</v>
      </c>
      <c r="P238" s="10">
        <v>43</v>
      </c>
      <c r="Q238" s="11">
        <v>5809.3</v>
      </c>
      <c r="R238" s="11">
        <v>563.5</v>
      </c>
    </row>
    <row r="239" spans="1:18" ht="14.6" x14ac:dyDescent="0.4">
      <c r="A239" s="1"/>
      <c r="B239" s="12">
        <v>1266</v>
      </c>
      <c r="C239" s="13">
        <v>43369</v>
      </c>
      <c r="D239" s="12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3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4">
        <v>257.60000000000002</v>
      </c>
      <c r="P239" s="1">
        <v>71</v>
      </c>
      <c r="Q239" s="14">
        <v>18289.599999999999</v>
      </c>
      <c r="R239" s="14">
        <v>1883.83</v>
      </c>
    </row>
    <row r="240" spans="1:18" ht="14.6" x14ac:dyDescent="0.4">
      <c r="A240" s="1"/>
      <c r="B240" s="8">
        <v>1267</v>
      </c>
      <c r="C240" s="9">
        <v>43372</v>
      </c>
      <c r="D240" s="8">
        <v>29</v>
      </c>
      <c r="E240" s="10" t="s">
        <v>49</v>
      </c>
      <c r="F240" s="10" t="s">
        <v>50</v>
      </c>
      <c r="G240" s="10" t="s">
        <v>51</v>
      </c>
      <c r="H240" s="10" t="s">
        <v>52</v>
      </c>
      <c r="I240" s="10" t="s">
        <v>23</v>
      </c>
      <c r="J240" s="9">
        <v>43374</v>
      </c>
      <c r="K240" s="10" t="s">
        <v>24</v>
      </c>
      <c r="L240" s="10" t="s">
        <v>25</v>
      </c>
      <c r="M240" s="10" t="s">
        <v>26</v>
      </c>
      <c r="N240" s="10" t="s">
        <v>27</v>
      </c>
      <c r="O240" s="11">
        <v>196</v>
      </c>
      <c r="P240" s="10">
        <v>50</v>
      </c>
      <c r="Q240" s="11">
        <v>9800</v>
      </c>
      <c r="R240" s="11">
        <v>940.8</v>
      </c>
    </row>
    <row r="241" spans="1:18" ht="14.6" x14ac:dyDescent="0.4">
      <c r="A241" s="1"/>
      <c r="B241" s="12">
        <v>1268</v>
      </c>
      <c r="C241" s="13">
        <v>43349</v>
      </c>
      <c r="D241" s="12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3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4">
        <v>178.5</v>
      </c>
      <c r="P241" s="1">
        <v>96</v>
      </c>
      <c r="Q241" s="14">
        <v>17136</v>
      </c>
      <c r="R241" s="14">
        <v>1679.33</v>
      </c>
    </row>
    <row r="242" spans="1:18" ht="14.6" x14ac:dyDescent="0.4">
      <c r="A242" s="1"/>
      <c r="B242" s="8">
        <v>1270</v>
      </c>
      <c r="C242" s="9">
        <v>43347</v>
      </c>
      <c r="D242" s="8">
        <v>4</v>
      </c>
      <c r="E242" s="10" t="s">
        <v>30</v>
      </c>
      <c r="F242" s="10" t="s">
        <v>31</v>
      </c>
      <c r="G242" s="10" t="s">
        <v>31</v>
      </c>
      <c r="H242" s="10" t="s">
        <v>32</v>
      </c>
      <c r="I242" s="10" t="s">
        <v>33</v>
      </c>
      <c r="J242" s="9">
        <v>43349</v>
      </c>
      <c r="K242" s="10" t="s">
        <v>34</v>
      </c>
      <c r="L242" s="10" t="s">
        <v>35</v>
      </c>
      <c r="M242" s="10" t="s">
        <v>107</v>
      </c>
      <c r="N242" s="10" t="s">
        <v>80</v>
      </c>
      <c r="O242" s="11">
        <v>1134</v>
      </c>
      <c r="P242" s="10">
        <v>54</v>
      </c>
      <c r="Q242" s="11">
        <v>61236</v>
      </c>
      <c r="R242" s="11">
        <v>6123.6</v>
      </c>
    </row>
    <row r="243" spans="1:18" ht="14.6" x14ac:dyDescent="0.4">
      <c r="A243" s="1"/>
      <c r="B243" s="12">
        <v>1271</v>
      </c>
      <c r="C243" s="13">
        <v>43347</v>
      </c>
      <c r="D243" s="12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3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4">
        <v>98</v>
      </c>
      <c r="P243" s="1">
        <v>39</v>
      </c>
      <c r="Q243" s="14">
        <v>3822</v>
      </c>
      <c r="R243" s="14">
        <v>382.2</v>
      </c>
    </row>
    <row r="244" spans="1:18" ht="14.6" x14ac:dyDescent="0.4">
      <c r="A244" s="1"/>
      <c r="B244" s="8">
        <v>1273</v>
      </c>
      <c r="C244" s="9">
        <v>43351</v>
      </c>
      <c r="D244" s="8">
        <v>8</v>
      </c>
      <c r="E244" s="10" t="s">
        <v>41</v>
      </c>
      <c r="F244" s="10" t="s">
        <v>42</v>
      </c>
      <c r="G244" s="10" t="s">
        <v>43</v>
      </c>
      <c r="H244" s="10" t="s">
        <v>44</v>
      </c>
      <c r="I244" s="10" t="s">
        <v>45</v>
      </c>
      <c r="J244" s="9">
        <v>43353</v>
      </c>
      <c r="K244" s="10" t="s">
        <v>46</v>
      </c>
      <c r="L244" s="10" t="s">
        <v>35</v>
      </c>
      <c r="M244" s="10" t="s">
        <v>95</v>
      </c>
      <c r="N244" s="10" t="s">
        <v>96</v>
      </c>
      <c r="O244" s="11">
        <v>487.2</v>
      </c>
      <c r="P244" s="10">
        <v>63</v>
      </c>
      <c r="Q244" s="11">
        <v>30693.599999999999</v>
      </c>
      <c r="R244" s="11">
        <v>3222.83</v>
      </c>
    </row>
    <row r="245" spans="1:18" ht="14.6" x14ac:dyDescent="0.4">
      <c r="A245" s="1"/>
      <c r="B245" s="12">
        <v>1276</v>
      </c>
      <c r="C245" s="13">
        <v>43346</v>
      </c>
      <c r="D245" s="12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3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4">
        <v>140</v>
      </c>
      <c r="P245" s="1">
        <v>71</v>
      </c>
      <c r="Q245" s="14">
        <v>9940</v>
      </c>
      <c r="R245" s="14">
        <v>1023.82</v>
      </c>
    </row>
    <row r="246" spans="1:18" ht="14.6" x14ac:dyDescent="0.4">
      <c r="A246" s="1"/>
      <c r="B246" s="8">
        <v>1277</v>
      </c>
      <c r="C246" s="9">
        <v>43346</v>
      </c>
      <c r="D246" s="8">
        <v>3</v>
      </c>
      <c r="E246" s="10" t="s">
        <v>55</v>
      </c>
      <c r="F246" s="10" t="s">
        <v>56</v>
      </c>
      <c r="G246" s="10" t="s">
        <v>57</v>
      </c>
      <c r="H246" s="10" t="s">
        <v>22</v>
      </c>
      <c r="I246" s="10" t="s">
        <v>23</v>
      </c>
      <c r="J246" s="9">
        <v>43348</v>
      </c>
      <c r="K246" s="10" t="s">
        <v>24</v>
      </c>
      <c r="L246" s="10" t="s">
        <v>58</v>
      </c>
      <c r="M246" s="10" t="s">
        <v>65</v>
      </c>
      <c r="N246" s="10" t="s">
        <v>66</v>
      </c>
      <c r="O246" s="11">
        <v>560</v>
      </c>
      <c r="P246" s="10">
        <v>88</v>
      </c>
      <c r="Q246" s="11">
        <v>49280</v>
      </c>
      <c r="R246" s="11">
        <v>5125.12</v>
      </c>
    </row>
    <row r="247" spans="1:18" ht="14.6" x14ac:dyDescent="0.4">
      <c r="A247" s="1"/>
      <c r="B247" s="12">
        <v>1281</v>
      </c>
      <c r="C247" s="13">
        <v>43353</v>
      </c>
      <c r="D247" s="12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3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4">
        <v>140</v>
      </c>
      <c r="P247" s="1">
        <v>59</v>
      </c>
      <c r="Q247" s="14">
        <v>8260</v>
      </c>
      <c r="R247" s="14">
        <v>834.26</v>
      </c>
    </row>
    <row r="248" spans="1:18" ht="14.6" x14ac:dyDescent="0.4">
      <c r="A248" s="1"/>
      <c r="B248" s="8">
        <v>1282</v>
      </c>
      <c r="C248" s="9">
        <v>43379</v>
      </c>
      <c r="D248" s="8">
        <v>6</v>
      </c>
      <c r="E248" s="10" t="s">
        <v>61</v>
      </c>
      <c r="F248" s="10" t="s">
        <v>62</v>
      </c>
      <c r="G248" s="10" t="s">
        <v>63</v>
      </c>
      <c r="H248" s="10" t="s">
        <v>64</v>
      </c>
      <c r="I248" s="10" t="s">
        <v>45</v>
      </c>
      <c r="J248" s="9">
        <v>43381</v>
      </c>
      <c r="K248" s="10" t="s">
        <v>24</v>
      </c>
      <c r="L248" s="10" t="s">
        <v>35</v>
      </c>
      <c r="M248" s="10" t="s">
        <v>65</v>
      </c>
      <c r="N248" s="10" t="s">
        <v>66</v>
      </c>
      <c r="O248" s="11">
        <v>560</v>
      </c>
      <c r="P248" s="10">
        <v>94</v>
      </c>
      <c r="Q248" s="11">
        <v>52640</v>
      </c>
      <c r="R248" s="11">
        <v>5264</v>
      </c>
    </row>
    <row r="249" spans="1:18" ht="14.6" x14ac:dyDescent="0.4">
      <c r="A249" s="1"/>
      <c r="B249" s="12">
        <v>1283</v>
      </c>
      <c r="C249" s="13">
        <v>43401</v>
      </c>
      <c r="D249" s="12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3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4">
        <v>644</v>
      </c>
      <c r="P249" s="1">
        <v>86</v>
      </c>
      <c r="Q249" s="14">
        <v>55384</v>
      </c>
      <c r="R249" s="14">
        <v>5316.86</v>
      </c>
    </row>
    <row r="250" spans="1:18" ht="14.6" x14ac:dyDescent="0.4">
      <c r="A250" s="1"/>
      <c r="B250" s="8">
        <v>1284</v>
      </c>
      <c r="C250" s="9">
        <v>43381</v>
      </c>
      <c r="D250" s="8">
        <v>8</v>
      </c>
      <c r="E250" s="10" t="s">
        <v>41</v>
      </c>
      <c r="F250" s="10" t="s">
        <v>42</v>
      </c>
      <c r="G250" s="10" t="s">
        <v>43</v>
      </c>
      <c r="H250" s="10" t="s">
        <v>44</v>
      </c>
      <c r="I250" s="10" t="s">
        <v>45</v>
      </c>
      <c r="J250" s="9">
        <v>43383</v>
      </c>
      <c r="K250" s="10" t="s">
        <v>46</v>
      </c>
      <c r="L250" s="10" t="s">
        <v>25</v>
      </c>
      <c r="M250" s="10" t="s">
        <v>53</v>
      </c>
      <c r="N250" s="10" t="s">
        <v>54</v>
      </c>
      <c r="O250" s="11">
        <v>178.5</v>
      </c>
      <c r="P250" s="10">
        <v>61</v>
      </c>
      <c r="Q250" s="11">
        <v>10888.5</v>
      </c>
      <c r="R250" s="11">
        <v>1099.74</v>
      </c>
    </row>
    <row r="251" spans="1:18" ht="14.6" x14ac:dyDescent="0.4">
      <c r="A251" s="1"/>
      <c r="B251" s="12">
        <v>1285</v>
      </c>
      <c r="C251" s="13">
        <v>43383</v>
      </c>
      <c r="D251" s="12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3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4">
        <v>41.86</v>
      </c>
      <c r="P251" s="1">
        <v>32</v>
      </c>
      <c r="Q251" s="14">
        <v>1339.52</v>
      </c>
      <c r="R251" s="14">
        <v>136.63</v>
      </c>
    </row>
    <row r="252" spans="1:18" ht="14.6" x14ac:dyDescent="0.4">
      <c r="A252" s="1"/>
      <c r="B252" s="8">
        <v>1286</v>
      </c>
      <c r="C252" s="9">
        <v>43380</v>
      </c>
      <c r="D252" s="8">
        <v>7</v>
      </c>
      <c r="E252" s="10" t="s">
        <v>77</v>
      </c>
      <c r="F252" s="10" t="s">
        <v>78</v>
      </c>
      <c r="G252" s="10" t="s">
        <v>78</v>
      </c>
      <c r="H252" s="10" t="s">
        <v>44</v>
      </c>
      <c r="I252" s="10" t="s">
        <v>45</v>
      </c>
      <c r="J252" s="8"/>
      <c r="K252" s="10"/>
      <c r="L252" s="10"/>
      <c r="M252" s="10" t="s">
        <v>40</v>
      </c>
      <c r="N252" s="10" t="s">
        <v>27</v>
      </c>
      <c r="O252" s="11">
        <v>644</v>
      </c>
      <c r="P252" s="10">
        <v>62</v>
      </c>
      <c r="Q252" s="11">
        <v>39928</v>
      </c>
      <c r="R252" s="11">
        <v>4072.66</v>
      </c>
    </row>
    <row r="253" spans="1:18" ht="14.6" x14ac:dyDescent="0.4">
      <c r="A253" s="1"/>
      <c r="B253" s="12">
        <v>1287</v>
      </c>
      <c r="C253" s="13">
        <v>43383</v>
      </c>
      <c r="D253" s="12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3">
        <v>43385</v>
      </c>
      <c r="K253" s="1" t="s">
        <v>34</v>
      </c>
      <c r="L253" s="1"/>
      <c r="M253" s="1" t="s">
        <v>79</v>
      </c>
      <c r="N253" s="1" t="s">
        <v>80</v>
      </c>
      <c r="O253" s="14">
        <v>350</v>
      </c>
      <c r="P253" s="1">
        <v>60</v>
      </c>
      <c r="Q253" s="14">
        <v>21000</v>
      </c>
      <c r="R253" s="14">
        <v>2163</v>
      </c>
    </row>
    <row r="254" spans="1:18" ht="14.6" x14ac:dyDescent="0.4">
      <c r="A254" s="1"/>
      <c r="B254" s="8">
        <v>1288</v>
      </c>
      <c r="C254" s="9">
        <v>43383</v>
      </c>
      <c r="D254" s="8">
        <v>10</v>
      </c>
      <c r="E254" s="10" t="s">
        <v>72</v>
      </c>
      <c r="F254" s="10" t="s">
        <v>73</v>
      </c>
      <c r="G254" s="10" t="s">
        <v>74</v>
      </c>
      <c r="H254" s="10" t="s">
        <v>75</v>
      </c>
      <c r="I254" s="10" t="s">
        <v>33</v>
      </c>
      <c r="J254" s="9">
        <v>43385</v>
      </c>
      <c r="K254" s="10" t="s">
        <v>34</v>
      </c>
      <c r="L254" s="10"/>
      <c r="M254" s="10" t="s">
        <v>81</v>
      </c>
      <c r="N254" s="10" t="s">
        <v>82</v>
      </c>
      <c r="O254" s="11">
        <v>308</v>
      </c>
      <c r="P254" s="10">
        <v>51</v>
      </c>
      <c r="Q254" s="11">
        <v>15708</v>
      </c>
      <c r="R254" s="11">
        <v>1539.38</v>
      </c>
    </row>
    <row r="255" spans="1:18" ht="14.6" x14ac:dyDescent="0.4">
      <c r="A255" s="1"/>
      <c r="B255" s="12">
        <v>1289</v>
      </c>
      <c r="C255" s="13">
        <v>43383</v>
      </c>
      <c r="D255" s="12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3">
        <v>43385</v>
      </c>
      <c r="K255" s="1" t="s">
        <v>34</v>
      </c>
      <c r="L255" s="1"/>
      <c r="M255" s="1" t="s">
        <v>47</v>
      </c>
      <c r="N255" s="1" t="s">
        <v>48</v>
      </c>
      <c r="O255" s="14">
        <v>128.80000000000001</v>
      </c>
      <c r="P255" s="1">
        <v>49</v>
      </c>
      <c r="Q255" s="14">
        <v>6311.2</v>
      </c>
      <c r="R255" s="14">
        <v>624.80999999999995</v>
      </c>
    </row>
    <row r="256" spans="1:18" ht="14.6" x14ac:dyDescent="0.4">
      <c r="A256" s="1"/>
      <c r="B256" s="8">
        <v>1290</v>
      </c>
      <c r="C256" s="9">
        <v>43384</v>
      </c>
      <c r="D256" s="8">
        <v>11</v>
      </c>
      <c r="E256" s="10" t="s">
        <v>83</v>
      </c>
      <c r="F256" s="10" t="s">
        <v>84</v>
      </c>
      <c r="G256" s="10" t="s">
        <v>84</v>
      </c>
      <c r="H256" s="10" t="s">
        <v>70</v>
      </c>
      <c r="I256" s="10" t="s">
        <v>71</v>
      </c>
      <c r="J256" s="8"/>
      <c r="K256" s="10" t="s">
        <v>46</v>
      </c>
      <c r="L256" s="10"/>
      <c r="M256" s="10" t="s">
        <v>28</v>
      </c>
      <c r="N256" s="10" t="s">
        <v>29</v>
      </c>
      <c r="O256" s="11">
        <v>49</v>
      </c>
      <c r="P256" s="10">
        <v>20</v>
      </c>
      <c r="Q256" s="11">
        <v>980</v>
      </c>
      <c r="R256" s="11">
        <v>97.02</v>
      </c>
    </row>
    <row r="257" spans="1:18" ht="14.6" x14ac:dyDescent="0.4">
      <c r="A257" s="1"/>
      <c r="B257" s="12">
        <v>1291</v>
      </c>
      <c r="C257" s="13">
        <v>43384</v>
      </c>
      <c r="D257" s="12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2"/>
      <c r="K257" s="1" t="s">
        <v>46</v>
      </c>
      <c r="L257" s="1"/>
      <c r="M257" s="1" t="s">
        <v>76</v>
      </c>
      <c r="N257" s="1" t="s">
        <v>27</v>
      </c>
      <c r="O257" s="14">
        <v>41.86</v>
      </c>
      <c r="P257" s="1">
        <v>49</v>
      </c>
      <c r="Q257" s="14">
        <v>2051.14</v>
      </c>
      <c r="R257" s="14">
        <v>205.11</v>
      </c>
    </row>
    <row r="258" spans="1:18" ht="14.6" x14ac:dyDescent="0.4">
      <c r="A258" s="1"/>
      <c r="B258" s="8">
        <v>1292</v>
      </c>
      <c r="C258" s="9">
        <v>43374</v>
      </c>
      <c r="D258" s="8">
        <v>1</v>
      </c>
      <c r="E258" s="10" t="s">
        <v>85</v>
      </c>
      <c r="F258" s="10" t="s">
        <v>86</v>
      </c>
      <c r="G258" s="10" t="s">
        <v>87</v>
      </c>
      <c r="H258" s="10" t="s">
        <v>44</v>
      </c>
      <c r="I258" s="10" t="s">
        <v>45</v>
      </c>
      <c r="J258" s="8"/>
      <c r="K258" s="10"/>
      <c r="L258" s="10"/>
      <c r="M258" s="10" t="s">
        <v>39</v>
      </c>
      <c r="N258" s="10" t="s">
        <v>27</v>
      </c>
      <c r="O258" s="11">
        <v>252</v>
      </c>
      <c r="P258" s="10">
        <v>22</v>
      </c>
      <c r="Q258" s="11">
        <v>5544</v>
      </c>
      <c r="R258" s="11">
        <v>532.22</v>
      </c>
    </row>
    <row r="259" spans="1:18" ht="14.6" x14ac:dyDescent="0.4">
      <c r="A259" s="1"/>
      <c r="B259" s="12">
        <v>1293</v>
      </c>
      <c r="C259" s="13">
        <v>43374</v>
      </c>
      <c r="D259" s="12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2"/>
      <c r="K259" s="1"/>
      <c r="L259" s="1"/>
      <c r="M259" s="1" t="s">
        <v>40</v>
      </c>
      <c r="N259" s="1" t="s">
        <v>27</v>
      </c>
      <c r="O259" s="14">
        <v>644</v>
      </c>
      <c r="P259" s="1">
        <v>73</v>
      </c>
      <c r="Q259" s="14">
        <v>47012</v>
      </c>
      <c r="R259" s="14">
        <v>4748.21</v>
      </c>
    </row>
    <row r="260" spans="1:18" ht="14.6" x14ac:dyDescent="0.4">
      <c r="A260" s="1"/>
      <c r="B260" s="8">
        <v>1294</v>
      </c>
      <c r="C260" s="9">
        <v>43374</v>
      </c>
      <c r="D260" s="8">
        <v>1</v>
      </c>
      <c r="E260" s="10" t="s">
        <v>85</v>
      </c>
      <c r="F260" s="10" t="s">
        <v>86</v>
      </c>
      <c r="G260" s="10" t="s">
        <v>87</v>
      </c>
      <c r="H260" s="10" t="s">
        <v>44</v>
      </c>
      <c r="I260" s="10" t="s">
        <v>45</v>
      </c>
      <c r="J260" s="8"/>
      <c r="K260" s="10"/>
      <c r="L260" s="10"/>
      <c r="M260" s="10" t="s">
        <v>76</v>
      </c>
      <c r="N260" s="10" t="s">
        <v>27</v>
      </c>
      <c r="O260" s="11">
        <v>41.86</v>
      </c>
      <c r="P260" s="10">
        <v>85</v>
      </c>
      <c r="Q260" s="11">
        <v>3558.1</v>
      </c>
      <c r="R260" s="11">
        <v>345.14</v>
      </c>
    </row>
    <row r="261" spans="1:18" ht="14.6" x14ac:dyDescent="0.4">
      <c r="A261" s="1"/>
      <c r="B261" s="12">
        <v>1295</v>
      </c>
      <c r="C261" s="13">
        <v>43401</v>
      </c>
      <c r="D261" s="12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3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4">
        <v>135.1</v>
      </c>
      <c r="P261" s="1">
        <v>44</v>
      </c>
      <c r="Q261" s="14">
        <v>5944.4</v>
      </c>
      <c r="R261" s="14">
        <v>618.22</v>
      </c>
    </row>
    <row r="262" spans="1:18" ht="14.6" x14ac:dyDescent="0.4">
      <c r="A262" s="1"/>
      <c r="B262" s="8">
        <v>1296</v>
      </c>
      <c r="C262" s="9">
        <v>43401</v>
      </c>
      <c r="D262" s="8">
        <v>28</v>
      </c>
      <c r="E262" s="10" t="s">
        <v>67</v>
      </c>
      <c r="F262" s="10" t="s">
        <v>68</v>
      </c>
      <c r="G262" s="10" t="s">
        <v>69</v>
      </c>
      <c r="H262" s="10" t="s">
        <v>70</v>
      </c>
      <c r="I262" s="10" t="s">
        <v>71</v>
      </c>
      <c r="J262" s="9">
        <v>43403</v>
      </c>
      <c r="K262" s="10" t="s">
        <v>46</v>
      </c>
      <c r="L262" s="10" t="s">
        <v>35</v>
      </c>
      <c r="M262" s="10" t="s">
        <v>88</v>
      </c>
      <c r="N262" s="10" t="s">
        <v>89</v>
      </c>
      <c r="O262" s="11">
        <v>257.60000000000002</v>
      </c>
      <c r="P262" s="10">
        <v>24</v>
      </c>
      <c r="Q262" s="11">
        <v>6182.4</v>
      </c>
      <c r="R262" s="11">
        <v>599.69000000000005</v>
      </c>
    </row>
    <row r="263" spans="1:18" ht="14.6" x14ac:dyDescent="0.4">
      <c r="A263" s="1"/>
      <c r="B263" s="12">
        <v>1297</v>
      </c>
      <c r="C263" s="13">
        <v>43382</v>
      </c>
      <c r="D263" s="12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3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4">
        <v>273</v>
      </c>
      <c r="P263" s="1">
        <v>64</v>
      </c>
      <c r="Q263" s="14">
        <v>17472</v>
      </c>
      <c r="R263" s="14">
        <v>1677.31</v>
      </c>
    </row>
    <row r="264" spans="1:18" ht="14.6" x14ac:dyDescent="0.4">
      <c r="A264" s="1"/>
      <c r="B264" s="8">
        <v>1298</v>
      </c>
      <c r="C264" s="9">
        <v>43382</v>
      </c>
      <c r="D264" s="8">
        <v>9</v>
      </c>
      <c r="E264" s="10" t="s">
        <v>90</v>
      </c>
      <c r="F264" s="10" t="s">
        <v>91</v>
      </c>
      <c r="G264" s="10" t="s">
        <v>51</v>
      </c>
      <c r="H264" s="10" t="s">
        <v>92</v>
      </c>
      <c r="I264" s="10" t="s">
        <v>23</v>
      </c>
      <c r="J264" s="9">
        <v>43384</v>
      </c>
      <c r="K264" s="10" t="s">
        <v>34</v>
      </c>
      <c r="L264" s="10" t="s">
        <v>25</v>
      </c>
      <c r="M264" s="10" t="s">
        <v>95</v>
      </c>
      <c r="N264" s="10" t="s">
        <v>96</v>
      </c>
      <c r="O264" s="11">
        <v>487.2</v>
      </c>
      <c r="P264" s="10">
        <v>70</v>
      </c>
      <c r="Q264" s="11">
        <v>34104</v>
      </c>
      <c r="R264" s="11">
        <v>3444.5</v>
      </c>
    </row>
    <row r="265" spans="1:18" ht="14.6" x14ac:dyDescent="0.4">
      <c r="A265" s="1"/>
      <c r="B265" s="12">
        <v>1299</v>
      </c>
      <c r="C265" s="13">
        <v>43379</v>
      </c>
      <c r="D265" s="12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3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4">
        <v>196</v>
      </c>
      <c r="P265" s="1">
        <v>98</v>
      </c>
      <c r="Q265" s="14">
        <v>19208</v>
      </c>
      <c r="R265" s="14">
        <v>1940.01</v>
      </c>
    </row>
    <row r="266" spans="1:18" ht="14.6" x14ac:dyDescent="0.4">
      <c r="A266" s="1"/>
      <c r="B266" s="8">
        <v>1300</v>
      </c>
      <c r="C266" s="9">
        <v>43381</v>
      </c>
      <c r="D266" s="8">
        <v>8</v>
      </c>
      <c r="E266" s="10" t="s">
        <v>41</v>
      </c>
      <c r="F266" s="10" t="s">
        <v>42</v>
      </c>
      <c r="G266" s="10" t="s">
        <v>43</v>
      </c>
      <c r="H266" s="10" t="s">
        <v>44</v>
      </c>
      <c r="I266" s="10" t="s">
        <v>45</v>
      </c>
      <c r="J266" s="9">
        <v>43383</v>
      </c>
      <c r="K266" s="10" t="s">
        <v>24</v>
      </c>
      <c r="L266" s="10" t="s">
        <v>25</v>
      </c>
      <c r="M266" s="10" t="s">
        <v>65</v>
      </c>
      <c r="N266" s="10" t="s">
        <v>66</v>
      </c>
      <c r="O266" s="11">
        <v>560</v>
      </c>
      <c r="P266" s="10">
        <v>48</v>
      </c>
      <c r="Q266" s="11">
        <v>26880</v>
      </c>
      <c r="R266" s="11">
        <v>2634.24</v>
      </c>
    </row>
    <row r="267" spans="1:18" ht="14.6" x14ac:dyDescent="0.4">
      <c r="A267" s="1"/>
      <c r="B267" s="12">
        <v>1301</v>
      </c>
      <c r="C267" s="13">
        <v>43381</v>
      </c>
      <c r="D267" s="12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3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4">
        <v>128.80000000000001</v>
      </c>
      <c r="P267" s="1">
        <v>100</v>
      </c>
      <c r="Q267" s="14">
        <v>12880</v>
      </c>
      <c r="R267" s="14">
        <v>1275.1199999999999</v>
      </c>
    </row>
    <row r="268" spans="1:18" ht="14.6" x14ac:dyDescent="0.4">
      <c r="A268" s="1"/>
      <c r="B268" s="8">
        <v>1302</v>
      </c>
      <c r="C268" s="9">
        <v>43398</v>
      </c>
      <c r="D268" s="8">
        <v>25</v>
      </c>
      <c r="E268" s="10" t="s">
        <v>99</v>
      </c>
      <c r="F268" s="10" t="s">
        <v>73</v>
      </c>
      <c r="G268" s="10" t="s">
        <v>74</v>
      </c>
      <c r="H268" s="10" t="s">
        <v>75</v>
      </c>
      <c r="I268" s="10" t="s">
        <v>33</v>
      </c>
      <c r="J268" s="9">
        <v>43400</v>
      </c>
      <c r="K268" s="10" t="s">
        <v>34</v>
      </c>
      <c r="L268" s="10" t="s">
        <v>58</v>
      </c>
      <c r="M268" s="10" t="s">
        <v>104</v>
      </c>
      <c r="N268" s="10" t="s">
        <v>48</v>
      </c>
      <c r="O268" s="11">
        <v>140</v>
      </c>
      <c r="P268" s="10">
        <v>90</v>
      </c>
      <c r="Q268" s="11">
        <v>12600</v>
      </c>
      <c r="R268" s="11">
        <v>1222.2</v>
      </c>
    </row>
    <row r="269" spans="1:18" ht="14.6" x14ac:dyDescent="0.4">
      <c r="A269" s="1"/>
      <c r="B269" s="12">
        <v>1303</v>
      </c>
      <c r="C269" s="13">
        <v>43399</v>
      </c>
      <c r="D269" s="12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3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4">
        <v>298.89999999999998</v>
      </c>
      <c r="P269" s="1">
        <v>49</v>
      </c>
      <c r="Q269" s="14">
        <v>14646.1</v>
      </c>
      <c r="R269" s="14">
        <v>1435.32</v>
      </c>
    </row>
    <row r="270" spans="1:18" ht="14.6" x14ac:dyDescent="0.4">
      <c r="A270" s="1"/>
      <c r="B270" s="8">
        <v>1304</v>
      </c>
      <c r="C270" s="9">
        <v>43399</v>
      </c>
      <c r="D270" s="8">
        <v>26</v>
      </c>
      <c r="E270" s="10" t="s">
        <v>100</v>
      </c>
      <c r="F270" s="10" t="s">
        <v>84</v>
      </c>
      <c r="G270" s="10" t="s">
        <v>84</v>
      </c>
      <c r="H270" s="10" t="s">
        <v>70</v>
      </c>
      <c r="I270" s="10" t="s">
        <v>71</v>
      </c>
      <c r="J270" s="9">
        <v>43401</v>
      </c>
      <c r="K270" s="10" t="s">
        <v>46</v>
      </c>
      <c r="L270" s="10" t="s">
        <v>35</v>
      </c>
      <c r="M270" s="10" t="s">
        <v>59</v>
      </c>
      <c r="N270" s="10" t="s">
        <v>60</v>
      </c>
      <c r="O270" s="11">
        <v>135.1</v>
      </c>
      <c r="P270" s="10">
        <v>71</v>
      </c>
      <c r="Q270" s="11">
        <v>9592.1</v>
      </c>
      <c r="R270" s="11">
        <v>920.84</v>
      </c>
    </row>
    <row r="271" spans="1:18" ht="14.6" x14ac:dyDescent="0.4">
      <c r="A271" s="1"/>
      <c r="B271" s="12">
        <v>1305</v>
      </c>
      <c r="C271" s="13">
        <v>43399</v>
      </c>
      <c r="D271" s="12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3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4">
        <v>257.60000000000002</v>
      </c>
      <c r="P271" s="1">
        <v>10</v>
      </c>
      <c r="Q271" s="14">
        <v>2576</v>
      </c>
      <c r="R271" s="14">
        <v>267.89999999999998</v>
      </c>
    </row>
    <row r="272" spans="1:18" ht="14.6" x14ac:dyDescent="0.4">
      <c r="A272" s="1"/>
      <c r="B272" s="8">
        <v>1306</v>
      </c>
      <c r="C272" s="9">
        <v>43402</v>
      </c>
      <c r="D272" s="8">
        <v>29</v>
      </c>
      <c r="E272" s="10" t="s">
        <v>49</v>
      </c>
      <c r="F272" s="10" t="s">
        <v>50</v>
      </c>
      <c r="G272" s="10" t="s">
        <v>51</v>
      </c>
      <c r="H272" s="10" t="s">
        <v>52</v>
      </c>
      <c r="I272" s="10" t="s">
        <v>23</v>
      </c>
      <c r="J272" s="9">
        <v>43404</v>
      </c>
      <c r="K272" s="10" t="s">
        <v>24</v>
      </c>
      <c r="L272" s="10" t="s">
        <v>25</v>
      </c>
      <c r="M272" s="10" t="s">
        <v>26</v>
      </c>
      <c r="N272" s="10" t="s">
        <v>27</v>
      </c>
      <c r="O272" s="11">
        <v>196</v>
      </c>
      <c r="P272" s="10">
        <v>78</v>
      </c>
      <c r="Q272" s="11">
        <v>15288</v>
      </c>
      <c r="R272" s="11">
        <v>1574.66</v>
      </c>
    </row>
    <row r="273" spans="1:18" ht="14.6" x14ac:dyDescent="0.4">
      <c r="A273" s="1"/>
      <c r="B273" s="12">
        <v>1307</v>
      </c>
      <c r="C273" s="13">
        <v>43379</v>
      </c>
      <c r="D273" s="12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3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4">
        <v>178.5</v>
      </c>
      <c r="P273" s="1">
        <v>44</v>
      </c>
      <c r="Q273" s="14">
        <v>7854</v>
      </c>
      <c r="R273" s="14">
        <v>753.98</v>
      </c>
    </row>
    <row r="274" spans="1:18" ht="14.6" x14ac:dyDescent="0.4">
      <c r="A274" s="1"/>
      <c r="B274" s="8">
        <v>1309</v>
      </c>
      <c r="C274" s="9">
        <v>43377</v>
      </c>
      <c r="D274" s="8">
        <v>4</v>
      </c>
      <c r="E274" s="10" t="s">
        <v>30</v>
      </c>
      <c r="F274" s="10" t="s">
        <v>31</v>
      </c>
      <c r="G274" s="10" t="s">
        <v>31</v>
      </c>
      <c r="H274" s="10" t="s">
        <v>32</v>
      </c>
      <c r="I274" s="10" t="s">
        <v>33</v>
      </c>
      <c r="J274" s="9">
        <v>43379</v>
      </c>
      <c r="K274" s="10" t="s">
        <v>34</v>
      </c>
      <c r="L274" s="10" t="s">
        <v>35</v>
      </c>
      <c r="M274" s="10" t="s">
        <v>107</v>
      </c>
      <c r="N274" s="10" t="s">
        <v>80</v>
      </c>
      <c r="O274" s="11">
        <v>1134</v>
      </c>
      <c r="P274" s="10">
        <v>82</v>
      </c>
      <c r="Q274" s="11">
        <v>92988</v>
      </c>
      <c r="R274" s="11">
        <v>9763.74</v>
      </c>
    </row>
    <row r="275" spans="1:18" ht="14.6" x14ac:dyDescent="0.4">
      <c r="A275" s="1"/>
      <c r="B275" s="12">
        <v>1310</v>
      </c>
      <c r="C275" s="13">
        <v>43377</v>
      </c>
      <c r="D275" s="12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3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4">
        <v>98</v>
      </c>
      <c r="P275" s="1">
        <v>29</v>
      </c>
      <c r="Q275" s="14">
        <v>2842</v>
      </c>
      <c r="R275" s="14">
        <v>284.2</v>
      </c>
    </row>
    <row r="276" spans="1:18" ht="14.6" x14ac:dyDescent="0.4">
      <c r="A276" s="1"/>
      <c r="B276" s="8">
        <v>1312</v>
      </c>
      <c r="C276" s="9">
        <v>43381</v>
      </c>
      <c r="D276" s="8">
        <v>8</v>
      </c>
      <c r="E276" s="10" t="s">
        <v>41</v>
      </c>
      <c r="F276" s="10" t="s">
        <v>42</v>
      </c>
      <c r="G276" s="10" t="s">
        <v>43</v>
      </c>
      <c r="H276" s="10" t="s">
        <v>44</v>
      </c>
      <c r="I276" s="10" t="s">
        <v>45</v>
      </c>
      <c r="J276" s="9">
        <v>43383</v>
      </c>
      <c r="K276" s="10" t="s">
        <v>46</v>
      </c>
      <c r="L276" s="10" t="s">
        <v>35</v>
      </c>
      <c r="M276" s="10" t="s">
        <v>95</v>
      </c>
      <c r="N276" s="10" t="s">
        <v>96</v>
      </c>
      <c r="O276" s="11">
        <v>487.2</v>
      </c>
      <c r="P276" s="10">
        <v>93</v>
      </c>
      <c r="Q276" s="11">
        <v>45309.599999999999</v>
      </c>
      <c r="R276" s="11">
        <v>4395.03</v>
      </c>
    </row>
    <row r="277" spans="1:18" ht="14.6" x14ac:dyDescent="0.4">
      <c r="A277" s="1"/>
      <c r="B277" s="12">
        <v>1315</v>
      </c>
      <c r="C277" s="13">
        <v>43376</v>
      </c>
      <c r="D277" s="12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3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4">
        <v>140</v>
      </c>
      <c r="P277" s="1">
        <v>11</v>
      </c>
      <c r="Q277" s="14">
        <v>1540</v>
      </c>
      <c r="R277" s="14">
        <v>160.16</v>
      </c>
    </row>
    <row r="278" spans="1:18" ht="14.6" x14ac:dyDescent="0.4">
      <c r="A278" s="1"/>
      <c r="B278" s="8">
        <v>1316</v>
      </c>
      <c r="C278" s="9">
        <v>43376</v>
      </c>
      <c r="D278" s="8">
        <v>3</v>
      </c>
      <c r="E278" s="10" t="s">
        <v>55</v>
      </c>
      <c r="F278" s="10" t="s">
        <v>56</v>
      </c>
      <c r="G278" s="10" t="s">
        <v>57</v>
      </c>
      <c r="H278" s="10" t="s">
        <v>22</v>
      </c>
      <c r="I278" s="10" t="s">
        <v>23</v>
      </c>
      <c r="J278" s="9">
        <v>43378</v>
      </c>
      <c r="K278" s="10" t="s">
        <v>24</v>
      </c>
      <c r="L278" s="10" t="s">
        <v>58</v>
      </c>
      <c r="M278" s="10" t="s">
        <v>65</v>
      </c>
      <c r="N278" s="10" t="s">
        <v>66</v>
      </c>
      <c r="O278" s="11">
        <v>560</v>
      </c>
      <c r="P278" s="10">
        <v>91</v>
      </c>
      <c r="Q278" s="11">
        <v>50960</v>
      </c>
      <c r="R278" s="11">
        <v>5096</v>
      </c>
    </row>
    <row r="279" spans="1:18" ht="14.6" x14ac:dyDescent="0.4">
      <c r="A279" s="1"/>
      <c r="B279" s="12">
        <v>1320</v>
      </c>
      <c r="C279" s="13">
        <v>43383</v>
      </c>
      <c r="D279" s="12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3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4">
        <v>140</v>
      </c>
      <c r="P279" s="1">
        <v>12</v>
      </c>
      <c r="Q279" s="14">
        <v>1680</v>
      </c>
      <c r="R279" s="14">
        <v>173.04</v>
      </c>
    </row>
    <row r="280" spans="1:18" ht="14.6" x14ac:dyDescent="0.4">
      <c r="A280" s="1"/>
      <c r="B280" s="8">
        <v>1322</v>
      </c>
      <c r="C280" s="9">
        <v>43383</v>
      </c>
      <c r="D280" s="8">
        <v>10</v>
      </c>
      <c r="E280" s="10" t="s">
        <v>72</v>
      </c>
      <c r="F280" s="10" t="s">
        <v>73</v>
      </c>
      <c r="G280" s="10" t="s">
        <v>74</v>
      </c>
      <c r="H280" s="10" t="s">
        <v>75</v>
      </c>
      <c r="I280" s="10" t="s">
        <v>33</v>
      </c>
      <c r="J280" s="8"/>
      <c r="K280" s="10" t="s">
        <v>34</v>
      </c>
      <c r="L280" s="10"/>
      <c r="M280" s="10" t="s">
        <v>28</v>
      </c>
      <c r="N280" s="10" t="s">
        <v>29</v>
      </c>
      <c r="O280" s="11">
        <v>49</v>
      </c>
      <c r="P280" s="10">
        <v>78</v>
      </c>
      <c r="Q280" s="11">
        <v>3822</v>
      </c>
      <c r="R280" s="11">
        <v>382.2</v>
      </c>
    </row>
    <row r="281" spans="1:18" ht="14.6" x14ac:dyDescent="0.4">
      <c r="A281" s="1"/>
      <c r="B281" s="12">
        <v>1323</v>
      </c>
      <c r="C281" s="13">
        <v>43384</v>
      </c>
      <c r="D281" s="12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2"/>
      <c r="K281" s="1" t="s">
        <v>46</v>
      </c>
      <c r="L281" s="1"/>
      <c r="M281" s="1" t="s">
        <v>65</v>
      </c>
      <c r="N281" s="1" t="s">
        <v>66</v>
      </c>
      <c r="O281" s="14">
        <v>560</v>
      </c>
      <c r="P281" s="1">
        <v>60</v>
      </c>
      <c r="Q281" s="14">
        <v>33600</v>
      </c>
      <c r="R281" s="14">
        <v>3192</v>
      </c>
    </row>
    <row r="282" spans="1:18" ht="14.6" x14ac:dyDescent="0.4">
      <c r="A282" s="1"/>
      <c r="B282" s="8">
        <v>1324</v>
      </c>
      <c r="C282" s="9">
        <v>43374</v>
      </c>
      <c r="D282" s="8">
        <v>1</v>
      </c>
      <c r="E282" s="10" t="s">
        <v>85</v>
      </c>
      <c r="F282" s="10" t="s">
        <v>86</v>
      </c>
      <c r="G282" s="10" t="s">
        <v>87</v>
      </c>
      <c r="H282" s="10" t="s">
        <v>44</v>
      </c>
      <c r="I282" s="10" t="s">
        <v>45</v>
      </c>
      <c r="J282" s="8"/>
      <c r="K282" s="10" t="s">
        <v>46</v>
      </c>
      <c r="L282" s="10"/>
      <c r="M282" s="10" t="s">
        <v>88</v>
      </c>
      <c r="N282" s="10" t="s">
        <v>89</v>
      </c>
      <c r="O282" s="11">
        <v>257.60000000000002</v>
      </c>
      <c r="P282" s="10">
        <v>23</v>
      </c>
      <c r="Q282" s="11">
        <v>5924.8</v>
      </c>
      <c r="R282" s="11">
        <v>610.25</v>
      </c>
    </row>
    <row r="283" spans="1:18" ht="14.6" x14ac:dyDescent="0.4">
      <c r="A283" s="1"/>
      <c r="B283" s="12">
        <v>1325</v>
      </c>
      <c r="C283" s="13">
        <v>43401</v>
      </c>
      <c r="D283" s="12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3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4">
        <v>644</v>
      </c>
      <c r="P283" s="1">
        <v>34</v>
      </c>
      <c r="Q283" s="14">
        <v>21896</v>
      </c>
      <c r="R283" s="14">
        <v>2211.5</v>
      </c>
    </row>
    <row r="284" spans="1:18" ht="14.6" x14ac:dyDescent="0.4">
      <c r="A284" s="1"/>
      <c r="B284" s="8">
        <v>1326</v>
      </c>
      <c r="C284" s="9">
        <v>43382</v>
      </c>
      <c r="D284" s="8">
        <v>9</v>
      </c>
      <c r="E284" s="10" t="s">
        <v>90</v>
      </c>
      <c r="F284" s="10" t="s">
        <v>91</v>
      </c>
      <c r="G284" s="10" t="s">
        <v>51</v>
      </c>
      <c r="H284" s="10" t="s">
        <v>92</v>
      </c>
      <c r="I284" s="10" t="s">
        <v>23</v>
      </c>
      <c r="J284" s="9">
        <v>43384</v>
      </c>
      <c r="K284" s="10" t="s">
        <v>34</v>
      </c>
      <c r="L284" s="10" t="s">
        <v>25</v>
      </c>
      <c r="M284" s="10" t="s">
        <v>59</v>
      </c>
      <c r="N284" s="10" t="s">
        <v>60</v>
      </c>
      <c r="O284" s="11">
        <v>135.1</v>
      </c>
      <c r="P284" s="10">
        <v>89</v>
      </c>
      <c r="Q284" s="11">
        <v>12023.9</v>
      </c>
      <c r="R284" s="11">
        <v>1214.4100000000001</v>
      </c>
    </row>
    <row r="285" spans="1:18" ht="14.6" x14ac:dyDescent="0.4">
      <c r="A285" s="1"/>
      <c r="B285" s="12">
        <v>1327</v>
      </c>
      <c r="C285" s="13">
        <v>43379</v>
      </c>
      <c r="D285" s="12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3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4">
        <v>178.5</v>
      </c>
      <c r="P285" s="1">
        <v>82</v>
      </c>
      <c r="Q285" s="14">
        <v>14637</v>
      </c>
      <c r="R285" s="14">
        <v>1449.06</v>
      </c>
    </row>
    <row r="286" spans="1:18" ht="14.6" x14ac:dyDescent="0.4">
      <c r="A286" s="1"/>
      <c r="B286" s="8">
        <v>1328</v>
      </c>
      <c r="C286" s="9">
        <v>43381</v>
      </c>
      <c r="D286" s="8">
        <v>8</v>
      </c>
      <c r="E286" s="10" t="s">
        <v>41</v>
      </c>
      <c r="F286" s="10" t="s">
        <v>42</v>
      </c>
      <c r="G286" s="10" t="s">
        <v>43</v>
      </c>
      <c r="H286" s="10" t="s">
        <v>44</v>
      </c>
      <c r="I286" s="10" t="s">
        <v>45</v>
      </c>
      <c r="J286" s="9">
        <v>43383</v>
      </c>
      <c r="K286" s="10" t="s">
        <v>24</v>
      </c>
      <c r="L286" s="10" t="s">
        <v>25</v>
      </c>
      <c r="M286" s="10" t="s">
        <v>53</v>
      </c>
      <c r="N286" s="10" t="s">
        <v>54</v>
      </c>
      <c r="O286" s="11">
        <v>178.5</v>
      </c>
      <c r="P286" s="10">
        <v>43</v>
      </c>
      <c r="Q286" s="11">
        <v>7675.5</v>
      </c>
      <c r="R286" s="11">
        <v>736.85</v>
      </c>
    </row>
    <row r="287" spans="1:18" ht="14.6" x14ac:dyDescent="0.4">
      <c r="A287" s="1"/>
      <c r="B287" s="12">
        <v>1329</v>
      </c>
      <c r="C287" s="13">
        <v>43414</v>
      </c>
      <c r="D287" s="12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3">
        <v>43416</v>
      </c>
      <c r="K287" s="1" t="s">
        <v>34</v>
      </c>
      <c r="L287" s="1"/>
      <c r="M287" s="1" t="s">
        <v>81</v>
      </c>
      <c r="N287" s="1" t="s">
        <v>82</v>
      </c>
      <c r="O287" s="14">
        <v>308</v>
      </c>
      <c r="P287" s="1">
        <v>96</v>
      </c>
      <c r="Q287" s="14">
        <v>29568</v>
      </c>
      <c r="R287" s="14">
        <v>3104.64</v>
      </c>
    </row>
    <row r="288" spans="1:18" ht="14.6" x14ac:dyDescent="0.4">
      <c r="A288" s="1"/>
      <c r="B288" s="8">
        <v>1330</v>
      </c>
      <c r="C288" s="9">
        <v>43414</v>
      </c>
      <c r="D288" s="8">
        <v>10</v>
      </c>
      <c r="E288" s="10" t="s">
        <v>72</v>
      </c>
      <c r="F288" s="10" t="s">
        <v>73</v>
      </c>
      <c r="G288" s="10" t="s">
        <v>74</v>
      </c>
      <c r="H288" s="10" t="s">
        <v>75</v>
      </c>
      <c r="I288" s="10" t="s">
        <v>33</v>
      </c>
      <c r="J288" s="9">
        <v>43416</v>
      </c>
      <c r="K288" s="10" t="s">
        <v>34</v>
      </c>
      <c r="L288" s="10"/>
      <c r="M288" s="10" t="s">
        <v>47</v>
      </c>
      <c r="N288" s="10" t="s">
        <v>48</v>
      </c>
      <c r="O288" s="11">
        <v>128.80000000000001</v>
      </c>
      <c r="P288" s="10">
        <v>34</v>
      </c>
      <c r="Q288" s="11">
        <v>4379.2</v>
      </c>
      <c r="R288" s="11">
        <v>437.92</v>
      </c>
    </row>
    <row r="289" spans="1:18" ht="14.6" x14ac:dyDescent="0.4">
      <c r="A289" s="1"/>
      <c r="B289" s="12">
        <v>1331</v>
      </c>
      <c r="C289" s="13">
        <v>43415</v>
      </c>
      <c r="D289" s="12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2"/>
      <c r="K289" s="1" t="s">
        <v>46</v>
      </c>
      <c r="L289" s="1"/>
      <c r="M289" s="1" t="s">
        <v>28</v>
      </c>
      <c r="N289" s="1" t="s">
        <v>29</v>
      </c>
      <c r="O289" s="14">
        <v>49</v>
      </c>
      <c r="P289" s="1">
        <v>42</v>
      </c>
      <c r="Q289" s="14">
        <v>2058</v>
      </c>
      <c r="R289" s="14">
        <v>211.97</v>
      </c>
    </row>
    <row r="290" spans="1:18" ht="14.6" x14ac:dyDescent="0.4">
      <c r="A290" s="1"/>
      <c r="B290" s="8">
        <v>1332</v>
      </c>
      <c r="C290" s="9">
        <v>43415</v>
      </c>
      <c r="D290" s="8">
        <v>11</v>
      </c>
      <c r="E290" s="10" t="s">
        <v>83</v>
      </c>
      <c r="F290" s="10" t="s">
        <v>84</v>
      </c>
      <c r="G290" s="10" t="s">
        <v>84</v>
      </c>
      <c r="H290" s="10" t="s">
        <v>70</v>
      </c>
      <c r="I290" s="10" t="s">
        <v>71</v>
      </c>
      <c r="J290" s="8"/>
      <c r="K290" s="10" t="s">
        <v>46</v>
      </c>
      <c r="L290" s="10"/>
      <c r="M290" s="10" t="s">
        <v>76</v>
      </c>
      <c r="N290" s="10" t="s">
        <v>27</v>
      </c>
      <c r="O290" s="11">
        <v>41.86</v>
      </c>
      <c r="P290" s="10">
        <v>100</v>
      </c>
      <c r="Q290" s="11">
        <v>4186</v>
      </c>
      <c r="R290" s="11">
        <v>426.97</v>
      </c>
    </row>
    <row r="291" spans="1:18" ht="14.6" x14ac:dyDescent="0.4">
      <c r="A291" s="1"/>
      <c r="B291" s="12">
        <v>1333</v>
      </c>
      <c r="C291" s="13">
        <v>43405</v>
      </c>
      <c r="D291" s="12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2"/>
      <c r="K291" s="1"/>
      <c r="L291" s="1"/>
      <c r="M291" s="1" t="s">
        <v>39</v>
      </c>
      <c r="N291" s="1" t="s">
        <v>27</v>
      </c>
      <c r="O291" s="14">
        <v>252</v>
      </c>
      <c r="P291" s="1">
        <v>42</v>
      </c>
      <c r="Q291" s="14">
        <v>10584</v>
      </c>
      <c r="R291" s="14">
        <v>1068.98</v>
      </c>
    </row>
    <row r="292" spans="1:18" ht="14.6" x14ac:dyDescent="0.4">
      <c r="A292" s="1"/>
      <c r="B292" s="8">
        <v>1334</v>
      </c>
      <c r="C292" s="9">
        <v>43405</v>
      </c>
      <c r="D292" s="8">
        <v>1</v>
      </c>
      <c r="E292" s="10" t="s">
        <v>85</v>
      </c>
      <c r="F292" s="10" t="s">
        <v>86</v>
      </c>
      <c r="G292" s="10" t="s">
        <v>87</v>
      </c>
      <c r="H292" s="10" t="s">
        <v>44</v>
      </c>
      <c r="I292" s="10" t="s">
        <v>45</v>
      </c>
      <c r="J292" s="8"/>
      <c r="K292" s="10"/>
      <c r="L292" s="10"/>
      <c r="M292" s="10" t="s">
        <v>40</v>
      </c>
      <c r="N292" s="10" t="s">
        <v>27</v>
      </c>
      <c r="O292" s="11">
        <v>644</v>
      </c>
      <c r="P292" s="10">
        <v>16</v>
      </c>
      <c r="Q292" s="11">
        <v>10304</v>
      </c>
      <c r="R292" s="11">
        <v>989.18</v>
      </c>
    </row>
    <row r="293" spans="1:18" ht="14.6" x14ac:dyDescent="0.4">
      <c r="A293" s="1"/>
      <c r="B293" s="12">
        <v>1335</v>
      </c>
      <c r="C293" s="13">
        <v>43405</v>
      </c>
      <c r="D293" s="12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2"/>
      <c r="K293" s="1"/>
      <c r="L293" s="1"/>
      <c r="M293" s="1" t="s">
        <v>76</v>
      </c>
      <c r="N293" s="1" t="s">
        <v>27</v>
      </c>
      <c r="O293" s="14">
        <v>41.86</v>
      </c>
      <c r="P293" s="1">
        <v>22</v>
      </c>
      <c r="Q293" s="14">
        <v>920.92</v>
      </c>
      <c r="R293" s="14">
        <v>89.33</v>
      </c>
    </row>
    <row r="294" spans="1:18" ht="14.6" x14ac:dyDescent="0.4">
      <c r="A294" s="1"/>
      <c r="B294" s="8">
        <v>1336</v>
      </c>
      <c r="C294" s="9">
        <v>43432</v>
      </c>
      <c r="D294" s="8">
        <v>28</v>
      </c>
      <c r="E294" s="10" t="s">
        <v>67</v>
      </c>
      <c r="F294" s="10" t="s">
        <v>68</v>
      </c>
      <c r="G294" s="10" t="s">
        <v>69</v>
      </c>
      <c r="H294" s="10" t="s">
        <v>70</v>
      </c>
      <c r="I294" s="10" t="s">
        <v>71</v>
      </c>
      <c r="J294" s="9">
        <v>43434</v>
      </c>
      <c r="K294" s="10" t="s">
        <v>46</v>
      </c>
      <c r="L294" s="10" t="s">
        <v>35</v>
      </c>
      <c r="M294" s="10" t="s">
        <v>59</v>
      </c>
      <c r="N294" s="10" t="s">
        <v>60</v>
      </c>
      <c r="O294" s="11">
        <v>135.1</v>
      </c>
      <c r="P294" s="10">
        <v>46</v>
      </c>
      <c r="Q294" s="11">
        <v>6214.6</v>
      </c>
      <c r="R294" s="11">
        <v>640.1</v>
      </c>
    </row>
    <row r="295" spans="1:18" ht="14.6" x14ac:dyDescent="0.4">
      <c r="A295" s="1"/>
      <c r="B295" s="12">
        <v>1337</v>
      </c>
      <c r="C295" s="13">
        <v>43432</v>
      </c>
      <c r="D295" s="12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3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4">
        <v>257.60000000000002</v>
      </c>
      <c r="P295" s="1">
        <v>100</v>
      </c>
      <c r="Q295" s="14">
        <v>25760</v>
      </c>
      <c r="R295" s="14">
        <v>2576</v>
      </c>
    </row>
    <row r="296" spans="1:18" ht="14.6" x14ac:dyDescent="0.4">
      <c r="A296" s="1"/>
      <c r="B296" s="8">
        <v>1338</v>
      </c>
      <c r="C296" s="9">
        <v>43413</v>
      </c>
      <c r="D296" s="8">
        <v>9</v>
      </c>
      <c r="E296" s="10" t="s">
        <v>90</v>
      </c>
      <c r="F296" s="10" t="s">
        <v>91</v>
      </c>
      <c r="G296" s="10" t="s">
        <v>51</v>
      </c>
      <c r="H296" s="10" t="s">
        <v>92</v>
      </c>
      <c r="I296" s="10" t="s">
        <v>23</v>
      </c>
      <c r="J296" s="9">
        <v>43415</v>
      </c>
      <c r="K296" s="10" t="s">
        <v>34</v>
      </c>
      <c r="L296" s="10" t="s">
        <v>25</v>
      </c>
      <c r="M296" s="10" t="s">
        <v>93</v>
      </c>
      <c r="N296" s="10" t="s">
        <v>94</v>
      </c>
      <c r="O296" s="11">
        <v>273</v>
      </c>
      <c r="P296" s="10">
        <v>87</v>
      </c>
      <c r="Q296" s="11">
        <v>23751</v>
      </c>
      <c r="R296" s="11">
        <v>2446.35</v>
      </c>
    </row>
    <row r="297" spans="1:18" ht="14.6" x14ac:dyDescent="0.4">
      <c r="A297" s="1"/>
      <c r="B297" s="12">
        <v>1339</v>
      </c>
      <c r="C297" s="13">
        <v>43413</v>
      </c>
      <c r="D297" s="12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3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4">
        <v>487.2</v>
      </c>
      <c r="P297" s="1">
        <v>58</v>
      </c>
      <c r="Q297" s="14">
        <v>28257.599999999999</v>
      </c>
      <c r="R297" s="14">
        <v>2882.28</v>
      </c>
    </row>
    <row r="298" spans="1:18" ht="14.6" x14ac:dyDescent="0.4">
      <c r="A298" s="1"/>
      <c r="B298" s="8">
        <v>1340</v>
      </c>
      <c r="C298" s="9">
        <v>43410</v>
      </c>
      <c r="D298" s="8">
        <v>6</v>
      </c>
      <c r="E298" s="10" t="s">
        <v>61</v>
      </c>
      <c r="F298" s="10" t="s">
        <v>62</v>
      </c>
      <c r="G298" s="10" t="s">
        <v>63</v>
      </c>
      <c r="H298" s="10" t="s">
        <v>64</v>
      </c>
      <c r="I298" s="10" t="s">
        <v>45</v>
      </c>
      <c r="J298" s="9">
        <v>43412</v>
      </c>
      <c r="K298" s="10" t="s">
        <v>24</v>
      </c>
      <c r="L298" s="10" t="s">
        <v>35</v>
      </c>
      <c r="M298" s="10" t="s">
        <v>26</v>
      </c>
      <c r="N298" s="10" t="s">
        <v>27</v>
      </c>
      <c r="O298" s="11">
        <v>196</v>
      </c>
      <c r="P298" s="10">
        <v>85</v>
      </c>
      <c r="Q298" s="11">
        <v>16660</v>
      </c>
      <c r="R298" s="11">
        <v>1682.66</v>
      </c>
    </row>
    <row r="299" spans="1:18" ht="14.6" x14ac:dyDescent="0.4">
      <c r="A299" s="1"/>
      <c r="B299" s="12">
        <v>1341</v>
      </c>
      <c r="C299" s="13">
        <v>43412</v>
      </c>
      <c r="D299" s="12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3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4">
        <v>560</v>
      </c>
      <c r="P299" s="1">
        <v>28</v>
      </c>
      <c r="Q299" s="14">
        <v>15680</v>
      </c>
      <c r="R299" s="14">
        <v>1552.32</v>
      </c>
    </row>
    <row r="300" spans="1:18" ht="14.6" x14ac:dyDescent="0.4">
      <c r="A300" s="1"/>
      <c r="B300" s="8">
        <v>1342</v>
      </c>
      <c r="C300" s="9">
        <v>43412</v>
      </c>
      <c r="D300" s="8">
        <v>8</v>
      </c>
      <c r="E300" s="10" t="s">
        <v>41</v>
      </c>
      <c r="F300" s="10" t="s">
        <v>42</v>
      </c>
      <c r="G300" s="10" t="s">
        <v>43</v>
      </c>
      <c r="H300" s="10" t="s">
        <v>44</v>
      </c>
      <c r="I300" s="10" t="s">
        <v>45</v>
      </c>
      <c r="J300" s="9">
        <v>43414</v>
      </c>
      <c r="K300" s="10" t="s">
        <v>24</v>
      </c>
      <c r="L300" s="10" t="s">
        <v>25</v>
      </c>
      <c r="M300" s="10" t="s">
        <v>47</v>
      </c>
      <c r="N300" s="10" t="s">
        <v>48</v>
      </c>
      <c r="O300" s="11">
        <v>128.80000000000001</v>
      </c>
      <c r="P300" s="10">
        <v>19</v>
      </c>
      <c r="Q300" s="11">
        <v>2447.1999999999998</v>
      </c>
      <c r="R300" s="11">
        <v>239.83</v>
      </c>
    </row>
    <row r="301" spans="1:18" ht="14.6" x14ac:dyDescent="0.4">
      <c r="A301" s="1"/>
      <c r="B301" s="12">
        <v>1343</v>
      </c>
      <c r="C301" s="13">
        <v>43429</v>
      </c>
      <c r="D301" s="12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3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4">
        <v>140</v>
      </c>
      <c r="P301" s="1">
        <v>99</v>
      </c>
      <c r="Q301" s="14">
        <v>13860</v>
      </c>
      <c r="R301" s="14">
        <v>1441.44</v>
      </c>
    </row>
    <row r="302" spans="1:18" ht="14.6" x14ac:dyDescent="0.4">
      <c r="A302" s="1"/>
      <c r="B302" s="8">
        <v>1344</v>
      </c>
      <c r="C302" s="9">
        <v>43430</v>
      </c>
      <c r="D302" s="8">
        <v>26</v>
      </c>
      <c r="E302" s="10" t="s">
        <v>100</v>
      </c>
      <c r="F302" s="10" t="s">
        <v>84</v>
      </c>
      <c r="G302" s="10" t="s">
        <v>84</v>
      </c>
      <c r="H302" s="10" t="s">
        <v>70</v>
      </c>
      <c r="I302" s="10" t="s">
        <v>71</v>
      </c>
      <c r="J302" s="9">
        <v>43432</v>
      </c>
      <c r="K302" s="10" t="s">
        <v>46</v>
      </c>
      <c r="L302" s="10" t="s">
        <v>35</v>
      </c>
      <c r="M302" s="10" t="s">
        <v>105</v>
      </c>
      <c r="N302" s="10" t="s">
        <v>106</v>
      </c>
      <c r="O302" s="11">
        <v>298.89999999999998</v>
      </c>
      <c r="P302" s="10">
        <v>69</v>
      </c>
      <c r="Q302" s="11">
        <v>20624.099999999999</v>
      </c>
      <c r="R302" s="11">
        <v>2144.91</v>
      </c>
    </row>
    <row r="303" spans="1:18" ht="14.6" x14ac:dyDescent="0.4">
      <c r="A303" s="1"/>
      <c r="B303" s="12">
        <v>1345</v>
      </c>
      <c r="C303" s="13">
        <v>43430</v>
      </c>
      <c r="D303" s="12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3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4">
        <v>135.1</v>
      </c>
      <c r="P303" s="1">
        <v>37</v>
      </c>
      <c r="Q303" s="14">
        <v>4998.7</v>
      </c>
      <c r="R303" s="14">
        <v>474.88</v>
      </c>
    </row>
    <row r="304" spans="1:18" ht="14.6" x14ac:dyDescent="0.4">
      <c r="A304" s="1"/>
      <c r="B304" s="8">
        <v>1346</v>
      </c>
      <c r="C304" s="9">
        <v>43430</v>
      </c>
      <c r="D304" s="8">
        <v>26</v>
      </c>
      <c r="E304" s="10" t="s">
        <v>100</v>
      </c>
      <c r="F304" s="10" t="s">
        <v>84</v>
      </c>
      <c r="G304" s="10" t="s">
        <v>84</v>
      </c>
      <c r="H304" s="10" t="s">
        <v>70</v>
      </c>
      <c r="I304" s="10" t="s">
        <v>71</v>
      </c>
      <c r="J304" s="9">
        <v>43432</v>
      </c>
      <c r="K304" s="10" t="s">
        <v>46</v>
      </c>
      <c r="L304" s="10" t="s">
        <v>35</v>
      </c>
      <c r="M304" s="10" t="s">
        <v>88</v>
      </c>
      <c r="N304" s="10" t="s">
        <v>89</v>
      </c>
      <c r="O304" s="11">
        <v>257.60000000000002</v>
      </c>
      <c r="P304" s="10">
        <v>64</v>
      </c>
      <c r="Q304" s="11">
        <v>16486.400000000001</v>
      </c>
      <c r="R304" s="11">
        <v>1665.13</v>
      </c>
    </row>
    <row r="305" spans="1:18" ht="14.6" x14ac:dyDescent="0.4">
      <c r="A305" s="1"/>
      <c r="B305" s="12">
        <v>1347</v>
      </c>
      <c r="C305" s="13">
        <v>43433</v>
      </c>
      <c r="D305" s="12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3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4">
        <v>196</v>
      </c>
      <c r="P305" s="1">
        <v>38</v>
      </c>
      <c r="Q305" s="14">
        <v>7448</v>
      </c>
      <c r="R305" s="14">
        <v>774.59</v>
      </c>
    </row>
    <row r="306" spans="1:18" ht="14.6" x14ac:dyDescent="0.4">
      <c r="A306" s="1"/>
      <c r="B306" s="8">
        <v>1348</v>
      </c>
      <c r="C306" s="9">
        <v>43410</v>
      </c>
      <c r="D306" s="8">
        <v>6</v>
      </c>
      <c r="E306" s="10" t="s">
        <v>61</v>
      </c>
      <c r="F306" s="10" t="s">
        <v>62</v>
      </c>
      <c r="G306" s="10" t="s">
        <v>63</v>
      </c>
      <c r="H306" s="10" t="s">
        <v>64</v>
      </c>
      <c r="I306" s="10" t="s">
        <v>45</v>
      </c>
      <c r="J306" s="9">
        <v>43412</v>
      </c>
      <c r="K306" s="10" t="s">
        <v>46</v>
      </c>
      <c r="L306" s="10" t="s">
        <v>25</v>
      </c>
      <c r="M306" s="10" t="s">
        <v>53</v>
      </c>
      <c r="N306" s="10" t="s">
        <v>54</v>
      </c>
      <c r="O306" s="11">
        <v>178.5</v>
      </c>
      <c r="P306" s="10">
        <v>15</v>
      </c>
      <c r="Q306" s="11">
        <v>2677.5</v>
      </c>
      <c r="R306" s="11">
        <v>259.72000000000003</v>
      </c>
    </row>
    <row r="307" spans="1:18" ht="14.6" x14ac:dyDescent="0.4">
      <c r="A307" s="1"/>
      <c r="B307" s="12">
        <v>1350</v>
      </c>
      <c r="C307" s="13">
        <v>43408</v>
      </c>
      <c r="D307" s="12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3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4">
        <v>1134</v>
      </c>
      <c r="P307" s="1">
        <v>52</v>
      </c>
      <c r="Q307" s="14">
        <v>58968</v>
      </c>
      <c r="R307" s="14">
        <v>5778.86</v>
      </c>
    </row>
    <row r="308" spans="1:18" ht="14.6" x14ac:dyDescent="0.4">
      <c r="A308" s="1"/>
      <c r="B308" s="8">
        <v>1351</v>
      </c>
      <c r="C308" s="9">
        <v>43408</v>
      </c>
      <c r="D308" s="8">
        <v>4</v>
      </c>
      <c r="E308" s="10" t="s">
        <v>30</v>
      </c>
      <c r="F308" s="10" t="s">
        <v>31</v>
      </c>
      <c r="G308" s="10" t="s">
        <v>31</v>
      </c>
      <c r="H308" s="10" t="s">
        <v>32</v>
      </c>
      <c r="I308" s="10" t="s">
        <v>33</v>
      </c>
      <c r="J308" s="9">
        <v>43410</v>
      </c>
      <c r="K308" s="10" t="s">
        <v>34</v>
      </c>
      <c r="L308" s="10" t="s">
        <v>35</v>
      </c>
      <c r="M308" s="10" t="s">
        <v>108</v>
      </c>
      <c r="N308" s="10" t="s">
        <v>109</v>
      </c>
      <c r="O308" s="11">
        <v>98</v>
      </c>
      <c r="P308" s="10">
        <v>37</v>
      </c>
      <c r="Q308" s="11">
        <v>3626</v>
      </c>
      <c r="R308" s="11">
        <v>355.35</v>
      </c>
    </row>
    <row r="309" spans="1:18" ht="14.6" x14ac:dyDescent="0.4">
      <c r="A309" s="1"/>
      <c r="B309" s="12">
        <v>1353</v>
      </c>
      <c r="C309" s="13">
        <v>43412</v>
      </c>
      <c r="D309" s="12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3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4">
        <v>487.2</v>
      </c>
      <c r="P309" s="1">
        <v>24</v>
      </c>
      <c r="Q309" s="14">
        <v>11692.8</v>
      </c>
      <c r="R309" s="14">
        <v>1122.51</v>
      </c>
    </row>
    <row r="310" spans="1:18" ht="14.6" x14ac:dyDescent="0.4">
      <c r="A310" s="1"/>
      <c r="B310" s="8">
        <v>1356</v>
      </c>
      <c r="C310" s="9">
        <v>43407</v>
      </c>
      <c r="D310" s="8">
        <v>3</v>
      </c>
      <c r="E310" s="10" t="s">
        <v>55</v>
      </c>
      <c r="F310" s="10" t="s">
        <v>56</v>
      </c>
      <c r="G310" s="10" t="s">
        <v>57</v>
      </c>
      <c r="H310" s="10" t="s">
        <v>22</v>
      </c>
      <c r="I310" s="10" t="s">
        <v>23</v>
      </c>
      <c r="J310" s="9">
        <v>43409</v>
      </c>
      <c r="K310" s="10" t="s">
        <v>24</v>
      </c>
      <c r="L310" s="10" t="s">
        <v>58</v>
      </c>
      <c r="M310" s="10" t="s">
        <v>97</v>
      </c>
      <c r="N310" s="10" t="s">
        <v>82</v>
      </c>
      <c r="O310" s="11">
        <v>140</v>
      </c>
      <c r="P310" s="10">
        <v>36</v>
      </c>
      <c r="Q310" s="11">
        <v>5040</v>
      </c>
      <c r="R310" s="11">
        <v>519.12</v>
      </c>
    </row>
    <row r="311" spans="1:18" ht="14.6" x14ac:dyDescent="0.4">
      <c r="A311" s="1"/>
      <c r="B311" s="12">
        <v>1357</v>
      </c>
      <c r="C311" s="13">
        <v>43407</v>
      </c>
      <c r="D311" s="12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3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4">
        <v>560</v>
      </c>
      <c r="P311" s="1">
        <v>24</v>
      </c>
      <c r="Q311" s="14">
        <v>13440</v>
      </c>
      <c r="R311" s="14">
        <v>1344</v>
      </c>
    </row>
    <row r="312" spans="1:18" ht="14.6" x14ac:dyDescent="0.4">
      <c r="A312" s="1"/>
      <c r="B312" s="8">
        <v>1361</v>
      </c>
      <c r="C312" s="9">
        <v>43414</v>
      </c>
      <c r="D312" s="8">
        <v>10</v>
      </c>
      <c r="E312" s="10" t="s">
        <v>72</v>
      </c>
      <c r="F312" s="10" t="s">
        <v>73</v>
      </c>
      <c r="G312" s="10" t="s">
        <v>74</v>
      </c>
      <c r="H312" s="10" t="s">
        <v>75</v>
      </c>
      <c r="I312" s="10" t="s">
        <v>33</v>
      </c>
      <c r="J312" s="9">
        <v>43416</v>
      </c>
      <c r="K312" s="10" t="s">
        <v>24</v>
      </c>
      <c r="L312" s="10" t="s">
        <v>35</v>
      </c>
      <c r="M312" s="10" t="s">
        <v>98</v>
      </c>
      <c r="N312" s="10" t="s">
        <v>29</v>
      </c>
      <c r="O312" s="11">
        <v>140</v>
      </c>
      <c r="P312" s="10">
        <v>20</v>
      </c>
      <c r="Q312" s="11">
        <v>2800</v>
      </c>
      <c r="R312" s="11">
        <v>280</v>
      </c>
    </row>
    <row r="313" spans="1:18" ht="14.6" x14ac:dyDescent="0.4">
      <c r="A313" s="1"/>
      <c r="B313" s="12">
        <v>1363</v>
      </c>
      <c r="C313" s="13">
        <v>43414</v>
      </c>
      <c r="D313" s="12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2"/>
      <c r="K313" s="1" t="s">
        <v>34</v>
      </c>
      <c r="L313" s="1"/>
      <c r="M313" s="1" t="s">
        <v>28</v>
      </c>
      <c r="N313" s="1" t="s">
        <v>29</v>
      </c>
      <c r="O313" s="14">
        <v>49</v>
      </c>
      <c r="P313" s="1">
        <v>11</v>
      </c>
      <c r="Q313" s="14">
        <v>539</v>
      </c>
      <c r="R313" s="14">
        <v>52.28</v>
      </c>
    </row>
    <row r="314" spans="1:18" ht="14.6" x14ac:dyDescent="0.4">
      <c r="A314" s="1"/>
      <c r="B314" s="8">
        <v>1364</v>
      </c>
      <c r="C314" s="9">
        <v>43415</v>
      </c>
      <c r="D314" s="8">
        <v>11</v>
      </c>
      <c r="E314" s="10" t="s">
        <v>83</v>
      </c>
      <c r="F314" s="10" t="s">
        <v>84</v>
      </c>
      <c r="G314" s="10" t="s">
        <v>84</v>
      </c>
      <c r="H314" s="10" t="s">
        <v>70</v>
      </c>
      <c r="I314" s="10" t="s">
        <v>71</v>
      </c>
      <c r="J314" s="8"/>
      <c r="K314" s="10" t="s">
        <v>46</v>
      </c>
      <c r="L314" s="10"/>
      <c r="M314" s="10" t="s">
        <v>65</v>
      </c>
      <c r="N314" s="10" t="s">
        <v>66</v>
      </c>
      <c r="O314" s="11">
        <v>560</v>
      </c>
      <c r="P314" s="10">
        <v>78</v>
      </c>
      <c r="Q314" s="11">
        <v>43680</v>
      </c>
      <c r="R314" s="11">
        <v>4193.28</v>
      </c>
    </row>
    <row r="315" spans="1:18" ht="14.6" x14ac:dyDescent="0.4">
      <c r="A315" s="1"/>
      <c r="B315" s="12">
        <v>1365</v>
      </c>
      <c r="C315" s="13">
        <v>43405</v>
      </c>
      <c r="D315" s="12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2"/>
      <c r="K315" s="1" t="s">
        <v>46</v>
      </c>
      <c r="L315" s="1"/>
      <c r="M315" s="1" t="s">
        <v>88</v>
      </c>
      <c r="N315" s="1" t="s">
        <v>89</v>
      </c>
      <c r="O315" s="14">
        <v>257.60000000000002</v>
      </c>
      <c r="P315" s="1">
        <v>76</v>
      </c>
      <c r="Q315" s="14">
        <v>19577.599999999999</v>
      </c>
      <c r="R315" s="14">
        <v>2016.49</v>
      </c>
    </row>
    <row r="316" spans="1:18" ht="14.6" x14ac:dyDescent="0.4">
      <c r="A316" s="1"/>
      <c r="B316" s="8">
        <v>1366</v>
      </c>
      <c r="C316" s="9">
        <v>43432</v>
      </c>
      <c r="D316" s="8">
        <v>28</v>
      </c>
      <c r="E316" s="10" t="s">
        <v>67</v>
      </c>
      <c r="F316" s="10" t="s">
        <v>68</v>
      </c>
      <c r="G316" s="10" t="s">
        <v>69</v>
      </c>
      <c r="H316" s="10" t="s">
        <v>70</v>
      </c>
      <c r="I316" s="10" t="s">
        <v>71</v>
      </c>
      <c r="J316" s="9">
        <v>43434</v>
      </c>
      <c r="K316" s="10" t="s">
        <v>46</v>
      </c>
      <c r="L316" s="10" t="s">
        <v>35</v>
      </c>
      <c r="M316" s="10" t="s">
        <v>40</v>
      </c>
      <c r="N316" s="10" t="s">
        <v>27</v>
      </c>
      <c r="O316" s="11">
        <v>644</v>
      </c>
      <c r="P316" s="10">
        <v>57</v>
      </c>
      <c r="Q316" s="11">
        <v>36708</v>
      </c>
      <c r="R316" s="11">
        <v>3817.63</v>
      </c>
    </row>
    <row r="317" spans="1:18" ht="14.6" x14ac:dyDescent="0.4">
      <c r="A317" s="1"/>
      <c r="B317" s="12">
        <v>1367</v>
      </c>
      <c r="C317" s="13">
        <v>43413</v>
      </c>
      <c r="D317" s="12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3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4">
        <v>135.1</v>
      </c>
      <c r="P317" s="1">
        <v>14</v>
      </c>
      <c r="Q317" s="14">
        <v>1891.4</v>
      </c>
      <c r="R317" s="14">
        <v>181.57</v>
      </c>
    </row>
    <row r="318" spans="1:18" ht="14.6" x14ac:dyDescent="0.4">
      <c r="A318" s="1"/>
      <c r="B318" s="8">
        <v>1368</v>
      </c>
      <c r="C318" s="9">
        <v>43461</v>
      </c>
      <c r="D318" s="8">
        <v>27</v>
      </c>
      <c r="E318" s="10" t="s">
        <v>19</v>
      </c>
      <c r="F318" s="10" t="s">
        <v>20</v>
      </c>
      <c r="G318" s="10" t="s">
        <v>21</v>
      </c>
      <c r="H318" s="10" t="s">
        <v>22</v>
      </c>
      <c r="I318" s="10" t="s">
        <v>23</v>
      </c>
      <c r="J318" s="9">
        <v>43463</v>
      </c>
      <c r="K318" s="10" t="s">
        <v>24</v>
      </c>
      <c r="L318" s="10" t="s">
        <v>25</v>
      </c>
      <c r="M318" s="10" t="s">
        <v>26</v>
      </c>
      <c r="N318" s="10" t="s">
        <v>27</v>
      </c>
      <c r="O318" s="11">
        <v>196</v>
      </c>
      <c r="P318" s="10">
        <v>14</v>
      </c>
      <c r="Q318" s="11">
        <v>2744</v>
      </c>
      <c r="R318" s="11">
        <v>277.14</v>
      </c>
    </row>
    <row r="319" spans="1:18" ht="14.6" x14ac:dyDescent="0.4">
      <c r="A319" s="1"/>
      <c r="B319" s="12">
        <v>1369</v>
      </c>
      <c r="C319" s="13">
        <v>43461</v>
      </c>
      <c r="D319" s="12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3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4">
        <v>49</v>
      </c>
      <c r="P319" s="1">
        <v>70</v>
      </c>
      <c r="Q319" s="14">
        <v>3430</v>
      </c>
      <c r="R319" s="14">
        <v>353.29</v>
      </c>
    </row>
    <row r="320" spans="1:18" ht="14.6" x14ac:dyDescent="0.4">
      <c r="A320" s="1"/>
      <c r="B320" s="8">
        <v>1370</v>
      </c>
      <c r="C320" s="9">
        <v>43438</v>
      </c>
      <c r="D320" s="8">
        <v>4</v>
      </c>
      <c r="E320" s="10" t="s">
        <v>30</v>
      </c>
      <c r="F320" s="10" t="s">
        <v>31</v>
      </c>
      <c r="G320" s="10" t="s">
        <v>31</v>
      </c>
      <c r="H320" s="10" t="s">
        <v>32</v>
      </c>
      <c r="I320" s="10" t="s">
        <v>33</v>
      </c>
      <c r="J320" s="9">
        <v>43440</v>
      </c>
      <c r="K320" s="10" t="s">
        <v>34</v>
      </c>
      <c r="L320" s="10" t="s">
        <v>35</v>
      </c>
      <c r="M320" s="10" t="s">
        <v>36</v>
      </c>
      <c r="N320" s="10" t="s">
        <v>29</v>
      </c>
      <c r="O320" s="11">
        <v>420</v>
      </c>
      <c r="P320" s="10">
        <v>100</v>
      </c>
      <c r="Q320" s="11">
        <v>42000</v>
      </c>
      <c r="R320" s="11">
        <v>4074</v>
      </c>
    </row>
    <row r="321" spans="1:18" ht="14.6" x14ac:dyDescent="0.4">
      <c r="A321" s="1"/>
      <c r="B321" s="12">
        <v>1371</v>
      </c>
      <c r="C321" s="13">
        <v>43438</v>
      </c>
      <c r="D321" s="12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3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4">
        <v>742</v>
      </c>
      <c r="P321" s="1">
        <v>27</v>
      </c>
      <c r="Q321" s="14">
        <v>20034</v>
      </c>
      <c r="R321" s="14">
        <v>2003.4</v>
      </c>
    </row>
    <row r="322" spans="1:18" ht="14.6" x14ac:dyDescent="0.4">
      <c r="A322" s="1"/>
      <c r="B322" s="8">
        <v>1372</v>
      </c>
      <c r="C322" s="9">
        <v>43438</v>
      </c>
      <c r="D322" s="8">
        <v>4</v>
      </c>
      <c r="E322" s="10" t="s">
        <v>30</v>
      </c>
      <c r="F322" s="10" t="s">
        <v>31</v>
      </c>
      <c r="G322" s="10" t="s">
        <v>31</v>
      </c>
      <c r="H322" s="10" t="s">
        <v>32</v>
      </c>
      <c r="I322" s="10" t="s">
        <v>33</v>
      </c>
      <c r="J322" s="9">
        <v>43440</v>
      </c>
      <c r="K322" s="10" t="s">
        <v>34</v>
      </c>
      <c r="L322" s="10" t="s">
        <v>35</v>
      </c>
      <c r="M322" s="10" t="s">
        <v>28</v>
      </c>
      <c r="N322" s="10" t="s">
        <v>29</v>
      </c>
      <c r="O322" s="11">
        <v>49</v>
      </c>
      <c r="P322" s="10">
        <v>70</v>
      </c>
      <c r="Q322" s="11">
        <v>3430</v>
      </c>
      <c r="R322" s="11">
        <v>336.14</v>
      </c>
    </row>
    <row r="323" spans="1:18" ht="14.6" x14ac:dyDescent="0.4">
      <c r="A323" s="1"/>
      <c r="B323" s="12">
        <v>1373</v>
      </c>
      <c r="C323" s="13">
        <v>43446</v>
      </c>
      <c r="D323" s="12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3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4">
        <v>252</v>
      </c>
      <c r="P323" s="1">
        <v>57</v>
      </c>
      <c r="Q323" s="14">
        <v>14364</v>
      </c>
      <c r="R323" s="14">
        <v>1436.4</v>
      </c>
    </row>
    <row r="324" spans="1:18" ht="14.6" x14ac:dyDescent="0.4">
      <c r="A324" s="1"/>
      <c r="B324" s="8">
        <v>1374</v>
      </c>
      <c r="C324" s="9">
        <v>43446</v>
      </c>
      <c r="D324" s="8">
        <v>12</v>
      </c>
      <c r="E324" s="10" t="s">
        <v>38</v>
      </c>
      <c r="F324" s="10" t="s">
        <v>20</v>
      </c>
      <c r="G324" s="10" t="s">
        <v>21</v>
      </c>
      <c r="H324" s="10" t="s">
        <v>22</v>
      </c>
      <c r="I324" s="10" t="s">
        <v>23</v>
      </c>
      <c r="J324" s="9">
        <v>43448</v>
      </c>
      <c r="K324" s="10" t="s">
        <v>24</v>
      </c>
      <c r="L324" s="10" t="s">
        <v>35</v>
      </c>
      <c r="M324" s="10" t="s">
        <v>40</v>
      </c>
      <c r="N324" s="10" t="s">
        <v>27</v>
      </c>
      <c r="O324" s="11">
        <v>644</v>
      </c>
      <c r="P324" s="10">
        <v>83</v>
      </c>
      <c r="Q324" s="11">
        <v>53452</v>
      </c>
      <c r="R324" s="11">
        <v>5238.3</v>
      </c>
    </row>
    <row r="325" spans="1:18" ht="14.6" x14ac:dyDescent="0.4">
      <c r="A325" s="1"/>
      <c r="B325" s="12">
        <v>1375</v>
      </c>
      <c r="C325" s="13">
        <v>43442</v>
      </c>
      <c r="D325" s="12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3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4">
        <v>128.80000000000001</v>
      </c>
      <c r="P325" s="1">
        <v>76</v>
      </c>
      <c r="Q325" s="14">
        <v>9788.7999999999993</v>
      </c>
      <c r="R325" s="14">
        <v>939.72</v>
      </c>
    </row>
    <row r="326" spans="1:18" ht="14.6" x14ac:dyDescent="0.4">
      <c r="A326" s="1"/>
      <c r="B326" s="8">
        <v>1376</v>
      </c>
      <c r="C326" s="9">
        <v>43438</v>
      </c>
      <c r="D326" s="8">
        <v>4</v>
      </c>
      <c r="E326" s="10" t="s">
        <v>30</v>
      </c>
      <c r="F326" s="10" t="s">
        <v>31</v>
      </c>
      <c r="G326" s="10" t="s">
        <v>31</v>
      </c>
      <c r="H326" s="10" t="s">
        <v>32</v>
      </c>
      <c r="I326" s="10" t="s">
        <v>33</v>
      </c>
      <c r="J326" s="9">
        <v>43440</v>
      </c>
      <c r="K326" s="10" t="s">
        <v>46</v>
      </c>
      <c r="L326" s="10" t="s">
        <v>25</v>
      </c>
      <c r="M326" s="10" t="s">
        <v>47</v>
      </c>
      <c r="N326" s="10" t="s">
        <v>48</v>
      </c>
      <c r="O326" s="11">
        <v>128.80000000000001</v>
      </c>
      <c r="P326" s="10">
        <v>80</v>
      </c>
      <c r="Q326" s="11">
        <v>10304</v>
      </c>
      <c r="R326" s="11">
        <v>1020.1</v>
      </c>
    </row>
    <row r="327" spans="1:18" ht="14.6" x14ac:dyDescent="0.4">
      <c r="A327" s="1"/>
      <c r="B327" s="12">
        <v>1377</v>
      </c>
      <c r="C327" s="13">
        <v>43463</v>
      </c>
      <c r="D327" s="12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3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4">
        <v>178.5</v>
      </c>
      <c r="P327" s="1">
        <v>47</v>
      </c>
      <c r="Q327" s="14">
        <v>8389.5</v>
      </c>
      <c r="R327" s="14">
        <v>830.56</v>
      </c>
    </row>
    <row r="328" spans="1:18" ht="14.6" x14ac:dyDescent="0.4">
      <c r="A328" s="1"/>
      <c r="B328" s="8">
        <v>1378</v>
      </c>
      <c r="C328" s="9">
        <v>43437</v>
      </c>
      <c r="D328" s="8">
        <v>3</v>
      </c>
      <c r="E328" s="10" t="s">
        <v>55</v>
      </c>
      <c r="F328" s="10" t="s">
        <v>56</v>
      </c>
      <c r="G328" s="10" t="s">
        <v>57</v>
      </c>
      <c r="H328" s="10" t="s">
        <v>22</v>
      </c>
      <c r="I328" s="10" t="s">
        <v>23</v>
      </c>
      <c r="J328" s="9">
        <v>43439</v>
      </c>
      <c r="K328" s="10" t="s">
        <v>24</v>
      </c>
      <c r="L328" s="10" t="s">
        <v>58</v>
      </c>
      <c r="M328" s="10" t="s">
        <v>59</v>
      </c>
      <c r="N328" s="10" t="s">
        <v>60</v>
      </c>
      <c r="O328" s="11">
        <v>135.1</v>
      </c>
      <c r="P328" s="10">
        <v>96</v>
      </c>
      <c r="Q328" s="11">
        <v>12969.6</v>
      </c>
      <c r="R328" s="11">
        <v>1322.9</v>
      </c>
    </row>
    <row r="329" spans="1:18" ht="14.6" x14ac:dyDescent="0.4">
      <c r="A329" s="1"/>
      <c r="B329" s="12">
        <v>1379</v>
      </c>
      <c r="C329" s="13">
        <v>43440</v>
      </c>
      <c r="D329" s="12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3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4">
        <v>560</v>
      </c>
      <c r="P329" s="1">
        <v>32</v>
      </c>
      <c r="Q329" s="14">
        <v>17920</v>
      </c>
      <c r="R329" s="14">
        <v>1881.6</v>
      </c>
    </row>
    <row r="330" spans="1:18" ht="14.6" x14ac:dyDescent="0.4">
      <c r="A330" s="1"/>
      <c r="B330" s="8">
        <v>1380</v>
      </c>
      <c r="C330" s="9">
        <v>43462</v>
      </c>
      <c r="D330" s="8">
        <v>28</v>
      </c>
      <c r="E330" s="10" t="s">
        <v>67</v>
      </c>
      <c r="F330" s="10" t="s">
        <v>68</v>
      </c>
      <c r="G330" s="10" t="s">
        <v>69</v>
      </c>
      <c r="H330" s="10" t="s">
        <v>70</v>
      </c>
      <c r="I330" s="10" t="s">
        <v>71</v>
      </c>
      <c r="J330" s="9">
        <v>43464</v>
      </c>
      <c r="K330" s="10" t="s">
        <v>46</v>
      </c>
      <c r="L330" s="10" t="s">
        <v>25</v>
      </c>
      <c r="M330" s="10" t="s">
        <v>40</v>
      </c>
      <c r="N330" s="10" t="s">
        <v>27</v>
      </c>
      <c r="O330" s="11">
        <v>644</v>
      </c>
      <c r="P330" s="10">
        <v>16</v>
      </c>
      <c r="Q330" s="11">
        <v>10304</v>
      </c>
      <c r="R330" s="11">
        <v>1030.4000000000001</v>
      </c>
    </row>
    <row r="331" spans="1:18" ht="14.6" x14ac:dyDescent="0.4">
      <c r="A331" s="1"/>
      <c r="B331" s="12">
        <v>1381</v>
      </c>
      <c r="C331" s="13">
        <v>43442</v>
      </c>
      <c r="D331" s="12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3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4">
        <v>178.5</v>
      </c>
      <c r="P331" s="1">
        <v>41</v>
      </c>
      <c r="Q331" s="14">
        <v>7318.5</v>
      </c>
      <c r="R331" s="14">
        <v>717.21</v>
      </c>
    </row>
    <row r="332" spans="1:18" ht="14.6" x14ac:dyDescent="0.4">
      <c r="A332" s="1"/>
      <c r="B332" s="8">
        <v>1382</v>
      </c>
      <c r="C332" s="9">
        <v>43444</v>
      </c>
      <c r="D332" s="8">
        <v>10</v>
      </c>
      <c r="E332" s="10" t="s">
        <v>72</v>
      </c>
      <c r="F332" s="10" t="s">
        <v>73</v>
      </c>
      <c r="G332" s="10" t="s">
        <v>74</v>
      </c>
      <c r="H332" s="10" t="s">
        <v>75</v>
      </c>
      <c r="I332" s="10" t="s">
        <v>33</v>
      </c>
      <c r="J332" s="9">
        <v>43446</v>
      </c>
      <c r="K332" s="10" t="s">
        <v>24</v>
      </c>
      <c r="L332" s="10" t="s">
        <v>35</v>
      </c>
      <c r="M332" s="10" t="s">
        <v>76</v>
      </c>
      <c r="N332" s="10" t="s">
        <v>27</v>
      </c>
      <c r="O332" s="11">
        <v>41.86</v>
      </c>
      <c r="P332" s="10">
        <v>41</v>
      </c>
      <c r="Q332" s="11">
        <v>1716.26</v>
      </c>
      <c r="R332" s="11">
        <v>180.21</v>
      </c>
    </row>
    <row r="333" spans="1:18" ht="14.6" x14ac:dyDescent="0.4">
      <c r="A333" s="1"/>
      <c r="B333" s="12">
        <v>1383</v>
      </c>
      <c r="C333" s="13">
        <v>43441</v>
      </c>
      <c r="D333" s="12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2"/>
      <c r="K333" s="1"/>
      <c r="L333" s="1"/>
      <c r="M333" s="1" t="s">
        <v>40</v>
      </c>
      <c r="N333" s="1" t="s">
        <v>27</v>
      </c>
      <c r="O333" s="14">
        <v>644</v>
      </c>
      <c r="P333" s="1">
        <v>41</v>
      </c>
      <c r="Q333" s="14">
        <v>26404</v>
      </c>
      <c r="R333" s="14">
        <v>2719.61</v>
      </c>
    </row>
    <row r="334" spans="1:18" ht="14.6" x14ac:dyDescent="0.4">
      <c r="A334" s="1"/>
      <c r="B334" s="8">
        <v>1384</v>
      </c>
      <c r="C334" s="9">
        <v>43444</v>
      </c>
      <c r="D334" s="8">
        <v>10</v>
      </c>
      <c r="E334" s="10" t="s">
        <v>72</v>
      </c>
      <c r="F334" s="10" t="s">
        <v>73</v>
      </c>
      <c r="G334" s="10" t="s">
        <v>74</v>
      </c>
      <c r="H334" s="10" t="s">
        <v>75</v>
      </c>
      <c r="I334" s="10" t="s">
        <v>33</v>
      </c>
      <c r="J334" s="9">
        <v>43446</v>
      </c>
      <c r="K334" s="10" t="s">
        <v>34</v>
      </c>
      <c r="L334" s="10"/>
      <c r="M334" s="10" t="s">
        <v>79</v>
      </c>
      <c r="N334" s="10" t="s">
        <v>80</v>
      </c>
      <c r="O334" s="11">
        <v>350</v>
      </c>
      <c r="P334" s="10">
        <v>94</v>
      </c>
      <c r="Q334" s="11">
        <v>32900</v>
      </c>
      <c r="R334" s="11">
        <v>3290</v>
      </c>
    </row>
    <row r="335" spans="1:18" ht="14.6" x14ac:dyDescent="0.4">
      <c r="A335" s="1"/>
      <c r="B335" s="12">
        <v>1385</v>
      </c>
      <c r="C335" s="13">
        <v>43444</v>
      </c>
      <c r="D335" s="12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3">
        <v>43446</v>
      </c>
      <c r="K335" s="1" t="s">
        <v>34</v>
      </c>
      <c r="L335" s="1"/>
      <c r="M335" s="1" t="s">
        <v>81</v>
      </c>
      <c r="N335" s="1" t="s">
        <v>82</v>
      </c>
      <c r="O335" s="14">
        <v>308</v>
      </c>
      <c r="P335" s="1">
        <v>20</v>
      </c>
      <c r="Q335" s="14">
        <v>6160</v>
      </c>
      <c r="R335" s="14">
        <v>646.79999999999995</v>
      </c>
    </row>
    <row r="336" spans="1:18" ht="14.6" x14ac:dyDescent="0.4">
      <c r="A336" s="1"/>
      <c r="B336" s="8">
        <v>1386</v>
      </c>
      <c r="C336" s="9">
        <v>43444</v>
      </c>
      <c r="D336" s="8">
        <v>10</v>
      </c>
      <c r="E336" s="10" t="s">
        <v>72</v>
      </c>
      <c r="F336" s="10" t="s">
        <v>73</v>
      </c>
      <c r="G336" s="10" t="s">
        <v>74</v>
      </c>
      <c r="H336" s="10" t="s">
        <v>75</v>
      </c>
      <c r="I336" s="10" t="s">
        <v>33</v>
      </c>
      <c r="J336" s="9">
        <v>43446</v>
      </c>
      <c r="K336" s="10" t="s">
        <v>34</v>
      </c>
      <c r="L336" s="10"/>
      <c r="M336" s="10" t="s">
        <v>47</v>
      </c>
      <c r="N336" s="10" t="s">
        <v>48</v>
      </c>
      <c r="O336" s="11">
        <v>128.80000000000001</v>
      </c>
      <c r="P336" s="10">
        <v>13</v>
      </c>
      <c r="Q336" s="11">
        <v>1674.4</v>
      </c>
      <c r="R336" s="11">
        <v>174.14</v>
      </c>
    </row>
    <row r="337" spans="1:18" ht="14.6" x14ac:dyDescent="0.4">
      <c r="A337" s="1"/>
      <c r="B337" s="12">
        <v>1387</v>
      </c>
      <c r="C337" s="13">
        <v>43445</v>
      </c>
      <c r="D337" s="12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2"/>
      <c r="K337" s="1" t="s">
        <v>46</v>
      </c>
      <c r="L337" s="1"/>
      <c r="M337" s="1" t="s">
        <v>28</v>
      </c>
      <c r="N337" s="1" t="s">
        <v>29</v>
      </c>
      <c r="O337" s="14">
        <v>49</v>
      </c>
      <c r="P337" s="1">
        <v>74</v>
      </c>
      <c r="Q337" s="14">
        <v>3626</v>
      </c>
      <c r="R337" s="14">
        <v>377.1</v>
      </c>
    </row>
    <row r="338" spans="1:18" ht="14.6" x14ac:dyDescent="0.4">
      <c r="A338" s="1"/>
      <c r="B338" s="8">
        <v>1388</v>
      </c>
      <c r="C338" s="9">
        <v>43445</v>
      </c>
      <c r="D338" s="8">
        <v>11</v>
      </c>
      <c r="E338" s="10" t="s">
        <v>83</v>
      </c>
      <c r="F338" s="10" t="s">
        <v>84</v>
      </c>
      <c r="G338" s="10" t="s">
        <v>84</v>
      </c>
      <c r="H338" s="10" t="s">
        <v>70</v>
      </c>
      <c r="I338" s="10" t="s">
        <v>71</v>
      </c>
      <c r="J338" s="8"/>
      <c r="K338" s="10" t="s">
        <v>46</v>
      </c>
      <c r="L338" s="10"/>
      <c r="M338" s="10" t="s">
        <v>76</v>
      </c>
      <c r="N338" s="10" t="s">
        <v>27</v>
      </c>
      <c r="O338" s="11">
        <v>41.86</v>
      </c>
      <c r="P338" s="10">
        <v>53</v>
      </c>
      <c r="Q338" s="11">
        <v>2218.58</v>
      </c>
      <c r="R338" s="11">
        <v>224.08</v>
      </c>
    </row>
    <row r="339" spans="1:18" ht="14.6" x14ac:dyDescent="0.4">
      <c r="A339" s="1"/>
      <c r="B339" s="12">
        <v>1389</v>
      </c>
      <c r="C339" s="13">
        <v>43435</v>
      </c>
      <c r="D339" s="12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2"/>
      <c r="K339" s="1"/>
      <c r="L339" s="1"/>
      <c r="M339" s="1" t="s">
        <v>39</v>
      </c>
      <c r="N339" s="1" t="s">
        <v>27</v>
      </c>
      <c r="O339" s="14">
        <v>252</v>
      </c>
      <c r="P339" s="1">
        <v>99</v>
      </c>
      <c r="Q339" s="14">
        <v>24948</v>
      </c>
      <c r="R339" s="14">
        <v>2444.9</v>
      </c>
    </row>
    <row r="340" spans="1:18" ht="14.6" x14ac:dyDescent="0.4">
      <c r="A340" s="1"/>
      <c r="B340" s="8">
        <v>1390</v>
      </c>
      <c r="C340" s="9">
        <v>43435</v>
      </c>
      <c r="D340" s="8">
        <v>1</v>
      </c>
      <c r="E340" s="10" t="s">
        <v>85</v>
      </c>
      <c r="F340" s="10" t="s">
        <v>86</v>
      </c>
      <c r="G340" s="10" t="s">
        <v>87</v>
      </c>
      <c r="H340" s="10" t="s">
        <v>44</v>
      </c>
      <c r="I340" s="10" t="s">
        <v>45</v>
      </c>
      <c r="J340" s="8"/>
      <c r="K340" s="10"/>
      <c r="L340" s="10"/>
      <c r="M340" s="10" t="s">
        <v>40</v>
      </c>
      <c r="N340" s="10" t="s">
        <v>27</v>
      </c>
      <c r="O340" s="11">
        <v>644</v>
      </c>
      <c r="P340" s="10">
        <v>89</v>
      </c>
      <c r="Q340" s="11">
        <v>57316</v>
      </c>
      <c r="R340" s="11">
        <v>5445.02</v>
      </c>
    </row>
    <row r="341" spans="1:18" ht="14.6" x14ac:dyDescent="0.4">
      <c r="A341" s="1"/>
      <c r="B341" s="12">
        <v>1391</v>
      </c>
      <c r="C341" s="13">
        <v>43435</v>
      </c>
      <c r="D341" s="12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2"/>
      <c r="K341" s="1"/>
      <c r="L341" s="1"/>
      <c r="M341" s="1" t="s">
        <v>76</v>
      </c>
      <c r="N341" s="1" t="s">
        <v>27</v>
      </c>
      <c r="O341" s="14">
        <v>41.86</v>
      </c>
      <c r="P341" s="1">
        <v>64</v>
      </c>
      <c r="Q341" s="14">
        <v>2679.04</v>
      </c>
      <c r="R341" s="14">
        <v>273.26</v>
      </c>
    </row>
    <row r="342" spans="1:18" ht="14.6" x14ac:dyDescent="0.4">
      <c r="A342" s="1"/>
      <c r="B342" s="8">
        <v>1392</v>
      </c>
      <c r="C342" s="9">
        <v>43462</v>
      </c>
      <c r="D342" s="8">
        <v>28</v>
      </c>
      <c r="E342" s="10" t="s">
        <v>67</v>
      </c>
      <c r="F342" s="10" t="s">
        <v>68</v>
      </c>
      <c r="G342" s="10" t="s">
        <v>69</v>
      </c>
      <c r="H342" s="10" t="s">
        <v>70</v>
      </c>
      <c r="I342" s="10" t="s">
        <v>71</v>
      </c>
      <c r="J342" s="9">
        <v>43464</v>
      </c>
      <c r="K342" s="10" t="s">
        <v>46</v>
      </c>
      <c r="L342" s="10" t="s">
        <v>35</v>
      </c>
      <c r="M342" s="10" t="s">
        <v>59</v>
      </c>
      <c r="N342" s="10" t="s">
        <v>60</v>
      </c>
      <c r="O342" s="11">
        <v>135.1</v>
      </c>
      <c r="P342" s="10">
        <v>98</v>
      </c>
      <c r="Q342" s="11">
        <v>13239.8</v>
      </c>
      <c r="R342" s="11">
        <v>1350.46</v>
      </c>
    </row>
    <row r="343" spans="1:18" ht="14.6" x14ac:dyDescent="0.4">
      <c r="A343" s="1"/>
      <c r="B343" s="12">
        <v>1393</v>
      </c>
      <c r="C343" s="13">
        <v>43462</v>
      </c>
      <c r="D343" s="12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3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4">
        <v>257.60000000000002</v>
      </c>
      <c r="P343" s="1">
        <v>86</v>
      </c>
      <c r="Q343" s="14">
        <v>22153.599999999999</v>
      </c>
      <c r="R343" s="14">
        <v>2171.0500000000002</v>
      </c>
    </row>
    <row r="344" spans="1:18" ht="14.6" x14ac:dyDescent="0.4">
      <c r="A344" s="1"/>
      <c r="B344" s="8">
        <v>1394</v>
      </c>
      <c r="C344" s="9">
        <v>43443</v>
      </c>
      <c r="D344" s="8">
        <v>9</v>
      </c>
      <c r="E344" s="10" t="s">
        <v>90</v>
      </c>
      <c r="F344" s="10" t="s">
        <v>91</v>
      </c>
      <c r="G344" s="10" t="s">
        <v>51</v>
      </c>
      <c r="H344" s="10" t="s">
        <v>92</v>
      </c>
      <c r="I344" s="10" t="s">
        <v>23</v>
      </c>
      <c r="J344" s="9">
        <v>43445</v>
      </c>
      <c r="K344" s="10" t="s">
        <v>34</v>
      </c>
      <c r="L344" s="10" t="s">
        <v>25</v>
      </c>
      <c r="M344" s="10" t="s">
        <v>93</v>
      </c>
      <c r="N344" s="10" t="s">
        <v>94</v>
      </c>
      <c r="O344" s="11">
        <v>273</v>
      </c>
      <c r="P344" s="10">
        <v>20</v>
      </c>
      <c r="Q344" s="11">
        <v>5460</v>
      </c>
      <c r="R344" s="11">
        <v>573.29999999999995</v>
      </c>
    </row>
    <row r="345" spans="1:18" ht="14.6" x14ac:dyDescent="0.4">
      <c r="A345" s="1"/>
      <c r="B345" s="12">
        <v>1395</v>
      </c>
      <c r="C345" s="13">
        <v>43443</v>
      </c>
      <c r="D345" s="12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3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4">
        <v>487.2</v>
      </c>
      <c r="P345" s="1">
        <v>69</v>
      </c>
      <c r="Q345" s="14">
        <v>33616.800000000003</v>
      </c>
      <c r="R345" s="14">
        <v>3361.68</v>
      </c>
    </row>
    <row r="346" spans="1:18" ht="14.6" x14ac:dyDescent="0.4">
      <c r="A346" s="1"/>
      <c r="B346" s="8">
        <v>1396</v>
      </c>
      <c r="C346" s="9">
        <v>43440</v>
      </c>
      <c r="D346" s="8">
        <v>6</v>
      </c>
      <c r="E346" s="10" t="s">
        <v>61</v>
      </c>
      <c r="F346" s="10" t="s">
        <v>62</v>
      </c>
      <c r="G346" s="10" t="s">
        <v>63</v>
      </c>
      <c r="H346" s="10" t="s">
        <v>64</v>
      </c>
      <c r="I346" s="10" t="s">
        <v>45</v>
      </c>
      <c r="J346" s="9">
        <v>43442</v>
      </c>
      <c r="K346" s="10" t="s">
        <v>24</v>
      </c>
      <c r="L346" s="10" t="s">
        <v>35</v>
      </c>
      <c r="M346" s="10" t="s">
        <v>26</v>
      </c>
      <c r="N346" s="10" t="s">
        <v>27</v>
      </c>
      <c r="O346" s="11">
        <v>196</v>
      </c>
      <c r="P346" s="10">
        <v>68</v>
      </c>
      <c r="Q346" s="11">
        <v>13328</v>
      </c>
      <c r="R346" s="11">
        <v>1279.49</v>
      </c>
    </row>
    <row r="347" spans="1:18" ht="14.6" x14ac:dyDescent="0.4">
      <c r="A347" s="1"/>
      <c r="B347" s="12">
        <v>1397</v>
      </c>
      <c r="C347" s="13">
        <v>43442</v>
      </c>
      <c r="D347" s="12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3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4">
        <v>560</v>
      </c>
      <c r="P347" s="1">
        <v>52</v>
      </c>
      <c r="Q347" s="14">
        <v>29120</v>
      </c>
      <c r="R347" s="14">
        <v>2853.76</v>
      </c>
    </row>
    <row r="348" spans="1:18" ht="14.6" x14ac:dyDescent="0.4">
      <c r="A348" s="1"/>
      <c r="B348" s="8">
        <v>1398</v>
      </c>
      <c r="C348" s="9">
        <v>43442</v>
      </c>
      <c r="D348" s="8">
        <v>8</v>
      </c>
      <c r="E348" s="10" t="s">
        <v>41</v>
      </c>
      <c r="F348" s="10" t="s">
        <v>42</v>
      </c>
      <c r="G348" s="10" t="s">
        <v>43</v>
      </c>
      <c r="H348" s="10" t="s">
        <v>44</v>
      </c>
      <c r="I348" s="10" t="s">
        <v>45</v>
      </c>
      <c r="J348" s="9">
        <v>43444</v>
      </c>
      <c r="K348" s="10" t="s">
        <v>24</v>
      </c>
      <c r="L348" s="10" t="s">
        <v>25</v>
      </c>
      <c r="M348" s="10" t="s">
        <v>47</v>
      </c>
      <c r="N348" s="10" t="s">
        <v>48</v>
      </c>
      <c r="O348" s="11">
        <v>128.80000000000001</v>
      </c>
      <c r="P348" s="10">
        <v>40</v>
      </c>
      <c r="Q348" s="11">
        <v>5152</v>
      </c>
      <c r="R348" s="11">
        <v>540.96</v>
      </c>
    </row>
    <row r="349" spans="1:18" ht="14.6" x14ac:dyDescent="0.4">
      <c r="A349" s="1"/>
      <c r="B349" s="12">
        <v>1399</v>
      </c>
      <c r="C349" s="13">
        <v>43459</v>
      </c>
      <c r="D349" s="12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3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4">
        <v>140</v>
      </c>
      <c r="P349" s="1">
        <v>100</v>
      </c>
      <c r="Q349" s="14">
        <v>14000</v>
      </c>
      <c r="R349" s="14">
        <v>1372</v>
      </c>
    </row>
    <row r="350" spans="1:18" ht="14.6" x14ac:dyDescent="0.4">
      <c r="A350" s="1"/>
      <c r="B350" s="8">
        <v>1400</v>
      </c>
      <c r="C350" s="9">
        <v>43460</v>
      </c>
      <c r="D350" s="8">
        <v>26</v>
      </c>
      <c r="E350" s="10" t="s">
        <v>100</v>
      </c>
      <c r="F350" s="10" t="s">
        <v>84</v>
      </c>
      <c r="G350" s="10" t="s">
        <v>84</v>
      </c>
      <c r="H350" s="10" t="s">
        <v>70</v>
      </c>
      <c r="I350" s="10" t="s">
        <v>71</v>
      </c>
      <c r="J350" s="9">
        <v>43462</v>
      </c>
      <c r="K350" s="10" t="s">
        <v>46</v>
      </c>
      <c r="L350" s="10" t="s">
        <v>35</v>
      </c>
      <c r="M350" s="10" t="s">
        <v>105</v>
      </c>
      <c r="N350" s="10" t="s">
        <v>106</v>
      </c>
      <c r="O350" s="11">
        <v>298.89999999999998</v>
      </c>
      <c r="P350" s="10">
        <v>88</v>
      </c>
      <c r="Q350" s="11">
        <v>26303.200000000001</v>
      </c>
      <c r="R350" s="11">
        <v>2577.71</v>
      </c>
    </row>
    <row r="351" spans="1:18" ht="14.6" x14ac:dyDescent="0.4">
      <c r="A351" s="1"/>
      <c r="B351" s="12">
        <v>1401</v>
      </c>
      <c r="C351" s="13">
        <v>43460</v>
      </c>
      <c r="D351" s="12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3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4">
        <v>135.1</v>
      </c>
      <c r="P351" s="1">
        <v>46</v>
      </c>
      <c r="Q351" s="14">
        <v>6214.6</v>
      </c>
      <c r="R351" s="14">
        <v>596.6</v>
      </c>
    </row>
    <row r="352" spans="1:18" ht="14.6" x14ac:dyDescent="0.4">
      <c r="A352" s="1"/>
      <c r="B352" s="8">
        <v>1402</v>
      </c>
      <c r="C352" s="9">
        <v>43460</v>
      </c>
      <c r="D352" s="8">
        <v>26</v>
      </c>
      <c r="E352" s="10" t="s">
        <v>100</v>
      </c>
      <c r="F352" s="10" t="s">
        <v>84</v>
      </c>
      <c r="G352" s="10" t="s">
        <v>84</v>
      </c>
      <c r="H352" s="10" t="s">
        <v>70</v>
      </c>
      <c r="I352" s="10" t="s">
        <v>71</v>
      </c>
      <c r="J352" s="9">
        <v>43462</v>
      </c>
      <c r="K352" s="10" t="s">
        <v>46</v>
      </c>
      <c r="L352" s="10" t="s">
        <v>35</v>
      </c>
      <c r="M352" s="10" t="s">
        <v>88</v>
      </c>
      <c r="N352" s="10" t="s">
        <v>89</v>
      </c>
      <c r="O352" s="11">
        <v>257.60000000000002</v>
      </c>
      <c r="P352" s="10">
        <v>93</v>
      </c>
      <c r="Q352" s="11">
        <v>23956.799999999999</v>
      </c>
      <c r="R352" s="11">
        <v>2347.77</v>
      </c>
    </row>
    <row r="353" spans="1:18" ht="14.6" x14ac:dyDescent="0.4">
      <c r="A353" s="1"/>
      <c r="B353" s="12">
        <v>1403</v>
      </c>
      <c r="C353" s="13">
        <v>43463</v>
      </c>
      <c r="D353" s="12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3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4">
        <v>196</v>
      </c>
      <c r="P353" s="1">
        <v>96</v>
      </c>
      <c r="Q353" s="14">
        <v>18816</v>
      </c>
      <c r="R353" s="14">
        <v>1975.68</v>
      </c>
    </row>
    <row r="354" spans="1:18" ht="14.6" x14ac:dyDescent="0.4">
      <c r="A354" s="1"/>
      <c r="B354" s="8">
        <v>1404</v>
      </c>
      <c r="C354" s="9">
        <v>43440</v>
      </c>
      <c r="D354" s="8">
        <v>6</v>
      </c>
      <c r="E354" s="10" t="s">
        <v>61</v>
      </c>
      <c r="F354" s="10" t="s">
        <v>62</v>
      </c>
      <c r="G354" s="10" t="s">
        <v>63</v>
      </c>
      <c r="H354" s="10" t="s">
        <v>64</v>
      </c>
      <c r="I354" s="10" t="s">
        <v>45</v>
      </c>
      <c r="J354" s="9">
        <v>43442</v>
      </c>
      <c r="K354" s="10" t="s">
        <v>46</v>
      </c>
      <c r="L354" s="10" t="s">
        <v>25</v>
      </c>
      <c r="M354" s="10" t="s">
        <v>53</v>
      </c>
      <c r="N354" s="10" t="s">
        <v>54</v>
      </c>
      <c r="O354" s="11">
        <v>178.5</v>
      </c>
      <c r="P354" s="10">
        <v>12</v>
      </c>
      <c r="Q354" s="11">
        <v>2142</v>
      </c>
      <c r="R354" s="11">
        <v>224.91</v>
      </c>
    </row>
    <row r="355" spans="1:18" ht="14.6" x14ac:dyDescent="0.4">
      <c r="A355" s="1"/>
      <c r="B355" s="12">
        <v>1406</v>
      </c>
      <c r="C355" s="13">
        <v>43438</v>
      </c>
      <c r="D355" s="12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3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4">
        <v>1134</v>
      </c>
      <c r="P355" s="1">
        <v>38</v>
      </c>
      <c r="Q355" s="14">
        <v>43092</v>
      </c>
      <c r="R355" s="14">
        <v>4093.74</v>
      </c>
    </row>
    <row r="356" spans="1:18" ht="14.6" x14ac:dyDescent="0.4">
      <c r="A356" s="1"/>
      <c r="B356" s="8">
        <v>1407</v>
      </c>
      <c r="C356" s="9">
        <v>43438</v>
      </c>
      <c r="D356" s="8">
        <v>4</v>
      </c>
      <c r="E356" s="10" t="s">
        <v>30</v>
      </c>
      <c r="F356" s="10" t="s">
        <v>31</v>
      </c>
      <c r="G356" s="10" t="s">
        <v>31</v>
      </c>
      <c r="H356" s="10" t="s">
        <v>32</v>
      </c>
      <c r="I356" s="10" t="s">
        <v>33</v>
      </c>
      <c r="J356" s="9">
        <v>43440</v>
      </c>
      <c r="K356" s="10" t="s">
        <v>34</v>
      </c>
      <c r="L356" s="10" t="s">
        <v>35</v>
      </c>
      <c r="M356" s="10" t="s">
        <v>108</v>
      </c>
      <c r="N356" s="10" t="s">
        <v>109</v>
      </c>
      <c r="O356" s="11">
        <v>98</v>
      </c>
      <c r="P356" s="10">
        <v>42</v>
      </c>
      <c r="Q356" s="11">
        <v>4116</v>
      </c>
      <c r="R356" s="11">
        <v>407.48</v>
      </c>
    </row>
    <row r="357" spans="1:18" ht="14.6" x14ac:dyDescent="0.4">
      <c r="A357" s="1"/>
      <c r="B357" s="12">
        <v>1409</v>
      </c>
      <c r="C357" s="13">
        <v>43442</v>
      </c>
      <c r="D357" s="12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3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4">
        <v>487.2</v>
      </c>
      <c r="P357" s="1">
        <v>100</v>
      </c>
      <c r="Q357" s="14">
        <v>48720</v>
      </c>
      <c r="R357" s="14">
        <v>4823.28</v>
      </c>
    </row>
    <row r="358" spans="1:18" ht="14.6" x14ac:dyDescent="0.4">
      <c r="A358" s="1"/>
      <c r="B358" s="8">
        <v>1412</v>
      </c>
      <c r="C358" s="9">
        <v>43437</v>
      </c>
      <c r="D358" s="8">
        <v>3</v>
      </c>
      <c r="E358" s="10" t="s">
        <v>55</v>
      </c>
      <c r="F358" s="10" t="s">
        <v>56</v>
      </c>
      <c r="G358" s="10" t="s">
        <v>57</v>
      </c>
      <c r="H358" s="10" t="s">
        <v>22</v>
      </c>
      <c r="I358" s="10" t="s">
        <v>23</v>
      </c>
      <c r="J358" s="9">
        <v>43439</v>
      </c>
      <c r="K358" s="10" t="s">
        <v>24</v>
      </c>
      <c r="L358" s="10" t="s">
        <v>58</v>
      </c>
      <c r="M358" s="10" t="s">
        <v>97</v>
      </c>
      <c r="N358" s="10" t="s">
        <v>82</v>
      </c>
      <c r="O358" s="11">
        <v>140</v>
      </c>
      <c r="P358" s="10">
        <v>89</v>
      </c>
      <c r="Q358" s="11">
        <v>12460</v>
      </c>
      <c r="R358" s="11">
        <v>1221.08</v>
      </c>
    </row>
    <row r="359" spans="1:18" ht="14.6" x14ac:dyDescent="0.4">
      <c r="A359" s="1"/>
      <c r="B359" s="12">
        <v>1413</v>
      </c>
      <c r="C359" s="13">
        <v>43437</v>
      </c>
      <c r="D359" s="12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3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4">
        <v>560</v>
      </c>
      <c r="P359" s="1">
        <v>12</v>
      </c>
      <c r="Q359" s="14">
        <v>6720</v>
      </c>
      <c r="R359" s="14">
        <v>651.84</v>
      </c>
    </row>
    <row r="360" spans="1:18" ht="14.6" x14ac:dyDescent="0.4">
      <c r="A360" s="1"/>
      <c r="B360" s="8">
        <v>1417</v>
      </c>
      <c r="C360" s="9">
        <v>43444</v>
      </c>
      <c r="D360" s="8">
        <v>10</v>
      </c>
      <c r="E360" s="10" t="s">
        <v>72</v>
      </c>
      <c r="F360" s="10" t="s">
        <v>73</v>
      </c>
      <c r="G360" s="10" t="s">
        <v>74</v>
      </c>
      <c r="H360" s="10" t="s">
        <v>75</v>
      </c>
      <c r="I360" s="10" t="s">
        <v>33</v>
      </c>
      <c r="J360" s="9">
        <v>43446</v>
      </c>
      <c r="K360" s="10" t="s">
        <v>24</v>
      </c>
      <c r="L360" s="10" t="s">
        <v>35</v>
      </c>
      <c r="M360" s="10" t="s">
        <v>98</v>
      </c>
      <c r="N360" s="10" t="s">
        <v>29</v>
      </c>
      <c r="O360" s="11">
        <v>140</v>
      </c>
      <c r="P360" s="10">
        <v>97</v>
      </c>
      <c r="Q360" s="11">
        <v>13580</v>
      </c>
      <c r="R360" s="11">
        <v>1412.32</v>
      </c>
    </row>
    <row r="361" spans="1:18" ht="14.6" x14ac:dyDescent="0.4">
      <c r="A361" s="1"/>
      <c r="B361" s="12">
        <v>1419</v>
      </c>
      <c r="C361" s="13">
        <v>43444</v>
      </c>
      <c r="D361" s="12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2"/>
      <c r="K361" s="1" t="s">
        <v>34</v>
      </c>
      <c r="L361" s="1"/>
      <c r="M361" s="1" t="s">
        <v>28</v>
      </c>
      <c r="N361" s="1" t="s">
        <v>29</v>
      </c>
      <c r="O361" s="14">
        <v>49</v>
      </c>
      <c r="P361" s="1">
        <v>53</v>
      </c>
      <c r="Q361" s="14">
        <v>2597</v>
      </c>
      <c r="R361" s="14">
        <v>246.72</v>
      </c>
    </row>
    <row r="362" spans="1:18" ht="14.6" x14ac:dyDescent="0.4">
      <c r="A362" s="1"/>
      <c r="B362" s="8">
        <v>1420</v>
      </c>
      <c r="C362" s="9">
        <v>43445</v>
      </c>
      <c r="D362" s="8">
        <v>11</v>
      </c>
      <c r="E362" s="10" t="s">
        <v>83</v>
      </c>
      <c r="F362" s="10" t="s">
        <v>84</v>
      </c>
      <c r="G362" s="10" t="s">
        <v>84</v>
      </c>
      <c r="H362" s="10" t="s">
        <v>70</v>
      </c>
      <c r="I362" s="10" t="s">
        <v>71</v>
      </c>
      <c r="J362" s="8"/>
      <c r="K362" s="10" t="s">
        <v>46</v>
      </c>
      <c r="L362" s="10"/>
      <c r="M362" s="10" t="s">
        <v>65</v>
      </c>
      <c r="N362" s="10" t="s">
        <v>66</v>
      </c>
      <c r="O362" s="11">
        <v>560</v>
      </c>
      <c r="P362" s="10">
        <v>61</v>
      </c>
      <c r="Q362" s="11">
        <v>34160</v>
      </c>
      <c r="R362" s="11">
        <v>3484.32</v>
      </c>
    </row>
    <row r="363" spans="1:18" ht="14.6" x14ac:dyDescent="0.4">
      <c r="A363" s="1"/>
      <c r="B363" s="12">
        <v>1421</v>
      </c>
      <c r="C363" s="13">
        <v>43435</v>
      </c>
      <c r="D363" s="12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2"/>
      <c r="K363" s="1" t="s">
        <v>46</v>
      </c>
      <c r="L363" s="1"/>
      <c r="M363" s="1" t="s">
        <v>88</v>
      </c>
      <c r="N363" s="1" t="s">
        <v>89</v>
      </c>
      <c r="O363" s="14">
        <v>257.60000000000002</v>
      </c>
      <c r="P363" s="1">
        <v>45</v>
      </c>
      <c r="Q363" s="14">
        <v>11592</v>
      </c>
      <c r="R363" s="14">
        <v>1136.02</v>
      </c>
    </row>
    <row r="364" spans="1:18" ht="14.6" x14ac:dyDescent="0.4">
      <c r="A364" s="1"/>
      <c r="B364" s="8">
        <v>1422</v>
      </c>
      <c r="C364" s="9">
        <v>43462</v>
      </c>
      <c r="D364" s="8">
        <v>28</v>
      </c>
      <c r="E364" s="10" t="s">
        <v>67</v>
      </c>
      <c r="F364" s="10" t="s">
        <v>68</v>
      </c>
      <c r="G364" s="10" t="s">
        <v>69</v>
      </c>
      <c r="H364" s="10" t="s">
        <v>70</v>
      </c>
      <c r="I364" s="10" t="s">
        <v>71</v>
      </c>
      <c r="J364" s="9">
        <v>43464</v>
      </c>
      <c r="K364" s="10" t="s">
        <v>46</v>
      </c>
      <c r="L364" s="10" t="s">
        <v>35</v>
      </c>
      <c r="M364" s="10" t="s">
        <v>40</v>
      </c>
      <c r="N364" s="10" t="s">
        <v>27</v>
      </c>
      <c r="O364" s="11">
        <v>644</v>
      </c>
      <c r="P364" s="10">
        <v>43</v>
      </c>
      <c r="Q364" s="11">
        <v>27692</v>
      </c>
      <c r="R364" s="11">
        <v>2769.2</v>
      </c>
    </row>
    <row r="365" spans="1:18" ht="14.6" x14ac:dyDescent="0.4">
      <c r="A365" s="1"/>
      <c r="B365" s="12">
        <v>1423</v>
      </c>
      <c r="C365" s="13">
        <v>43443</v>
      </c>
      <c r="D365" s="12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3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4">
        <v>135.1</v>
      </c>
      <c r="P365" s="1">
        <v>18</v>
      </c>
      <c r="Q365" s="14">
        <v>2431.8000000000002</v>
      </c>
      <c r="R365" s="14">
        <v>231.02</v>
      </c>
    </row>
    <row r="366" spans="1:18" ht="14.6" x14ac:dyDescent="0.4">
      <c r="A366" s="1"/>
      <c r="B366" s="8">
        <v>1424</v>
      </c>
      <c r="C366" s="9">
        <v>43440</v>
      </c>
      <c r="D366" s="8">
        <v>6</v>
      </c>
      <c r="E366" s="10" t="s">
        <v>61</v>
      </c>
      <c r="F366" s="10" t="s">
        <v>62</v>
      </c>
      <c r="G366" s="10" t="s">
        <v>63</v>
      </c>
      <c r="H366" s="10" t="s">
        <v>64</v>
      </c>
      <c r="I366" s="10" t="s">
        <v>45</v>
      </c>
      <c r="J366" s="9">
        <v>43442</v>
      </c>
      <c r="K366" s="10" t="s">
        <v>24</v>
      </c>
      <c r="L366" s="10" t="s">
        <v>35</v>
      </c>
      <c r="M366" s="10" t="s">
        <v>53</v>
      </c>
      <c r="N366" s="10" t="s">
        <v>54</v>
      </c>
      <c r="O366" s="11">
        <v>178.5</v>
      </c>
      <c r="P366" s="10">
        <v>41</v>
      </c>
      <c r="Q366" s="11">
        <v>7318.5</v>
      </c>
      <c r="R366" s="11">
        <v>709.89</v>
      </c>
    </row>
    <row r="367" spans="1:18" ht="14.6" x14ac:dyDescent="0.4">
      <c r="A367" s="1"/>
      <c r="B367" s="12">
        <v>1425</v>
      </c>
      <c r="C367" s="13">
        <v>43442</v>
      </c>
      <c r="D367" s="12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3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4">
        <v>178.5</v>
      </c>
      <c r="P367" s="1">
        <v>19</v>
      </c>
      <c r="Q367" s="14">
        <v>3391.5</v>
      </c>
      <c r="R367" s="14">
        <v>335.76</v>
      </c>
    </row>
    <row r="368" spans="1:18" ht="14.6" x14ac:dyDescent="0.4">
      <c r="A368" s="1"/>
      <c r="B368" s="8">
        <v>1426</v>
      </c>
      <c r="C368" s="9">
        <v>43459</v>
      </c>
      <c r="D368" s="8">
        <v>25</v>
      </c>
      <c r="E368" s="10" t="s">
        <v>99</v>
      </c>
      <c r="F368" s="10" t="s">
        <v>73</v>
      </c>
      <c r="G368" s="10" t="s">
        <v>74</v>
      </c>
      <c r="H368" s="10" t="s">
        <v>75</v>
      </c>
      <c r="I368" s="10" t="s">
        <v>33</v>
      </c>
      <c r="J368" s="9">
        <v>43461</v>
      </c>
      <c r="K368" s="10" t="s">
        <v>34</v>
      </c>
      <c r="L368" s="10" t="s">
        <v>58</v>
      </c>
      <c r="M368" s="10" t="s">
        <v>81</v>
      </c>
      <c r="N368" s="10" t="s">
        <v>82</v>
      </c>
      <c r="O368" s="11">
        <v>308</v>
      </c>
      <c r="P368" s="10">
        <v>65</v>
      </c>
      <c r="Q368" s="11">
        <v>20020</v>
      </c>
      <c r="R368" s="11">
        <v>1941.94</v>
      </c>
    </row>
    <row r="369" spans="1:18" ht="14.6" x14ac:dyDescent="0.4">
      <c r="A369" s="1"/>
      <c r="B369" s="12">
        <v>1427</v>
      </c>
      <c r="C369" s="13">
        <v>43460</v>
      </c>
      <c r="D369" s="12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3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4">
        <v>350</v>
      </c>
      <c r="P369" s="1">
        <v>13</v>
      </c>
      <c r="Q369" s="14">
        <v>4550</v>
      </c>
      <c r="R369" s="14">
        <v>450.45</v>
      </c>
    </row>
    <row r="370" spans="1:18" ht="14.6" x14ac:dyDescent="0.4">
      <c r="A370" s="1"/>
      <c r="B370" s="8">
        <v>1428</v>
      </c>
      <c r="C370" s="9">
        <v>43463</v>
      </c>
      <c r="D370" s="8">
        <v>29</v>
      </c>
      <c r="E370" s="10" t="s">
        <v>49</v>
      </c>
      <c r="F370" s="10" t="s">
        <v>50</v>
      </c>
      <c r="G370" s="10" t="s">
        <v>51</v>
      </c>
      <c r="H370" s="10" t="s">
        <v>52</v>
      </c>
      <c r="I370" s="10" t="s">
        <v>23</v>
      </c>
      <c r="J370" s="9">
        <v>43465</v>
      </c>
      <c r="K370" s="10" t="s">
        <v>24</v>
      </c>
      <c r="L370" s="10" t="s">
        <v>25</v>
      </c>
      <c r="M370" s="10" t="s">
        <v>101</v>
      </c>
      <c r="N370" s="10" t="s">
        <v>102</v>
      </c>
      <c r="O370" s="11">
        <v>546</v>
      </c>
      <c r="P370" s="10">
        <v>54</v>
      </c>
      <c r="Q370" s="11">
        <v>29484</v>
      </c>
      <c r="R370" s="11">
        <v>3007.37</v>
      </c>
    </row>
    <row r="371" spans="1:18" ht="14.6" x14ac:dyDescent="0.4">
      <c r="A371" s="1"/>
      <c r="B371" s="12">
        <v>1429</v>
      </c>
      <c r="C371" s="13">
        <v>43440</v>
      </c>
      <c r="D371" s="12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3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4">
        <v>420</v>
      </c>
      <c r="P371" s="1">
        <v>33</v>
      </c>
      <c r="Q371" s="14">
        <v>13860</v>
      </c>
      <c r="R371" s="14">
        <v>1330.56</v>
      </c>
    </row>
    <row r="372" spans="1:18" ht="14.6" x14ac:dyDescent="0.4">
      <c r="A372" s="1"/>
      <c r="B372" s="8">
        <v>1430</v>
      </c>
      <c r="C372" s="9">
        <v>43440</v>
      </c>
      <c r="D372" s="8">
        <v>6</v>
      </c>
      <c r="E372" s="10" t="s">
        <v>61</v>
      </c>
      <c r="F372" s="10" t="s">
        <v>62</v>
      </c>
      <c r="G372" s="10" t="s">
        <v>63</v>
      </c>
      <c r="H372" s="10" t="s">
        <v>64</v>
      </c>
      <c r="I372" s="10" t="s">
        <v>45</v>
      </c>
      <c r="J372" s="9">
        <v>43442</v>
      </c>
      <c r="K372" s="10" t="s">
        <v>46</v>
      </c>
      <c r="L372" s="10" t="s">
        <v>25</v>
      </c>
      <c r="M372" s="10" t="s">
        <v>37</v>
      </c>
      <c r="N372" s="10" t="s">
        <v>29</v>
      </c>
      <c r="O372" s="11">
        <v>742</v>
      </c>
      <c r="P372" s="10">
        <v>34</v>
      </c>
      <c r="Q372" s="11">
        <v>25228</v>
      </c>
      <c r="R372" s="11">
        <v>2598.48</v>
      </c>
    </row>
    <row r="373" spans="1:18" ht="14.6" x14ac:dyDescent="0.4">
      <c r="A373" s="1"/>
      <c r="B373" s="12">
        <v>1431</v>
      </c>
      <c r="C373" s="13">
        <v>43438</v>
      </c>
      <c r="D373" s="12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2"/>
      <c r="K373" s="1"/>
      <c r="L373" s="1"/>
      <c r="M373" s="1" t="s">
        <v>103</v>
      </c>
      <c r="N373" s="1" t="s">
        <v>94</v>
      </c>
      <c r="O373" s="14">
        <v>532</v>
      </c>
      <c r="P373" s="1">
        <v>59</v>
      </c>
      <c r="Q373" s="14">
        <v>31388</v>
      </c>
      <c r="R373" s="14">
        <v>3170.19</v>
      </c>
    </row>
    <row r="374" spans="1:18" ht="14.6" x14ac:dyDescent="0.4">
      <c r="A374" s="1"/>
      <c r="B374" s="8">
        <v>1432</v>
      </c>
      <c r="C374" s="9">
        <v>43437</v>
      </c>
      <c r="D374" s="8">
        <v>3</v>
      </c>
      <c r="E374" s="10" t="s">
        <v>55</v>
      </c>
      <c r="F374" s="10" t="s">
        <v>56</v>
      </c>
      <c r="G374" s="10" t="s">
        <v>57</v>
      </c>
      <c r="H374" s="10" t="s">
        <v>22</v>
      </c>
      <c r="I374" s="10" t="s">
        <v>23</v>
      </c>
      <c r="J374" s="8"/>
      <c r="K374" s="10"/>
      <c r="L374" s="10"/>
      <c r="M374" s="10" t="s">
        <v>76</v>
      </c>
      <c r="N374" s="10" t="s">
        <v>27</v>
      </c>
      <c r="O374" s="11">
        <v>41.86</v>
      </c>
      <c r="P374" s="10">
        <v>24</v>
      </c>
      <c r="Q374" s="11">
        <v>1004.64</v>
      </c>
      <c r="R374" s="11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Hoja5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GLADYS PAOLA BALTIERRA FLORES</cp:lastModifiedBy>
  <dcterms:created xsi:type="dcterms:W3CDTF">2025-04-10T15:10:17Z</dcterms:created>
  <dcterms:modified xsi:type="dcterms:W3CDTF">2025-05-17T20:35:39Z</dcterms:modified>
</cp:coreProperties>
</file>