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CAAE5969-EEB5-420A-A10A-23139239D7D6}" xr6:coauthVersionLast="47" xr6:coauthVersionMax="47" xr10:uidLastSave="{00000000-0000-0000-0000-000000000000}"/>
  <bookViews>
    <workbookView xWindow="-120" yWindow="-120" windowWidth="20730" windowHeight="1116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H21" i="11" l="1"/>
  <c r="I5" i="11"/>
  <c r="I4" i="11" s="1"/>
  <c r="H51" i="11"/>
  <c r="H50" i="11"/>
  <c r="H39" i="11"/>
  <c r="H38" i="11"/>
  <c r="H29" i="11"/>
  <c r="H28" i="11"/>
  <c r="H26" i="11"/>
  <c r="H20" i="11"/>
  <c r="H19" i="11"/>
  <c r="H11" i="11"/>
  <c r="H8" i="11"/>
  <c r="H9" i="11" l="1"/>
  <c r="I6" i="11"/>
  <c r="H27" i="11" l="1"/>
  <c r="H25" i="11"/>
  <c r="H10" i="11"/>
  <c r="H13" i="11"/>
  <c r="J5" i="11"/>
  <c r="K5" i="11" s="1"/>
  <c r="L5" i="11" s="1"/>
  <c r="M5" i="11" s="1"/>
  <c r="N5" i="11" s="1"/>
  <c r="O5" i="11" s="1"/>
  <c r="P5" i="11" s="1"/>
  <c r="P4" i="11" s="1"/>
  <c r="H14" i="11" l="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<sst xmlns="http://schemas.openxmlformats.org/spreadsheetml/2006/main" count="104" uniqueCount="68">
  <si>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</si>
  <si>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</si>
  <si>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</si>
  <si>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</si>
  <si>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</si>
  <si>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</si>
  <si>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</si>
  <si>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</si>
  <si>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</si>
  <si>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</si>
  <si>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</si>
  <si>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</si>
  <si>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</si>
  <si>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</si>
  <si>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</si>
  <si>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</si>
  <si>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</si>
  <si>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</si>
  <si>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</si>
  <si>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</si>
  <si>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</si>
  <si>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</si>
  <si>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GRÁFICO GANTT SIMPLE de Vertex42.com</t>
  </si>
  <si>
    <t>https://www.vertex42.com/ExcelTemplates/simple-gantt-chart.html</t>
  </si>
  <si>
    <t xml:space="preserve">Etapa modelado del negocio </t>
  </si>
  <si>
    <t>RESPONSABLES</t>
  </si>
  <si>
    <t>Selección del tema del proyecto</t>
  </si>
  <si>
    <t>Presentación del tema del proyecto</t>
  </si>
  <si>
    <t>Analisis de reunión</t>
  </si>
  <si>
    <t>Definición correcta del tema</t>
  </si>
  <si>
    <t>Redacción del perfil del proyecto</t>
  </si>
  <si>
    <t>Primera revisión</t>
  </si>
  <si>
    <t>Revisión y corrección del perfil del proyecto</t>
  </si>
  <si>
    <t>Elaboración matriz de marco de trabajo</t>
  </si>
  <si>
    <t>Tutor</t>
  </si>
  <si>
    <t>CRONOGRAMA DE TRABAJO</t>
  </si>
  <si>
    <t>Perfil De Proyecto</t>
  </si>
  <si>
    <t>Grupo N°4</t>
  </si>
  <si>
    <t>Camacho. Revelo, Sangucho</t>
  </si>
  <si>
    <t>Etapas de Requisitos</t>
  </si>
  <si>
    <t>Camacho,Revelo,Sangucho</t>
  </si>
  <si>
    <t>Comucacion con el Dueño del producto</t>
  </si>
  <si>
    <t>Revison del  proyecto</t>
  </si>
  <si>
    <t>Elaboracion de prwsentacion</t>
  </si>
  <si>
    <t>Defensa de proyecto</t>
  </si>
  <si>
    <t>Etapa de analisis y diseño</t>
  </si>
  <si>
    <t>Sprint 0</t>
  </si>
  <si>
    <t>Matriz de HU</t>
  </si>
  <si>
    <t>Creacion del Backlog (sprint 1 )</t>
  </si>
  <si>
    <t>Revision del Backlog (sprint 1)</t>
  </si>
  <si>
    <t>Elaboracion de pruebas Claja Blanca y Caja Negra (sprint 1)</t>
  </si>
  <si>
    <t>Presentacion de pruebas Caja Blanca yCaja Negra (sprint 1)</t>
  </si>
  <si>
    <t>Reunión con el experto del tema asignado</t>
  </si>
  <si>
    <t>Creacion del Backlog (sprint 2 )</t>
  </si>
  <si>
    <t>Revision del Backlog (sprint 2)</t>
  </si>
  <si>
    <t>Elaboracion de pruebas Claja Blanca y Caja Negra (sprint 2)</t>
  </si>
  <si>
    <t>Presentacion de pruebas Caja Blanca y Caja Negra (sprint 2)</t>
  </si>
  <si>
    <t>Presentacion del (sprint 1)</t>
  </si>
  <si>
    <t>Presentacion del (sprint 2)</t>
  </si>
  <si>
    <t>Reunion con el dueño del producto</t>
  </si>
  <si>
    <t>Presentacion del video en clase</t>
  </si>
  <si>
    <t xml:space="preserve">Revision del tester </t>
  </si>
  <si>
    <t>Calificacion del reposte de errores</t>
  </si>
  <si>
    <t>Desarrollo del manual de ususario</t>
  </si>
  <si>
    <t>Presentacion de la correcion de errores al tester</t>
  </si>
  <si>
    <t>Correcion de errores</t>
  </si>
  <si>
    <t>Reunion con el grupo</t>
  </si>
  <si>
    <t>Desarrollo del  sprint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</si>
</sst>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1" formatCode="_ * #,##0_ ;_ * \-#,##0_ ;_ * &quot;-&quot;_ ;_ @_ "/>
    <numFmt numFmtId="43" formatCode="_ * #,##0.00_ ;_ * \-#,##0.00_ ;_ * &quot;-&quot;??_ ;_ @_ "/>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43" fontId="9" fillId="0" borderId="3" applyFont="0" applyFill="0" applyAlignment="0" applyProtection="0"/>
    <xf numFmtId="41" fontId="9" fillId="0" borderId="0" applyFont="0" applyFill="0" applyBorder="0" applyAlignment="0" applyProtection="0"/>
    <xf numFmtId="43" fontId="9" fillId="0" borderId="3" applyFont="0" applyFill="0" applyAlignment="0" applyProtection="0"/>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0" fontId="6" fillId="4" borderId="2" xfId="0" applyFont="1" applyFill="1" applyBorder="1" applyAlignment="1">
      <alignment horizontal="left" vertical="center" indent="1"/>
    </xf>
    <xf numFmtId="170" fontId="5" fillId="4" borderId="2" xfId="0" applyNumberFormat="1" applyFont="1" applyFill="1" applyBorder="1" applyAlignment="1">
      <alignment horizontal="center" vertical="center"/>
    </xf>
    <xf numFmtId="170" fontId="0" fillId="4" borderId="2" xfId="0" applyNumberFormat="1" applyFill="1" applyBorder="1" applyAlignment="1">
      <alignment horizontal="center" vertical="center"/>
    </xf>
    <xf numFmtId="170" fontId="9" fillId="11" borderId="2" xfId="10" applyFill="1">
      <alignment horizontal="center" vertical="center"/>
    </xf>
    <xf numFmtId="0" fontId="9" fillId="10" borderId="2" xfId="12" applyFill="1" applyAlignment="1">
      <alignment horizontal="left" vertical="center" wrapText="1" indent="2"/>
    </xf>
    <xf numFmtId="169" fontId="0" fillId="7" borderId="1" xfId="0" applyNumberFormat="1" applyFill="1" applyBorder="1" applyAlignment="1">
      <alignment horizontal="left" vertical="center" wrapText="1"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xf numFmtId="171" fontId="11" fillId="7" borderId="0" xfId="0" applyNumberFormat="1" applyFont="1" applyFill="1" applyBorder="1" applyAlignment="1">
      <alignment horizontal="center" vertical="center"/>
    </xf>
  </cellXfs>
  <cellStyles count="57">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illares [0] 2" xfId="55" xr:uid="{DB0BC311-E64E-4250-A3C5-539AD191EE6D}"/>
    <cellStyle name="Millares 2" xfId="54" xr:uid="{3B48A623-F572-4345-84E7-CB2023F3F81E}"/>
    <cellStyle name="Millares 3" xfId="56" xr:uid="{FF97DFA7-9274-4138-8FF7-C8C4FC26DBC6}"/>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3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53"/>
  <sheetViews>
    <sheetView showGridLines="0" tabSelected="1" showRuler="0" zoomScale="60" zoomScaleNormal="60" zoomScalePageLayoutView="70" workbookViewId="0">
      <pane ySplit="6" topLeftCell="A130" activePane="bottomLeft" state="frozen"/>
      <selection pane="bottomLeft" activeCell="B12" sqref="B12"/>
    </sheetView>
  </sheetViews>
  <sheetFormatPr baseColWidth="10" defaultColWidth="9.140625" defaultRowHeight="30" customHeight="1" x14ac:dyDescent="0.25"/>
  <cols>
    <col min="1" max="1" width="2.7109375" style="35" customWidth="1"/>
    <col min="2" max="2" width="39.7109375" customWidth="1"/>
    <col min="3" max="3" width="34.425781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5" max="65" width="21.28515625" bestFit="1" customWidth="1"/>
    <col min="69" max="70" width="10.28515625"/>
  </cols>
  <sheetData>
    <row r="1" spans="1:71" ht="30" customHeight="1" x14ac:dyDescent="0.45">
      <c r="A1" s="36" t="s">
        <v>0</v>
      </c>
      <c r="B1" s="39" t="s">
        <v>35</v>
      </c>
      <c r="C1" s="1"/>
      <c r="D1" s="2"/>
      <c r="E1" s="4"/>
      <c r="F1" s="34"/>
      <c r="H1" s="2"/>
      <c r="I1" s="55" t="s">
        <v>22</v>
      </c>
    </row>
    <row r="2" spans="1:71" ht="30" customHeight="1" x14ac:dyDescent="0.3">
      <c r="A2" s="35" t="s">
        <v>1</v>
      </c>
      <c r="B2" s="40" t="s">
        <v>36</v>
      </c>
      <c r="I2" s="56" t="s">
        <v>23</v>
      </c>
    </row>
    <row r="3" spans="1:71" ht="30" customHeight="1" x14ac:dyDescent="0.25">
      <c r="A3" s="35" t="s">
        <v>2</v>
      </c>
      <c r="B3" s="41" t="s">
        <v>37</v>
      </c>
      <c r="C3" s="83" t="s">
        <v>16</v>
      </c>
      <c r="D3" s="84"/>
      <c r="E3" s="82">
        <f>E9</f>
        <v>45054</v>
      </c>
      <c r="F3" s="82"/>
    </row>
    <row r="4" spans="1:71" ht="30" customHeight="1" x14ac:dyDescent="0.25">
      <c r="A4" s="36" t="s">
        <v>3</v>
      </c>
      <c r="C4" s="83" t="s">
        <v>17</v>
      </c>
      <c r="D4" s="84"/>
      <c r="E4" s="7">
        <v>1</v>
      </c>
      <c r="I4" s="79">
        <f>I5</f>
        <v>45054</v>
      </c>
      <c r="J4" s="80"/>
      <c r="K4" s="80"/>
      <c r="L4" s="80"/>
      <c r="M4" s="80"/>
      <c r="N4" s="80"/>
      <c r="O4" s="81"/>
      <c r="P4" s="79">
        <f>P5</f>
        <v>45061</v>
      </c>
      <c r="Q4" s="80"/>
      <c r="R4" s="80"/>
      <c r="S4" s="80"/>
      <c r="T4" s="80"/>
      <c r="U4" s="80"/>
      <c r="V4" s="81"/>
      <c r="W4" s="79">
        <f>W5</f>
        <v>45068</v>
      </c>
      <c r="X4" s="80"/>
      <c r="Y4" s="80"/>
      <c r="Z4" s="80"/>
      <c r="AA4" s="80"/>
      <c r="AB4" s="80"/>
      <c r="AC4" s="81"/>
      <c r="AD4" s="79">
        <f>AD5</f>
        <v>45075</v>
      </c>
      <c r="AE4" s="80"/>
      <c r="AF4" s="80"/>
      <c r="AG4" s="80"/>
      <c r="AH4" s="80"/>
      <c r="AI4" s="80"/>
      <c r="AJ4" s="81"/>
      <c r="AK4" s="79">
        <f>AK5</f>
        <v>45082</v>
      </c>
      <c r="AL4" s="80"/>
      <c r="AM4" s="80"/>
      <c r="AN4" s="80"/>
      <c r="AO4" s="80"/>
      <c r="AP4" s="80"/>
      <c r="AQ4" s="81"/>
      <c r="AR4" s="79">
        <f>AR5</f>
        <v>45089</v>
      </c>
      <c r="AS4" s="80"/>
      <c r="AT4" s="80"/>
      <c r="AU4" s="80"/>
      <c r="AV4" s="80"/>
      <c r="AW4" s="80"/>
      <c r="AX4" s="81"/>
      <c r="AY4" s="79">
        <f>AY5</f>
        <v>45096</v>
      </c>
      <c r="AZ4" s="80"/>
      <c r="BA4" s="80"/>
      <c r="BB4" s="80"/>
      <c r="BC4" s="80"/>
      <c r="BD4" s="80"/>
      <c r="BE4" s="81"/>
      <c r="BF4" s="79">
        <f>BF5</f>
        <v>45103</v>
      </c>
      <c r="BG4" s="80"/>
      <c r="BH4" s="80"/>
      <c r="BI4" s="80"/>
      <c r="BJ4" s="80"/>
      <c r="BK4" s="80"/>
      <c r="BL4" s="81"/>
      <c r="BM4" s="78">
        <v>45140</v>
      </c>
      <c r="BN4" s="78"/>
      <c r="BO4" s="78"/>
      <c r="BP4" s="78"/>
      <c r="BQ4" s="78"/>
      <c r="BR4" s="78"/>
      <c r="BS4" s="78"/>
    </row>
    <row r="5" spans="1:71" ht="15" customHeight="1" x14ac:dyDescent="0.25">
      <c r="A5" s="36" t="s">
        <v>4</v>
      </c>
      <c r="B5" s="54"/>
      <c r="C5" s="54"/>
      <c r="D5" s="54"/>
      <c r="E5" s="54"/>
      <c r="F5" s="54"/>
      <c r="G5" s="54"/>
      <c r="I5" s="67">
        <f>Inicio_del_proyecto-WEEKDAY(Inicio_del_proyecto,1)+2+7*(Semana_para_mostrar-1)</f>
        <v>45054</v>
      </c>
      <c r="J5" s="68">
        <f>I5+1</f>
        <v>45055</v>
      </c>
      <c r="K5" s="68">
        <f t="shared" ref="K5:AX5" si="0">J5+1</f>
        <v>45056</v>
      </c>
      <c r="L5" s="68">
        <f t="shared" si="0"/>
        <v>45057</v>
      </c>
      <c r="M5" s="68">
        <f t="shared" si="0"/>
        <v>45058</v>
      </c>
      <c r="N5" s="68">
        <f t="shared" si="0"/>
        <v>45059</v>
      </c>
      <c r="O5" s="69">
        <f t="shared" si="0"/>
        <v>45060</v>
      </c>
      <c r="P5" s="67">
        <f>O5+1</f>
        <v>45061</v>
      </c>
      <c r="Q5" s="68">
        <f>P5+1</f>
        <v>45062</v>
      </c>
      <c r="R5" s="68">
        <f t="shared" si="0"/>
        <v>45063</v>
      </c>
      <c r="S5" s="68">
        <f t="shared" si="0"/>
        <v>45064</v>
      </c>
      <c r="T5" s="68">
        <f t="shared" si="0"/>
        <v>45065</v>
      </c>
      <c r="U5" s="68">
        <f t="shared" si="0"/>
        <v>45066</v>
      </c>
      <c r="V5" s="69">
        <f t="shared" si="0"/>
        <v>45067</v>
      </c>
      <c r="W5" s="67">
        <f>V5+1</f>
        <v>45068</v>
      </c>
      <c r="X5" s="68">
        <f>W5+1</f>
        <v>45069</v>
      </c>
      <c r="Y5" s="68">
        <f t="shared" si="0"/>
        <v>45070</v>
      </c>
      <c r="Z5" s="68">
        <f t="shared" si="0"/>
        <v>45071</v>
      </c>
      <c r="AA5" s="68">
        <f t="shared" si="0"/>
        <v>45072</v>
      </c>
      <c r="AB5" s="68">
        <f t="shared" si="0"/>
        <v>45073</v>
      </c>
      <c r="AC5" s="69">
        <f t="shared" si="0"/>
        <v>45074</v>
      </c>
      <c r="AD5" s="67">
        <f>AC5+1</f>
        <v>45075</v>
      </c>
      <c r="AE5" s="68">
        <f>AD5+1</f>
        <v>45076</v>
      </c>
      <c r="AF5" s="68">
        <f t="shared" si="0"/>
        <v>45077</v>
      </c>
      <c r="AG5" s="68">
        <f t="shared" si="0"/>
        <v>45078</v>
      </c>
      <c r="AH5" s="68">
        <f t="shared" si="0"/>
        <v>45079</v>
      </c>
      <c r="AI5" s="68">
        <f t="shared" si="0"/>
        <v>45080</v>
      </c>
      <c r="AJ5" s="69">
        <f t="shared" si="0"/>
        <v>45081</v>
      </c>
      <c r="AK5" s="67">
        <f>AJ5+1</f>
        <v>45082</v>
      </c>
      <c r="AL5" s="68">
        <f>AK5+1</f>
        <v>45083</v>
      </c>
      <c r="AM5" s="68">
        <f t="shared" si="0"/>
        <v>45084</v>
      </c>
      <c r="AN5" s="68">
        <f t="shared" si="0"/>
        <v>45085</v>
      </c>
      <c r="AO5" s="68">
        <f t="shared" si="0"/>
        <v>45086</v>
      </c>
      <c r="AP5" s="68">
        <f t="shared" si="0"/>
        <v>45087</v>
      </c>
      <c r="AQ5" s="69">
        <f t="shared" si="0"/>
        <v>45088</v>
      </c>
      <c r="AR5" s="67">
        <f>AQ5+1</f>
        <v>45089</v>
      </c>
      <c r="AS5" s="68">
        <f>AR5+1</f>
        <v>45090</v>
      </c>
      <c r="AT5" s="68">
        <f t="shared" si="0"/>
        <v>45091</v>
      </c>
      <c r="AU5" s="68">
        <f t="shared" si="0"/>
        <v>45092</v>
      </c>
      <c r="AV5" s="68">
        <f t="shared" si="0"/>
        <v>45093</v>
      </c>
      <c r="AW5" s="68">
        <f t="shared" si="0"/>
        <v>45094</v>
      </c>
      <c r="AX5" s="69">
        <f t="shared" si="0"/>
        <v>45095</v>
      </c>
      <c r="AY5" s="67">
        <f>AX5+1</f>
        <v>45096</v>
      </c>
      <c r="AZ5" s="68">
        <f>AY5+1</f>
        <v>45097</v>
      </c>
      <c r="BA5" s="68">
        <f t="shared" ref="BA5:BE5" si="1">AZ5+1</f>
        <v>45098</v>
      </c>
      <c r="BB5" s="68">
        <f t="shared" si="1"/>
        <v>45099</v>
      </c>
      <c r="BC5" s="68">
        <f t="shared" si="1"/>
        <v>45100</v>
      </c>
      <c r="BD5" s="68">
        <f t="shared" si="1"/>
        <v>45101</v>
      </c>
      <c r="BE5" s="69">
        <f t="shared" si="1"/>
        <v>45102</v>
      </c>
      <c r="BF5" s="67">
        <f>BE5+1</f>
        <v>45103</v>
      </c>
      <c r="BG5" s="68">
        <f>BF5+1</f>
        <v>45104</v>
      </c>
      <c r="BH5" s="68">
        <f t="shared" ref="BH5:BL5" si="2">BG5+1</f>
        <v>45105</v>
      </c>
      <c r="BI5" s="68">
        <f t="shared" si="2"/>
        <v>45106</v>
      </c>
      <c r="BJ5" s="68">
        <f t="shared" si="2"/>
        <v>45107</v>
      </c>
      <c r="BK5" s="68">
        <f t="shared" si="2"/>
        <v>45108</v>
      </c>
      <c r="BL5" s="69">
        <f t="shared" si="2"/>
        <v>45109</v>
      </c>
      <c r="BM5" s="85">
        <v>3</v>
      </c>
      <c r="BN5" s="85">
        <v>4</v>
      </c>
      <c r="BO5" s="85">
        <v>5</v>
      </c>
      <c r="BP5" s="85">
        <v>6</v>
      </c>
      <c r="BQ5" s="85">
        <v>7</v>
      </c>
      <c r="BR5" s="85">
        <v>8</v>
      </c>
      <c r="BS5" s="85">
        <v>9</v>
      </c>
    </row>
    <row r="6" spans="1:71" ht="30" customHeight="1" thickBot="1" x14ac:dyDescent="0.3">
      <c r="A6" s="36" t="s">
        <v>5</v>
      </c>
      <c r="B6" s="8" t="s">
        <v>14</v>
      </c>
      <c r="C6" s="9" t="s">
        <v>25</v>
      </c>
      <c r="D6" s="9" t="s">
        <v>18</v>
      </c>
      <c r="E6" s="9" t="s">
        <v>19</v>
      </c>
      <c r="F6" s="9" t="s">
        <v>20</v>
      </c>
      <c r="G6" s="9"/>
      <c r="H6" s="9" t="s">
        <v>21</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E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LEFT(TEXT(BF5,"ddd"),1)</f>
        <v>l</v>
      </c>
      <c r="BG6" s="10" t="str">
        <f>LEFT(TEXT(BG5,"ddd"),1)</f>
        <v>m</v>
      </c>
      <c r="BH6" s="10" t="str">
        <f>LEFT(TEXT(BH5,"ddd"),1)</f>
        <v>m</v>
      </c>
      <c r="BI6" s="10" t="str">
        <f>LEFT(TEXT(BI5,"ddd"),1)</f>
        <v>j</v>
      </c>
      <c r="BJ6" s="10" t="str">
        <f>LEFT(TEXT(BJ5,"ddd"),1)</f>
        <v>v</v>
      </c>
      <c r="BK6" s="10" t="str">
        <f>LEFT(TEXT(BK5,"ddd"),1)</f>
        <v>s</v>
      </c>
      <c r="BL6" s="10" t="str">
        <f>LEFT(TEXT(BL5,"ddd"),1)</f>
        <v>d</v>
      </c>
      <c r="BM6" s="10"/>
      <c r="BN6" s="10"/>
      <c r="BO6" s="10"/>
      <c r="BP6" s="10"/>
      <c r="BQ6" s="10"/>
      <c r="BR6" s="10"/>
      <c r="BS6" s="10"/>
    </row>
    <row r="7" spans="1:71"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71" s="3" customFormat="1" ht="30" customHeight="1" thickBot="1" x14ac:dyDescent="0.3">
      <c r="A8" s="36" t="s">
        <v>7</v>
      </c>
      <c r="B8" s="15" t="s">
        <v>24</v>
      </c>
      <c r="C8" s="42"/>
      <c r="D8" s="16"/>
      <c r="E8" s="57"/>
      <c r="F8" s="58"/>
      <c r="G8" s="14"/>
      <c r="H8" s="14" t="str">
        <f t="shared" ref="H8:H51"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71" s="3" customFormat="1" ht="30" customHeight="1" thickBot="1" x14ac:dyDescent="0.3">
      <c r="A9" s="36" t="s">
        <v>8</v>
      </c>
      <c r="B9" s="50" t="s">
        <v>26</v>
      </c>
      <c r="C9" s="43" t="s">
        <v>38</v>
      </c>
      <c r="D9" s="17">
        <v>1</v>
      </c>
      <c r="E9" s="70">
        <v>45054</v>
      </c>
      <c r="F9" s="70">
        <v>45063</v>
      </c>
      <c r="G9" s="14"/>
      <c r="H9" s="14">
        <f t="shared" si="6"/>
        <v>10</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71" s="3" customFormat="1" ht="30" customHeight="1" thickBot="1" x14ac:dyDescent="0.3">
      <c r="A10" s="36" t="s">
        <v>9</v>
      </c>
      <c r="B10" s="50" t="s">
        <v>27</v>
      </c>
      <c r="C10" s="43" t="s">
        <v>38</v>
      </c>
      <c r="D10" s="17">
        <v>1</v>
      </c>
      <c r="E10" s="70">
        <v>45065</v>
      </c>
      <c r="F10" s="70">
        <v>45075</v>
      </c>
      <c r="G10" s="14"/>
      <c r="H10" s="14">
        <f t="shared" si="6"/>
        <v>11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71" s="3" customFormat="1" ht="30" customHeight="1" thickBot="1" x14ac:dyDescent="0.3">
      <c r="A11" s="36" t="s">
        <v>10</v>
      </c>
      <c r="B11" s="18" t="s">
        <v>28</v>
      </c>
      <c r="C11" s="44"/>
      <c r="D11" s="19"/>
      <c r="E11" s="59"/>
      <c r="F11" s="60"/>
      <c r="G11" s="14"/>
      <c r="H11" s="14" t="str">
        <f t="shared" si="6"/>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71" s="3" customFormat="1" ht="30" customHeight="1" thickBot="1" x14ac:dyDescent="0.3">
      <c r="A12" s="36"/>
      <c r="B12" s="73" t="s">
        <v>41</v>
      </c>
      <c r="C12" s="45" t="s">
        <v>38</v>
      </c>
      <c r="D12" s="19">
        <v>1</v>
      </c>
      <c r="E12" s="75">
        <v>45059</v>
      </c>
      <c r="F12" s="74">
        <v>45059</v>
      </c>
      <c r="G12" s="14"/>
      <c r="H12" s="14"/>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71" s="3" customFormat="1" ht="30" customHeight="1" thickBot="1" x14ac:dyDescent="0.3">
      <c r="A13" s="36"/>
      <c r="B13" s="51" t="s">
        <v>29</v>
      </c>
      <c r="C13" s="45" t="s">
        <v>38</v>
      </c>
      <c r="D13" s="20">
        <v>1</v>
      </c>
      <c r="E13" s="71">
        <v>45061</v>
      </c>
      <c r="F13" s="71">
        <v>45065</v>
      </c>
      <c r="G13" s="14"/>
      <c r="H13" s="14">
        <f t="shared" si="6"/>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71" s="3" customFormat="1" ht="30" customHeight="1" thickBot="1" x14ac:dyDescent="0.3">
      <c r="A14" s="35"/>
      <c r="B14" s="51" t="s">
        <v>30</v>
      </c>
      <c r="C14" s="45" t="s">
        <v>38</v>
      </c>
      <c r="D14" s="20">
        <v>1</v>
      </c>
      <c r="E14" s="71">
        <v>45068</v>
      </c>
      <c r="F14" s="71">
        <v>45072</v>
      </c>
      <c r="G14" s="14"/>
      <c r="H14" s="14">
        <f t="shared" si="6"/>
        <v>5</v>
      </c>
      <c r="I14" s="31"/>
      <c r="J14" s="31"/>
      <c r="K14" s="31"/>
      <c r="L14" s="31"/>
      <c r="M14" s="31"/>
      <c r="N14" s="31"/>
      <c r="O14" s="31"/>
      <c r="P14" s="31"/>
      <c r="Q14" s="31"/>
      <c r="R14" s="31"/>
      <c r="S14" s="31"/>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71" s="3" customFormat="1" ht="30" customHeight="1" thickBot="1" x14ac:dyDescent="0.3">
      <c r="A15" s="35"/>
      <c r="B15" s="51" t="s">
        <v>31</v>
      </c>
      <c r="C15" s="45" t="s">
        <v>34</v>
      </c>
      <c r="D15" s="20">
        <v>1</v>
      </c>
      <c r="E15" s="71">
        <v>45073</v>
      </c>
      <c r="F15" s="71">
        <v>45073</v>
      </c>
      <c r="G15" s="14"/>
      <c r="H15" s="14">
        <f t="shared" si="6"/>
        <v>1</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71" s="3" customFormat="1" ht="30" customHeight="1" thickBot="1" x14ac:dyDescent="0.3">
      <c r="A16" s="35"/>
      <c r="B16" s="51" t="s">
        <v>32</v>
      </c>
      <c r="C16" s="45" t="s">
        <v>38</v>
      </c>
      <c r="D16" s="20">
        <v>1</v>
      </c>
      <c r="E16" s="71">
        <v>45073</v>
      </c>
      <c r="F16" s="71">
        <v>45073</v>
      </c>
      <c r="G16" s="14"/>
      <c r="H16" s="14">
        <f t="shared" si="6"/>
        <v>1</v>
      </c>
      <c r="I16" s="31"/>
      <c r="J16" s="31"/>
      <c r="K16" s="31"/>
      <c r="L16" s="31"/>
      <c r="M16" s="31"/>
      <c r="N16" s="31"/>
      <c r="O16" s="31"/>
      <c r="P16" s="31"/>
      <c r="Q16" s="31"/>
      <c r="R16" s="31"/>
      <c r="S16" s="31"/>
      <c r="T16" s="31"/>
      <c r="U16" s="31"/>
      <c r="V16" s="31"/>
      <c r="W16" s="31"/>
      <c r="X16" s="31"/>
      <c r="Y16" s="32"/>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51" t="s">
        <v>33</v>
      </c>
      <c r="C17" s="45" t="s">
        <v>38</v>
      </c>
      <c r="D17" s="20">
        <v>1</v>
      </c>
      <c r="E17" s="71">
        <v>45073</v>
      </c>
      <c r="F17" s="71">
        <v>45074</v>
      </c>
      <c r="G17" s="14"/>
      <c r="H17" s="14"/>
      <c r="I17" s="31"/>
      <c r="J17" s="31"/>
      <c r="K17" s="31"/>
      <c r="L17" s="31"/>
      <c r="M17" s="31"/>
      <c r="N17" s="31"/>
      <c r="O17" s="31"/>
      <c r="P17" s="31"/>
      <c r="Q17" s="31"/>
      <c r="R17" s="31"/>
      <c r="S17" s="31"/>
      <c r="T17" s="31"/>
      <c r="U17" s="31"/>
      <c r="V17" s="31"/>
      <c r="W17" s="31"/>
      <c r="X17" s="31"/>
      <c r="Y17" s="32"/>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c r="B18" s="21" t="s">
        <v>39</v>
      </c>
      <c r="C18" s="46"/>
      <c r="D18" s="22"/>
      <c r="E18" s="61"/>
      <c r="F18" s="62"/>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5" t="s">
        <v>11</v>
      </c>
      <c r="B19" s="52" t="s">
        <v>42</v>
      </c>
      <c r="C19" s="47" t="s">
        <v>34</v>
      </c>
      <c r="D19" s="23">
        <v>1</v>
      </c>
      <c r="E19" s="76">
        <v>45075</v>
      </c>
      <c r="F19" s="76">
        <v>45075</v>
      </c>
      <c r="G19" s="14"/>
      <c r="H19" s="14">
        <f t="shared" si="6"/>
        <v>1</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52" t="s">
        <v>43</v>
      </c>
      <c r="C20" s="47" t="s">
        <v>40</v>
      </c>
      <c r="D20" s="23">
        <v>1</v>
      </c>
      <c r="E20" s="76">
        <v>45074</v>
      </c>
      <c r="F20" s="76">
        <v>45074</v>
      </c>
      <c r="G20" s="14"/>
      <c r="H20" s="14">
        <f t="shared" si="6"/>
        <v>1</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row>
    <row r="21" spans="1:64" s="3" customFormat="1" ht="30" customHeight="1" thickBot="1" x14ac:dyDescent="0.3">
      <c r="A21" s="35"/>
      <c r="B21" s="52" t="s">
        <v>44</v>
      </c>
      <c r="C21" s="47" t="s">
        <v>40</v>
      </c>
      <c r="D21" s="23">
        <v>1</v>
      </c>
      <c r="E21" s="76">
        <v>45075</v>
      </c>
      <c r="F21" s="76">
        <v>45075</v>
      </c>
      <c r="G21" s="14"/>
      <c r="H21" s="14">
        <f t="shared" si="6"/>
        <v>1</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row>
    <row r="22" spans="1:64" s="3" customFormat="1" ht="30" customHeight="1" thickBot="1" x14ac:dyDescent="0.3">
      <c r="A22" s="35"/>
      <c r="B22" s="52" t="s">
        <v>52</v>
      </c>
      <c r="C22" s="47" t="s">
        <v>40</v>
      </c>
      <c r="D22" s="23">
        <v>1</v>
      </c>
      <c r="E22" s="76">
        <v>45094</v>
      </c>
      <c r="F22" s="76">
        <v>45094</v>
      </c>
      <c r="G22" s="14"/>
      <c r="H22" s="14"/>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row>
    <row r="23" spans="1:64" s="3" customFormat="1" ht="30" customHeight="1" thickBot="1" x14ac:dyDescent="0.3">
      <c r="A23" s="35"/>
      <c r="B23" s="24" t="s">
        <v>45</v>
      </c>
      <c r="C23" s="48"/>
      <c r="D23" s="25"/>
      <c r="E23" s="63"/>
      <c r="F23" s="64"/>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row>
    <row r="24" spans="1:64" s="3" customFormat="1" ht="30" customHeight="1" thickBot="1" x14ac:dyDescent="0.3">
      <c r="A24" s="35"/>
      <c r="B24" s="53" t="s">
        <v>46</v>
      </c>
      <c r="C24" s="49"/>
      <c r="D24" s="26"/>
      <c r="E24" s="72"/>
      <c r="F24" s="72"/>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5"/>
      <c r="B25" s="53" t="s">
        <v>47</v>
      </c>
      <c r="C25" s="49" t="s">
        <v>40</v>
      </c>
      <c r="D25" s="26">
        <v>1</v>
      </c>
      <c r="E25" s="72">
        <v>45075</v>
      </c>
      <c r="F25" s="72">
        <v>45075</v>
      </c>
      <c r="G25" s="14"/>
      <c r="H25" s="14">
        <f t="shared" si="6"/>
        <v>1</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t="s">
        <v>11</v>
      </c>
      <c r="B26" s="53" t="s">
        <v>48</v>
      </c>
      <c r="C26" s="49" t="s">
        <v>40</v>
      </c>
      <c r="D26" s="26">
        <v>1</v>
      </c>
      <c r="E26" s="72">
        <v>45082</v>
      </c>
      <c r="F26" s="72">
        <v>45085</v>
      </c>
      <c r="G26" s="14"/>
      <c r="H26" s="14">
        <f t="shared" si="6"/>
        <v>4</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53" t="s">
        <v>49</v>
      </c>
      <c r="C27" s="49" t="s">
        <v>40</v>
      </c>
      <c r="D27" s="26">
        <v>1</v>
      </c>
      <c r="E27" s="72">
        <v>45086</v>
      </c>
      <c r="F27" s="72">
        <v>45086</v>
      </c>
      <c r="G27" s="14"/>
      <c r="H27" s="14">
        <f t="shared" si="6"/>
        <v>1</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row>
    <row r="28" spans="1:64" s="3" customFormat="1" ht="30" customHeight="1" thickBot="1" x14ac:dyDescent="0.3">
      <c r="A28" s="35"/>
      <c r="B28" s="77" t="s">
        <v>50</v>
      </c>
      <c r="C28" s="49" t="s">
        <v>40</v>
      </c>
      <c r="D28" s="26">
        <v>1</v>
      </c>
      <c r="E28" s="72">
        <v>45096</v>
      </c>
      <c r="F28" s="72">
        <v>45099</v>
      </c>
      <c r="G28" s="14"/>
      <c r="H28" s="14">
        <f t="shared" si="6"/>
        <v>4</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row>
    <row r="29" spans="1:64" s="3" customFormat="1" ht="30" customHeight="1" thickBot="1" x14ac:dyDescent="0.3">
      <c r="A29" s="35"/>
      <c r="B29" s="77" t="s">
        <v>51</v>
      </c>
      <c r="C29" s="49" t="s">
        <v>40</v>
      </c>
      <c r="D29" s="13">
        <v>1</v>
      </c>
      <c r="E29" s="72">
        <v>45100</v>
      </c>
      <c r="F29" s="72">
        <v>45100</v>
      </c>
      <c r="G29" s="14"/>
      <c r="H29" s="14">
        <f t="shared" si="6"/>
        <v>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row>
    <row r="30" spans="1:64" s="3" customFormat="1" ht="30" customHeight="1" thickBot="1" x14ac:dyDescent="0.3">
      <c r="A30" s="35"/>
      <c r="B30" s="53" t="s">
        <v>57</v>
      </c>
      <c r="C30" s="49" t="s">
        <v>40</v>
      </c>
      <c r="D30" s="13">
        <v>1</v>
      </c>
      <c r="E30" s="72">
        <v>45100</v>
      </c>
      <c r="F30" s="72">
        <v>45100</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5"/>
      <c r="B31" s="53" t="s">
        <v>53</v>
      </c>
      <c r="C31" s="49" t="s">
        <v>40</v>
      </c>
      <c r="D31" s="13">
        <v>1</v>
      </c>
      <c r="E31" s="72">
        <v>45103</v>
      </c>
      <c r="F31" s="72">
        <v>45105</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35"/>
      <c r="B32" s="53" t="s">
        <v>54</v>
      </c>
      <c r="C32" s="49" t="s">
        <v>40</v>
      </c>
      <c r="D32" s="13">
        <v>1</v>
      </c>
      <c r="E32" s="72">
        <v>45105</v>
      </c>
      <c r="F32" s="72">
        <v>45105</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35"/>
      <c r="B33" s="77" t="s">
        <v>55</v>
      </c>
      <c r="C33" s="49" t="s">
        <v>40</v>
      </c>
      <c r="D33" s="13">
        <v>1</v>
      </c>
      <c r="E33" s="72">
        <v>45105</v>
      </c>
      <c r="F33" s="72">
        <v>45105</v>
      </c>
      <c r="G33" s="14"/>
      <c r="H33" s="14"/>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35"/>
      <c r="B34" s="77" t="s">
        <v>56</v>
      </c>
      <c r="C34" s="49" t="s">
        <v>40</v>
      </c>
      <c r="D34" s="13">
        <v>1</v>
      </c>
      <c r="E34" s="72">
        <v>45100</v>
      </c>
      <c r="F34" s="72">
        <v>45100</v>
      </c>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35" t="s">
        <v>12</v>
      </c>
      <c r="B35" s="53" t="s">
        <v>58</v>
      </c>
      <c r="C35" s="49" t="s">
        <v>40</v>
      </c>
      <c r="D35" s="13">
        <v>1</v>
      </c>
      <c r="E35" s="72">
        <v>45107</v>
      </c>
      <c r="F35" s="72">
        <v>45107</v>
      </c>
      <c r="G35" s="14"/>
      <c r="H35" s="14"/>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36" t="s">
        <v>13</v>
      </c>
      <c r="B36" s="53" t="s">
        <v>59</v>
      </c>
      <c r="C36" s="49" t="s">
        <v>40</v>
      </c>
      <c r="D36" s="13">
        <v>1</v>
      </c>
      <c r="E36" s="72">
        <v>45119</v>
      </c>
      <c r="F36" s="72">
        <v>45119</v>
      </c>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ht="30" customHeight="1" thickBot="1" x14ac:dyDescent="0.3">
      <c r="B37" s="53" t="s">
        <v>60</v>
      </c>
      <c r="C37" s="49" t="s">
        <v>40</v>
      </c>
      <c r="D37" s="13">
        <v>1</v>
      </c>
      <c r="E37" s="72">
        <v>45119</v>
      </c>
      <c r="F37" s="72">
        <v>45119</v>
      </c>
      <c r="G37" s="14"/>
      <c r="H37" s="14"/>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ht="30" customHeight="1" thickBot="1" x14ac:dyDescent="0.3">
      <c r="B38" s="53" t="s">
        <v>61</v>
      </c>
      <c r="C38" s="49" t="s">
        <v>40</v>
      </c>
      <c r="D38" s="13">
        <v>1</v>
      </c>
      <c r="E38" s="72">
        <v>45119</v>
      </c>
      <c r="F38" s="72">
        <v>45119</v>
      </c>
      <c r="G38" s="14"/>
      <c r="H38" s="14">
        <f t="shared" si="6"/>
        <v>1</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ht="30" customHeight="1" thickBot="1" x14ac:dyDescent="0.3">
      <c r="B39" s="53" t="s">
        <v>62</v>
      </c>
      <c r="C39" s="49" t="s">
        <v>40</v>
      </c>
      <c r="D39" s="13">
        <v>1</v>
      </c>
      <c r="E39" s="72">
        <v>45121</v>
      </c>
      <c r="F39" s="72">
        <v>45121</v>
      </c>
      <c r="G39" s="14"/>
      <c r="H39" s="14">
        <f t="shared" si="6"/>
        <v>1</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ht="30" customHeight="1" thickBot="1" x14ac:dyDescent="0.3">
      <c r="B40" s="53" t="s">
        <v>65</v>
      </c>
      <c r="C40" s="49" t="s">
        <v>40</v>
      </c>
      <c r="D40" s="13">
        <v>1</v>
      </c>
      <c r="E40" s="72">
        <v>45123</v>
      </c>
      <c r="F40" s="72">
        <v>45125</v>
      </c>
      <c r="G40" s="14"/>
      <c r="H40" s="14"/>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ht="30" customHeight="1" thickBot="1" x14ac:dyDescent="0.3">
      <c r="B41" s="53" t="s">
        <v>63</v>
      </c>
      <c r="C41" s="49" t="s">
        <v>40</v>
      </c>
      <c r="D41" s="13">
        <v>1</v>
      </c>
      <c r="E41" s="72">
        <v>45119</v>
      </c>
      <c r="F41" s="72">
        <v>45131</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ht="30" customHeight="1" thickBot="1" x14ac:dyDescent="0.3">
      <c r="B42" s="77" t="s">
        <v>64</v>
      </c>
      <c r="C42" s="49" t="s">
        <v>40</v>
      </c>
      <c r="D42" s="13">
        <v>1</v>
      </c>
      <c r="E42" s="72">
        <v>45125</v>
      </c>
      <c r="F42" s="72">
        <v>45095</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ht="30" customHeight="1" thickBot="1" x14ac:dyDescent="0.3">
      <c r="B43" s="53" t="s">
        <v>66</v>
      </c>
      <c r="C43" s="49" t="s">
        <v>40</v>
      </c>
      <c r="D43" s="13">
        <v>1</v>
      </c>
      <c r="E43" s="72">
        <v>45127</v>
      </c>
      <c r="F43" s="72">
        <v>45127</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ht="30" customHeight="1" thickBot="1" x14ac:dyDescent="0.3">
      <c r="B44" s="53" t="s">
        <v>59</v>
      </c>
      <c r="C44" s="49" t="s">
        <v>40</v>
      </c>
      <c r="D44" s="13">
        <v>1</v>
      </c>
      <c r="E44" s="72">
        <v>45133</v>
      </c>
      <c r="F44" s="72">
        <v>45140</v>
      </c>
      <c r="G44" s="14"/>
      <c r="H44" s="1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ht="30" customHeight="1" thickBot="1" x14ac:dyDescent="0.3">
      <c r="B45" s="53" t="s">
        <v>67</v>
      </c>
      <c r="C45" s="49" t="s">
        <v>40</v>
      </c>
      <c r="D45" s="13">
        <v>1</v>
      </c>
      <c r="E45" s="72">
        <v>45140</v>
      </c>
      <c r="F45" s="72">
        <v>45152</v>
      </c>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ht="30" customHeight="1" thickBot="1" x14ac:dyDescent="0.3">
      <c r="B46" s="53"/>
      <c r="C46" s="49" t="s">
        <v>40</v>
      </c>
      <c r="D46" s="13">
        <v>1</v>
      </c>
      <c r="E46" s="72"/>
      <c r="F46" s="72"/>
      <c r="G46" s="14"/>
      <c r="H46" s="14"/>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ht="30" customHeight="1" thickBot="1" x14ac:dyDescent="0.3">
      <c r="B47" s="53"/>
      <c r="C47" s="49" t="s">
        <v>40</v>
      </c>
      <c r="D47" s="13">
        <v>1</v>
      </c>
      <c r="E47" s="72"/>
      <c r="F47" s="72"/>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ht="30" customHeight="1" thickBot="1" x14ac:dyDescent="0.3">
      <c r="B48" s="53"/>
      <c r="C48" s="49" t="s">
        <v>40</v>
      </c>
      <c r="D48" s="13">
        <v>1</v>
      </c>
      <c r="E48" s="72"/>
      <c r="F48" s="72"/>
      <c r="G48" s="14"/>
      <c r="H48" s="14"/>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2:64" ht="30" customHeight="1" thickBot="1" x14ac:dyDescent="0.3">
      <c r="B49" s="53"/>
      <c r="C49" s="49" t="s">
        <v>40</v>
      </c>
      <c r="D49" s="13">
        <v>1</v>
      </c>
      <c r="E49" s="72"/>
      <c r="F49" s="72"/>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row>
    <row r="50" spans="2:64" ht="30" customHeight="1" thickBot="1" x14ac:dyDescent="0.3">
      <c r="B50" s="53"/>
      <c r="C50" s="28"/>
      <c r="D50" s="29"/>
      <c r="E50" s="65"/>
      <c r="F50" s="66"/>
      <c r="G50" s="14"/>
      <c r="H50" s="14" t="str">
        <f t="shared" si="6"/>
        <v/>
      </c>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row>
    <row r="51" spans="2:64" ht="30" customHeight="1" thickBot="1" x14ac:dyDescent="0.3">
      <c r="B51" s="53"/>
      <c r="G51" s="30"/>
      <c r="H51" s="30" t="str">
        <f t="shared" si="6"/>
        <v/>
      </c>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1"/>
      <c r="BF51" s="31"/>
      <c r="BG51" s="31"/>
      <c r="BH51" s="31"/>
      <c r="BI51" s="31"/>
      <c r="BJ51" s="31"/>
      <c r="BK51" s="31"/>
      <c r="BL51" s="31"/>
    </row>
    <row r="52" spans="2:64" ht="30" customHeight="1" thickBot="1" x14ac:dyDescent="0.3">
      <c r="B52" s="53"/>
      <c r="C52" s="11"/>
      <c r="F52" s="37"/>
      <c r="G52" s="6"/>
    </row>
    <row r="53" spans="2:64" ht="30" customHeight="1" thickBot="1" x14ac:dyDescent="0.3">
      <c r="B53" s="27" t="s">
        <v>15</v>
      </c>
      <c r="C53"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5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D17 BE5:BK6 BS5:BS6 BF7:BK16 BF17:BG17 I19:BG22 BH24:BK27 I25:BG51 BH40:BK51 BH30:BK36 BH17:BK19">
    <cfRule type="expression" dxfId="24" priority="33">
      <formula>AND(TODAY()&gt;=I$5,TODAY()&lt;J$5)</formula>
    </cfRule>
  </conditionalFormatting>
  <conditionalFormatting sqref="I7:BK16 I17:BG17 I19:BG22 BH24:BK27 I25:BG51 BH40:BK51 BH30:BK36 BH17:BK19">
    <cfRule type="expression" dxfId="23" priority="27">
      <formula>AND(task_start&lt;=I$5,ROUNDDOWN((task_end-task_start+1)*task_progress,0)+task_start-1&gt;=I$5)</formula>
    </cfRule>
    <cfRule type="expression" dxfId="22" priority="28" stopIfTrue="1">
      <formula>AND(task_end&gt;=I$5,task_start&lt;J$5)</formula>
    </cfRule>
  </conditionalFormatting>
  <conditionalFormatting sqref="G18:BF18 G23:BF24">
    <cfRule type="expression" dxfId="21" priority="35">
      <formula>AND(TODAY()&gt;=L$5,TODAY()&lt;M$5)</formula>
    </cfRule>
  </conditionalFormatting>
  <conditionalFormatting sqref="G18:BF18 G23:BF24">
    <cfRule type="expression" dxfId="20" priority="38">
      <formula>AND(task_start&lt;=L$5,ROUNDDOWN((task_end-task_start+1)*task_progress,0)+task_start-1&gt;=L$5)</formula>
    </cfRule>
    <cfRule type="expression" dxfId="19" priority="39" stopIfTrue="1">
      <formula>AND(task_end&gt;=L$5,task_start&lt;M$5)</formula>
    </cfRule>
  </conditionalFormatting>
  <conditionalFormatting sqref="BL24:BL27 BL40:BL51 BE7:BE17 BL30:BL36 BL5:BL19">
    <cfRule type="expression" dxfId="18" priority="43">
      <formula>AND(TODAY()&gt;=BE$5,TODAY()&lt;BM$5)</formula>
    </cfRule>
  </conditionalFormatting>
  <conditionalFormatting sqref="BL24:BL27 BL40:BL51 BL30:BL36 BL7:BL19">
    <cfRule type="expression" dxfId="17" priority="54">
      <formula>AND(task_start&lt;=BL$5,ROUNDDOWN((task_end-task_start+1)*task_progress,0)+task_start-1&gt;=BL$5)</formula>
    </cfRule>
    <cfRule type="expression" dxfId="16" priority="55" stopIfTrue="1">
      <formula>AND(task_end&gt;=BL$5,task_start&lt;BT$5)</formula>
    </cfRule>
  </conditionalFormatting>
  <conditionalFormatting sqref="BG18 BG23:BG24">
    <cfRule type="expression" dxfId="15" priority="70">
      <formula>AND(TODAY()&gt;=BL$5,TODAY()&lt;BT$5)</formula>
    </cfRule>
  </conditionalFormatting>
  <conditionalFormatting sqref="BG18 BG23:BG24">
    <cfRule type="expression" dxfId="14" priority="78">
      <formula>AND(task_start&lt;=BL$5,ROUNDDOWN((task_end-task_start+1)*task_progress,0)+task_start-1&gt;=BL$5)</formula>
    </cfRule>
    <cfRule type="expression" dxfId="13" priority="79" stopIfTrue="1">
      <formula>AND(task_end&gt;=BL$5,task_start&lt;BT$5)</formula>
    </cfRule>
  </conditionalFormatting>
  <conditionalFormatting sqref="BM4:BR6 BL37:BL39">
    <cfRule type="expression" dxfId="12" priority="135">
      <formula>AND(TODAY()&gt;=BE$5,TODAY()&lt;BF$5)</formula>
    </cfRule>
  </conditionalFormatting>
  <conditionalFormatting sqref="BM4:BR6 BL37:BL39">
    <cfRule type="expression" dxfId="11" priority="138">
      <formula>AND(task_start&lt;=BE$5,ROUNDDOWN((task_end-task_start+1)*task_progress,0)+task_start-1&gt;=BE$5)</formula>
    </cfRule>
    <cfRule type="expression" dxfId="10" priority="139" stopIfTrue="1">
      <formula>AND(task_end&gt;=BE$5,task_start&lt;BF$5)</formula>
    </cfRule>
  </conditionalFormatting>
  <conditionalFormatting sqref="BS4:BS6">
    <cfRule type="expression" dxfId="9" priority="143">
      <formula>AND(TODAY()&gt;=BL$5,TODAY()&lt;BT$5)</formula>
    </cfRule>
  </conditionalFormatting>
  <conditionalFormatting sqref="BS4:BS6">
    <cfRule type="expression" dxfId="8" priority="150">
      <formula>AND(task_start&lt;=BL$5,ROUNDDOWN((task_end-task_start+1)*task_progress,0)+task_start-1&gt;=BL$5)</formula>
    </cfRule>
    <cfRule type="expression" dxfId="7" priority="151" stopIfTrue="1">
      <formula>AND(task_end&gt;=BL$5,task_start&lt;BT$5)</formula>
    </cfRule>
  </conditionalFormatting>
  <conditionalFormatting sqref="BM5:BR6">
    <cfRule type="expression" dxfId="6" priority="160">
      <formula>AND(TODAY()&gt;=BM$5,TODAY()&lt;BG$5)</formula>
    </cfRule>
  </conditionalFormatting>
  <conditionalFormatting sqref="BJ37:BK39">
    <cfRule type="expression" dxfId="5" priority="162">
      <formula>AND(TODAY()&gt;=BD$5,TODAY()&lt;BE$5)</formula>
    </cfRule>
  </conditionalFormatting>
  <conditionalFormatting sqref="BJ37:BK39">
    <cfRule type="expression" dxfId="4" priority="166">
      <formula>AND(task_start&lt;=BD$5,ROUNDDOWN((task_end-task_start+1)*task_progress,0)+task_start-1&gt;=BD$5)</formula>
    </cfRule>
    <cfRule type="expression" dxfId="3" priority="167" stopIfTrue="1">
      <formula>AND(task_end&gt;=BD$5,task_start&lt;BE$5)</formula>
    </cfRule>
  </conditionalFormatting>
  <conditionalFormatting sqref="BH37:BI39">
    <cfRule type="expression" dxfId="2" priority="169">
      <formula>AND(TODAY()&gt;=BD$5,TODAY()&lt;BE$5)</formula>
    </cfRule>
  </conditionalFormatting>
  <conditionalFormatting sqref="BH37:BI39">
    <cfRule type="expression" dxfId="1" priority="172">
      <formula>AND(task_start&lt;=BD$5,ROUNDDOWN((task_end-task_start+1)*task_progress,0)+task_start-1&gt;=BD$5)</formula>
    </cfRule>
    <cfRule type="expression" dxfId="0" priority="173" stopIfTrue="1">
      <formula>AND(task_end&gt;=BD$5,task_start&lt;BE$5)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2023-07-27T05:18:25Z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