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 activeTab="1"/>
  </bookViews>
  <sheets>
    <sheet name="速卖通-mini管报-26年X月" sheetId="10" r:id="rId1"/>
    <sheet name="收入成本汇总表-最终" sheetId="6" r:id="rId2"/>
    <sheet name="收入成本汇总表-订单" sheetId="14" r:id="rId3"/>
    <sheet name="收入成本汇总表-退款" sheetId="15" r:id="rId4"/>
    <sheet name="速卖通收入" sheetId="5" r:id="rId5"/>
    <sheet name="速卖通退款" sheetId="16" r:id="rId6"/>
    <sheet name="头程费用" sheetId="12" r:id="rId7"/>
    <sheet name="物流-计费明细-报关&amp;仓租" sheetId="8" r:id="rId8"/>
    <sheet name="联盟金币预计结算" sheetId="13" r:id="rId9"/>
    <sheet name="平台激励" sheetId="1" r:id="rId10"/>
    <sheet name="营销技术服务费" sheetId="2" r:id="rId11"/>
    <sheet name="营销智投服务费" sheetId="3" r:id="rId12"/>
    <sheet name="直通车" sheetId="7" r:id="rId13"/>
  </sheets>
  <externalReferences>
    <externalReference r:id="rId14"/>
  </externalReferences>
  <definedNames>
    <definedName name="_xlnm._FilterDatabase" localSheetId="1" hidden="1">'收入成本汇总表-最终'!$A$2:$X$71</definedName>
    <definedName name="_xlnm._FilterDatabase" localSheetId="3" hidden="1">'收入成本汇总表-退款'!$A$2:$X$17</definedName>
    <definedName name="Incom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<sst xmlns="http://schemas.openxmlformats.org/spreadsheetml/2006/main" count="893" uniqueCount="234">
  <si>
    <t>当月汇率</t>
  </si>
  <si>
    <t>事业部</t>
  </si>
  <si>
    <t>Aliexpress(速卖通)</t>
  </si>
  <si>
    <t>Aliexpress</t>
  </si>
  <si>
    <t>绝对值</t>
  </si>
  <si>
    <t>费比</t>
  </si>
  <si>
    <t>备注</t>
  </si>
  <si>
    <t>时间：2024年12月</t>
  </si>
  <si>
    <t>时间：2025年1月</t>
  </si>
  <si>
    <t>时间：2025年2月</t>
  </si>
  <si>
    <t>时间：2025年3月</t>
  </si>
  <si>
    <t>时间：2025年4月</t>
  </si>
  <si>
    <t>时间：2025年5月</t>
  </si>
  <si>
    <t>时间：2025年6月</t>
  </si>
  <si>
    <t>时间：2025年7月</t>
  </si>
  <si>
    <t>时间：2025年8月</t>
  </si>
  <si>
    <t>时间：2025年9月</t>
  </si>
  <si>
    <t>时间：2025年10月</t>
  </si>
  <si>
    <t>时间：2025年11月</t>
  </si>
  <si>
    <t>时间：2025年12月</t>
  </si>
  <si>
    <t>时间：2026年1月</t>
  </si>
  <si>
    <t>时间：2026年2月</t>
  </si>
  <si>
    <t>时间：2026年3月</t>
  </si>
  <si>
    <t>前台GMV（含税）</t>
  </si>
  <si>
    <t>销售收入</t>
  </si>
  <si>
    <t>平台收入</t>
  </si>
  <si>
    <t>平台退款</t>
  </si>
  <si>
    <t>其他收入</t>
  </si>
  <si>
    <t>物流赔款</t>
  </si>
  <si>
    <t>营业成本</t>
  </si>
  <si>
    <t>采购成本</t>
  </si>
  <si>
    <t>头程成本</t>
  </si>
  <si>
    <t>关税</t>
  </si>
  <si>
    <t>营销费用</t>
  </si>
  <si>
    <t>站内推广费</t>
  </si>
  <si>
    <t>USD287.67</t>
  </si>
  <si>
    <t>站外推广费</t>
  </si>
  <si>
    <t>市场费用</t>
  </si>
  <si>
    <t>品牌费用</t>
  </si>
  <si>
    <t>物流费用</t>
  </si>
  <si>
    <t>尾程费用</t>
  </si>
  <si>
    <t>平台仓尾程</t>
  </si>
  <si>
    <t>海外仓尾程</t>
  </si>
  <si>
    <t>仓租费用</t>
  </si>
  <si>
    <t>平台仓仓租</t>
  </si>
  <si>
    <t>海外仓仓租</t>
  </si>
  <si>
    <t>其他物流费用</t>
  </si>
  <si>
    <t>平台费用</t>
  </si>
  <si>
    <t>平台佣金</t>
  </si>
  <si>
    <t>平台保险费</t>
  </si>
  <si>
    <t>月租费</t>
  </si>
  <si>
    <t>交易手续费</t>
  </si>
  <si>
    <t>平台其他支出费用</t>
  </si>
  <si>
    <t>其他费用</t>
  </si>
  <si>
    <t>售后成本</t>
  </si>
  <si>
    <t>毛利润</t>
  </si>
  <si>
    <t>毛利率</t>
  </si>
  <si>
    <t>Piscifun-SMT-201705</t>
  </si>
  <si>
    <t>SMT不涉及</t>
  </si>
  <si>
    <t>SKU类型</t>
  </si>
  <si>
    <t>匹配SKU</t>
  </si>
  <si>
    <t>国家</t>
  </si>
  <si>
    <t>sku&amp;国家</t>
  </si>
  <si>
    <t>订单金额（人民币）</t>
  </si>
  <si>
    <t>销售数量</t>
  </si>
  <si>
    <t>收入占比</t>
  </si>
  <si>
    <t>金币费（促销折扣）(人民币+汇率)</t>
  </si>
  <si>
    <t>退款(人民币+汇率)</t>
  </si>
  <si>
    <t>其他收入（人民币）</t>
  </si>
  <si>
    <t>采购总成本(人民币)</t>
  </si>
  <si>
    <t>头程总成本（人民币）</t>
  </si>
  <si>
    <t>尾程物流费用</t>
  </si>
  <si>
    <t>报关费</t>
  </si>
  <si>
    <t>尾程运输费用合计(人民币)</t>
  </si>
  <si>
    <t>仓租(人民币)</t>
  </si>
  <si>
    <t>交易手续费佣金11.5%（历史8%）</t>
  </si>
  <si>
    <t>联盟佣金扣佣(人民币)</t>
  </si>
  <si>
    <t>直通车(人民币)</t>
  </si>
  <si>
    <t>保险费1%</t>
  </si>
  <si>
    <t>营销技术服务费(人民币)</t>
  </si>
  <si>
    <t>营销智投服务费(人民币)</t>
  </si>
  <si>
    <t>美国</t>
  </si>
  <si>
    <t>订单号</t>
  </si>
  <si>
    <t>商品编码</t>
  </si>
  <si>
    <t>数量</t>
  </si>
  <si>
    <t>SKU&amp;国家</t>
  </si>
  <si>
    <t>订单金额（USD）</t>
  </si>
  <si>
    <t>采购成本（人民币）</t>
  </si>
  <si>
    <t>关税成本</t>
  </si>
  <si>
    <t>尾程费用（人民币）</t>
  </si>
  <si>
    <t>联盟佣金扣佣（USD）</t>
  </si>
  <si>
    <t>联盟佣金扣佣（人民币）</t>
  </si>
  <si>
    <t>金币营销费（USD）</t>
  </si>
  <si>
    <t>金币营销费（人民币）</t>
  </si>
  <si>
    <t>商品ID</t>
  </si>
  <si>
    <t>商品名称</t>
  </si>
  <si>
    <t>SKU表述</t>
  </si>
  <si>
    <t>商品数量</t>
  </si>
  <si>
    <t>成交金额(USD)</t>
  </si>
  <si>
    <t>已退款金额(USD)</t>
  </si>
  <si>
    <t>退款来源</t>
  </si>
  <si>
    <t>交易佣金退回(USD)</t>
  </si>
  <si>
    <t>联盟佣金退回(USD)</t>
  </si>
  <si>
    <t>Cashback出资返还(USD)</t>
  </si>
  <si>
    <t>金币营销费退回(USD)</t>
  </si>
  <si>
    <t>交易服务费退回(USD)</t>
  </si>
  <si>
    <t>退款成功时间</t>
  </si>
  <si>
    <t>成交金额(人民币)</t>
  </si>
  <si>
    <t>已退款金额(人民币)</t>
  </si>
  <si>
    <t>交易佣金退回(人民币)</t>
  </si>
  <si>
    <t>联盟佣金退回(人民币)</t>
  </si>
  <si>
    <t>Cashback出资返还(人民币)</t>
  </si>
  <si>
    <t>金币营销费退回(人民币)</t>
  </si>
  <si>
    <t>交易服务费退回(人民币)</t>
  </si>
  <si>
    <t>费用行ID</t>
  </si>
  <si>
    <t>物流单号</t>
  </si>
  <si>
    <t>SO/提单号/快递单号</t>
  </si>
  <si>
    <t>集装箱号</t>
  </si>
  <si>
    <t>最晚出库日期</t>
  </si>
  <si>
    <t>进场日期</t>
  </si>
  <si>
    <t>实际离港日期</t>
  </si>
  <si>
    <t>实际到港日期</t>
  </si>
  <si>
    <t>海关出口日期</t>
  </si>
  <si>
    <t>易快报单据号</t>
  </si>
  <si>
    <t>费用阶段</t>
  </si>
  <si>
    <t>费用项</t>
  </si>
  <si>
    <t>物流供应商</t>
  </si>
  <si>
    <t>付款主体</t>
  </si>
  <si>
    <t>币种</t>
  </si>
  <si>
    <t>预估金额</t>
  </si>
  <si>
    <t>已付款金额</t>
  </si>
  <si>
    <t>费用类别</t>
  </si>
  <si>
    <t>已对账</t>
  </si>
  <si>
    <t>实际金额</t>
  </si>
  <si>
    <t>对账日期</t>
  </si>
  <si>
    <t>账期名称</t>
  </si>
  <si>
    <t>结算日期类型</t>
  </si>
  <si>
    <t>付款申请单</t>
  </si>
  <si>
    <t>截止对账日期</t>
  </si>
  <si>
    <t>最后付款日期</t>
  </si>
  <si>
    <t>是否对账异常</t>
  </si>
  <si>
    <t>创建日期</t>
  </si>
  <si>
    <t>创建人</t>
  </si>
  <si>
    <t>更新人</t>
  </si>
  <si>
    <t>仓储费_月结</t>
  </si>
  <si>
    <t>仓储费：</t>
  </si>
  <si>
    <t>报关费：</t>
  </si>
  <si>
    <t>物流履约单号</t>
  </si>
  <si>
    <t>运单号</t>
  </si>
  <si>
    <t>商家名称</t>
  </si>
  <si>
    <t>服务产品</t>
  </si>
  <si>
    <t>物流商品</t>
  </si>
  <si>
    <t>计费币种</t>
  </si>
  <si>
    <t>计费金额</t>
  </si>
  <si>
    <t>支付币种</t>
  </si>
  <si>
    <t>支付金额</t>
  </si>
  <si>
    <t>业务时间</t>
  </si>
  <si>
    <t>计费时间</t>
  </si>
  <si>
    <t>支付时间</t>
  </si>
  <si>
    <t>支付方式</t>
  </si>
  <si>
    <t>账单类型</t>
  </si>
  <si>
    <t>支付状态</t>
  </si>
  <si>
    <t>支付流水号</t>
  </si>
  <si>
    <t>计费公式</t>
  </si>
  <si>
    <t>数字公式</t>
  </si>
  <si>
    <t>结算单ID</t>
  </si>
  <si>
    <t>结算单分表ID</t>
  </si>
  <si>
    <t>结算周期</t>
  </si>
  <si>
    <t>交易单号</t>
  </si>
  <si>
    <t>ERP单号</t>
  </si>
  <si>
    <t>仓cp的编码</t>
  </si>
  <si>
    <t>仓库名称</t>
  </si>
  <si>
    <t>起始省</t>
  </si>
  <si>
    <t>起始市</t>
  </si>
  <si>
    <t>起始区</t>
  </si>
  <si>
    <t>目的省</t>
  </si>
  <si>
    <t>目的市</t>
  </si>
  <si>
    <t>目的区</t>
  </si>
  <si>
    <t>AE合单标</t>
  </si>
  <si>
    <t>日均库存体积</t>
  </si>
  <si>
    <t>商品数量总和</t>
  </si>
  <si>
    <t>包裹总重量(克)</t>
  </si>
  <si>
    <t>工厂店SKU总数量</t>
  </si>
  <si>
    <t>周转天数</t>
  </si>
  <si>
    <t>是否入仓首月</t>
  </si>
  <si>
    <t>包材型号</t>
  </si>
  <si>
    <t>包材数量</t>
  </si>
  <si>
    <t>服务用户编码</t>
  </si>
  <si>
    <t>主单商品id</t>
  </si>
  <si>
    <t>主单商品名称</t>
  </si>
  <si>
    <t>主单商品重量（g）</t>
  </si>
  <si>
    <t>主单商品长度（mm）</t>
  </si>
  <si>
    <t>主单商品宽度（mm）</t>
  </si>
  <si>
    <t>主单商品高度（mm）</t>
  </si>
  <si>
    <t>主单商品体积（mm3）</t>
  </si>
  <si>
    <t>批次日总结余体积</t>
  </si>
  <si>
    <t>批次日结余数量</t>
  </si>
  <si>
    <t>3月已经退出联盟</t>
  </si>
  <si>
    <t>2024年</t>
  </si>
  <si>
    <t>2025年</t>
  </si>
  <si>
    <t>2026年</t>
  </si>
  <si>
    <t>结算类型</t>
  </si>
  <si>
    <t>12月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</si>
  <si>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</si>
  <si>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</si>
  <si>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</si>
  <si>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</si>
  <si>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</si>
  <si>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</si>
  <si>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</si>
  <si>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</si>
  <si>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</si>
  <si>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</si>
  <si>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</si>
  <si>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26.1月</t>
  </si>
  <si>
    <t>26.2月</t>
  </si>
  <si>
    <t>26.3月</t>
  </si>
  <si>
    <t>预计佣金</t>
  </si>
  <si>
    <t>结算佣金</t>
  </si>
  <si>
    <t>本月历史订单结算佣金</t>
  </si>
  <si>
    <t>速卖通收入表</t>
  </si>
  <si>
    <t>联盟佣金</t>
  </si>
  <si>
    <t>本月当期订单结算佣金</t>
  </si>
  <si>
    <t>当期未结算订单佣金</t>
  </si>
  <si>
    <t>结算时间</t>
  </si>
  <si>
    <t>金额</t>
  </si>
  <si>
    <t>金额(USD)</t>
  </si>
  <si>
    <t>金额(RMB)</t>
  </si>
  <si>
    <t>日期</t>
  </si>
  <si>
    <t>支出</t>
  </si>
  <si>
    <t>收入</t>
  </si>
  <si>
    <t>类型</t>
  </si>
  <si>
    <t>支出(人民币)</t>
  </si>
  <si>
    <t>收入(人民币)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</si>
</sst>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$#,##0.00;\-\$#,##0.00"/>
    <numFmt numFmtId="177" formatCode="_ * #,##0_ ;_ * \-#,##0_ ;_ * &quot;-&quot;??_ ;_ @_ "/>
    <numFmt numFmtId="178" formatCode="0.0%"/>
  </numFmts>
  <fonts count="38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微软雅黑"/>
      <charset val="134"/>
    </font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b/>
      <sz val="11"/>
      <name val="宋体"/>
      <charset val="134"/>
    </font>
    <font>
      <b/>
      <sz val="11"/>
      <color theme="1"/>
      <name val="宋体"/>
      <charset val="134"/>
      <scheme val="minor"/>
    </font>
    <font>
      <b/>
      <sz val="10"/>
      <color indexed="8"/>
      <name val="微软雅黑"/>
      <charset val="134"/>
    </font>
    <font>
      <b/>
      <sz val="10"/>
      <color rgb="FF7030A0"/>
      <name val="微软雅黑"/>
      <charset val="134"/>
    </font>
    <font>
      <b/>
      <sz val="10"/>
      <color theme="1"/>
      <name val="微软雅黑"/>
      <charset val="134"/>
    </font>
    <font>
      <b/>
      <sz val="10"/>
      <color rgb="FFFF0000"/>
      <name val="微软雅黑"/>
      <charset val="134"/>
    </font>
    <font>
      <sz val="10"/>
      <color theme="1"/>
      <name val="微软雅黑"/>
      <charset val="134"/>
    </font>
    <font>
      <b/>
      <sz val="10"/>
      <color theme="4" tint="-0.5"/>
      <name val="微软雅黑"/>
      <charset val="134"/>
    </font>
    <font>
      <b/>
      <sz val="10"/>
      <color rgb="FFFFFFFF"/>
      <name val="微软雅黑"/>
      <charset val="134"/>
    </font>
    <font>
      <b/>
      <sz val="10"/>
      <color rgb="FF000000"/>
      <name val="微软雅黑"/>
      <charset val="134"/>
    </font>
    <font>
      <sz val="10"/>
      <name val="微软雅黑"/>
      <charset val="134"/>
    </font>
    <font>
      <sz val="10"/>
      <color rgb="FFC00000"/>
      <name val="微软雅黑"/>
      <charset val="134"/>
    </font>
    <font>
      <sz val="10"/>
      <color rgb="FF000000"/>
      <name val="微软雅黑"/>
      <charset val="134"/>
    </font>
    <font>
      <b/>
      <i/>
      <sz val="10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0" tint="-0.5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88000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9CBA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0" fillId="19" borderId="11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5" fillId="0" borderId="12" applyNumberFormat="0" applyFill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20" borderId="14" applyNumberFormat="0" applyAlignment="0" applyProtection="0">
      <alignment vertical="center"/>
    </xf>
    <xf numFmtId="0" fontId="28" fillId="21" borderId="15" applyNumberFormat="0" applyAlignment="0" applyProtection="0">
      <alignment vertical="center"/>
    </xf>
    <xf numFmtId="0" fontId="29" fillId="21" borderId="14" applyNumberFormat="0" applyAlignment="0" applyProtection="0">
      <alignment vertical="center"/>
    </xf>
    <xf numFmtId="0" fontId="30" fillId="22" borderId="16" applyNumberFormat="0" applyAlignment="0" applyProtection="0">
      <alignment vertical="center"/>
    </xf>
    <xf numFmtId="0" fontId="31" fillId="0" borderId="17" applyNumberFormat="0" applyFill="0" applyAlignment="0" applyProtection="0">
      <alignment vertical="center"/>
    </xf>
    <xf numFmtId="0" fontId="32" fillId="0" borderId="18" applyNumberFormat="0" applyFill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5" fillId="25" borderId="0" applyNumberFormat="0" applyBorder="0" applyAlignment="0" applyProtection="0">
      <alignment vertical="center"/>
    </xf>
    <xf numFmtId="0" fontId="36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  <xf numFmtId="0" fontId="36" fillId="41" borderId="0" applyNumberFormat="0" applyBorder="0" applyAlignment="0" applyProtection="0">
      <alignment vertical="center"/>
    </xf>
    <xf numFmtId="0" fontId="37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6" fillId="44" borderId="0" applyNumberFormat="0" applyBorder="0" applyAlignment="0" applyProtection="0">
      <alignment vertical="center"/>
    </xf>
    <xf numFmtId="0" fontId="36" fillId="45" borderId="0" applyNumberFormat="0" applyBorder="0" applyAlignment="0" applyProtection="0">
      <alignment vertical="center"/>
    </xf>
    <xf numFmtId="0" fontId="37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6" fillId="48" borderId="0" applyNumberFormat="0" applyBorder="0" applyAlignment="0" applyProtection="0">
      <alignment vertical="center"/>
    </xf>
  </cellStyleXfs>
  <cellXfs count="113">
    <xf numFmtId="0" fontId="0" fillId="0" borderId="0" xfId="0">
      <alignment vertical="center"/>
    </xf>
    <xf numFmtId="43" fontId="0" fillId="2" borderId="0" xfId="0" applyNumberFormat="1" applyFill="1">
      <alignment vertical="center"/>
    </xf>
    <xf numFmtId="0" fontId="0" fillId="0" borderId="0" xfId="0" applyNumberFormat="1">
      <alignment vertical="center"/>
    </xf>
    <xf numFmtId="43" fontId="0" fillId="0" borderId="0" xfId="0" applyNumberFormat="1">
      <alignment vertical="center"/>
    </xf>
    <xf numFmtId="0" fontId="0" fillId="2" borderId="0" xfId="0" applyFill="1">
      <alignment vertical="center"/>
    </xf>
    <xf numFmtId="0" fontId="1" fillId="3" borderId="0" xfId="0" applyFont="1" applyFill="1">
      <alignment vertical="center"/>
    </xf>
    <xf numFmtId="176" fontId="0" fillId="0" borderId="0" xfId="0" applyNumberFormat="1">
      <alignment vertical="center"/>
    </xf>
    <xf numFmtId="26" fontId="0" fillId="0" borderId="0" xfId="0" applyNumberFormat="1">
      <alignment vertical="center"/>
    </xf>
    <xf numFmtId="0" fontId="0" fillId="3" borderId="0" xfId="0" applyFill="1">
      <alignment vertical="center"/>
    </xf>
    <xf numFmtId="0" fontId="0" fillId="2" borderId="0" xfId="0" applyFill="1" applyAlignment="1">
      <alignment horizontal="center" vertical="center"/>
    </xf>
    <xf numFmtId="0" fontId="0" fillId="0" borderId="0" xfId="0" applyFill="1" applyAlignment="1">
      <alignment vertical="center"/>
    </xf>
    <xf numFmtId="43" fontId="0" fillId="0" borderId="0" xfId="0" applyNumberFormat="1" applyFill="1" applyAlignment="1">
      <alignment vertical="center"/>
    </xf>
    <xf numFmtId="0" fontId="2" fillId="0" borderId="0" xfId="0" applyFont="1" applyFill="1" applyAlignment="1">
      <alignment vertical="center"/>
    </xf>
    <xf numFmtId="43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43" fontId="2" fillId="0" borderId="0" xfId="0" applyNumberFormat="1" applyFont="1" applyFill="1" applyAlignment="1">
      <alignment vertical="center"/>
    </xf>
    <xf numFmtId="0" fontId="0" fillId="0" borderId="0" xfId="0" applyFill="1" applyAlignment="1">
      <alignment horizontal="center" vertical="center"/>
    </xf>
    <xf numFmtId="43" fontId="2" fillId="4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43" fontId="2" fillId="5" borderId="0" xfId="0" applyNumberFormat="1" applyFont="1" applyFill="1" applyAlignment="1">
      <alignment horizontal="center" vertical="center"/>
    </xf>
    <xf numFmtId="0" fontId="3" fillId="0" borderId="0" xfId="0" applyFont="1">
      <alignment vertical="center"/>
    </xf>
    <xf numFmtId="0" fontId="0" fillId="2" borderId="0" xfId="0" applyFill="1" applyAlignment="1">
      <alignment horizontal="right" vertical="center"/>
    </xf>
    <xf numFmtId="0" fontId="4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6" fillId="3" borderId="0" xfId="0" applyFont="1" applyFill="1">
      <alignment vertical="center"/>
    </xf>
    <xf numFmtId="43" fontId="0" fillId="0" borderId="0" xfId="0" applyNumberFormat="1" applyFill="1">
      <alignment vertical="center"/>
    </xf>
    <xf numFmtId="0" fontId="1" fillId="3" borderId="0" xfId="0" applyFont="1" applyFill="1" applyAlignment="1">
      <alignment vertical="center"/>
    </xf>
    <xf numFmtId="0" fontId="0" fillId="0" borderId="0" xfId="0" applyNumberFormat="1" applyFill="1" applyAlignment="1">
      <alignment vertical="center"/>
    </xf>
    <xf numFmtId="0" fontId="0" fillId="8" borderId="0" xfId="0" applyFill="1">
      <alignment vertical="center"/>
    </xf>
    <xf numFmtId="43" fontId="0" fillId="9" borderId="0" xfId="0" applyNumberFormat="1" applyFill="1">
      <alignment vertical="center"/>
    </xf>
    <xf numFmtId="0" fontId="7" fillId="10" borderId="0" xfId="0" applyNumberFormat="1" applyFont="1" applyFill="1" applyAlignment="1">
      <alignment horizontal="center" vertical="center" wrapText="1"/>
    </xf>
    <xf numFmtId="0" fontId="7" fillId="2" borderId="0" xfId="0" applyNumberFormat="1" applyFont="1" applyFill="1" applyAlignment="1">
      <alignment horizontal="center" vertical="center" wrapText="1"/>
    </xf>
    <xf numFmtId="43" fontId="8" fillId="11" borderId="0" xfId="0" applyNumberFormat="1" applyFont="1" applyFill="1" applyAlignment="1">
      <alignment horizontal="center" vertical="center" wrapText="1"/>
    </xf>
    <xf numFmtId="43" fontId="7" fillId="12" borderId="0" xfId="0" applyNumberFormat="1" applyFont="1" applyFill="1" applyAlignment="1">
      <alignment horizontal="center" vertical="center" wrapText="1"/>
    </xf>
    <xf numFmtId="43" fontId="9" fillId="13" borderId="0" xfId="0" applyNumberFormat="1" applyFont="1" applyFill="1" applyAlignment="1">
      <alignment horizontal="center" vertical="center" wrapText="1"/>
    </xf>
    <xf numFmtId="43" fontId="7" fillId="12" borderId="0" xfId="3" applyNumberFormat="1" applyFont="1" applyFill="1" applyAlignment="1">
      <alignment horizontal="center" vertical="center" wrapText="1"/>
    </xf>
    <xf numFmtId="43" fontId="10" fillId="12" borderId="0" xfId="0" applyNumberFormat="1" applyFont="1" applyFill="1" applyAlignment="1">
      <alignment horizontal="center" vertical="center" wrapText="1"/>
    </xf>
    <xf numFmtId="43" fontId="9" fillId="14" borderId="0" xfId="0" applyNumberFormat="1" applyFont="1" applyFill="1" applyAlignment="1">
      <alignment horizontal="center" vertical="center" wrapText="1"/>
    </xf>
    <xf numFmtId="43" fontId="10" fillId="14" borderId="0" xfId="0" applyNumberFormat="1" applyFont="1" applyFill="1" applyAlignment="1">
      <alignment horizontal="center" vertical="center" wrapText="1"/>
    </xf>
    <xf numFmtId="43" fontId="9" fillId="5" borderId="0" xfId="0" applyNumberFormat="1" applyFont="1" applyFill="1" applyAlignment="1">
      <alignment horizontal="center" vertical="center" wrapText="1"/>
    </xf>
    <xf numFmtId="43" fontId="10" fillId="13" borderId="0" xfId="0" applyNumberFormat="1" applyFont="1" applyFill="1" applyAlignment="1">
      <alignment horizontal="center" vertical="center" wrapText="1"/>
    </xf>
    <xf numFmtId="0" fontId="0" fillId="8" borderId="0" xfId="0" applyFont="1" applyFill="1">
      <alignment vertical="center"/>
    </xf>
    <xf numFmtId="43" fontId="0" fillId="8" borderId="0" xfId="0" applyNumberFormat="1" applyFill="1">
      <alignment vertical="center"/>
    </xf>
    <xf numFmtId="177" fontId="0" fillId="0" borderId="0" xfId="0" applyNumberFormat="1">
      <alignment vertical="center"/>
    </xf>
    <xf numFmtId="10" fontId="0" fillId="0" borderId="0" xfId="0" applyNumberFormat="1">
      <alignment vertical="center"/>
    </xf>
    <xf numFmtId="0" fontId="0" fillId="15" borderId="0" xfId="0" applyFill="1">
      <alignment vertical="center"/>
    </xf>
    <xf numFmtId="0" fontId="11" fillId="0" borderId="0" xfId="0" applyFont="1" applyFill="1" applyAlignment="1">
      <alignment vertical="center"/>
    </xf>
    <xf numFmtId="43" fontId="11" fillId="0" borderId="0" xfId="0" applyNumberFormat="1" applyFont="1" applyFill="1" applyAlignment="1">
      <alignment vertical="center"/>
    </xf>
    <xf numFmtId="10" fontId="11" fillId="0" borderId="0" xfId="3" applyNumberFormat="1" applyFont="1" applyAlignment="1">
      <alignment horizontal="center" vertical="center"/>
    </xf>
    <xf numFmtId="0" fontId="11" fillId="0" borderId="0" xfId="0" applyFont="1" applyFill="1" applyAlignment="1">
      <alignment horizontal="center" vertical="center"/>
    </xf>
    <xf numFmtId="178" fontId="11" fillId="0" borderId="0" xfId="3" applyNumberFormat="1" applyFont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3" fillId="16" borderId="2" xfId="0" applyFont="1" applyFill="1" applyBorder="1" applyAlignment="1" applyProtection="1">
      <alignment vertical="center"/>
    </xf>
    <xf numFmtId="43" fontId="13" fillId="16" borderId="3" xfId="0" applyNumberFormat="1" applyFont="1" applyFill="1" applyBorder="1" applyAlignment="1" applyProtection="1">
      <alignment horizontal="center" vertical="center" wrapText="1"/>
    </xf>
    <xf numFmtId="10" fontId="13" fillId="16" borderId="4" xfId="3" applyNumberFormat="1" applyFont="1" applyFill="1" applyBorder="1" applyAlignment="1" applyProtection="1">
      <alignment horizontal="center" vertical="center" wrapText="1"/>
    </xf>
    <xf numFmtId="57" fontId="9" fillId="0" borderId="0" xfId="0" applyNumberFormat="1" applyFont="1" applyFill="1" applyAlignment="1">
      <alignment horizontal="center" vertical="center"/>
    </xf>
    <xf numFmtId="0" fontId="9" fillId="0" borderId="0" xfId="0" applyFont="1" applyFill="1" applyAlignment="1">
      <alignment horizontal="center" vertical="center"/>
    </xf>
    <xf numFmtId="0" fontId="13" fillId="16" borderId="3" xfId="0" applyFont="1" applyFill="1" applyBorder="1" applyAlignment="1" applyProtection="1">
      <alignment horizontal="center" vertical="center" wrapText="1"/>
    </xf>
    <xf numFmtId="178" fontId="13" fillId="16" borderId="4" xfId="3" applyNumberFormat="1" applyFont="1" applyFill="1" applyBorder="1" applyAlignment="1" applyProtection="1">
      <alignment horizontal="center" vertical="center" wrapText="1"/>
    </xf>
    <xf numFmtId="0" fontId="13" fillId="16" borderId="5" xfId="0" applyFont="1" applyFill="1" applyBorder="1" applyAlignment="1" applyProtection="1">
      <alignment vertical="center"/>
    </xf>
    <xf numFmtId="43" fontId="13" fillId="16" borderId="6" xfId="0" applyNumberFormat="1" applyFont="1" applyFill="1" applyBorder="1" applyAlignment="1" applyProtection="1">
      <alignment horizontal="center" vertical="center" wrapText="1"/>
    </xf>
    <xf numFmtId="10" fontId="13" fillId="16" borderId="7" xfId="3" applyNumberFormat="1" applyFont="1" applyFill="1" applyBorder="1" applyAlignment="1" applyProtection="1">
      <alignment horizontal="center" vertical="center" wrapText="1"/>
    </xf>
    <xf numFmtId="0" fontId="11" fillId="3" borderId="0" xfId="0" applyFont="1" applyFill="1" applyAlignment="1">
      <alignment horizontal="center" vertical="center"/>
    </xf>
    <xf numFmtId="0" fontId="13" fillId="16" borderId="6" xfId="0" applyFont="1" applyFill="1" applyBorder="1" applyAlignment="1" applyProtection="1">
      <alignment horizontal="center" vertical="center" wrapText="1"/>
    </xf>
    <xf numFmtId="178" fontId="13" fillId="16" borderId="7" xfId="3" applyNumberFormat="1" applyFont="1" applyFill="1" applyBorder="1" applyAlignment="1" applyProtection="1">
      <alignment horizontal="center" vertical="center" wrapText="1"/>
    </xf>
    <xf numFmtId="0" fontId="11" fillId="3" borderId="0" xfId="0" applyFont="1" applyFill="1" applyAlignment="1">
      <alignment vertical="center"/>
    </xf>
    <xf numFmtId="0" fontId="10" fillId="17" borderId="5" xfId="0" applyFont="1" applyFill="1" applyBorder="1" applyAlignment="1" applyProtection="1">
      <alignment horizontal="left" vertical="center" wrapText="1"/>
    </xf>
    <xf numFmtId="43" fontId="10" fillId="17" borderId="6" xfId="0" applyNumberFormat="1" applyFont="1" applyFill="1" applyBorder="1" applyAlignment="1" applyProtection="1">
      <alignment horizontal="left" vertical="center" wrapText="1"/>
    </xf>
    <xf numFmtId="10" fontId="10" fillId="17" borderId="7" xfId="3" applyNumberFormat="1" applyFont="1" applyFill="1" applyBorder="1" applyAlignment="1" applyProtection="1">
      <alignment horizontal="center" vertical="center" wrapText="1"/>
    </xf>
    <xf numFmtId="0" fontId="10" fillId="17" borderId="6" xfId="0" applyFont="1" applyFill="1" applyBorder="1" applyAlignment="1" applyProtection="1">
      <alignment horizontal="center" vertical="center" wrapText="1"/>
    </xf>
    <xf numFmtId="178" fontId="10" fillId="17" borderId="7" xfId="3" applyNumberFormat="1" applyFont="1" applyFill="1" applyBorder="1" applyAlignment="1" applyProtection="1">
      <alignment horizontal="center" vertical="center" wrapText="1"/>
    </xf>
    <xf numFmtId="0" fontId="10" fillId="17" borderId="6" xfId="0" applyFont="1" applyFill="1" applyBorder="1" applyAlignment="1" applyProtection="1">
      <alignment horizontal="left" vertical="center" wrapText="1"/>
    </xf>
    <xf numFmtId="177" fontId="10" fillId="17" borderId="6" xfId="0" applyNumberFormat="1" applyFont="1" applyFill="1" applyBorder="1" applyAlignment="1" applyProtection="1">
      <alignment horizontal="left" vertical="center" wrapText="1"/>
    </xf>
    <xf numFmtId="0" fontId="14" fillId="0" borderId="5" xfId="0" applyFont="1" applyFill="1" applyBorder="1" applyAlignment="1" applyProtection="1">
      <alignment horizontal="left" vertical="center" wrapText="1"/>
    </xf>
    <xf numFmtId="43" fontId="14" fillId="0" borderId="6" xfId="0" applyNumberFormat="1" applyFont="1" applyFill="1" applyBorder="1" applyAlignment="1" applyProtection="1">
      <alignment horizontal="right" vertical="center" wrapText="1"/>
    </xf>
    <xf numFmtId="10" fontId="14" fillId="0" borderId="7" xfId="3" applyNumberFormat="1" applyFont="1" applyFill="1" applyBorder="1" applyAlignment="1" applyProtection="1">
      <alignment horizontal="center" vertical="center" wrapText="1"/>
    </xf>
    <xf numFmtId="0" fontId="11" fillId="0" borderId="0" xfId="0" applyFont="1" applyFill="1" applyAlignment="1">
      <alignment horizontal="left" vertical="center"/>
    </xf>
    <xf numFmtId="177" fontId="14" fillId="0" borderId="6" xfId="0" applyNumberFormat="1" applyFont="1" applyFill="1" applyBorder="1" applyAlignment="1" applyProtection="1">
      <alignment horizontal="right" vertical="center" wrapText="1"/>
    </xf>
    <xf numFmtId="178" fontId="14" fillId="0" borderId="7" xfId="3" applyNumberFormat="1" applyFont="1" applyFill="1" applyBorder="1" applyAlignment="1" applyProtection="1">
      <alignment horizontal="center" vertical="center" wrapText="1"/>
    </xf>
    <xf numFmtId="0" fontId="15" fillId="9" borderId="0" xfId="0" applyFont="1" applyFill="1" applyAlignment="1">
      <alignment horizontal="left" vertical="center"/>
    </xf>
    <xf numFmtId="43" fontId="10" fillId="17" borderId="6" xfId="0" applyNumberFormat="1" applyFont="1" applyFill="1" applyBorder="1" applyAlignment="1" applyProtection="1">
      <alignment horizontal="right" vertical="center" wrapText="1"/>
    </xf>
    <xf numFmtId="177" fontId="10" fillId="17" borderId="6" xfId="0" applyNumberFormat="1" applyFont="1" applyFill="1" applyBorder="1" applyAlignment="1" applyProtection="1">
      <alignment horizontal="right" vertical="center" wrapText="1"/>
    </xf>
    <xf numFmtId="0" fontId="14" fillId="0" borderId="5" xfId="0" applyFont="1" applyFill="1" applyBorder="1" applyAlignment="1" applyProtection="1">
      <alignment horizontal="left" vertical="center"/>
    </xf>
    <xf numFmtId="43" fontId="14" fillId="0" borderId="6" xfId="0" applyNumberFormat="1" applyFont="1" applyFill="1" applyBorder="1" applyAlignment="1" applyProtection="1">
      <alignment horizontal="right" vertical="center"/>
    </xf>
    <xf numFmtId="10" fontId="14" fillId="0" borderId="7" xfId="3" applyNumberFormat="1" applyFont="1" applyFill="1" applyBorder="1" applyAlignment="1" applyProtection="1">
      <alignment horizontal="center" vertical="center"/>
    </xf>
    <xf numFmtId="0" fontId="16" fillId="0" borderId="0" xfId="0" applyFont="1" applyFill="1" applyAlignment="1">
      <alignment horizontal="center" vertical="center"/>
    </xf>
    <xf numFmtId="0" fontId="16" fillId="0" borderId="0" xfId="0" applyFont="1" applyFill="1" applyAlignment="1">
      <alignment horizontal="left" vertical="center"/>
    </xf>
    <xf numFmtId="177" fontId="14" fillId="0" borderId="6" xfId="0" applyNumberFormat="1" applyFont="1" applyFill="1" applyBorder="1" applyAlignment="1" applyProtection="1">
      <alignment horizontal="right" vertical="center"/>
    </xf>
    <xf numFmtId="178" fontId="14" fillId="0" borderId="7" xfId="3" applyNumberFormat="1" applyFont="1" applyFill="1" applyBorder="1" applyAlignment="1" applyProtection="1">
      <alignment horizontal="center" vertical="center"/>
    </xf>
    <xf numFmtId="0" fontId="17" fillId="0" borderId="5" xfId="0" applyFont="1" applyFill="1" applyBorder="1" applyAlignment="1" applyProtection="1">
      <alignment horizontal="left" vertical="center" wrapText="1"/>
    </xf>
    <xf numFmtId="43" fontId="17" fillId="0" borderId="6" xfId="0" applyNumberFormat="1" applyFont="1" applyFill="1" applyBorder="1" applyAlignment="1" applyProtection="1">
      <alignment horizontal="right" vertical="center" wrapText="1"/>
    </xf>
    <xf numFmtId="10" fontId="17" fillId="0" borderId="7" xfId="3" applyNumberFormat="1" applyFont="1" applyFill="1" applyBorder="1" applyAlignment="1" applyProtection="1">
      <alignment horizontal="center" vertical="center" wrapText="1"/>
    </xf>
    <xf numFmtId="177" fontId="17" fillId="0" borderId="6" xfId="0" applyNumberFormat="1" applyFont="1" applyFill="1" applyBorder="1" applyAlignment="1" applyProtection="1">
      <alignment horizontal="right" vertical="center" wrapText="1"/>
    </xf>
    <xf numFmtId="178" fontId="17" fillId="0" borderId="7" xfId="3" applyNumberFormat="1" applyFont="1" applyFill="1" applyBorder="1" applyAlignment="1" applyProtection="1">
      <alignment horizontal="center" vertical="center" wrapText="1"/>
    </xf>
    <xf numFmtId="43" fontId="17" fillId="0" borderId="5" xfId="0" applyNumberFormat="1" applyFont="1" applyFill="1" applyBorder="1" applyAlignment="1" applyProtection="1">
      <alignment horizontal="left" vertical="center"/>
    </xf>
    <xf numFmtId="0" fontId="10" fillId="17" borderId="5" xfId="0" applyFont="1" applyFill="1" applyBorder="1" applyAlignment="1" applyProtection="1">
      <alignment horizontal="left" vertical="center"/>
    </xf>
    <xf numFmtId="43" fontId="10" fillId="17" borderId="6" xfId="0" applyNumberFormat="1" applyFont="1" applyFill="1" applyBorder="1" applyAlignment="1" applyProtection="1">
      <alignment horizontal="right" vertical="center"/>
    </xf>
    <xf numFmtId="10" fontId="10" fillId="17" borderId="7" xfId="3" applyNumberFormat="1" applyFont="1" applyFill="1" applyBorder="1" applyAlignment="1" applyProtection="1">
      <alignment horizontal="center" vertical="center"/>
    </xf>
    <xf numFmtId="177" fontId="10" fillId="17" borderId="6" xfId="0" applyNumberFormat="1" applyFont="1" applyFill="1" applyBorder="1" applyAlignment="1" applyProtection="1">
      <alignment horizontal="right" vertical="center"/>
    </xf>
    <xf numFmtId="178" fontId="10" fillId="17" borderId="7" xfId="3" applyNumberFormat="1" applyFont="1" applyFill="1" applyBorder="1" applyAlignment="1" applyProtection="1">
      <alignment horizontal="center" vertical="center"/>
    </xf>
    <xf numFmtId="43" fontId="14" fillId="0" borderId="5" xfId="0" applyNumberFormat="1" applyFont="1" applyFill="1" applyBorder="1" applyAlignment="1" applyProtection="1">
      <alignment horizontal="left" vertical="center"/>
    </xf>
    <xf numFmtId="0" fontId="10" fillId="18" borderId="5" xfId="0" applyFont="1" applyFill="1" applyBorder="1" applyAlignment="1" applyProtection="1">
      <alignment horizontal="left" vertical="center"/>
    </xf>
    <xf numFmtId="43" fontId="10" fillId="18" borderId="6" xfId="0" applyNumberFormat="1" applyFont="1" applyFill="1" applyBorder="1" applyAlignment="1" applyProtection="1">
      <alignment horizontal="right" vertical="center"/>
    </xf>
    <xf numFmtId="10" fontId="10" fillId="18" borderId="7" xfId="3" applyNumberFormat="1" applyFont="1" applyFill="1" applyBorder="1" applyAlignment="1" applyProtection="1">
      <alignment horizontal="center" vertical="center"/>
    </xf>
    <xf numFmtId="177" fontId="11" fillId="0" borderId="0" xfId="0" applyNumberFormat="1" applyFont="1" applyFill="1" applyAlignment="1">
      <alignment horizontal="center" vertical="center"/>
    </xf>
    <xf numFmtId="177" fontId="10" fillId="18" borderId="6" xfId="0" applyNumberFormat="1" applyFont="1" applyFill="1" applyBorder="1" applyAlignment="1" applyProtection="1">
      <alignment horizontal="right" vertical="center"/>
    </xf>
    <xf numFmtId="178" fontId="10" fillId="18" borderId="7" xfId="3" applyNumberFormat="1" applyFont="1" applyFill="1" applyBorder="1" applyAlignment="1" applyProtection="1">
      <alignment horizontal="center" vertical="center"/>
    </xf>
    <xf numFmtId="0" fontId="10" fillId="18" borderId="8" xfId="0" applyFont="1" applyFill="1" applyBorder="1" applyAlignment="1" applyProtection="1">
      <alignment horizontal="left" vertical="center"/>
    </xf>
    <xf numFmtId="10" fontId="18" fillId="18" borderId="9" xfId="0" applyNumberFormat="1" applyFont="1" applyFill="1" applyBorder="1" applyAlignment="1" applyProtection="1">
      <alignment horizontal="right" vertical="center"/>
    </xf>
    <xf numFmtId="10" fontId="18" fillId="18" borderId="10" xfId="3" applyNumberFormat="1" applyFont="1" applyFill="1" applyBorder="1" applyAlignment="1" applyProtection="1">
      <alignment horizontal="center" vertical="center"/>
    </xf>
    <xf numFmtId="178" fontId="18" fillId="18" borderId="9" xfId="0" applyNumberFormat="1" applyFont="1" applyFill="1" applyBorder="1" applyAlignment="1" applyProtection="1">
      <alignment horizontal="right" vertical="center"/>
    </xf>
    <xf numFmtId="178" fontId="18" fillId="18" borderId="10" xfId="3" applyNumberFormat="1" applyFont="1" applyFill="1" applyBorder="1" applyAlignment="1" applyProtection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00B0F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9" Type="http://schemas.microsoft.com/office/2017/06/relationships/rdRichValue" Target="richData/rdrichvalue.xml"/><Relationship Id="rId18" Type="http://schemas.microsoft.com/office/2017/06/relationships/rdRichValueStructure" Target="richData/rdrichvaluestructure.xml"/><Relationship Id="rId17" Type="http://schemas.openxmlformats.org/officeDocument/2006/relationships/sheetMetadata" Target="metadata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externalLink" Target="externalLinks/externalLink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266700</xdr:colOff>
      <xdr:row>0</xdr:row>
      <xdr:rowOff>635</xdr:rowOff>
    </xdr:from>
    <xdr:to>
      <xdr:col>9</xdr:col>
      <xdr:colOff>375285</xdr:colOff>
      <xdr:row>17</xdr:row>
      <xdr:rowOff>150495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66700" y="635"/>
          <a:ext cx="6280785" cy="32169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285750</xdr:colOff>
      <xdr:row>18</xdr:row>
      <xdr:rowOff>23495</xdr:rowOff>
    </xdr:from>
    <xdr:to>
      <xdr:col>9</xdr:col>
      <xdr:colOff>313690</xdr:colOff>
      <xdr:row>34</xdr:row>
      <xdr:rowOff>78105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85750" y="3300095"/>
          <a:ext cx="6200140" cy="30264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219075</xdr:colOff>
      <xdr:row>35</xdr:row>
      <xdr:rowOff>151130</xdr:rowOff>
    </xdr:from>
    <xdr:to>
      <xdr:col>9</xdr:col>
      <xdr:colOff>491490</xdr:colOff>
      <xdr:row>54</xdr:row>
      <xdr:rowOff>104140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19075" y="6570980"/>
          <a:ext cx="6444615" cy="3210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190500</xdr:colOff>
      <xdr:row>54</xdr:row>
      <xdr:rowOff>141605</xdr:rowOff>
    </xdr:from>
    <xdr:to>
      <xdr:col>9</xdr:col>
      <xdr:colOff>437515</xdr:colOff>
      <xdr:row>72</xdr:row>
      <xdr:rowOff>6350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90500" y="9819005"/>
          <a:ext cx="6419215" cy="2950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256540</xdr:colOff>
      <xdr:row>23</xdr:row>
      <xdr:rowOff>116205</xdr:rowOff>
    </xdr:from>
    <xdr:to>
      <xdr:col>16</xdr:col>
      <xdr:colOff>0</xdr:colOff>
      <xdr:row>37</xdr:row>
      <xdr:rowOff>85090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7114540" y="4440555"/>
          <a:ext cx="5039360" cy="24072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10</xdr:col>
      <xdr:colOff>229235</xdr:colOff>
      <xdr:row>38</xdr:row>
      <xdr:rowOff>87630</xdr:rowOff>
    </xdr:from>
    <xdr:to>
      <xdr:col>16</xdr:col>
      <xdr:colOff>25400</xdr:colOff>
      <xdr:row>51</xdr:row>
      <xdr:rowOff>99695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7087235" y="7021830"/>
          <a:ext cx="5092065" cy="22409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152400</xdr:colOff>
      <xdr:row>23</xdr:row>
      <xdr:rowOff>126365</xdr:rowOff>
    </xdr:from>
    <xdr:to>
      <xdr:col>23</xdr:col>
      <xdr:colOff>681355</xdr:colOff>
      <xdr:row>37</xdr:row>
      <xdr:rowOff>38100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2306300" y="4450715"/>
          <a:ext cx="5692775" cy="23501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16</xdr:col>
      <xdr:colOff>119380</xdr:colOff>
      <xdr:row>38</xdr:row>
      <xdr:rowOff>55880</xdr:rowOff>
    </xdr:from>
    <xdr:to>
      <xdr:col>23</xdr:col>
      <xdr:colOff>644525</xdr:colOff>
      <xdr:row>52</xdr:row>
      <xdr:rowOff>167640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12273280" y="6990080"/>
          <a:ext cx="5688965" cy="2512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24</xdr:col>
      <xdr:colOff>48260</xdr:colOff>
      <xdr:row>23</xdr:row>
      <xdr:rowOff>152400</xdr:rowOff>
    </xdr:from>
    <xdr:to>
      <xdr:col>31</xdr:col>
      <xdr:colOff>19685</xdr:colOff>
      <xdr:row>37</xdr:row>
      <xdr:rowOff>104140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18137505" y="4476750"/>
          <a:ext cx="5220335" cy="23901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707390</xdr:colOff>
      <xdr:row>38</xdr:row>
      <xdr:rowOff>76835</xdr:rowOff>
    </xdr:from>
    <xdr:to>
      <xdr:col>30</xdr:col>
      <xdr:colOff>628015</xdr:colOff>
      <xdr:row>51</xdr:row>
      <xdr:rowOff>84455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8025110" y="7011035"/>
          <a:ext cx="5235575" cy="2236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23</xdr:col>
      <xdr:colOff>600075</xdr:colOff>
      <xdr:row>53</xdr:row>
      <xdr:rowOff>28575</xdr:rowOff>
    </xdr:from>
    <xdr:to>
      <xdr:col>31</xdr:col>
      <xdr:colOff>130175</xdr:colOff>
      <xdr:row>67</xdr:row>
      <xdr:rowOff>76835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17917795" y="9534525"/>
          <a:ext cx="5550535" cy="24485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31</xdr:col>
      <xdr:colOff>280670</xdr:colOff>
      <xdr:row>23</xdr:row>
      <xdr:rowOff>164465</xdr:rowOff>
    </xdr:from>
    <xdr:to>
      <xdr:col>39</xdr:col>
      <xdr:colOff>313055</xdr:colOff>
      <xdr:row>35</xdr:row>
      <xdr:rowOff>59690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23618825" y="4488815"/>
          <a:ext cx="5518785" cy="1990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617220</xdr:colOff>
      <xdr:row>68</xdr:row>
      <xdr:rowOff>163195</xdr:rowOff>
    </xdr:from>
    <xdr:to>
      <xdr:col>31</xdr:col>
      <xdr:colOff>222250</xdr:colOff>
      <xdr:row>82</xdr:row>
      <xdr:rowOff>6350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17163415" y="12240895"/>
          <a:ext cx="6396990" cy="22434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32</xdr:col>
      <xdr:colOff>579120</xdr:colOff>
      <xdr:row>12</xdr:row>
      <xdr:rowOff>20320</xdr:rowOff>
    </xdr:from>
    <xdr:to>
      <xdr:col>41</xdr:col>
      <xdr:colOff>66675</xdr:colOff>
      <xdr:row>23</xdr:row>
      <xdr:rowOff>60325</xdr:rowOff>
    </xdr:to>
    <xdr:pic>
      <xdr:nvPicPr>
        <xdr:cNvPr id="15" name="图片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4603075" y="2077720"/>
          <a:ext cx="5659755" cy="23069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Paolo\&#36895;&#21334;&#36890;-sisi\Aliexpress&#25910;&#20837;&#27719;&#24635;&#34920;-2026&#24180;3&#26376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收入成本汇总表-jessie+25.4月"/>
      <sheetName val="Aliexpress-mini管报"/>
      <sheetName val="收入成本汇总表-月度更新"/>
      <sheetName val="联盟金币预计结算"/>
      <sheetName val="平台激励26.3月"/>
      <sheetName val="营销技术服务费26.3月"/>
      <sheetName val="营销智投服务费26.3月"/>
      <sheetName val="速卖通收入-3.1-3.31"/>
      <sheetName val="速卖通退款-3.1-3.31"/>
      <sheetName val="直通车-3.1-3.31"/>
      <sheetName val="增量宝-7.1-7.31"/>
      <sheetName val="头程-系统导出（wanyu）-26.3月"/>
      <sheetName val="其他收入-seven（保险退回-26.3月无数据）"/>
      <sheetName val="物流-交易明细-赔付（2.1-2.28）-3月无数据"/>
      <sheetName val="物流-计费明细-报关&amp;仓租（3.1-3.31）"/>
      <sheetName val="订单10.1-3.31"/>
      <sheetName val="Sheet3"/>
    </sheetNames>
    <sheetDataSet>
      <sheetData sheetId="0"/>
      <sheetData sheetId="1">
        <row r="12">
          <cell r="G12">
            <v>7.1043</v>
          </cell>
        </row>
        <row r="14">
          <cell r="G14">
            <v>7.0835</v>
          </cell>
        </row>
        <row r="15">
          <cell r="G15">
            <v>7.0539</v>
          </cell>
        </row>
        <row r="16">
          <cell r="G16">
            <v>6.9983</v>
          </cell>
        </row>
        <row r="17">
          <cell r="G17">
            <v>6.9453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richData/rdrichvalue.xml><?xml version="1.0" encoding="utf-8"?>
<rvData xmlns="http://schemas.microsoft.com/office/spreadsheetml/2017/richdata" count="1">
  <rv s="0">
    <v>13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propagated" t="b"/>
  </s>
</rvStructure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35"/>
  <sheetViews>
    <sheetView workbookViewId="0">
      <selection activeCell="A3" sqref="A3"/>
    </sheetView>
  </sheetViews>
  <sheetFormatPr defaultColWidth="8.725" defaultRowHeight="16.5"/>
  <cols>
    <col min="1" max="1" width="20.375" style="47" customWidth="1"/>
    <col min="2" max="2" width="12.8166666666667" style="48" customWidth="1"/>
    <col min="3" max="3" width="10.825" style="49" customWidth="1"/>
    <col min="4" max="4" width="21.3666666666667" style="50" customWidth="1"/>
    <col min="5" max="5" width="15" style="47" customWidth="1"/>
    <col min="6" max="6" width="12" style="47"/>
    <col min="7" max="7" width="9.25833333333333" style="47"/>
    <col min="8" max="8" width="21.9416666666667" style="47" hidden="1" customWidth="1" outlineLevel="1"/>
    <col min="9" max="9" width="10.375" style="47" hidden="1" customWidth="1" outlineLevel="1"/>
    <col min="10" max="10" width="9.3" style="51" hidden="1" customWidth="1" outlineLevel="1"/>
    <col min="11" max="11" width="6.24166666666667" style="50" hidden="1" customWidth="1" outlineLevel="1"/>
    <col min="12" max="12" width="17.4916666666667" style="47" hidden="1" customWidth="1" outlineLevel="1"/>
    <col min="13" max="14" width="12.775" style="47" hidden="1" customWidth="1" outlineLevel="1"/>
    <col min="15" max="15" width="16.2583333333333" style="47" hidden="1" customWidth="1" outlineLevel="1"/>
    <col min="16" max="16" width="13.1916666666667" style="47" hidden="1" customWidth="1" outlineLevel="1"/>
    <col min="17" max="17" width="11.9416666666667" style="47" hidden="1" customWidth="1" outlineLevel="1"/>
    <col min="18" max="18" width="17.3583333333333" style="47" hidden="1" customWidth="1" outlineLevel="1"/>
    <col min="19" max="19" width="10.375" style="47" hidden="1" customWidth="1" outlineLevel="1"/>
    <col min="20" max="20" width="10.825" style="51" hidden="1" customWidth="1" outlineLevel="1"/>
    <col min="21" max="22" width="15.8333333333333" style="47" hidden="1" customWidth="1" outlineLevel="1"/>
    <col min="23" max="23" width="15.8333333333333" style="51" hidden="1" customWidth="1" outlineLevel="1"/>
    <col min="24" max="24" width="16.6666666666667" style="47" hidden="1" customWidth="1" outlineLevel="1"/>
    <col min="25" max="26" width="9" style="47" hidden="1" outlineLevel="1"/>
    <col min="27" max="27" width="20.375" style="47" hidden="1" customWidth="1" outlineLevel="1"/>
    <col min="28" max="28" width="10.375" style="47" hidden="1" customWidth="1" outlineLevel="1"/>
    <col min="29" max="29" width="10.825" style="51" hidden="1" customWidth="1" outlineLevel="1"/>
    <col min="30" max="30" width="20.375" style="47" hidden="1" customWidth="1" outlineLevel="1"/>
    <col min="31" max="31" width="10.375" style="47" hidden="1" customWidth="1" outlineLevel="1"/>
    <col min="32" max="32" width="10.825" style="51" hidden="1" customWidth="1" outlineLevel="1"/>
    <col min="33" max="33" width="20.375" style="47" hidden="1" customWidth="1" outlineLevel="1"/>
    <col min="34" max="34" width="10.375" style="47" hidden="1" customWidth="1" outlineLevel="1"/>
    <col min="35" max="35" width="10.825" style="51" hidden="1" customWidth="1" outlineLevel="1"/>
    <col min="36" max="36" width="15.1333333333333" style="47" hidden="1" customWidth="1" outlineLevel="1"/>
    <col min="37" max="37" width="10.375" style="47" hidden="1" customWidth="1" outlineLevel="1"/>
    <col min="38" max="38" width="10.825" style="51" hidden="1" customWidth="1" outlineLevel="1"/>
    <col min="39" max="39" width="15.1333333333333" style="47" hidden="1" customWidth="1" outlineLevel="1"/>
    <col min="40" max="40" width="10.375" style="47" hidden="1" customWidth="1" outlineLevel="1"/>
    <col min="41" max="41" width="10.825" style="51" hidden="1" customWidth="1" outlineLevel="1"/>
    <col min="42" max="42" width="15.4166666666667" style="47" hidden="1" customWidth="1" outlineLevel="1"/>
    <col min="43" max="43" width="10.375" style="47" hidden="1" customWidth="1" outlineLevel="1"/>
    <col min="44" max="44" width="10.825" style="51" hidden="1" customWidth="1" outlineLevel="1"/>
    <col min="45" max="45" width="20.375" style="47" hidden="1" customWidth="1" outlineLevel="1"/>
    <col min="46" max="46" width="10.375" style="47" hidden="1" customWidth="1" outlineLevel="1"/>
    <col min="47" max="47" width="10.825" style="51" hidden="1" customWidth="1" outlineLevel="1"/>
    <col min="48" max="48" width="20.375" style="47" hidden="1" customWidth="1" outlineLevel="1"/>
    <col min="49" max="49" width="10.375" style="47" hidden="1" customWidth="1" outlineLevel="1"/>
    <col min="50" max="50" width="10.825" style="51" hidden="1" customWidth="1" outlineLevel="1"/>
    <col min="51" max="51" width="20.375" style="47" hidden="1" customWidth="1" outlineLevel="1"/>
    <col min="52" max="52" width="12.8166666666667" style="48" hidden="1" customWidth="1" outlineLevel="1"/>
    <col min="53" max="53" width="10.825" style="49" hidden="1" customWidth="1" outlineLevel="1"/>
    <col min="54" max="54" width="16" customWidth="1" collapsed="1"/>
    <col min="55" max="55" width="11.5" customWidth="1"/>
    <col min="56" max="56" width="7.375" customWidth="1"/>
  </cols>
  <sheetData>
    <row r="1" ht="17.25" spans="1:56">
      <c r="F1" s="52" t="s">
        <v>0</v>
      </c>
    </row>
    <row r="2" spans="1:56">
      <c r="A2" s="53" t="s">
        <v>1</v>
      </c>
      <c r="B2" s="54" t="s">
        <v>2</v>
      </c>
      <c r="C2" s="55"/>
      <c r="F2" s="56">
        <v>45597</v>
      </c>
      <c r="G2" s="57">
        <v>7.1898</v>
      </c>
      <c r="H2" s="53" t="s">
        <v>1</v>
      </c>
      <c r="I2" s="58" t="s">
        <v>3</v>
      </c>
      <c r="J2" s="59"/>
      <c r="L2" s="53" t="s">
        <v>1</v>
      </c>
      <c r="M2" s="58" t="s">
        <v>3</v>
      </c>
      <c r="N2" s="59"/>
      <c r="O2" s="53" t="s">
        <v>1</v>
      </c>
      <c r="P2" s="58" t="s">
        <v>3</v>
      </c>
      <c r="Q2" s="59"/>
      <c r="R2" s="53" t="s">
        <v>1</v>
      </c>
      <c r="S2" s="58" t="s">
        <v>3</v>
      </c>
      <c r="T2" s="59"/>
      <c r="U2" s="53" t="s">
        <v>1</v>
      </c>
      <c r="V2" s="58" t="s">
        <v>3</v>
      </c>
      <c r="W2" s="59"/>
      <c r="X2" s="53" t="s">
        <v>1</v>
      </c>
      <c r="Y2" s="58" t="s">
        <v>3</v>
      </c>
      <c r="Z2" s="59"/>
      <c r="AA2" s="53" t="s">
        <v>1</v>
      </c>
      <c r="AB2" s="58" t="s">
        <v>3</v>
      </c>
      <c r="AC2" s="59"/>
      <c r="AD2" s="53" t="s">
        <v>1</v>
      </c>
      <c r="AE2" s="58" t="s">
        <v>3</v>
      </c>
      <c r="AF2" s="59"/>
      <c r="AG2" s="53" t="s">
        <v>1</v>
      </c>
      <c r="AH2" s="58" t="s">
        <v>3</v>
      </c>
      <c r="AI2" s="59"/>
      <c r="AJ2" s="53" t="s">
        <v>1</v>
      </c>
      <c r="AK2" s="58" t="s">
        <v>3</v>
      </c>
      <c r="AL2" s="59"/>
      <c r="AM2" s="53" t="s">
        <v>1</v>
      </c>
      <c r="AN2" s="58" t="s">
        <v>3</v>
      </c>
      <c r="AO2" s="59"/>
      <c r="AP2" s="53" t="s">
        <v>1</v>
      </c>
      <c r="AQ2" s="58" t="s">
        <v>3</v>
      </c>
      <c r="AR2" s="59"/>
      <c r="AS2" s="53" t="s">
        <v>1</v>
      </c>
      <c r="AT2" s="58" t="s">
        <v>3</v>
      </c>
      <c r="AU2" s="59"/>
      <c r="AV2" s="53" t="s">
        <v>1</v>
      </c>
      <c r="AW2" s="58" t="s">
        <v>3</v>
      </c>
      <c r="AX2" s="59"/>
      <c r="AY2" s="53" t="s">
        <v>1</v>
      </c>
      <c r="AZ2" s="54" t="s">
        <v>2</v>
      </c>
      <c r="BA2" s="55"/>
      <c r="BB2" s="53" t="s">
        <v>1</v>
      </c>
      <c r="BC2" s="54" t="s">
        <v>2</v>
      </c>
      <c r="BD2" s="55"/>
    </row>
    <row r="3" spans="1:56">
      <c r="A3" s="60" t="str">
        <f>"时间：2026年"&amp;MONTH(速卖通退款!$O$2)&amp;"月"</f>
        <v>时间：2026年1月</v>
      </c>
      <c r="B3" s="61" t="s">
        <v>4</v>
      </c>
      <c r="C3" s="62" t="s">
        <v>5</v>
      </c>
      <c r="D3" s="63" t="s">
        <v>6</v>
      </c>
      <c r="E3" s="63"/>
      <c r="F3" s="56">
        <v>45627</v>
      </c>
      <c r="G3" s="57">
        <v>7.18805</v>
      </c>
      <c r="H3" s="60" t="s">
        <v>7</v>
      </c>
      <c r="I3" s="64" t="s">
        <v>4</v>
      </c>
      <c r="J3" s="65" t="s">
        <v>5</v>
      </c>
      <c r="K3" s="66" t="s">
        <v>6</v>
      </c>
      <c r="L3" s="60" t="s">
        <v>8</v>
      </c>
      <c r="M3" s="64" t="s">
        <v>4</v>
      </c>
      <c r="N3" s="65" t="s">
        <v>5</v>
      </c>
      <c r="O3" s="60" t="s">
        <v>9</v>
      </c>
      <c r="P3" s="64" t="s">
        <v>4</v>
      </c>
      <c r="Q3" s="65" t="s">
        <v>5</v>
      </c>
      <c r="R3" s="60" t="s">
        <v>10</v>
      </c>
      <c r="S3" s="64" t="s">
        <v>4</v>
      </c>
      <c r="T3" s="65" t="s">
        <v>5</v>
      </c>
      <c r="U3" s="60" t="s">
        <v>11</v>
      </c>
      <c r="V3" s="64" t="s">
        <v>4</v>
      </c>
      <c r="W3" s="65" t="s">
        <v>5</v>
      </c>
      <c r="X3" s="60" t="s">
        <v>12</v>
      </c>
      <c r="Y3" s="64" t="s">
        <v>4</v>
      </c>
      <c r="Z3" s="65" t="s">
        <v>5</v>
      </c>
      <c r="AA3" s="60" t="s">
        <v>13</v>
      </c>
      <c r="AB3" s="64" t="s">
        <v>4</v>
      </c>
      <c r="AC3" s="65" t="s">
        <v>5</v>
      </c>
      <c r="AD3" s="60" t="s">
        <v>14</v>
      </c>
      <c r="AE3" s="64" t="s">
        <v>4</v>
      </c>
      <c r="AF3" s="65" t="s">
        <v>5</v>
      </c>
      <c r="AG3" s="60" t="s">
        <v>15</v>
      </c>
      <c r="AH3" s="64" t="s">
        <v>4</v>
      </c>
      <c r="AI3" s="65" t="s">
        <v>5</v>
      </c>
      <c r="AJ3" s="60" t="s">
        <v>16</v>
      </c>
      <c r="AK3" s="64" t="s">
        <v>4</v>
      </c>
      <c r="AL3" s="65" t="s">
        <v>5</v>
      </c>
      <c r="AM3" s="60" t="s">
        <v>17</v>
      </c>
      <c r="AN3" s="64" t="s">
        <v>4</v>
      </c>
      <c r="AO3" s="65" t="s">
        <v>5</v>
      </c>
      <c r="AP3" s="60" t="s">
        <v>18</v>
      </c>
      <c r="AQ3" s="64" t="s">
        <v>4</v>
      </c>
      <c r="AR3" s="65" t="s">
        <v>5</v>
      </c>
      <c r="AS3" s="60" t="s">
        <v>19</v>
      </c>
      <c r="AT3" s="64" t="s">
        <v>4</v>
      </c>
      <c r="AU3" s="65" t="s">
        <v>5</v>
      </c>
      <c r="AV3" s="60" t="s">
        <v>20</v>
      </c>
      <c r="AW3" s="64" t="s">
        <v>4</v>
      </c>
      <c r="AX3" s="65" t="s">
        <v>5</v>
      </c>
      <c r="AY3" s="60" t="s">
        <v>21</v>
      </c>
      <c r="AZ3" s="61" t="s">
        <v>4</v>
      </c>
      <c r="BA3" s="62" t="s">
        <v>5</v>
      </c>
      <c r="BB3" s="60" t="s">
        <v>22</v>
      </c>
      <c r="BC3" s="61" t="s">
        <v>4</v>
      </c>
      <c r="BD3" s="62" t="s">
        <v>5</v>
      </c>
    </row>
    <row r="4" spans="1:56">
      <c r="A4" s="67" t="s">
        <v>23</v>
      </c>
      <c r="B4" s="68"/>
      <c r="C4" s="69"/>
      <c r="F4" s="56">
        <v>45658</v>
      </c>
      <c r="G4" s="57">
        <v>7.1791</v>
      </c>
      <c r="H4" s="67" t="s">
        <v>23</v>
      </c>
      <c r="I4" s="70"/>
      <c r="J4" s="71"/>
      <c r="L4" s="67" t="s">
        <v>23</v>
      </c>
      <c r="M4" s="70"/>
      <c r="N4" s="71"/>
      <c r="O4" s="67" t="s">
        <v>23</v>
      </c>
      <c r="P4" s="72"/>
      <c r="Q4" s="71"/>
      <c r="R4" s="67" t="s">
        <v>23</v>
      </c>
      <c r="S4" s="72"/>
      <c r="T4" s="71"/>
      <c r="U4" s="67" t="s">
        <v>23</v>
      </c>
      <c r="V4" s="72"/>
      <c r="W4" s="71"/>
      <c r="X4" s="67" t="s">
        <v>23</v>
      </c>
      <c r="Y4" s="72"/>
      <c r="Z4" s="71"/>
      <c r="AA4" s="67" t="s">
        <v>23</v>
      </c>
      <c r="AB4" s="72"/>
      <c r="AC4" s="71"/>
      <c r="AD4" s="67" t="s">
        <v>23</v>
      </c>
      <c r="AE4" s="72"/>
      <c r="AF4" s="71"/>
      <c r="AG4" s="67" t="s">
        <v>23</v>
      </c>
      <c r="AH4" s="72"/>
      <c r="AI4" s="71"/>
      <c r="AJ4" s="67" t="s">
        <v>23</v>
      </c>
      <c r="AK4" s="72"/>
      <c r="AL4" s="71"/>
      <c r="AM4" s="67" t="s">
        <v>23</v>
      </c>
      <c r="AN4" s="72"/>
      <c r="AO4" s="71"/>
      <c r="AP4" s="67" t="s">
        <v>23</v>
      </c>
      <c r="AQ4" s="72"/>
      <c r="AR4" s="71"/>
      <c r="AS4" s="67" t="s">
        <v>23</v>
      </c>
      <c r="AT4" s="72"/>
      <c r="AU4" s="71"/>
      <c r="AV4" s="67" t="s">
        <v>23</v>
      </c>
      <c r="AW4" s="72"/>
      <c r="AX4" s="71"/>
      <c r="AY4" s="67" t="s">
        <v>23</v>
      </c>
      <c r="AZ4" s="68"/>
      <c r="BA4" s="69"/>
      <c r="BB4" s="67" t="s">
        <v>23</v>
      </c>
      <c r="BC4" s="68"/>
      <c r="BD4" s="69"/>
    </row>
    <row r="5" spans="1:56">
      <c r="A5" s="67" t="s">
        <v>24</v>
      </c>
      <c r="B5" s="68">
        <f ca="1">B6+B7+B8</f>
        <v>0</v>
      </c>
      <c r="C5" s="69"/>
      <c r="F5" s="56">
        <v>45689</v>
      </c>
      <c r="G5" s="57">
        <v>7.1718</v>
      </c>
      <c r="H5" s="67" t="s">
        <v>24</v>
      </c>
      <c r="I5" s="73">
        <v>413175.870766999</v>
      </c>
      <c r="J5" s="71"/>
      <c r="L5" s="67" t="s">
        <v>24</v>
      </c>
      <c r="M5" s="73">
        <v>306530.977598</v>
      </c>
      <c r="N5" s="71"/>
      <c r="O5" s="67" t="s">
        <v>24</v>
      </c>
      <c r="P5" s="73">
        <v>225454.641158</v>
      </c>
      <c r="Q5" s="71"/>
      <c r="R5" s="67" t="s">
        <v>24</v>
      </c>
      <c r="S5" s="73">
        <v>507837.03336</v>
      </c>
      <c r="T5" s="71"/>
      <c r="U5" s="67" t="s">
        <v>24</v>
      </c>
      <c r="V5" s="73">
        <v>300043.364518</v>
      </c>
      <c r="W5" s="71"/>
      <c r="X5" s="67" t="s">
        <v>24</v>
      </c>
      <c r="Y5" s="73">
        <v>331799.559937</v>
      </c>
      <c r="Z5" s="71"/>
      <c r="AA5" s="67" t="s">
        <v>24</v>
      </c>
      <c r="AB5" s="73">
        <v>493946.55769862</v>
      </c>
      <c r="AC5" s="71"/>
      <c r="AD5" s="67" t="s">
        <v>24</v>
      </c>
      <c r="AE5" s="73">
        <v>334717.74968</v>
      </c>
      <c r="AF5" s="71"/>
      <c r="AG5" s="67" t="s">
        <v>24</v>
      </c>
      <c r="AH5" s="73">
        <v>550842.290316</v>
      </c>
      <c r="AI5" s="71"/>
      <c r="AJ5" s="67" t="s">
        <v>24</v>
      </c>
      <c r="AK5" s="73">
        <v>418336.425824739</v>
      </c>
      <c r="AL5" s="71"/>
      <c r="AM5" s="67" t="s">
        <v>24</v>
      </c>
      <c r="AN5" s="73">
        <v>622562.685416</v>
      </c>
      <c r="AO5" s="71"/>
      <c r="AP5" s="67" t="s">
        <v>24</v>
      </c>
      <c r="AQ5" s="73">
        <v>1224573.795075</v>
      </c>
      <c r="AR5" s="71"/>
      <c r="AS5" s="67" t="s">
        <v>24</v>
      </c>
      <c r="AT5" s="73">
        <v>291191.848987</v>
      </c>
      <c r="AU5" s="71"/>
      <c r="AV5" s="67" t="s">
        <v>24</v>
      </c>
      <c r="AW5" s="73">
        <v>228230.449141</v>
      </c>
      <c r="AX5" s="71"/>
      <c r="AY5" s="67" t="s">
        <v>24</v>
      </c>
      <c r="AZ5" s="68">
        <v>271294.947198</v>
      </c>
      <c r="BA5" s="69"/>
      <c r="BB5" s="67" t="s">
        <v>24</v>
      </c>
      <c r="BC5" s="68">
        <v>410242.111932</v>
      </c>
      <c r="BD5" s="69"/>
    </row>
    <row r="6" spans="1:56">
      <c r="A6" s="74" t="s">
        <v>25</v>
      </c>
      <c r="B6" s="75">
        <f ca="1">'收入成本汇总表-最终'!F1+'收入成本汇总表-最终'!I1</f>
        <v>0</v>
      </c>
      <c r="C6" s="76"/>
      <c r="D6" s="77"/>
      <c r="F6" s="56">
        <v>45717</v>
      </c>
      <c r="G6" s="57">
        <v>7.176</v>
      </c>
      <c r="H6" s="74" t="s">
        <v>25</v>
      </c>
      <c r="I6" s="78">
        <v>420190.041837499</v>
      </c>
      <c r="J6" s="79"/>
      <c r="L6" s="74" t="s">
        <v>25</v>
      </c>
      <c r="M6" s="78">
        <v>316381.630488</v>
      </c>
      <c r="N6" s="79"/>
      <c r="O6" s="74" t="s">
        <v>25</v>
      </c>
      <c r="P6" s="78">
        <v>226882.187976</v>
      </c>
      <c r="Q6" s="79"/>
      <c r="R6" s="74" t="s">
        <v>25</v>
      </c>
      <c r="S6" s="78">
        <v>509460.40704</v>
      </c>
      <c r="T6" s="79"/>
      <c r="U6" s="74" t="s">
        <v>25</v>
      </c>
      <c r="V6" s="78">
        <v>300644.650512</v>
      </c>
      <c r="W6" s="79"/>
      <c r="X6" s="74" t="s">
        <v>25</v>
      </c>
      <c r="Y6" s="78">
        <v>337076.434548</v>
      </c>
      <c r="Z6" s="79"/>
      <c r="AA6" s="74" t="s">
        <v>25</v>
      </c>
      <c r="AB6" s="78">
        <v>497915.00936962</v>
      </c>
      <c r="AC6" s="79"/>
      <c r="AD6" s="74" t="s">
        <v>25</v>
      </c>
      <c r="AE6" s="78">
        <v>342861.1732</v>
      </c>
      <c r="AF6" s="79"/>
      <c r="AG6" s="74" t="s">
        <v>25</v>
      </c>
      <c r="AH6" s="78">
        <v>564156.241038</v>
      </c>
      <c r="AI6" s="79"/>
      <c r="AJ6" s="74" t="s">
        <v>25</v>
      </c>
      <c r="AK6" s="78">
        <v>444664.535366739</v>
      </c>
      <c r="AL6" s="79"/>
      <c r="AM6" s="74" t="s">
        <v>25</v>
      </c>
      <c r="AN6" s="78">
        <v>636622.489176</v>
      </c>
      <c r="AO6" s="79"/>
      <c r="AP6" s="74" t="s">
        <v>25</v>
      </c>
      <c r="AQ6" s="78">
        <v>1225054.986645</v>
      </c>
      <c r="AR6" s="79"/>
      <c r="AS6" s="74" t="s">
        <v>25</v>
      </c>
      <c r="AT6" s="78">
        <v>300788.312538</v>
      </c>
      <c r="AU6" s="79"/>
      <c r="AV6" s="74" t="s">
        <v>25</v>
      </c>
      <c r="AW6" s="78">
        <v>241371.646932</v>
      </c>
      <c r="AX6" s="79"/>
      <c r="AY6" s="74" t="s">
        <v>25</v>
      </c>
      <c r="AZ6" s="75">
        <v>280429.058493</v>
      </c>
      <c r="BA6" s="76"/>
      <c r="BB6" s="74" t="s">
        <v>25</v>
      </c>
      <c r="BC6" s="75">
        <v>403928.476879</v>
      </c>
      <c r="BD6" s="76"/>
    </row>
    <row r="7" spans="1:56">
      <c r="A7" s="74" t="s">
        <v>26</v>
      </c>
      <c r="B7" s="75">
        <f ca="1">'收入成本汇总表-最终'!J1</f>
        <v>0</v>
      </c>
      <c r="C7" s="76"/>
      <c r="D7" s="77"/>
      <c r="F7" s="56">
        <v>45748</v>
      </c>
      <c r="G7" s="57">
        <v>7.1898</v>
      </c>
      <c r="H7" s="74" t="s">
        <v>26</v>
      </c>
      <c r="I7" s="78">
        <v>-8332.7469625</v>
      </c>
      <c r="J7" s="79"/>
      <c r="L7" s="74" t="s">
        <v>26</v>
      </c>
      <c r="M7" s="78">
        <v>-10731.893008</v>
      </c>
      <c r="N7" s="79"/>
      <c r="O7" s="74" t="s">
        <v>26</v>
      </c>
      <c r="P7" s="78">
        <v>-6621.579504</v>
      </c>
      <c r="Q7" s="79"/>
      <c r="R7" s="74" t="s">
        <v>26</v>
      </c>
      <c r="S7" s="78">
        <v>-3271.75368</v>
      </c>
      <c r="T7" s="79"/>
      <c r="U7" s="74" t="s">
        <v>26</v>
      </c>
      <c r="V7" s="78">
        <v>-3644.15013</v>
      </c>
      <c r="W7" s="79"/>
      <c r="X7" s="74" t="s">
        <v>26</v>
      </c>
      <c r="Y7" s="78">
        <v>-10637.515935</v>
      </c>
      <c r="Z7" s="79"/>
      <c r="AA7" s="74" t="s">
        <v>26</v>
      </c>
      <c r="AB7" s="78">
        <v>-7252.811927</v>
      </c>
      <c r="AC7" s="79"/>
      <c r="AD7" s="74" t="s">
        <v>26</v>
      </c>
      <c r="AE7" s="78">
        <v>-10320.78964</v>
      </c>
      <c r="AF7" s="79"/>
      <c r="AG7" s="74" t="s">
        <v>26</v>
      </c>
      <c r="AH7" s="78">
        <v>-14746.103136</v>
      </c>
      <c r="AI7" s="79"/>
      <c r="AJ7" s="74" t="s">
        <v>26</v>
      </c>
      <c r="AK7" s="78">
        <v>-27222.825084</v>
      </c>
      <c r="AL7" s="79"/>
      <c r="AM7" s="74" t="s">
        <v>26</v>
      </c>
      <c r="AN7" s="78">
        <v>-18580.48692</v>
      </c>
      <c r="AO7" s="79"/>
      <c r="AP7" s="74" t="s">
        <v>26</v>
      </c>
      <c r="AQ7" s="78">
        <v>-17889.66259</v>
      </c>
      <c r="AR7" s="79"/>
      <c r="AS7" s="74" t="s">
        <v>26</v>
      </c>
      <c r="AT7" s="78">
        <v>-21536.96748</v>
      </c>
      <c r="AU7" s="79"/>
      <c r="AV7" s="74" t="s">
        <v>26</v>
      </c>
      <c r="AW7" s="78">
        <v>-15351.330914</v>
      </c>
      <c r="AX7" s="79"/>
      <c r="AY7" s="74" t="s">
        <v>26</v>
      </c>
      <c r="AZ7" s="75">
        <v>-9432.689742</v>
      </c>
      <c r="BA7" s="76"/>
      <c r="BB7" s="74" t="s">
        <v>26</v>
      </c>
      <c r="BC7" s="75">
        <v>-6584.73454</v>
      </c>
      <c r="BD7" s="76"/>
    </row>
    <row r="8" spans="1:56">
      <c r="A8" s="74" t="s">
        <v>27</v>
      </c>
      <c r="B8" s="75">
        <f ca="1">'收入成本汇总表-最终'!K1</f>
        <v>0</v>
      </c>
      <c r="C8" s="76"/>
      <c r="D8" s="80"/>
      <c r="E8" s="77"/>
      <c r="F8" s="56">
        <v>45778</v>
      </c>
      <c r="G8" s="57">
        <v>7.1931</v>
      </c>
      <c r="H8" s="74" t="s">
        <v>27</v>
      </c>
      <c r="I8" s="78">
        <v>1318.575892</v>
      </c>
      <c r="J8" s="79"/>
      <c r="K8" s="63" t="s">
        <v>28</v>
      </c>
      <c r="L8" s="74" t="s">
        <v>27</v>
      </c>
      <c r="M8" s="78">
        <v>881.240118</v>
      </c>
      <c r="N8" s="79"/>
      <c r="O8" s="74" t="s">
        <v>27</v>
      </c>
      <c r="P8" s="78">
        <v>5194.032686</v>
      </c>
      <c r="Q8" s="79"/>
      <c r="R8" s="74" t="s">
        <v>27</v>
      </c>
      <c r="S8" s="78">
        <v>1648.38</v>
      </c>
      <c r="T8" s="79"/>
      <c r="U8" s="74" t="s">
        <v>27</v>
      </c>
      <c r="V8" s="78">
        <v>3042.864136</v>
      </c>
      <c r="W8" s="79"/>
      <c r="X8" s="74" t="s">
        <v>27</v>
      </c>
      <c r="Y8" s="78">
        <v>5360.641324</v>
      </c>
      <c r="Z8" s="79"/>
      <c r="AA8" s="74" t="s">
        <v>27</v>
      </c>
      <c r="AB8" s="78">
        <v>3284.360256</v>
      </c>
      <c r="AC8" s="79"/>
      <c r="AD8" s="74" t="s">
        <v>27</v>
      </c>
      <c r="AE8" s="78">
        <v>2177.36612</v>
      </c>
      <c r="AF8" s="79"/>
      <c r="AG8" s="74" t="s">
        <v>27</v>
      </c>
      <c r="AH8" s="78">
        <v>1432.152414</v>
      </c>
      <c r="AI8" s="79"/>
      <c r="AJ8" s="74" t="s">
        <v>27</v>
      </c>
      <c r="AK8" s="78">
        <v>894.715542</v>
      </c>
      <c r="AL8" s="79"/>
      <c r="AM8" s="74" t="s">
        <v>27</v>
      </c>
      <c r="AN8" s="78">
        <v>4520.68316</v>
      </c>
      <c r="AO8" s="79"/>
      <c r="AP8" s="74" t="s">
        <v>27</v>
      </c>
      <c r="AQ8" s="78">
        <v>17408.47102</v>
      </c>
      <c r="AR8" s="79"/>
      <c r="AS8" s="74" t="s">
        <v>27</v>
      </c>
      <c r="AT8" s="78">
        <v>11940.503929</v>
      </c>
      <c r="AU8" s="79"/>
      <c r="AV8" s="74" t="s">
        <v>27</v>
      </c>
      <c r="AW8" s="78">
        <v>2210.133123</v>
      </c>
      <c r="AX8" s="79"/>
      <c r="AY8" s="74" t="s">
        <v>27</v>
      </c>
      <c r="AZ8" s="75">
        <v>298.578447</v>
      </c>
      <c r="BA8" s="76"/>
      <c r="BB8" s="74" t="s">
        <v>27</v>
      </c>
      <c r="BC8" s="75">
        <v>12898.369593</v>
      </c>
      <c r="BD8" s="76"/>
    </row>
    <row r="9" spans="1:56">
      <c r="A9" s="67" t="s">
        <v>29</v>
      </c>
      <c r="B9" s="81">
        <f ca="1">B10+B11+B12</f>
        <v>0</v>
      </c>
      <c r="C9" s="69" t="e">
        <f ca="1" t="shared" ref="C9:C11" si="0">B9/B$5</f>
        <v>#DIV/0!</v>
      </c>
      <c r="D9" s="77"/>
      <c r="F9" s="56">
        <v>45809</v>
      </c>
      <c r="G9" s="57">
        <v>7.1717</v>
      </c>
      <c r="H9" s="67" t="s">
        <v>29</v>
      </c>
      <c r="I9" s="82">
        <v>204919.39</v>
      </c>
      <c r="J9" s="71">
        <v>0.495961658214934</v>
      </c>
      <c r="L9" s="67" t="s">
        <v>29</v>
      </c>
      <c r="M9" s="82">
        <v>147496.128511214</v>
      </c>
      <c r="N9" s="71">
        <v>0.481178540801993</v>
      </c>
      <c r="O9" s="67" t="s">
        <v>29</v>
      </c>
      <c r="P9" s="82">
        <v>97620.49</v>
      </c>
      <c r="Q9" s="71">
        <v>0.432993925068888</v>
      </c>
      <c r="R9" s="67" t="s">
        <v>29</v>
      </c>
      <c r="S9" s="82">
        <v>251343.33</v>
      </c>
      <c r="T9" s="71">
        <v>0.492823689326319</v>
      </c>
      <c r="U9" s="67" t="s">
        <v>29</v>
      </c>
      <c r="V9" s="82">
        <v>139867</v>
      </c>
      <c r="W9" s="71">
        <v>0.492823689326319</v>
      </c>
      <c r="X9" s="67" t="s">
        <v>29</v>
      </c>
      <c r="Y9" s="82">
        <v>149160.71</v>
      </c>
      <c r="Z9" s="71">
        <v>0.492823689326319</v>
      </c>
      <c r="AA9" s="67" t="s">
        <v>29</v>
      </c>
      <c r="AB9" s="82">
        <v>234150.12</v>
      </c>
      <c r="AC9" s="71">
        <v>0.474039380071692</v>
      </c>
      <c r="AD9" s="67" t="s">
        <v>29</v>
      </c>
      <c r="AE9" s="82">
        <v>163251.44</v>
      </c>
      <c r="AF9" s="71">
        <v>0.487728661405238</v>
      </c>
      <c r="AG9" s="67" t="s">
        <v>29</v>
      </c>
      <c r="AH9" s="82">
        <v>259191.85</v>
      </c>
      <c r="AI9" s="71">
        <v>0.470537310872247</v>
      </c>
      <c r="AJ9" s="67" t="s">
        <v>29</v>
      </c>
      <c r="AK9" s="82">
        <v>194058.83</v>
      </c>
      <c r="AL9" s="71">
        <v>0.463882220194951</v>
      </c>
      <c r="AM9" s="67" t="s">
        <v>29</v>
      </c>
      <c r="AN9" s="82">
        <v>252842.15</v>
      </c>
      <c r="AO9" s="71">
        <v>0.406131231316971</v>
      </c>
      <c r="AP9" s="67" t="s">
        <v>29</v>
      </c>
      <c r="AQ9" s="82">
        <v>531698.91</v>
      </c>
      <c r="AR9" s="71">
        <v>0.434190991297046</v>
      </c>
      <c r="AS9" s="67" t="s">
        <v>29</v>
      </c>
      <c r="AT9" s="82">
        <v>141709.48</v>
      </c>
      <c r="AU9" s="71">
        <v>0.486653319771758</v>
      </c>
      <c r="AV9" s="67" t="s">
        <v>29</v>
      </c>
      <c r="AW9" s="82">
        <v>116232.02</v>
      </c>
      <c r="AX9" s="71">
        <v>0.509274816035578</v>
      </c>
      <c r="AY9" s="67" t="s">
        <v>29</v>
      </c>
      <c r="AZ9" s="81">
        <v>135915.72</v>
      </c>
      <c r="BA9" s="69">
        <v>0.500988762982026</v>
      </c>
      <c r="BB9" s="67" t="s">
        <v>29</v>
      </c>
      <c r="BC9" s="81">
        <v>195716.3</v>
      </c>
      <c r="BD9" s="69">
        <v>0.477075108350752</v>
      </c>
    </row>
    <row r="10" spans="1:56">
      <c r="A10" s="74" t="s">
        <v>30</v>
      </c>
      <c r="B10" s="75">
        <f ca="1">'收入成本汇总表-最终'!L1</f>
        <v>0</v>
      </c>
      <c r="C10" s="76" t="e">
        <f ca="1" t="shared" si="0"/>
        <v>#DIV/0!</v>
      </c>
      <c r="F10" s="56">
        <v>45839</v>
      </c>
      <c r="G10" s="57">
        <v>7.154</v>
      </c>
      <c r="H10" s="74" t="s">
        <v>30</v>
      </c>
      <c r="I10" s="78">
        <v>204919.39</v>
      </c>
      <c r="J10" s="79">
        <f>I10/I5</f>
        <v>0.495961658214934</v>
      </c>
      <c r="L10" s="74" t="s">
        <v>30</v>
      </c>
      <c r="M10" s="78">
        <v>147496.128511214</v>
      </c>
      <c r="N10" s="79">
        <v>0.481178540801993</v>
      </c>
      <c r="O10" s="74" t="s">
        <v>30</v>
      </c>
      <c r="P10" s="78">
        <v>97620.49</v>
      </c>
      <c r="Q10" s="79">
        <v>0.432993925068888</v>
      </c>
      <c r="R10" s="74" t="s">
        <v>30</v>
      </c>
      <c r="S10" s="78">
        <v>250993.33</v>
      </c>
      <c r="T10" s="79">
        <v>0.492137423686152</v>
      </c>
      <c r="U10" s="74" t="s">
        <v>30</v>
      </c>
      <c r="V10" s="78">
        <v>139412.6</v>
      </c>
      <c r="W10" s="79">
        <v>0.492137423686152</v>
      </c>
      <c r="X10" s="74" t="s">
        <v>30</v>
      </c>
      <c r="Y10" s="78">
        <v>148360.71</v>
      </c>
      <c r="Z10" s="79">
        <v>0.492137423686152</v>
      </c>
      <c r="AA10" s="74" t="s">
        <v>30</v>
      </c>
      <c r="AB10" s="78">
        <v>233350.12</v>
      </c>
      <c r="AC10" s="79">
        <v>0.472419771659544</v>
      </c>
      <c r="AD10" s="74" t="s">
        <v>30</v>
      </c>
      <c r="AE10" s="78">
        <v>162051.44</v>
      </c>
      <c r="AF10" s="79">
        <v>0.484143551260505</v>
      </c>
      <c r="AG10" s="74" t="s">
        <v>30</v>
      </c>
      <c r="AH10" s="78">
        <v>258791.85</v>
      </c>
      <c r="AI10" s="79">
        <v>0.469811150214229</v>
      </c>
      <c r="AJ10" s="74" t="s">
        <v>30</v>
      </c>
      <c r="AK10" s="78">
        <v>193198.83</v>
      </c>
      <c r="AL10" s="79">
        <v>0.461826458499553</v>
      </c>
      <c r="AM10" s="74" t="s">
        <v>30</v>
      </c>
      <c r="AN10" s="78">
        <v>251642.15</v>
      </c>
      <c r="AO10" s="79">
        <v>0.404203714573499</v>
      </c>
      <c r="AP10" s="74" t="s">
        <v>30</v>
      </c>
      <c r="AQ10" s="78">
        <v>530498.91</v>
      </c>
      <c r="AR10" s="79">
        <v>0.433211058519759</v>
      </c>
      <c r="AS10" s="74" t="s">
        <v>30</v>
      </c>
      <c r="AT10" s="78">
        <v>140509.48</v>
      </c>
      <c r="AU10" s="79">
        <v>0.482532325299644</v>
      </c>
      <c r="AV10" s="74" t="s">
        <v>30</v>
      </c>
      <c r="AW10" s="78">
        <v>115432.02</v>
      </c>
      <c r="AX10" s="79">
        <v>0.505769586987433</v>
      </c>
      <c r="AY10" s="74" t="s">
        <v>30</v>
      </c>
      <c r="AZ10" s="75">
        <v>135095.72</v>
      </c>
      <c r="BA10" s="76">
        <v>0.49796622235431</v>
      </c>
      <c r="BB10" s="74" t="s">
        <v>30</v>
      </c>
      <c r="BC10" s="75">
        <v>194916.3</v>
      </c>
      <c r="BD10" s="76">
        <v>0.47512504038666</v>
      </c>
    </row>
    <row r="11" spans="1:56">
      <c r="A11" s="74" t="s">
        <v>31</v>
      </c>
      <c r="B11" s="75">
        <f ca="1">'收入成本汇总表-最终'!M1</f>
        <v>0</v>
      </c>
      <c r="C11" s="76" t="e">
        <f ca="1" t="shared" si="0"/>
        <v>#DIV/0!</v>
      </c>
      <c r="F11" s="56">
        <v>45870</v>
      </c>
      <c r="G11" s="57">
        <v>7.1262</v>
      </c>
      <c r="H11" s="74" t="s">
        <v>31</v>
      </c>
      <c r="I11" s="78"/>
      <c r="J11" s="79"/>
      <c r="L11" s="74" t="s">
        <v>31</v>
      </c>
      <c r="M11" s="78"/>
      <c r="N11" s="79"/>
      <c r="O11" s="74" t="s">
        <v>31</v>
      </c>
      <c r="P11" s="78"/>
      <c r="Q11" s="79"/>
      <c r="R11" s="74" t="s">
        <v>31</v>
      </c>
      <c r="S11" s="78">
        <v>350</v>
      </c>
      <c r="T11" s="79"/>
      <c r="U11" s="74" t="s">
        <v>31</v>
      </c>
      <c r="V11" s="78">
        <v>454.4</v>
      </c>
      <c r="W11" s="79"/>
      <c r="X11" s="74" t="s">
        <v>31</v>
      </c>
      <c r="Y11" s="78">
        <v>800</v>
      </c>
      <c r="Z11" s="79"/>
      <c r="AA11" s="74" t="s">
        <v>31</v>
      </c>
      <c r="AB11" s="78">
        <v>800</v>
      </c>
      <c r="AC11" s="79"/>
      <c r="AD11" s="74" t="s">
        <v>31</v>
      </c>
      <c r="AE11" s="78">
        <v>1200</v>
      </c>
      <c r="AF11" s="79">
        <v>0.00358511014473309</v>
      </c>
      <c r="AG11" s="74" t="s">
        <v>31</v>
      </c>
      <c r="AH11" s="78">
        <v>400</v>
      </c>
      <c r="AI11" s="79">
        <v>0.000726160658017984</v>
      </c>
      <c r="AJ11" s="74" t="s">
        <v>31</v>
      </c>
      <c r="AK11" s="78">
        <v>860</v>
      </c>
      <c r="AL11" s="79">
        <v>0.00205576169539751</v>
      </c>
      <c r="AM11" s="74" t="s">
        <v>31</v>
      </c>
      <c r="AN11" s="78">
        <v>1200</v>
      </c>
      <c r="AO11" s="79">
        <v>0.00192751674347163</v>
      </c>
      <c r="AP11" s="74" t="s">
        <v>31</v>
      </c>
      <c r="AQ11" s="78">
        <v>1200</v>
      </c>
      <c r="AR11" s="79">
        <v>0.000979932777286406</v>
      </c>
      <c r="AS11" s="74" t="s">
        <v>31</v>
      </c>
      <c r="AT11" s="78">
        <v>1200</v>
      </c>
      <c r="AU11" s="79">
        <v>0.00412099447211372</v>
      </c>
      <c r="AV11" s="74" t="s">
        <v>31</v>
      </c>
      <c r="AW11" s="78">
        <v>800</v>
      </c>
      <c r="AX11" s="79">
        <v>0.00350522904814407</v>
      </c>
      <c r="AY11" s="74" t="s">
        <v>31</v>
      </c>
      <c r="AZ11" s="75">
        <v>820</v>
      </c>
      <c r="BA11" s="76">
        <v>0.00302254062771592</v>
      </c>
      <c r="BB11" s="74" t="s">
        <v>31</v>
      </c>
      <c r="BC11" s="75">
        <v>800</v>
      </c>
      <c r="BD11" s="76">
        <v>0.00195006796409191</v>
      </c>
    </row>
    <row r="12" spans="1:56">
      <c r="A12" s="74" t="s">
        <v>32</v>
      </c>
      <c r="B12" s="75">
        <v>0</v>
      </c>
      <c r="C12" s="76"/>
      <c r="F12" s="56">
        <v>45901</v>
      </c>
      <c r="G12" s="57">
        <v>7.1043</v>
      </c>
      <c r="H12" s="74" t="s">
        <v>32</v>
      </c>
      <c r="I12" s="78"/>
      <c r="J12" s="79"/>
      <c r="L12" s="74" t="s">
        <v>32</v>
      </c>
      <c r="M12" s="78"/>
      <c r="N12" s="79"/>
      <c r="O12" s="74" t="s">
        <v>32</v>
      </c>
      <c r="P12" s="78"/>
      <c r="Q12" s="79"/>
      <c r="R12" s="74" t="s">
        <v>32</v>
      </c>
      <c r="S12" s="78"/>
      <c r="T12" s="79"/>
      <c r="U12" s="74" t="s">
        <v>32</v>
      </c>
      <c r="V12" s="78"/>
      <c r="W12" s="79"/>
      <c r="X12" s="74" t="s">
        <v>32</v>
      </c>
      <c r="Y12" s="78"/>
      <c r="Z12" s="79"/>
      <c r="AA12" s="74" t="s">
        <v>32</v>
      </c>
      <c r="AB12" s="78"/>
      <c r="AC12" s="79"/>
      <c r="AD12" s="74" t="s">
        <v>32</v>
      </c>
      <c r="AE12" s="78"/>
      <c r="AF12" s="79"/>
      <c r="AG12" s="74" t="s">
        <v>32</v>
      </c>
      <c r="AH12" s="78"/>
      <c r="AI12" s="79"/>
      <c r="AJ12" s="74" t="s">
        <v>32</v>
      </c>
      <c r="AK12" s="78"/>
      <c r="AL12" s="79"/>
      <c r="AM12" s="74" t="s">
        <v>32</v>
      </c>
      <c r="AN12" s="78"/>
      <c r="AO12" s="79"/>
      <c r="AP12" s="74" t="s">
        <v>32</v>
      </c>
      <c r="AQ12" s="78"/>
      <c r="AR12" s="79"/>
      <c r="AS12" s="74" t="s">
        <v>32</v>
      </c>
      <c r="AT12" s="78"/>
      <c r="AU12" s="79"/>
      <c r="AV12" s="74" t="s">
        <v>32</v>
      </c>
      <c r="AW12" s="78"/>
      <c r="AX12" s="79"/>
      <c r="AY12" s="74" t="s">
        <v>32</v>
      </c>
      <c r="AZ12" s="75"/>
      <c r="BA12" s="76"/>
      <c r="BB12" s="74" t="s">
        <v>32</v>
      </c>
      <c r="BC12" s="75">
        <v>0</v>
      </c>
      <c r="BD12" s="76"/>
    </row>
    <row r="13" spans="1:56">
      <c r="A13" s="67" t="s">
        <v>33</v>
      </c>
      <c r="B13" s="81">
        <f ca="1">B14+B15+B16+B17</f>
        <v>0</v>
      </c>
      <c r="C13" s="69" t="e">
        <f ca="1" t="shared" ref="C13:C20" si="1">B13/B$5</f>
        <v>#DIV/0!</v>
      </c>
      <c r="F13" s="56">
        <v>45931</v>
      </c>
      <c r="G13" s="57">
        <v>7.0968</v>
      </c>
      <c r="H13" s="67" t="s">
        <v>33</v>
      </c>
      <c r="I13" s="82">
        <v>14029.9764195</v>
      </c>
      <c r="J13" s="71">
        <f>I13/I5</f>
        <v>0.0339564273040811</v>
      </c>
      <c r="L13" s="67" t="s">
        <v>33</v>
      </c>
      <c r="M13" s="82">
        <v>15122.355178</v>
      </c>
      <c r="N13" s="71">
        <v>0.0493338562271908</v>
      </c>
      <c r="O13" s="67" t="s">
        <v>33</v>
      </c>
      <c r="P13" s="82">
        <v>11970.116456</v>
      </c>
      <c r="Q13" s="71">
        <v>0.0530932359365858</v>
      </c>
      <c r="R13" s="67" t="s">
        <v>33</v>
      </c>
      <c r="S13" s="82">
        <v>24441.73616</v>
      </c>
      <c r="T13" s="71">
        <v>0.047924353464688</v>
      </c>
      <c r="U13" s="67" t="s">
        <v>33</v>
      </c>
      <c r="V13" s="82">
        <v>16615.479114</v>
      </c>
      <c r="W13" s="71">
        <v>0.047924353464688</v>
      </c>
      <c r="X13" s="67" t="s">
        <v>33</v>
      </c>
      <c r="Y13" s="82">
        <v>16528.454774</v>
      </c>
      <c r="Z13" s="71">
        <v>0.047924353464688</v>
      </c>
      <c r="AA13" s="67" t="s">
        <v>33</v>
      </c>
      <c r="AB13" s="82">
        <v>17914.1151810695</v>
      </c>
      <c r="AC13" s="71">
        <v>0.0362673145542999</v>
      </c>
      <c r="AD13" s="67" t="s">
        <v>33</v>
      </c>
      <c r="AE13" s="82">
        <v>17783.4805616879</v>
      </c>
      <c r="AF13" s="71">
        <v>0.0531297804753092</v>
      </c>
      <c r="AG13" s="67" t="s">
        <v>33</v>
      </c>
      <c r="AH13" s="82">
        <v>20993.028896</v>
      </c>
      <c r="AI13" s="71">
        <v>0.0381107791922748</v>
      </c>
      <c r="AJ13" s="67" t="s">
        <v>33</v>
      </c>
      <c r="AK13" s="82">
        <v>18619.67544</v>
      </c>
      <c r="AL13" s="71">
        <v>0.04450885529103</v>
      </c>
      <c r="AM13" s="67" t="s">
        <v>33</v>
      </c>
      <c r="AN13" s="82">
        <v>23285.76184</v>
      </c>
      <c r="AO13" s="71">
        <v>0.0374030798592439</v>
      </c>
      <c r="AP13" s="67" t="s">
        <v>33</v>
      </c>
      <c r="AQ13" s="82">
        <v>51753.038955</v>
      </c>
      <c r="AR13" s="71">
        <v>0.0422620826634873</v>
      </c>
      <c r="AS13" s="67" t="s">
        <v>33</v>
      </c>
      <c r="AT13" s="82">
        <v>18921.760743</v>
      </c>
      <c r="AU13" s="71">
        <v>0.0649803928538012</v>
      </c>
      <c r="AV13" s="67" t="s">
        <v>33</v>
      </c>
      <c r="AW13" s="82">
        <v>16178.474806</v>
      </c>
      <c r="AX13" s="71">
        <v>0.0708865748058227</v>
      </c>
      <c r="AY13" s="67" t="s">
        <v>33</v>
      </c>
      <c r="AZ13" s="81">
        <v>15109.150065</v>
      </c>
      <c r="BA13" s="69">
        <v>0.0556927072216087</v>
      </c>
      <c r="BB13" s="67" t="s">
        <v>33</v>
      </c>
      <c r="BC13" s="81">
        <v>35223.906121</v>
      </c>
      <c r="BD13" s="69">
        <v>0.0858612636209287</v>
      </c>
    </row>
    <row r="14" spans="1:56">
      <c r="A14" s="83" t="s">
        <v>34</v>
      </c>
      <c r="B14" s="84">
        <f ca="1">'收入成本汇总表-最终'!T1+'收入成本汇总表-最终'!U1+'收入成本汇总表-最终'!W1+'收入成本汇总表-最终'!X1</f>
        <v>0</v>
      </c>
      <c r="C14" s="85" t="e">
        <f ca="1" t="shared" si="1"/>
        <v>#DIV/0!</v>
      </c>
      <c r="D14" s="86"/>
      <c r="E14" s="87"/>
      <c r="F14" s="56">
        <v>45962</v>
      </c>
      <c r="G14" s="57">
        <v>7.0835</v>
      </c>
      <c r="H14" s="83" t="s">
        <v>34</v>
      </c>
      <c r="I14" s="88">
        <v>14029.9764195</v>
      </c>
      <c r="J14" s="89">
        <f>I14/I5</f>
        <v>0.0339564273040811</v>
      </c>
      <c r="K14" s="86" t="s">
        <v>35</v>
      </c>
      <c r="L14" s="83" t="s">
        <v>34</v>
      </c>
      <c r="M14" s="88">
        <v>15122.355178</v>
      </c>
      <c r="N14" s="89">
        <v>0.0493338562271908</v>
      </c>
      <c r="O14" s="83" t="s">
        <v>34</v>
      </c>
      <c r="P14" s="88">
        <v>11970.116456</v>
      </c>
      <c r="Q14" s="89">
        <v>0.0530932359365858</v>
      </c>
      <c r="R14" s="83" t="s">
        <v>34</v>
      </c>
      <c r="S14" s="88">
        <v>24441.73616</v>
      </c>
      <c r="T14" s="89">
        <v>0.047924353464688</v>
      </c>
      <c r="U14" s="83" t="s">
        <v>34</v>
      </c>
      <c r="V14" s="88">
        <v>16615.479114</v>
      </c>
      <c r="W14" s="89">
        <v>0.047924353464688</v>
      </c>
      <c r="X14" s="83" t="s">
        <v>34</v>
      </c>
      <c r="Y14" s="88">
        <v>16528.454774</v>
      </c>
      <c r="Z14" s="89">
        <v>0.047924353464688</v>
      </c>
      <c r="AA14" s="83" t="s">
        <v>34</v>
      </c>
      <c r="AB14" s="88">
        <v>17914.1151810695</v>
      </c>
      <c r="AC14" s="89">
        <v>0.0362673145542999</v>
      </c>
      <c r="AD14" s="83" t="s">
        <v>34</v>
      </c>
      <c r="AE14" s="88">
        <v>17783.4805616879</v>
      </c>
      <c r="AF14" s="89">
        <v>0.0531297804753092</v>
      </c>
      <c r="AG14" s="83" t="s">
        <v>34</v>
      </c>
      <c r="AH14" s="88">
        <v>20993.028896</v>
      </c>
      <c r="AI14" s="89">
        <v>0.0381107791922748</v>
      </c>
      <c r="AJ14" s="83" t="s">
        <v>34</v>
      </c>
      <c r="AK14" s="88">
        <v>18619.67544</v>
      </c>
      <c r="AL14" s="89">
        <v>0.04450885529103</v>
      </c>
      <c r="AM14" s="83" t="s">
        <v>34</v>
      </c>
      <c r="AN14" s="88">
        <v>23285.76184</v>
      </c>
      <c r="AO14" s="89">
        <v>0.0374030798592439</v>
      </c>
      <c r="AP14" s="83" t="s">
        <v>34</v>
      </c>
      <c r="AQ14" s="88">
        <v>51753.038955</v>
      </c>
      <c r="AR14" s="89">
        <v>0.0422620826634873</v>
      </c>
      <c r="AS14" s="83" t="s">
        <v>34</v>
      </c>
      <c r="AT14" s="88">
        <v>18921.760743</v>
      </c>
      <c r="AU14" s="89">
        <v>0.0649803928538012</v>
      </c>
      <c r="AV14" s="83" t="s">
        <v>34</v>
      </c>
      <c r="AW14" s="88">
        <v>16178.474806</v>
      </c>
      <c r="AX14" s="89">
        <v>0.0708865748058227</v>
      </c>
      <c r="AY14" s="83" t="s">
        <v>34</v>
      </c>
      <c r="AZ14" s="84">
        <v>15109.150065</v>
      </c>
      <c r="BA14" s="85">
        <v>0.0556927072216087</v>
      </c>
      <c r="BB14" s="83" t="s">
        <v>34</v>
      </c>
      <c r="BC14" s="84">
        <v>35223.906121</v>
      </c>
      <c r="BD14" s="85">
        <v>0.0858612636209287</v>
      </c>
    </row>
    <row r="15" spans="1:56">
      <c r="A15" s="83" t="s">
        <v>36</v>
      </c>
      <c r="B15" s="75">
        <v>0</v>
      </c>
      <c r="C15" s="76"/>
      <c r="F15" s="56">
        <v>45992</v>
      </c>
      <c r="G15" s="57">
        <v>7.0539</v>
      </c>
      <c r="H15" s="83" t="s">
        <v>36</v>
      </c>
      <c r="I15" s="78">
        <v>0</v>
      </c>
      <c r="J15" s="79"/>
      <c r="L15" s="83" t="s">
        <v>36</v>
      </c>
      <c r="M15" s="78">
        <v>0</v>
      </c>
      <c r="N15" s="79"/>
      <c r="O15" s="83" t="s">
        <v>36</v>
      </c>
      <c r="P15" s="78">
        <v>0</v>
      </c>
      <c r="Q15" s="79"/>
      <c r="R15" s="83" t="s">
        <v>36</v>
      </c>
      <c r="S15" s="78">
        <v>0</v>
      </c>
      <c r="T15" s="79"/>
      <c r="U15" s="83" t="s">
        <v>36</v>
      </c>
      <c r="V15" s="78">
        <v>0</v>
      </c>
      <c r="W15" s="79"/>
      <c r="X15" s="83" t="s">
        <v>36</v>
      </c>
      <c r="Y15" s="78">
        <v>0</v>
      </c>
      <c r="Z15" s="79"/>
      <c r="AA15" s="83" t="s">
        <v>36</v>
      </c>
      <c r="AB15" s="78">
        <v>0</v>
      </c>
      <c r="AC15" s="79"/>
      <c r="AD15" s="83" t="s">
        <v>36</v>
      </c>
      <c r="AE15" s="78">
        <v>0</v>
      </c>
      <c r="AF15" s="79"/>
      <c r="AG15" s="83" t="s">
        <v>36</v>
      </c>
      <c r="AH15" s="78">
        <v>0</v>
      </c>
      <c r="AI15" s="79"/>
      <c r="AJ15" s="83" t="s">
        <v>36</v>
      </c>
      <c r="AK15" s="78">
        <v>0</v>
      </c>
      <c r="AL15" s="79"/>
      <c r="AM15" s="83" t="s">
        <v>36</v>
      </c>
      <c r="AN15" s="78">
        <v>0</v>
      </c>
      <c r="AO15" s="79"/>
      <c r="AP15" s="83" t="s">
        <v>36</v>
      </c>
      <c r="AQ15" s="78">
        <v>0</v>
      </c>
      <c r="AR15" s="79"/>
      <c r="AS15" s="83" t="s">
        <v>36</v>
      </c>
      <c r="AT15" s="78">
        <v>0</v>
      </c>
      <c r="AU15" s="79"/>
      <c r="AV15" s="83" t="s">
        <v>36</v>
      </c>
      <c r="AW15" s="78">
        <v>0</v>
      </c>
      <c r="AX15" s="79"/>
      <c r="AY15" s="83" t="s">
        <v>36</v>
      </c>
      <c r="AZ15" s="75">
        <v>0</v>
      </c>
      <c r="BA15" s="76"/>
      <c r="BB15" s="83" t="s">
        <v>36</v>
      </c>
      <c r="BC15" s="75">
        <v>0</v>
      </c>
      <c r="BD15" s="76"/>
    </row>
    <row r="16" spans="1:56">
      <c r="A16" s="83" t="s">
        <v>37</v>
      </c>
      <c r="B16" s="75">
        <v>0</v>
      </c>
      <c r="C16" s="85"/>
      <c r="F16" s="56">
        <v>46023</v>
      </c>
      <c r="G16" s="57">
        <v>6.9983</v>
      </c>
      <c r="H16" s="83" t="s">
        <v>37</v>
      </c>
      <c r="I16" s="88">
        <v>0</v>
      </c>
      <c r="J16" s="89"/>
      <c r="L16" s="83" t="s">
        <v>37</v>
      </c>
      <c r="M16" s="88">
        <v>0</v>
      </c>
      <c r="N16" s="89"/>
      <c r="O16" s="83" t="s">
        <v>37</v>
      </c>
      <c r="P16" s="88">
        <v>0</v>
      </c>
      <c r="Q16" s="89"/>
      <c r="R16" s="83" t="s">
        <v>37</v>
      </c>
      <c r="S16" s="88">
        <v>0</v>
      </c>
      <c r="T16" s="89"/>
      <c r="U16" s="83" t="s">
        <v>37</v>
      </c>
      <c r="V16" s="88">
        <v>0</v>
      </c>
      <c r="W16" s="89"/>
      <c r="X16" s="83" t="s">
        <v>37</v>
      </c>
      <c r="Y16" s="88">
        <v>0</v>
      </c>
      <c r="Z16" s="89"/>
      <c r="AA16" s="83" t="s">
        <v>37</v>
      </c>
      <c r="AB16" s="88">
        <v>0</v>
      </c>
      <c r="AC16" s="89"/>
      <c r="AD16" s="83" t="s">
        <v>37</v>
      </c>
      <c r="AE16" s="88">
        <v>0</v>
      </c>
      <c r="AF16" s="89"/>
      <c r="AG16" s="83" t="s">
        <v>37</v>
      </c>
      <c r="AH16" s="88">
        <v>0</v>
      </c>
      <c r="AI16" s="89"/>
      <c r="AJ16" s="83" t="s">
        <v>37</v>
      </c>
      <c r="AK16" s="88">
        <v>0</v>
      </c>
      <c r="AL16" s="89"/>
      <c r="AM16" s="83" t="s">
        <v>37</v>
      </c>
      <c r="AN16" s="88">
        <v>0</v>
      </c>
      <c r="AO16" s="89"/>
      <c r="AP16" s="83" t="s">
        <v>37</v>
      </c>
      <c r="AQ16" s="88">
        <v>0</v>
      </c>
      <c r="AR16" s="89"/>
      <c r="AS16" s="83" t="s">
        <v>37</v>
      </c>
      <c r="AT16" s="88">
        <v>0</v>
      </c>
      <c r="AU16" s="89"/>
      <c r="AV16" s="83" t="s">
        <v>37</v>
      </c>
      <c r="AW16" s="88">
        <v>0</v>
      </c>
      <c r="AX16" s="89"/>
      <c r="AY16" s="83" t="s">
        <v>37</v>
      </c>
      <c r="AZ16" s="84">
        <v>0</v>
      </c>
      <c r="BA16" s="85"/>
      <c r="BB16" s="83" t="s">
        <v>37</v>
      </c>
      <c r="BC16" s="84">
        <v>0</v>
      </c>
      <c r="BD16" s="85"/>
    </row>
    <row r="17" spans="1:56">
      <c r="A17" s="83" t="s">
        <v>38</v>
      </c>
      <c r="B17" s="75">
        <v>0</v>
      </c>
      <c r="C17" s="76"/>
      <c r="F17" s="56">
        <v>46054</v>
      </c>
      <c r="G17" s="57">
        <v>6.9453</v>
      </c>
      <c r="H17" s="83" t="s">
        <v>38</v>
      </c>
      <c r="I17" s="78">
        <v>0</v>
      </c>
      <c r="J17" s="79"/>
      <c r="L17" s="83" t="s">
        <v>38</v>
      </c>
      <c r="M17" s="78">
        <v>0</v>
      </c>
      <c r="N17" s="79"/>
      <c r="O17" s="83" t="s">
        <v>38</v>
      </c>
      <c r="P17" s="78">
        <v>0</v>
      </c>
      <c r="Q17" s="79"/>
      <c r="R17" s="83" t="s">
        <v>38</v>
      </c>
      <c r="S17" s="78">
        <v>0</v>
      </c>
      <c r="T17" s="79"/>
      <c r="U17" s="83" t="s">
        <v>38</v>
      </c>
      <c r="V17" s="78">
        <v>0</v>
      </c>
      <c r="W17" s="79"/>
      <c r="X17" s="83" t="s">
        <v>38</v>
      </c>
      <c r="Y17" s="78">
        <v>0</v>
      </c>
      <c r="Z17" s="79"/>
      <c r="AA17" s="83" t="s">
        <v>38</v>
      </c>
      <c r="AB17" s="78">
        <v>0</v>
      </c>
      <c r="AC17" s="79"/>
      <c r="AD17" s="83" t="s">
        <v>38</v>
      </c>
      <c r="AE17" s="78">
        <v>0</v>
      </c>
      <c r="AF17" s="79"/>
      <c r="AG17" s="83" t="s">
        <v>38</v>
      </c>
      <c r="AH17" s="78">
        <v>0</v>
      </c>
      <c r="AI17" s="79"/>
      <c r="AJ17" s="83" t="s">
        <v>38</v>
      </c>
      <c r="AK17" s="78">
        <v>0</v>
      </c>
      <c r="AL17" s="79"/>
      <c r="AM17" s="83" t="s">
        <v>38</v>
      </c>
      <c r="AN17" s="78">
        <v>0</v>
      </c>
      <c r="AO17" s="79"/>
      <c r="AP17" s="83" t="s">
        <v>38</v>
      </c>
      <c r="AQ17" s="78">
        <v>0</v>
      </c>
      <c r="AR17" s="79"/>
      <c r="AS17" s="83" t="s">
        <v>38</v>
      </c>
      <c r="AT17" s="78">
        <v>0</v>
      </c>
      <c r="AU17" s="79"/>
      <c r="AV17" s="83" t="s">
        <v>38</v>
      </c>
      <c r="AW17" s="78">
        <v>0</v>
      </c>
      <c r="AX17" s="79"/>
      <c r="AY17" s="83" t="s">
        <v>38</v>
      </c>
      <c r="AZ17" s="75">
        <v>0</v>
      </c>
      <c r="BA17" s="76"/>
      <c r="BB17" s="83" t="s">
        <v>38</v>
      </c>
      <c r="BC17" s="75">
        <v>0</v>
      </c>
      <c r="BD17" s="76"/>
    </row>
    <row r="18" spans="1:56">
      <c r="A18" s="67" t="s">
        <v>39</v>
      </c>
      <c r="B18" s="81">
        <f ca="1">B19+B22</f>
        <v>0</v>
      </c>
      <c r="C18" s="69" t="e">
        <f ca="1" t="shared" si="1"/>
        <v>#DIV/0!</v>
      </c>
      <c r="F18" s="56">
        <v>46082</v>
      </c>
      <c r="G18" s="57">
        <v>6.9211</v>
      </c>
      <c r="H18" s="67" t="s">
        <v>39</v>
      </c>
      <c r="I18" s="82">
        <v>61308.8600675353</v>
      </c>
      <c r="J18" s="71">
        <f>I18/I5</f>
        <v>0.148384415463867</v>
      </c>
      <c r="L18" s="67" t="s">
        <v>39</v>
      </c>
      <c r="M18" s="82">
        <v>42932.9400000001</v>
      </c>
      <c r="N18" s="71">
        <v>0.140060689253745</v>
      </c>
      <c r="O18" s="67" t="s">
        <v>39</v>
      </c>
      <c r="P18" s="82">
        <v>28990.4</v>
      </c>
      <c r="Q18" s="71">
        <v>0.128586397029118</v>
      </c>
      <c r="R18" s="67" t="s">
        <v>39</v>
      </c>
      <c r="S18" s="82">
        <v>72364.8</v>
      </c>
      <c r="T18" s="71">
        <v>0.13209466681265</v>
      </c>
      <c r="U18" s="67" t="s">
        <v>39</v>
      </c>
      <c r="V18" s="82">
        <v>40925.01</v>
      </c>
      <c r="W18" s="71">
        <v>0.13209466681265</v>
      </c>
      <c r="X18" s="67" t="s">
        <v>39</v>
      </c>
      <c r="Y18" s="82">
        <v>44599.2</v>
      </c>
      <c r="Z18" s="71">
        <v>0.13209466681265</v>
      </c>
      <c r="AA18" s="67" t="s">
        <v>39</v>
      </c>
      <c r="AB18" s="82">
        <v>69274.8754737439</v>
      </c>
      <c r="AC18" s="71">
        <v>0.140247713834685</v>
      </c>
      <c r="AD18" s="67" t="s">
        <v>39</v>
      </c>
      <c r="AE18" s="82">
        <v>48172.37</v>
      </c>
      <c r="AF18" s="71">
        <v>0.143919376985697</v>
      </c>
      <c r="AG18" s="67" t="s">
        <v>39</v>
      </c>
      <c r="AH18" s="82">
        <v>76601.85</v>
      </c>
      <c r="AI18" s="71">
        <v>0.139063124503487</v>
      </c>
      <c r="AJ18" s="67" t="s">
        <v>39</v>
      </c>
      <c r="AK18" s="82">
        <v>59871.48</v>
      </c>
      <c r="AL18" s="71">
        <v>0.143118017710184</v>
      </c>
      <c r="AM18" s="67" t="s">
        <v>39</v>
      </c>
      <c r="AN18" s="82">
        <v>82579.8200000002</v>
      </c>
      <c r="AO18" s="71">
        <v>0.132644988102395</v>
      </c>
      <c r="AP18" s="67" t="s">
        <v>39</v>
      </c>
      <c r="AQ18" s="82">
        <v>162261.588526959</v>
      </c>
      <c r="AR18" s="71">
        <v>0.132504540910106</v>
      </c>
      <c r="AS18" s="67" t="s">
        <v>39</v>
      </c>
      <c r="AT18" s="82">
        <v>44523.11</v>
      </c>
      <c r="AU18" s="71">
        <v>0.152899575159426</v>
      </c>
      <c r="AV18" s="67" t="s">
        <v>39</v>
      </c>
      <c r="AW18" s="82">
        <v>34455.85</v>
      </c>
      <c r="AX18" s="71">
        <v>0.150969557873118</v>
      </c>
      <c r="AY18" s="67" t="s">
        <v>39</v>
      </c>
      <c r="AZ18" s="81">
        <v>38354.524381</v>
      </c>
      <c r="BA18" s="69">
        <v>0.141375741705236</v>
      </c>
      <c r="BB18" s="67" t="s">
        <v>39</v>
      </c>
      <c r="BC18" s="81">
        <v>56651.079889</v>
      </c>
      <c r="BD18" s="69">
        <v>0.138091820028438</v>
      </c>
    </row>
    <row r="19" spans="1:56">
      <c r="A19" s="83" t="s">
        <v>40</v>
      </c>
      <c r="B19" s="84">
        <f ca="1">B20+B21</f>
        <v>0</v>
      </c>
      <c r="C19" s="85" t="e">
        <f ca="1" t="shared" si="1"/>
        <v>#DIV/0!</v>
      </c>
      <c r="H19" s="83" t="s">
        <v>40</v>
      </c>
      <c r="I19" s="88">
        <v>60412.7000675353</v>
      </c>
      <c r="J19" s="89">
        <f>I19/I5</f>
        <v>0.146215460151117</v>
      </c>
      <c r="L19" s="83" t="s">
        <v>40</v>
      </c>
      <c r="M19" s="88">
        <v>42070.0100000001</v>
      </c>
      <c r="N19" s="89">
        <v>0.137245541477288</v>
      </c>
      <c r="O19" s="83" t="s">
        <v>40</v>
      </c>
      <c r="P19" s="88">
        <v>28298.63</v>
      </c>
      <c r="Q19" s="89">
        <v>0.125518063654179</v>
      </c>
      <c r="R19" s="83" t="s">
        <v>40</v>
      </c>
      <c r="S19" s="88">
        <v>72145.83</v>
      </c>
      <c r="T19" s="89">
        <v>0.131664431921237</v>
      </c>
      <c r="U19" s="83" t="s">
        <v>40</v>
      </c>
      <c r="V19" s="88">
        <v>40525.01</v>
      </c>
      <c r="W19" s="89">
        <v>0.131664431921237</v>
      </c>
      <c r="X19" s="83" t="s">
        <v>40</v>
      </c>
      <c r="Y19" s="88">
        <v>44148.03</v>
      </c>
      <c r="Z19" s="89">
        <v>0.131664431921237</v>
      </c>
      <c r="AA19" s="83" t="s">
        <v>40</v>
      </c>
      <c r="AB19" s="88">
        <v>68967.0954737439</v>
      </c>
      <c r="AC19" s="89">
        <v>0.139624609988322</v>
      </c>
      <c r="AD19" s="83" t="s">
        <v>40</v>
      </c>
      <c r="AE19" s="88">
        <v>47727.91</v>
      </c>
      <c r="AF19" s="89">
        <v>0.142591511939923</v>
      </c>
      <c r="AG19" s="83" t="s">
        <v>40</v>
      </c>
      <c r="AH19" s="88">
        <v>75876.91</v>
      </c>
      <c r="AI19" s="89">
        <v>0.137747067234928</v>
      </c>
      <c r="AJ19" s="83" t="s">
        <v>40</v>
      </c>
      <c r="AK19" s="88">
        <v>59512.07</v>
      </c>
      <c r="AL19" s="89">
        <v>0.142258876650948</v>
      </c>
      <c r="AM19" s="83" t="s">
        <v>40</v>
      </c>
      <c r="AN19" s="88">
        <v>82172.8300000002</v>
      </c>
      <c r="AO19" s="89">
        <v>0.131991254736207</v>
      </c>
      <c r="AP19" s="83" t="s">
        <v>40</v>
      </c>
      <c r="AQ19" s="88">
        <v>162018.658526959</v>
      </c>
      <c r="AR19" s="89">
        <v>0.132306161685451</v>
      </c>
      <c r="AS19" s="83" t="s">
        <v>40</v>
      </c>
      <c r="AT19" s="88">
        <v>44107.73</v>
      </c>
      <c r="AU19" s="89">
        <v>0.151473092922904</v>
      </c>
      <c r="AV19" s="83" t="s">
        <v>40</v>
      </c>
      <c r="AW19" s="88">
        <v>34161.02</v>
      </c>
      <c r="AX19" s="89">
        <v>0.149677749522788</v>
      </c>
      <c r="AY19" s="83" t="s">
        <v>40</v>
      </c>
      <c r="AZ19" s="84">
        <v>38239.224381</v>
      </c>
      <c r="BA19" s="85">
        <v>0.140950743004778</v>
      </c>
      <c r="BB19" s="83" t="s">
        <v>40</v>
      </c>
      <c r="BC19" s="84">
        <v>55996.879889</v>
      </c>
      <c r="BD19" s="85">
        <v>0.136497151950802</v>
      </c>
    </row>
    <row r="20" spans="1:56">
      <c r="A20" s="90" t="s">
        <v>41</v>
      </c>
      <c r="B20" s="91">
        <f ca="1">'收入成本汇总表-最终'!O1</f>
        <v>0</v>
      </c>
      <c r="C20" s="92" t="e">
        <f ca="1" t="shared" si="1"/>
        <v>#DIV/0!</v>
      </c>
      <c r="D20" s="77"/>
      <c r="H20" s="90" t="s">
        <v>41</v>
      </c>
      <c r="I20" s="93">
        <v>60412.7000675353</v>
      </c>
      <c r="J20" s="94">
        <f>I20/I5</f>
        <v>0.146215460151117</v>
      </c>
      <c r="L20" s="90" t="s">
        <v>41</v>
      </c>
      <c r="M20" s="93">
        <v>42070.0100000001</v>
      </c>
      <c r="N20" s="94">
        <v>0.137245541477288</v>
      </c>
      <c r="O20" s="90" t="s">
        <v>41</v>
      </c>
      <c r="P20" s="93">
        <v>28298.63</v>
      </c>
      <c r="Q20" s="94">
        <v>0.125518063654179</v>
      </c>
      <c r="R20" s="90" t="s">
        <v>41</v>
      </c>
      <c r="S20" s="93">
        <v>72145.83</v>
      </c>
      <c r="T20" s="94">
        <v>0.131664431921237</v>
      </c>
      <c r="U20" s="90" t="s">
        <v>41</v>
      </c>
      <c r="V20" s="93">
        <v>40525.01</v>
      </c>
      <c r="W20" s="94">
        <v>0.131664431921237</v>
      </c>
      <c r="X20" s="90" t="s">
        <v>41</v>
      </c>
      <c r="Y20" s="93">
        <v>44148.03</v>
      </c>
      <c r="Z20" s="94">
        <v>0.131664431921237</v>
      </c>
      <c r="AA20" s="90" t="s">
        <v>41</v>
      </c>
      <c r="AB20" s="93">
        <v>68967.0954737439</v>
      </c>
      <c r="AC20" s="94">
        <v>0.139624609988322</v>
      </c>
      <c r="AD20" s="90" t="s">
        <v>41</v>
      </c>
      <c r="AE20" s="93">
        <v>47727.91</v>
      </c>
      <c r="AF20" s="94">
        <v>0.142591511939923</v>
      </c>
      <c r="AG20" s="90" t="s">
        <v>41</v>
      </c>
      <c r="AH20" s="93">
        <v>75876.91</v>
      </c>
      <c r="AI20" s="94">
        <v>0.137747067234928</v>
      </c>
      <c r="AJ20" s="90" t="s">
        <v>41</v>
      </c>
      <c r="AK20" s="93">
        <v>59512.07</v>
      </c>
      <c r="AL20" s="94">
        <v>0.142258876650948</v>
      </c>
      <c r="AM20" s="90" t="s">
        <v>41</v>
      </c>
      <c r="AN20" s="93">
        <v>82172.8300000002</v>
      </c>
      <c r="AO20" s="94">
        <v>0.131991254736207</v>
      </c>
      <c r="AP20" s="90" t="s">
        <v>41</v>
      </c>
      <c r="AQ20" s="93">
        <v>162018.658526959</v>
      </c>
      <c r="AR20" s="94">
        <v>0.132306161685451</v>
      </c>
      <c r="AS20" s="90" t="s">
        <v>41</v>
      </c>
      <c r="AT20" s="93">
        <v>44107.73</v>
      </c>
      <c r="AU20" s="94">
        <v>0.151473092922904</v>
      </c>
      <c r="AV20" s="90" t="s">
        <v>41</v>
      </c>
      <c r="AW20" s="93">
        <v>34161.02</v>
      </c>
      <c r="AX20" s="94">
        <v>0.149677749522788</v>
      </c>
      <c r="AY20" s="90" t="s">
        <v>41</v>
      </c>
      <c r="AZ20" s="91">
        <v>38239.224381</v>
      </c>
      <c r="BA20" s="92">
        <v>0.140950743004778</v>
      </c>
      <c r="BB20" s="90" t="s">
        <v>41</v>
      </c>
      <c r="BC20" s="91">
        <v>55996.879889</v>
      </c>
      <c r="BD20" s="92">
        <v>0.136497151950802</v>
      </c>
    </row>
    <row r="21" spans="1:56">
      <c r="A21" s="90" t="s">
        <v>42</v>
      </c>
      <c r="B21" s="91"/>
      <c r="C21" s="92"/>
      <c r="H21" s="90" t="s">
        <v>42</v>
      </c>
      <c r="I21" s="93"/>
      <c r="J21" s="94"/>
      <c r="L21" s="90" t="s">
        <v>42</v>
      </c>
      <c r="M21" s="93"/>
      <c r="N21" s="94"/>
      <c r="O21" s="90" t="s">
        <v>42</v>
      </c>
      <c r="P21" s="93"/>
      <c r="Q21" s="94"/>
      <c r="R21" s="90" t="s">
        <v>42</v>
      </c>
      <c r="S21" s="93"/>
      <c r="T21" s="94"/>
      <c r="U21" s="90" t="s">
        <v>42</v>
      </c>
      <c r="V21" s="93"/>
      <c r="W21" s="94"/>
      <c r="X21" s="90" t="s">
        <v>42</v>
      </c>
      <c r="Y21" s="93"/>
      <c r="Z21" s="94"/>
      <c r="AA21" s="90" t="s">
        <v>42</v>
      </c>
      <c r="AB21" s="93"/>
      <c r="AC21" s="94"/>
      <c r="AD21" s="90" t="s">
        <v>42</v>
      </c>
      <c r="AE21" s="93"/>
      <c r="AF21" s="94"/>
      <c r="AG21" s="90" t="s">
        <v>42</v>
      </c>
      <c r="AH21" s="93"/>
      <c r="AI21" s="94"/>
      <c r="AJ21" s="90" t="s">
        <v>42</v>
      </c>
      <c r="AK21" s="93"/>
      <c r="AL21" s="94"/>
      <c r="AM21" s="90" t="s">
        <v>42</v>
      </c>
      <c r="AN21" s="93"/>
      <c r="AO21" s="94"/>
      <c r="AP21" s="90" t="s">
        <v>42</v>
      </c>
      <c r="AQ21" s="93"/>
      <c r="AR21" s="94"/>
      <c r="AS21" s="90" t="s">
        <v>42</v>
      </c>
      <c r="AT21" s="93"/>
      <c r="AU21" s="94"/>
      <c r="AV21" s="90" t="s">
        <v>42</v>
      </c>
      <c r="AW21" s="93"/>
      <c r="AX21" s="94"/>
      <c r="AY21" s="90" t="s">
        <v>42</v>
      </c>
      <c r="AZ21" s="91"/>
      <c r="BA21" s="92"/>
      <c r="BB21" s="90" t="s">
        <v>42</v>
      </c>
      <c r="BC21" s="91"/>
      <c r="BD21" s="92"/>
    </row>
    <row r="22" spans="1:56">
      <c r="A22" s="83" t="s">
        <v>43</v>
      </c>
      <c r="B22" s="84">
        <f ca="1">B23+B24</f>
        <v>0</v>
      </c>
      <c r="C22" s="85" t="e">
        <f ca="1" t="shared" ref="C22:C26" si="2">B22/B$5</f>
        <v>#DIV/0!</v>
      </c>
      <c r="H22" s="83" t="s">
        <v>43</v>
      </c>
      <c r="I22" s="88">
        <v>896.16</v>
      </c>
      <c r="J22" s="89">
        <f>I22/I5</f>
        <v>0.00216895531274954</v>
      </c>
      <c r="L22" s="83" t="s">
        <v>43</v>
      </c>
      <c r="M22" s="88">
        <v>862.93</v>
      </c>
      <c r="N22" s="89">
        <v>0.00281514777645635</v>
      </c>
      <c r="O22" s="83" t="s">
        <v>43</v>
      </c>
      <c r="P22" s="88">
        <v>691.77</v>
      </c>
      <c r="Q22" s="89">
        <v>0.00306833337493906</v>
      </c>
      <c r="R22" s="83" t="s">
        <v>43</v>
      </c>
      <c r="S22" s="88">
        <v>218.97</v>
      </c>
      <c r="T22" s="89">
        <v>0.000429347392078334</v>
      </c>
      <c r="U22" s="83" t="s">
        <v>43</v>
      </c>
      <c r="V22" s="88">
        <v>400</v>
      </c>
      <c r="W22" s="89">
        <v>0.000429347392078334</v>
      </c>
      <c r="X22" s="83" t="s">
        <v>43</v>
      </c>
      <c r="Y22" s="88">
        <v>451.17</v>
      </c>
      <c r="Z22" s="89">
        <v>0.000429347392078334</v>
      </c>
      <c r="AA22" s="83" t="s">
        <v>43</v>
      </c>
      <c r="AB22" s="88">
        <v>307.78</v>
      </c>
      <c r="AC22" s="89">
        <v>0.000623103846363458</v>
      </c>
      <c r="AD22" s="83" t="s">
        <v>43</v>
      </c>
      <c r="AE22" s="88">
        <v>444.46</v>
      </c>
      <c r="AF22" s="89">
        <v>0.00132786504577339</v>
      </c>
      <c r="AG22" s="83" t="s">
        <v>43</v>
      </c>
      <c r="AH22" s="88">
        <v>724.94</v>
      </c>
      <c r="AI22" s="89">
        <v>0.00131605726855889</v>
      </c>
      <c r="AJ22" s="83" t="s">
        <v>43</v>
      </c>
      <c r="AK22" s="88">
        <v>359.41</v>
      </c>
      <c r="AL22" s="89">
        <v>0.000859141059235837</v>
      </c>
      <c r="AM22" s="83" t="s">
        <v>43</v>
      </c>
      <c r="AN22" s="88">
        <v>406.99</v>
      </c>
      <c r="AO22" s="89">
        <v>0.000653733366187932</v>
      </c>
      <c r="AP22" s="83" t="s">
        <v>43</v>
      </c>
      <c r="AQ22" s="88">
        <v>242.93</v>
      </c>
      <c r="AR22" s="89">
        <v>0.000198379224655156</v>
      </c>
      <c r="AS22" s="83" t="s">
        <v>43</v>
      </c>
      <c r="AT22" s="88">
        <v>415.38</v>
      </c>
      <c r="AU22" s="89">
        <v>0.00142648223652216</v>
      </c>
      <c r="AV22" s="83" t="s">
        <v>43</v>
      </c>
      <c r="AW22" s="88">
        <v>294.83</v>
      </c>
      <c r="AX22" s="89">
        <v>0.00129180835033039</v>
      </c>
      <c r="AY22" s="83" t="s">
        <v>43</v>
      </c>
      <c r="AZ22" s="84">
        <v>115.3</v>
      </c>
      <c r="BA22" s="85">
        <v>0.000424998700458104</v>
      </c>
      <c r="BB22" s="83" t="s">
        <v>43</v>
      </c>
      <c r="BC22" s="84">
        <v>654.2</v>
      </c>
      <c r="BD22" s="85">
        <v>0.00159466807763616</v>
      </c>
    </row>
    <row r="23" spans="1:56">
      <c r="A23" s="95" t="s">
        <v>44</v>
      </c>
      <c r="B23" s="91">
        <f ca="1">'收入成本汇总表-最终'!R1</f>
        <v>0</v>
      </c>
      <c r="C23" s="92" t="e">
        <f ca="1" t="shared" si="2"/>
        <v>#DIV/0!</v>
      </c>
      <c r="H23" s="95" t="s">
        <v>44</v>
      </c>
      <c r="I23" s="93">
        <v>896.16</v>
      </c>
      <c r="J23" s="94">
        <f>I23/I5</f>
        <v>0.00216895531274954</v>
      </c>
      <c r="L23" s="95" t="s">
        <v>44</v>
      </c>
      <c r="M23" s="93">
        <v>862.93</v>
      </c>
      <c r="N23" s="94">
        <v>0.00281514777645635</v>
      </c>
      <c r="O23" s="95" t="s">
        <v>44</v>
      </c>
      <c r="P23" s="93">
        <v>691.77</v>
      </c>
      <c r="Q23" s="94">
        <v>0.00306833337493906</v>
      </c>
      <c r="R23" s="95" t="s">
        <v>44</v>
      </c>
      <c r="S23" s="93">
        <v>218.97</v>
      </c>
      <c r="T23" s="94">
        <v>0.000429347392078334</v>
      </c>
      <c r="U23" s="95" t="s">
        <v>44</v>
      </c>
      <c r="V23" s="93">
        <v>400</v>
      </c>
      <c r="W23" s="94">
        <v>0.000429347392078334</v>
      </c>
      <c r="X23" s="95" t="s">
        <v>44</v>
      </c>
      <c r="Y23" s="93">
        <v>451.17</v>
      </c>
      <c r="Z23" s="94">
        <v>0.000429347392078334</v>
      </c>
      <c r="AA23" s="95" t="s">
        <v>44</v>
      </c>
      <c r="AB23" s="93">
        <v>307.78</v>
      </c>
      <c r="AC23" s="94">
        <v>0.000623103846363458</v>
      </c>
      <c r="AD23" s="95" t="s">
        <v>44</v>
      </c>
      <c r="AE23" s="93">
        <v>444.46</v>
      </c>
      <c r="AF23" s="94">
        <v>0.00132786504577339</v>
      </c>
      <c r="AG23" s="95" t="s">
        <v>44</v>
      </c>
      <c r="AH23" s="93">
        <v>724.94</v>
      </c>
      <c r="AI23" s="94">
        <v>0.00131605726855889</v>
      </c>
      <c r="AJ23" s="95" t="s">
        <v>44</v>
      </c>
      <c r="AK23" s="93">
        <v>359.41</v>
      </c>
      <c r="AL23" s="94">
        <v>0.000859141059235837</v>
      </c>
      <c r="AM23" s="95" t="s">
        <v>44</v>
      </c>
      <c r="AN23" s="93">
        <v>406.99</v>
      </c>
      <c r="AO23" s="94">
        <v>0.000653733366187932</v>
      </c>
      <c r="AP23" s="95" t="s">
        <v>44</v>
      </c>
      <c r="AQ23" s="93">
        <v>242.93</v>
      </c>
      <c r="AR23" s="94">
        <v>0.000198379224655156</v>
      </c>
      <c r="AS23" s="95" t="s">
        <v>44</v>
      </c>
      <c r="AT23" s="93">
        <v>415.38</v>
      </c>
      <c r="AU23" s="94">
        <v>0.00142648223652216</v>
      </c>
      <c r="AV23" s="95" t="s">
        <v>44</v>
      </c>
      <c r="AW23" s="93">
        <v>294.83</v>
      </c>
      <c r="AX23" s="94">
        <v>0.00129180835033039</v>
      </c>
      <c r="AY23" s="95" t="s">
        <v>44</v>
      </c>
      <c r="AZ23" s="91">
        <v>115.3</v>
      </c>
      <c r="BA23" s="92">
        <v>0.000424998700458104</v>
      </c>
      <c r="BB23" s="95" t="s">
        <v>44</v>
      </c>
      <c r="BC23" s="91">
        <v>654.2</v>
      </c>
      <c r="BD23" s="92">
        <v>0.00159466807763616</v>
      </c>
    </row>
    <row r="24" spans="1:56">
      <c r="A24" s="95" t="s">
        <v>45</v>
      </c>
      <c r="B24" s="91"/>
      <c r="C24" s="92"/>
      <c r="H24" s="95" t="s">
        <v>45</v>
      </c>
      <c r="I24" s="93"/>
      <c r="J24" s="94"/>
      <c r="L24" s="95" t="s">
        <v>45</v>
      </c>
      <c r="M24" s="93"/>
      <c r="N24" s="94"/>
      <c r="O24" s="95" t="s">
        <v>45</v>
      </c>
      <c r="P24" s="93"/>
      <c r="Q24" s="94"/>
      <c r="R24" s="95" t="s">
        <v>45</v>
      </c>
      <c r="S24" s="93"/>
      <c r="T24" s="94"/>
      <c r="U24" s="95" t="s">
        <v>45</v>
      </c>
      <c r="V24" s="93"/>
      <c r="W24" s="94"/>
      <c r="X24" s="95" t="s">
        <v>45</v>
      </c>
      <c r="Y24" s="93"/>
      <c r="Z24" s="94"/>
      <c r="AA24" s="95" t="s">
        <v>45</v>
      </c>
      <c r="AB24" s="93"/>
      <c r="AC24" s="94"/>
      <c r="AD24" s="95" t="s">
        <v>45</v>
      </c>
      <c r="AE24" s="93"/>
      <c r="AF24" s="94"/>
      <c r="AG24" s="95" t="s">
        <v>45</v>
      </c>
      <c r="AH24" s="93"/>
      <c r="AI24" s="94"/>
      <c r="AJ24" s="95" t="s">
        <v>45</v>
      </c>
      <c r="AK24" s="93"/>
      <c r="AL24" s="94"/>
      <c r="AM24" s="95" t="s">
        <v>45</v>
      </c>
      <c r="AN24" s="93"/>
      <c r="AO24" s="94"/>
      <c r="AP24" s="95" t="s">
        <v>45</v>
      </c>
      <c r="AQ24" s="93"/>
      <c r="AR24" s="94"/>
      <c r="AS24" s="95" t="s">
        <v>45</v>
      </c>
      <c r="AT24" s="93"/>
      <c r="AU24" s="94"/>
      <c r="AV24" s="95" t="s">
        <v>45</v>
      </c>
      <c r="AW24" s="93"/>
      <c r="AX24" s="94"/>
      <c r="AY24" s="95" t="s">
        <v>45</v>
      </c>
      <c r="AZ24" s="91"/>
      <c r="BA24" s="92"/>
      <c r="BB24" s="95" t="s">
        <v>45</v>
      </c>
      <c r="BC24" s="91"/>
      <c r="BD24" s="92"/>
    </row>
    <row r="25" spans="1:56">
      <c r="A25" s="83" t="s">
        <v>46</v>
      </c>
      <c r="B25" s="75"/>
      <c r="C25" s="76"/>
      <c r="H25" s="83" t="s">
        <v>46</v>
      </c>
      <c r="I25" s="78"/>
      <c r="J25" s="79"/>
      <c r="L25" s="83" t="s">
        <v>46</v>
      </c>
      <c r="M25" s="78"/>
      <c r="N25" s="79"/>
      <c r="O25" s="83" t="s">
        <v>46</v>
      </c>
      <c r="P25" s="78"/>
      <c r="Q25" s="79"/>
      <c r="R25" s="83" t="s">
        <v>46</v>
      </c>
      <c r="S25" s="78"/>
      <c r="T25" s="79"/>
      <c r="U25" s="83" t="s">
        <v>46</v>
      </c>
      <c r="V25" s="78"/>
      <c r="W25" s="79"/>
      <c r="X25" s="83" t="s">
        <v>46</v>
      </c>
      <c r="Y25" s="78"/>
      <c r="Z25" s="79"/>
      <c r="AA25" s="83" t="s">
        <v>46</v>
      </c>
      <c r="AB25" s="78"/>
      <c r="AC25" s="79"/>
      <c r="AD25" s="83" t="s">
        <v>46</v>
      </c>
      <c r="AE25" s="78"/>
      <c r="AF25" s="79"/>
      <c r="AG25" s="83" t="s">
        <v>46</v>
      </c>
      <c r="AH25" s="78"/>
      <c r="AI25" s="79"/>
      <c r="AJ25" s="83" t="s">
        <v>46</v>
      </c>
      <c r="AK25" s="78"/>
      <c r="AL25" s="79"/>
      <c r="AM25" s="83" t="s">
        <v>46</v>
      </c>
      <c r="AN25" s="78"/>
      <c r="AO25" s="79"/>
      <c r="AP25" s="83" t="s">
        <v>46</v>
      </c>
      <c r="AQ25" s="78"/>
      <c r="AR25" s="79"/>
      <c r="AS25" s="83" t="s">
        <v>46</v>
      </c>
      <c r="AT25" s="78"/>
      <c r="AU25" s="79"/>
      <c r="AV25" s="83" t="s">
        <v>46</v>
      </c>
      <c r="AW25" s="78"/>
      <c r="AX25" s="79"/>
      <c r="AY25" s="83" t="s">
        <v>46</v>
      </c>
      <c r="AZ25" s="75"/>
      <c r="BA25" s="76"/>
      <c r="BB25" s="83" t="s">
        <v>46</v>
      </c>
      <c r="BC25" s="75"/>
      <c r="BD25" s="76"/>
    </row>
    <row r="26" spans="1:56">
      <c r="A26" s="96" t="s">
        <v>47</v>
      </c>
      <c r="B26" s="97">
        <f ca="1">SUM(B27:B31)</f>
        <v>0</v>
      </c>
      <c r="C26" s="98" t="e">
        <f ca="1" t="shared" si="2"/>
        <v>#DIV/0!</v>
      </c>
      <c r="H26" s="96" t="s">
        <v>47</v>
      </c>
      <c r="I26" s="99">
        <v>36483.864251375</v>
      </c>
      <c r="J26" s="100">
        <f>I26/I5</f>
        <v>0.0883010524880075</v>
      </c>
      <c r="L26" s="96" t="s">
        <v>47</v>
      </c>
      <c r="M26" s="99">
        <v>27639.41741392</v>
      </c>
      <c r="N26" s="100">
        <v>0.0901684313621565</v>
      </c>
      <c r="O26" s="96" t="s">
        <v>47</v>
      </c>
      <c r="P26" s="99">
        <v>19913.35470984</v>
      </c>
      <c r="Q26" s="100">
        <v>0.0883253261390374</v>
      </c>
      <c r="R26" s="96" t="s">
        <v>47</v>
      </c>
      <c r="S26" s="99">
        <v>45851.4366336</v>
      </c>
      <c r="T26" s="100">
        <v>0.0899955871770335</v>
      </c>
      <c r="U26" s="96" t="s">
        <v>47</v>
      </c>
      <c r="V26" s="99">
        <v>27058.01854608</v>
      </c>
      <c r="W26" s="100">
        <v>0.0899955871770335</v>
      </c>
      <c r="X26" s="96" t="s">
        <v>47</v>
      </c>
      <c r="Y26" s="99">
        <v>30336.87910932</v>
      </c>
      <c r="Z26" s="100">
        <v>0.0899955871770335</v>
      </c>
      <c r="AA26" s="96" t="s">
        <v>47</v>
      </c>
      <c r="AB26" s="99">
        <v>44440.99028871</v>
      </c>
      <c r="AC26" s="100">
        <v>0.0899712521447017</v>
      </c>
      <c r="AD26" s="96" t="s">
        <v>47</v>
      </c>
      <c r="AE26" s="99">
        <v>30269.5626828</v>
      </c>
      <c r="AF26" s="100">
        <v>0.0904330968756171</v>
      </c>
      <c r="AG26" s="96" t="s">
        <v>47</v>
      </c>
      <c r="AH26" s="99">
        <v>63794.22484374</v>
      </c>
      <c r="AI26" s="100">
        <v>0.115812140725694</v>
      </c>
      <c r="AJ26" s="96" t="s">
        <v>47</v>
      </c>
      <c r="AK26" s="99">
        <v>55160.3610708423</v>
      </c>
      <c r="AL26" s="100">
        <v>0.131856462085737</v>
      </c>
      <c r="AM26" s="96" t="s">
        <v>47</v>
      </c>
      <c r="AN26" s="99">
        <v>79294.3028580001</v>
      </c>
      <c r="AO26" s="100">
        <v>0.127367580350588</v>
      </c>
      <c r="AP26" s="96" t="s">
        <v>47</v>
      </c>
      <c r="AQ26" s="99">
        <v>153111.596811875</v>
      </c>
      <c r="AR26" s="100">
        <v>0.125032560248848</v>
      </c>
      <c r="AS26" s="96" t="s">
        <v>47</v>
      </c>
      <c r="AT26" s="99">
        <v>37270.118300625</v>
      </c>
      <c r="AU26" s="100">
        <v>0.12799162624325</v>
      </c>
      <c r="AV26" s="96" t="s">
        <v>47</v>
      </c>
      <c r="AW26" s="99">
        <v>27582.21223556</v>
      </c>
      <c r="AX26" s="100">
        <v>0.120852464425199</v>
      </c>
      <c r="AY26" s="96" t="s">
        <v>47</v>
      </c>
      <c r="AZ26" s="97">
        <v>32226.78026691</v>
      </c>
      <c r="BA26" s="98">
        <v>0.118788722752694</v>
      </c>
      <c r="BB26" s="96" t="s">
        <v>47</v>
      </c>
      <c r="BC26" s="97">
        <v>46581.638900935</v>
      </c>
      <c r="BD26" s="98">
        <v>0.113546702169513</v>
      </c>
    </row>
    <row r="27" spans="1:56">
      <c r="A27" s="101" t="s">
        <v>48</v>
      </c>
      <c r="B27" s="84"/>
      <c r="C27" s="85"/>
      <c r="H27" s="101" t="s">
        <v>48</v>
      </c>
      <c r="I27" s="88"/>
      <c r="J27" s="89"/>
      <c r="L27" s="101" t="s">
        <v>48</v>
      </c>
      <c r="M27" s="88"/>
      <c r="N27" s="89"/>
      <c r="O27" s="101" t="s">
        <v>48</v>
      </c>
      <c r="P27" s="88"/>
      <c r="Q27" s="89"/>
      <c r="R27" s="101" t="s">
        <v>48</v>
      </c>
      <c r="S27" s="88"/>
      <c r="T27" s="89"/>
      <c r="U27" s="101" t="s">
        <v>48</v>
      </c>
      <c r="V27" s="88"/>
      <c r="W27" s="89"/>
      <c r="X27" s="101" t="s">
        <v>48</v>
      </c>
      <c r="Y27" s="88"/>
      <c r="Z27" s="89"/>
      <c r="AA27" s="101" t="s">
        <v>48</v>
      </c>
      <c r="AB27" s="88"/>
      <c r="AC27" s="89"/>
      <c r="AD27" s="101" t="s">
        <v>48</v>
      </c>
      <c r="AE27" s="88"/>
      <c r="AF27" s="89"/>
      <c r="AG27" s="101" t="s">
        <v>48</v>
      </c>
      <c r="AH27" s="88"/>
      <c r="AI27" s="89"/>
      <c r="AJ27" s="101" t="s">
        <v>48</v>
      </c>
      <c r="AK27" s="88"/>
      <c r="AL27" s="89"/>
      <c r="AM27" s="101" t="s">
        <v>48</v>
      </c>
      <c r="AN27" s="88"/>
      <c r="AO27" s="89"/>
      <c r="AP27" s="101" t="s">
        <v>48</v>
      </c>
      <c r="AQ27" s="88"/>
      <c r="AR27" s="89"/>
      <c r="AS27" s="101" t="s">
        <v>48</v>
      </c>
      <c r="AT27" s="88"/>
      <c r="AU27" s="89"/>
      <c r="AV27" s="101" t="s">
        <v>48</v>
      </c>
      <c r="AW27" s="88"/>
      <c r="AX27" s="89"/>
      <c r="AY27" s="101" t="s">
        <v>48</v>
      </c>
      <c r="AZ27" s="84"/>
      <c r="BA27" s="85"/>
      <c r="BB27" s="101" t="s">
        <v>48</v>
      </c>
      <c r="BC27" s="84"/>
      <c r="BD27" s="85"/>
    </row>
    <row r="28" spans="1:56">
      <c r="A28" s="101" t="s">
        <v>49</v>
      </c>
      <c r="B28" s="84">
        <f ca="1">'收入成本汇总表-最终'!V1</f>
        <v>0</v>
      </c>
      <c r="C28" s="85" t="e">
        <f ca="1">B28/B$5</f>
        <v>#DIV/0!</v>
      </c>
      <c r="H28" s="101" t="s">
        <v>49</v>
      </c>
      <c r="I28" s="88">
        <v>4201.90041837499</v>
      </c>
      <c r="J28" s="89">
        <v>0.0101697623594882</v>
      </c>
      <c r="L28" s="101" t="s">
        <v>49</v>
      </c>
      <c r="M28" s="88">
        <v>3163.81630488</v>
      </c>
      <c r="N28" s="89">
        <v>0.0103213591320261</v>
      </c>
      <c r="O28" s="101" t="s">
        <v>49</v>
      </c>
      <c r="P28" s="88">
        <v>2268.82187976</v>
      </c>
      <c r="Q28" s="89">
        <v>0.0100633185819847</v>
      </c>
      <c r="R28" s="101" t="s">
        <v>49</v>
      </c>
      <c r="S28" s="88">
        <v>5094.6040704</v>
      </c>
      <c r="T28" s="89">
        <v>0.00999950968633706</v>
      </c>
      <c r="U28" s="101" t="s">
        <v>49</v>
      </c>
      <c r="V28" s="88">
        <v>3006.44650512</v>
      </c>
      <c r="W28" s="89">
        <v>0.00999950968633706</v>
      </c>
      <c r="X28" s="101" t="s">
        <v>49</v>
      </c>
      <c r="Y28" s="88">
        <v>3370.76434548</v>
      </c>
      <c r="Z28" s="89">
        <v>0.00999950968633706</v>
      </c>
      <c r="AA28" s="101" t="s">
        <v>49</v>
      </c>
      <c r="AB28" s="88">
        <v>5002.33748719</v>
      </c>
      <c r="AC28" s="89">
        <v>0.0101272848433173</v>
      </c>
      <c r="AD28" s="101" t="s">
        <v>49</v>
      </c>
      <c r="AE28" s="88">
        <v>3453.1628292</v>
      </c>
      <c r="AF28" s="89">
        <v>0.0103166409086501</v>
      </c>
      <c r="AG28" s="101" t="s">
        <v>49</v>
      </c>
      <c r="AH28" s="88">
        <v>5668.51939974</v>
      </c>
      <c r="AI28" s="89">
        <v>0.0102906394432573</v>
      </c>
      <c r="AJ28" s="101" t="s">
        <v>49</v>
      </c>
      <c r="AK28" s="88">
        <v>4465.96904966738</v>
      </c>
      <c r="AL28" s="89">
        <v>0.0106755443082989</v>
      </c>
      <c r="AM28" s="101" t="s">
        <v>49</v>
      </c>
      <c r="AN28" s="88">
        <v>6380.43623376</v>
      </c>
      <c r="AO28" s="89">
        <v>0.0102486647260212</v>
      </c>
      <c r="AP28" s="101" t="s">
        <v>49</v>
      </c>
      <c r="AQ28" s="88">
        <v>12286.25495655</v>
      </c>
      <c r="AR28" s="89">
        <v>0.0100330866183508</v>
      </c>
      <c r="AS28" s="101" t="s">
        <v>49</v>
      </c>
      <c r="AT28" s="88">
        <v>3024.09087141</v>
      </c>
      <c r="AU28" s="89">
        <v>0.0103852181368751</v>
      </c>
      <c r="AV28" s="101" t="s">
        <v>49</v>
      </c>
      <c r="AW28" s="88">
        <v>0</v>
      </c>
      <c r="AX28" s="89">
        <v>0</v>
      </c>
      <c r="AY28" s="101" t="s">
        <v>49</v>
      </c>
      <c r="AZ28" s="84">
        <v>0</v>
      </c>
      <c r="BA28" s="85"/>
      <c r="BB28" s="101" t="s">
        <v>49</v>
      </c>
      <c r="BC28" s="84">
        <v>0</v>
      </c>
      <c r="BD28" s="85">
        <v>0</v>
      </c>
    </row>
    <row r="29" spans="1:56">
      <c r="A29" s="101" t="s">
        <v>50</v>
      </c>
      <c r="B29" s="84">
        <v>0</v>
      </c>
      <c r="C29" s="85"/>
      <c r="H29" s="101" t="s">
        <v>50</v>
      </c>
      <c r="I29" s="84">
        <v>0</v>
      </c>
      <c r="J29" s="89"/>
      <c r="L29" s="101" t="s">
        <v>50</v>
      </c>
      <c r="M29" s="84">
        <v>0</v>
      </c>
      <c r="N29" s="89"/>
      <c r="O29" s="101" t="s">
        <v>50</v>
      </c>
      <c r="P29" s="84">
        <v>0</v>
      </c>
      <c r="Q29" s="89"/>
      <c r="R29" s="101" t="s">
        <v>50</v>
      </c>
      <c r="S29" s="84">
        <v>0</v>
      </c>
      <c r="T29" s="89"/>
      <c r="U29" s="101" t="s">
        <v>50</v>
      </c>
      <c r="V29" s="84">
        <v>0</v>
      </c>
      <c r="W29" s="89"/>
      <c r="X29" s="101" t="s">
        <v>50</v>
      </c>
      <c r="Y29" s="84">
        <v>0</v>
      </c>
      <c r="Z29" s="89"/>
      <c r="AA29" s="101" t="s">
        <v>50</v>
      </c>
      <c r="AB29" s="84">
        <v>0</v>
      </c>
      <c r="AC29" s="89"/>
      <c r="AD29" s="101" t="s">
        <v>50</v>
      </c>
      <c r="AE29" s="84">
        <v>0</v>
      </c>
      <c r="AF29" s="89"/>
      <c r="AG29" s="101" t="s">
        <v>50</v>
      </c>
      <c r="AH29" s="84">
        <v>0</v>
      </c>
      <c r="AI29" s="89"/>
      <c r="AJ29" s="101" t="s">
        <v>50</v>
      </c>
      <c r="AK29" s="84">
        <v>0</v>
      </c>
      <c r="AL29" s="89"/>
      <c r="AM29" s="101" t="s">
        <v>50</v>
      </c>
      <c r="AN29" s="84">
        <v>0</v>
      </c>
      <c r="AO29" s="89"/>
      <c r="AP29" s="101" t="s">
        <v>50</v>
      </c>
      <c r="AQ29" s="84">
        <v>0</v>
      </c>
      <c r="AR29" s="89"/>
      <c r="AS29" s="101" t="s">
        <v>50</v>
      </c>
      <c r="AT29" s="84">
        <v>0</v>
      </c>
      <c r="AU29" s="89"/>
      <c r="AV29" s="101" t="s">
        <v>50</v>
      </c>
      <c r="AW29" s="84">
        <v>0</v>
      </c>
      <c r="AX29" s="89"/>
      <c r="AY29" s="101" t="s">
        <v>50</v>
      </c>
      <c r="AZ29" s="84">
        <v>0</v>
      </c>
      <c r="BA29" s="85"/>
      <c r="BB29" s="101" t="s">
        <v>50</v>
      </c>
      <c r="BC29" s="84">
        <v>0</v>
      </c>
      <c r="BD29" s="85"/>
    </row>
    <row r="30" spans="1:56">
      <c r="A30" s="101" t="s">
        <v>51</v>
      </c>
      <c r="B30" s="84">
        <f ca="1">'收入成本汇总表-最终'!S1</f>
        <v>0</v>
      </c>
      <c r="C30" s="85" t="e">
        <f ca="1">B30/B$5</f>
        <v>#DIV/0!</v>
      </c>
      <c r="D30" s="51"/>
      <c r="H30" s="101" t="s">
        <v>51</v>
      </c>
      <c r="I30" s="88">
        <v>32281.963833</v>
      </c>
      <c r="J30" s="89">
        <f>I30/I5</f>
        <v>0.0781312901285193</v>
      </c>
      <c r="L30" s="101" t="s">
        <v>51</v>
      </c>
      <c r="M30" s="88">
        <v>24475.60110904</v>
      </c>
      <c r="N30" s="89">
        <v>0.0798470722301304</v>
      </c>
      <c r="O30" s="101" t="s">
        <v>51</v>
      </c>
      <c r="P30" s="88">
        <v>17644.53283008</v>
      </c>
      <c r="Q30" s="89">
        <v>0.0782620075570527</v>
      </c>
      <c r="R30" s="101" t="s">
        <v>51</v>
      </c>
      <c r="S30" s="88">
        <v>40756.8325632</v>
      </c>
      <c r="T30" s="89">
        <v>0.0799960774906964</v>
      </c>
      <c r="U30" s="101" t="s">
        <v>51</v>
      </c>
      <c r="V30" s="88">
        <v>24051.57204096</v>
      </c>
      <c r="W30" s="89">
        <v>0.0799960774906964</v>
      </c>
      <c r="X30" s="101" t="s">
        <v>51</v>
      </c>
      <c r="Y30" s="88">
        <v>26966.11476384</v>
      </c>
      <c r="Z30" s="89">
        <v>0.0799960774906964</v>
      </c>
      <c r="AA30" s="101" t="s">
        <v>51</v>
      </c>
      <c r="AB30" s="88">
        <v>39438.65280152</v>
      </c>
      <c r="AC30" s="89">
        <v>0.0798439673013844</v>
      </c>
      <c r="AD30" s="101" t="s">
        <v>51</v>
      </c>
      <c r="AE30" s="88">
        <v>26816.3998536</v>
      </c>
      <c r="AF30" s="89">
        <v>0.080116455966967</v>
      </c>
      <c r="AG30" s="101" t="s">
        <v>51</v>
      </c>
      <c r="AH30" s="88">
        <v>58125.705444</v>
      </c>
      <c r="AI30" s="89">
        <v>0.105521501282436</v>
      </c>
      <c r="AJ30" s="101" t="s">
        <v>51</v>
      </c>
      <c r="AK30" s="88">
        <v>50694.3920211749</v>
      </c>
      <c r="AL30" s="89">
        <v>0.121180917777438</v>
      </c>
      <c r="AM30" s="101" t="s">
        <v>51</v>
      </c>
      <c r="AN30" s="88">
        <v>72913.8666242401</v>
      </c>
      <c r="AO30" s="89">
        <v>0.117118915624567</v>
      </c>
      <c r="AP30" s="101" t="s">
        <v>51</v>
      </c>
      <c r="AQ30" s="88">
        <v>140825.341855325</v>
      </c>
      <c r="AR30" s="89">
        <v>0.114999473630497</v>
      </c>
      <c r="AS30" s="101" t="s">
        <v>51</v>
      </c>
      <c r="AT30" s="88">
        <v>34246.027429215</v>
      </c>
      <c r="AU30" s="89">
        <v>0.117606408106375</v>
      </c>
      <c r="AV30" s="101" t="s">
        <v>51</v>
      </c>
      <c r="AW30" s="88">
        <v>27582.21223556</v>
      </c>
      <c r="AX30" s="89">
        <v>0.120852464425199</v>
      </c>
      <c r="AY30" s="101" t="s">
        <v>51</v>
      </c>
      <c r="AZ30" s="84">
        <v>32226.78026691</v>
      </c>
      <c r="BA30" s="85">
        <v>0.118788722752694</v>
      </c>
      <c r="BB30" s="101" t="s">
        <v>51</v>
      </c>
      <c r="BC30" s="84">
        <v>46581.638900935</v>
      </c>
      <c r="BD30" s="85">
        <v>0.113546702169513</v>
      </c>
    </row>
    <row r="31" spans="1:56">
      <c r="A31" s="101" t="s">
        <v>52</v>
      </c>
      <c r="B31" s="84"/>
      <c r="C31" s="85"/>
      <c r="H31" s="101" t="s">
        <v>52</v>
      </c>
      <c r="I31" s="88"/>
      <c r="J31" s="89"/>
      <c r="L31" s="101" t="s">
        <v>52</v>
      </c>
      <c r="M31" s="88"/>
      <c r="N31" s="89"/>
      <c r="O31" s="101" t="s">
        <v>52</v>
      </c>
      <c r="P31" s="88"/>
      <c r="Q31" s="89"/>
      <c r="R31" s="101" t="s">
        <v>52</v>
      </c>
      <c r="S31" s="88"/>
      <c r="T31" s="89"/>
      <c r="U31" s="101" t="s">
        <v>52</v>
      </c>
      <c r="V31" s="88"/>
      <c r="W31" s="89"/>
      <c r="X31" s="101" t="s">
        <v>52</v>
      </c>
      <c r="Y31" s="88"/>
      <c r="Z31" s="89"/>
      <c r="AA31" s="101" t="s">
        <v>52</v>
      </c>
      <c r="AB31" s="88"/>
      <c r="AC31" s="89"/>
      <c r="AD31" s="101" t="s">
        <v>52</v>
      </c>
      <c r="AE31" s="88"/>
      <c r="AF31" s="89"/>
      <c r="AG31" s="101" t="s">
        <v>52</v>
      </c>
      <c r="AH31" s="88"/>
      <c r="AI31" s="89"/>
      <c r="AJ31" s="101" t="s">
        <v>52</v>
      </c>
      <c r="AK31" s="88"/>
      <c r="AL31" s="89"/>
      <c r="AM31" s="101" t="s">
        <v>52</v>
      </c>
      <c r="AN31" s="88"/>
      <c r="AO31" s="89"/>
      <c r="AP31" s="101" t="s">
        <v>52</v>
      </c>
      <c r="AQ31" s="88"/>
      <c r="AR31" s="89"/>
      <c r="AS31" s="101" t="s">
        <v>52</v>
      </c>
      <c r="AT31" s="88"/>
      <c r="AU31" s="89"/>
      <c r="AV31" s="101" t="s">
        <v>52</v>
      </c>
      <c r="AW31" s="88"/>
      <c r="AX31" s="89"/>
      <c r="AY31" s="101" t="s">
        <v>52</v>
      </c>
      <c r="AZ31" s="84"/>
      <c r="BA31" s="85"/>
      <c r="BB31" s="101" t="s">
        <v>52</v>
      </c>
      <c r="BC31" s="84"/>
      <c r="BD31" s="85"/>
    </row>
    <row r="32" spans="1:56">
      <c r="A32" s="96" t="s">
        <v>53</v>
      </c>
      <c r="B32" s="97"/>
      <c r="C32" s="98"/>
      <c r="H32" s="96" t="s">
        <v>53</v>
      </c>
      <c r="I32" s="99"/>
      <c r="J32" s="100"/>
      <c r="L32" s="96" t="s">
        <v>53</v>
      </c>
      <c r="M32" s="99"/>
      <c r="N32" s="100"/>
      <c r="O32" s="96" t="s">
        <v>53</v>
      </c>
      <c r="P32" s="99"/>
      <c r="Q32" s="100"/>
      <c r="R32" s="96" t="s">
        <v>53</v>
      </c>
      <c r="S32" s="99"/>
      <c r="T32" s="100"/>
      <c r="U32" s="96" t="s">
        <v>53</v>
      </c>
      <c r="V32" s="99"/>
      <c r="W32" s="100"/>
      <c r="X32" s="96" t="s">
        <v>53</v>
      </c>
      <c r="Y32" s="99"/>
      <c r="Z32" s="100"/>
      <c r="AA32" s="96" t="s">
        <v>53</v>
      </c>
      <c r="AB32" s="99"/>
      <c r="AC32" s="100"/>
      <c r="AD32" s="96" t="s">
        <v>53</v>
      </c>
      <c r="AE32" s="99"/>
      <c r="AF32" s="100"/>
      <c r="AG32" s="96" t="s">
        <v>53</v>
      </c>
      <c r="AH32" s="99"/>
      <c r="AI32" s="100"/>
      <c r="AJ32" s="96" t="s">
        <v>53</v>
      </c>
      <c r="AK32" s="99"/>
      <c r="AL32" s="100"/>
      <c r="AM32" s="96" t="s">
        <v>53</v>
      </c>
      <c r="AN32" s="99"/>
      <c r="AO32" s="100"/>
      <c r="AP32" s="96" t="s">
        <v>53</v>
      </c>
      <c r="AQ32" s="99"/>
      <c r="AR32" s="100"/>
      <c r="AS32" s="96" t="s">
        <v>53</v>
      </c>
      <c r="AT32" s="99"/>
      <c r="AU32" s="100"/>
      <c r="AV32" s="96" t="s">
        <v>53</v>
      </c>
      <c r="AW32" s="99"/>
      <c r="AX32" s="100"/>
      <c r="AY32" s="96" t="s">
        <v>53</v>
      </c>
      <c r="AZ32" s="97"/>
      <c r="BA32" s="98"/>
      <c r="BB32" s="96" t="s">
        <v>53</v>
      </c>
      <c r="BC32" s="97"/>
      <c r="BD32" s="98"/>
    </row>
    <row r="33" spans="1:56">
      <c r="A33" s="101" t="s">
        <v>54</v>
      </c>
      <c r="B33" s="84"/>
      <c r="C33" s="85"/>
      <c r="H33" s="101" t="s">
        <v>54</v>
      </c>
      <c r="I33" s="88"/>
      <c r="J33" s="89"/>
      <c r="L33" s="101" t="s">
        <v>54</v>
      </c>
      <c r="M33" s="88"/>
      <c r="N33" s="89"/>
      <c r="O33" s="101" t="s">
        <v>54</v>
      </c>
      <c r="P33" s="88"/>
      <c r="Q33" s="89"/>
      <c r="R33" s="101" t="s">
        <v>54</v>
      </c>
      <c r="S33" s="88"/>
      <c r="T33" s="89"/>
      <c r="U33" s="101" t="s">
        <v>54</v>
      </c>
      <c r="V33" s="88"/>
      <c r="W33" s="89"/>
      <c r="X33" s="101" t="s">
        <v>54</v>
      </c>
      <c r="Y33" s="88"/>
      <c r="Z33" s="89"/>
      <c r="AA33" s="101" t="s">
        <v>54</v>
      </c>
      <c r="AB33" s="88"/>
      <c r="AC33" s="89"/>
      <c r="AD33" s="101" t="s">
        <v>54</v>
      </c>
      <c r="AE33" s="88"/>
      <c r="AF33" s="89"/>
      <c r="AG33" s="101" t="s">
        <v>54</v>
      </c>
      <c r="AH33" s="88"/>
      <c r="AI33" s="89"/>
      <c r="AJ33" s="101" t="s">
        <v>54</v>
      </c>
      <c r="AK33" s="88"/>
      <c r="AL33" s="89"/>
      <c r="AM33" s="101" t="s">
        <v>54</v>
      </c>
      <c r="AN33" s="88"/>
      <c r="AO33" s="89"/>
      <c r="AP33" s="101" t="s">
        <v>54</v>
      </c>
      <c r="AQ33" s="88"/>
      <c r="AR33" s="89"/>
      <c r="AS33" s="101" t="s">
        <v>54</v>
      </c>
      <c r="AT33" s="88"/>
      <c r="AU33" s="89"/>
      <c r="AV33" s="101" t="s">
        <v>54</v>
      </c>
      <c r="AW33" s="88"/>
      <c r="AX33" s="89"/>
      <c r="AY33" s="101" t="s">
        <v>54</v>
      </c>
      <c r="AZ33" s="84"/>
      <c r="BA33" s="85"/>
      <c r="BB33" s="101" t="s">
        <v>54</v>
      </c>
      <c r="BC33" s="84"/>
      <c r="BD33" s="85"/>
    </row>
    <row r="34" spans="1:56">
      <c r="A34" s="102" t="s">
        <v>55</v>
      </c>
      <c r="B34" s="103">
        <f ca="1">B5-B9-B13-B18-B26-B32</f>
        <v>0</v>
      </c>
      <c r="C34" s="104" t="e">
        <f ca="1">B34/B$5</f>
        <v>#DIV/0!</v>
      </c>
      <c r="D34" s="105"/>
      <c r="E34" s="48"/>
      <c r="H34" s="102" t="s">
        <v>55</v>
      </c>
      <c r="I34" s="106">
        <f>I5-I9-I13-I18-I26</f>
        <v>96433.7800285887</v>
      </c>
      <c r="J34" s="107">
        <f>I34/I5</f>
        <v>0.233396446529111</v>
      </c>
      <c r="L34" s="102" t="s">
        <v>55</v>
      </c>
      <c r="M34" s="106">
        <v>73340.136494866</v>
      </c>
      <c r="N34" s="107">
        <v>0.239258482354915</v>
      </c>
      <c r="O34" s="102" t="s">
        <v>55</v>
      </c>
      <c r="P34" s="106">
        <v>66960.27999216</v>
      </c>
      <c r="Q34" s="107">
        <v>0.297001115826371</v>
      </c>
      <c r="R34" s="102" t="s">
        <v>55</v>
      </c>
      <c r="S34" s="106">
        <v>113835.7305664</v>
      </c>
      <c r="T34" s="107">
        <v>0.224157993782433</v>
      </c>
      <c r="U34" s="102" t="s">
        <v>55</v>
      </c>
      <c r="V34" s="106">
        <v>75060.5568579199</v>
      </c>
      <c r="W34" s="107">
        <v>0.250597746739363</v>
      </c>
      <c r="X34" s="102" t="s">
        <v>55</v>
      </c>
      <c r="Y34" s="106">
        <v>91174.31605368</v>
      </c>
      <c r="Z34" s="107">
        <v>0.274787332662501</v>
      </c>
      <c r="AA34" s="102" t="s">
        <v>55</v>
      </c>
      <c r="AB34" s="106">
        <v>128166.456755097</v>
      </c>
      <c r="AC34" s="107">
        <v>0.259474339394621</v>
      </c>
      <c r="AD34" s="102" t="s">
        <v>55</v>
      </c>
      <c r="AE34" s="106">
        <v>75240.8964355121</v>
      </c>
      <c r="AF34" s="107">
        <v>0.224789084258139</v>
      </c>
      <c r="AG34" s="102" t="s">
        <v>55</v>
      </c>
      <c r="AH34" s="106">
        <v>130261.33657626</v>
      </c>
      <c r="AI34" s="107">
        <v>0.236476644706298</v>
      </c>
      <c r="AJ34" s="102" t="s">
        <v>55</v>
      </c>
      <c r="AK34" s="106">
        <v>90626.0793138962</v>
      </c>
      <c r="AL34" s="107">
        <v>0.216634444718098</v>
      </c>
      <c r="AM34" s="102" t="s">
        <v>55</v>
      </c>
      <c r="AN34" s="106">
        <v>184560.650718</v>
      </c>
      <c r="AO34" s="107">
        <v>0.296453120370803</v>
      </c>
      <c r="AP34" s="102" t="s">
        <v>55</v>
      </c>
      <c r="AQ34" s="106">
        <v>325748.660781166</v>
      </c>
      <c r="AR34" s="107">
        <v>0.266009824880513</v>
      </c>
      <c r="AS34" s="102" t="s">
        <v>55</v>
      </c>
      <c r="AT34" s="106">
        <v>48767.379943375</v>
      </c>
      <c r="AU34" s="107">
        <v>0.167475085971765</v>
      </c>
      <c r="AV34" s="102" t="s">
        <v>55</v>
      </c>
      <c r="AW34" s="106">
        <v>33781.89209944</v>
      </c>
      <c r="AX34" s="107">
        <v>0.148016586860282</v>
      </c>
      <c r="AY34" s="102" t="s">
        <v>55</v>
      </c>
      <c r="AZ34" s="103">
        <v>49688.77248509</v>
      </c>
      <c r="BA34" s="104">
        <v>0.183154065338436</v>
      </c>
      <c r="BB34" s="102" t="s">
        <v>55</v>
      </c>
      <c r="BC34" s="103">
        <v>76069.1870210648</v>
      </c>
      <c r="BD34" s="104">
        <v>0.185425105830368</v>
      </c>
    </row>
    <row r="35" ht="17.25" spans="1:56">
      <c r="A35" s="108" t="s">
        <v>56</v>
      </c>
      <c r="B35" s="109" t="e">
        <f ca="1">B34/B5</f>
        <v>#DIV/0!</v>
      </c>
      <c r="C35" s="110"/>
      <c r="H35" s="108" t="s">
        <v>56</v>
      </c>
      <c r="I35" s="111">
        <f>I34/I5</f>
        <v>0.233396446529111</v>
      </c>
      <c r="J35" s="112"/>
      <c r="L35" s="108" t="s">
        <v>56</v>
      </c>
      <c r="M35" s="111">
        <v>0.239258482354915</v>
      </c>
      <c r="N35" s="112"/>
      <c r="O35" s="108" t="s">
        <v>56</v>
      </c>
      <c r="P35" s="111">
        <v>0.297001115826371</v>
      </c>
      <c r="Q35" s="112"/>
      <c r="R35" s="108" t="s">
        <v>56</v>
      </c>
      <c r="S35" s="111">
        <v>0.224157993782433</v>
      </c>
      <c r="T35" s="112"/>
      <c r="U35" s="108" t="s">
        <v>56</v>
      </c>
      <c r="V35" s="111">
        <v>0.250597746739363</v>
      </c>
      <c r="W35" s="112"/>
      <c r="X35" s="108" t="s">
        <v>56</v>
      </c>
      <c r="Y35" s="111">
        <v>0.274787332662501</v>
      </c>
      <c r="Z35" s="112"/>
      <c r="AA35" s="108" t="s">
        <v>56</v>
      </c>
      <c r="AB35" s="111">
        <v>0.259474339394621</v>
      </c>
      <c r="AC35" s="112"/>
      <c r="AD35" s="108" t="s">
        <v>56</v>
      </c>
      <c r="AE35" s="111">
        <v>0.224789084258139</v>
      </c>
      <c r="AF35" s="112"/>
      <c r="AG35" s="108" t="s">
        <v>56</v>
      </c>
      <c r="AH35" s="111">
        <v>0.236476644706298</v>
      </c>
      <c r="AI35" s="112"/>
      <c r="AJ35" s="108" t="s">
        <v>56</v>
      </c>
      <c r="AK35" s="111">
        <v>0.216634444718098</v>
      </c>
      <c r="AL35" s="112"/>
      <c r="AM35" s="108" t="s">
        <v>56</v>
      </c>
      <c r="AN35" s="111">
        <v>0.296453120370803</v>
      </c>
      <c r="AO35" s="112"/>
      <c r="AP35" s="108" t="s">
        <v>56</v>
      </c>
      <c r="AQ35" s="111">
        <v>0.266009824880513</v>
      </c>
      <c r="AR35" s="112"/>
      <c r="AS35" s="108" t="s">
        <v>56</v>
      </c>
      <c r="AT35" s="111">
        <v>0.167475085971765</v>
      </c>
      <c r="AU35" s="112"/>
      <c r="AV35" s="108" t="s">
        <v>56</v>
      </c>
      <c r="AW35" s="111">
        <v>0.148016586860282</v>
      </c>
      <c r="AX35" s="112"/>
      <c r="AY35" s="108" t="s">
        <v>56</v>
      </c>
      <c r="AZ35" s="109">
        <v>0.183154065338436</v>
      </c>
      <c r="BA35" s="110"/>
      <c r="BB35" s="108" t="s">
        <v>56</v>
      </c>
      <c r="BC35" s="109">
        <v>0.185425105830368</v>
      </c>
      <c r="BD35" s="110"/>
    </row>
  </sheetData>
  <mergeCells count="18">
    <mergeCell ref="B2:C2"/>
    <mergeCell ref="I2:J2"/>
    <mergeCell ref="M2:N2"/>
    <mergeCell ref="P2:Q2"/>
    <mergeCell ref="S2:T2"/>
    <mergeCell ref="V2:W2"/>
    <mergeCell ref="Y2:Z2"/>
    <mergeCell ref="AB2:AC2"/>
    <mergeCell ref="AE2:AF2"/>
    <mergeCell ref="AH2:AI2"/>
    <mergeCell ref="AK2:AL2"/>
    <mergeCell ref="AN2:AO2"/>
    <mergeCell ref="AQ2:AR2"/>
    <mergeCell ref="AT2:AU2"/>
    <mergeCell ref="AW2:AX2"/>
    <mergeCell ref="AZ2:BA2"/>
    <mergeCell ref="BC2:BD2"/>
    <mergeCell ref="D3:E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052"/>
  <sheetViews>
    <sheetView tabSelected="1" workbookViewId="0">
      <pane ySplit="2" topLeftCell="A3" activePane="bottomLeft" state="frozen"/>
      <selection/>
      <selection pane="bottomLeft" activeCell="D14" sqref="D14"/>
    </sheetView>
  </sheetViews>
  <sheetFormatPr defaultColWidth="8.725" defaultRowHeight="13.5"/>
  <cols>
    <col min="1" max="1" width="12.9083333333333" customWidth="1"/>
    <col min="2" max="2" width="24.1833333333333" style="4" customWidth="1"/>
    <col min="3" max="3" width="5.54166666666667" customWidth="1"/>
    <col min="4" max="4" width="28.6333333333333" customWidth="1"/>
    <col min="5" max="5" width="14" style="3" customWidth="1"/>
    <col min="6" max="6" width="12.8166666666667" style="3" customWidth="1"/>
    <col min="7" max="7" width="11.8166666666667" customWidth="1"/>
    <col min="8" max="8" width="8.45833333333333" customWidth="1"/>
    <col min="9" max="9" width="12.9083333333333" style="3" customWidth="1"/>
    <col min="10" max="10" width="11.8166666666667" style="3" customWidth="1"/>
    <col min="11" max="11" width="12.8166666666667" style="3" customWidth="1"/>
    <col min="12" max="12" width="12.9083333333333" style="3" customWidth="1"/>
    <col min="13" max="13" width="8.45833333333333" style="3" customWidth="1"/>
    <col min="14" max="14" width="10.6333333333333" style="3" customWidth="1"/>
    <col min="15" max="15" width="11.8166666666667" style="3" customWidth="1"/>
    <col min="16" max="16" width="12.9083333333333" style="3" customWidth="1"/>
    <col min="17" max="17" width="11.8166666666667" style="3" customWidth="1"/>
    <col min="18" max="18" width="9.54166666666667" style="3" customWidth="1"/>
    <col min="19" max="19" width="12.9083333333333" style="3" customWidth="1"/>
    <col min="20" max="20" width="11.8166666666667" style="3" customWidth="1"/>
    <col min="21" max="21" width="12.9083333333333" style="3" customWidth="1"/>
    <col min="22" max="22" width="6.63333333333333" style="3" customWidth="1"/>
    <col min="23" max="24" width="11.5" style="3" customWidth="1"/>
  </cols>
  <sheetData>
    <row r="1" spans="1:24">
      <c r="A1" t="s">
        <v>57</v>
      </c>
      <c r="E1" s="3">
        <f ca="1" t="shared" ref="E1:M1" si="0">SUBTOTAL(9,E3:E1048576)</f>
        <v>0</v>
      </c>
      <c r="F1" s="3">
        <f ca="1" t="shared" si="0"/>
        <v>0</v>
      </c>
      <c r="G1" s="44">
        <f ca="1" t="shared" si="0"/>
        <v>0</v>
      </c>
      <c r="H1" s="45">
        <f ca="1" t="shared" si="0"/>
        <v>0</v>
      </c>
      <c r="I1" s="3">
        <f ca="1" t="shared" si="0"/>
        <v>0</v>
      </c>
      <c r="J1" s="3">
        <f ca="1" t="shared" si="0"/>
        <v>0</v>
      </c>
      <c r="K1" s="3">
        <f ca="1" t="shared" si="0"/>
        <v>0</v>
      </c>
      <c r="L1" s="3">
        <f ca="1" t="shared" si="0"/>
        <v>0</v>
      </c>
      <c r="M1" s="3">
        <f ca="1" t="shared" si="0"/>
        <v>0</v>
      </c>
      <c r="N1" s="3" t="s">
        <v>58</v>
      </c>
      <c r="O1" s="3">
        <f ca="1" t="shared" ref="O1:X1" si="1">SUBTOTAL(9,O3:O1048576)</f>
        <v>0</v>
      </c>
      <c r="P1" s="3">
        <f ca="1" t="shared" si="1"/>
        <v>0</v>
      </c>
      <c r="Q1" s="3">
        <f ca="1" t="shared" si="1"/>
        <v>0</v>
      </c>
      <c r="R1" s="3">
        <f ca="1" t="shared" si="1"/>
        <v>0</v>
      </c>
      <c r="S1" s="3">
        <f ca="1" t="shared" si="1"/>
        <v>0</v>
      </c>
      <c r="T1" s="3">
        <f ca="1" t="shared" si="1"/>
        <v>0</v>
      </c>
      <c r="U1" s="3">
        <f ca="1" t="shared" si="1"/>
        <v>0</v>
      </c>
      <c r="V1" s="3">
        <f ca="1" t="shared" si="1"/>
        <v>0</v>
      </c>
      <c r="W1" s="3">
        <f ca="1" t="shared" si="1"/>
        <v>0</v>
      </c>
      <c r="X1" s="3">
        <f ca="1" t="shared" si="1"/>
        <v>0</v>
      </c>
    </row>
    <row r="2" s="12" customFormat="1" ht="49.5" spans="1:24">
      <c r="A2" s="31" t="s">
        <v>59</v>
      </c>
      <c r="B2" s="32" t="s">
        <v>60</v>
      </c>
      <c r="C2" s="31" t="s">
        <v>61</v>
      </c>
      <c r="D2" s="31" t="s">
        <v>62</v>
      </c>
      <c r="E2" s="33" t="s">
        <v>24</v>
      </c>
      <c r="F2" s="34" t="s">
        <v>63</v>
      </c>
      <c r="G2" s="34" t="s">
        <v>64</v>
      </c>
      <c r="H2" s="34" t="s">
        <v>65</v>
      </c>
      <c r="I2" s="35" t="s">
        <v>66</v>
      </c>
      <c r="J2" s="36" t="s">
        <v>67</v>
      </c>
      <c r="K2" s="36" t="s">
        <v>68</v>
      </c>
      <c r="L2" s="34" t="s">
        <v>69</v>
      </c>
      <c r="M2" s="37" t="s">
        <v>70</v>
      </c>
      <c r="N2" s="34" t="s">
        <v>32</v>
      </c>
      <c r="O2" s="33" t="s">
        <v>71</v>
      </c>
      <c r="P2" s="38" t="s">
        <v>72</v>
      </c>
      <c r="Q2" s="38" t="s">
        <v>73</v>
      </c>
      <c r="R2" s="39" t="s">
        <v>74</v>
      </c>
      <c r="S2" s="40" t="s">
        <v>75</v>
      </c>
      <c r="T2" s="35" t="s">
        <v>76</v>
      </c>
      <c r="U2" s="41" t="s">
        <v>77</v>
      </c>
      <c r="V2" s="40" t="s">
        <v>78</v>
      </c>
      <c r="W2" s="41" t="s">
        <v>79</v>
      </c>
      <c r="X2" s="41" t="s">
        <v>80</v>
      </c>
    </row>
    <row r="3" spans="1:24">
      <c r="A3" t="str" cm="1">
        <f ca="1" t="array" ref="A3:X4">IFERROR(_xlfn.VSTACK(_xlfn._xlws.FILTER('收入成本汇总表-订单'!A3:X1048576,'收入成本汇总表-订单'!A3:A1048576&lt;&gt;""),_xlfn._xlws.FILTER('收入成本汇总表-退款'!A3:X1048576,'收入成本汇总表-退款'!A3:A1048576&lt;&gt;"")),"")</f>
        <v>26年月订单</v>
      </c>
      <c r="B3" s="4" t="str">
        <v/>
      </c>
      <c r="C3" t="str">
        <v>美国</v>
      </c>
      <c r="D3" t="str">
        <v/>
      </c>
      <c r="E3" s="3" t="str">
        <v/>
      </c>
      <c r="F3" s="3">
        <v>0</v>
      </c>
      <c r="G3">
        <v>0</v>
      </c>
      <c r="H3" s="45" t="str">
        <v/>
      </c>
      <c r="I3" s="3">
        <v>0</v>
      </c>
      <c r="J3" s="3">
        <v>0</v>
      </c>
      <c r="K3" s="3" t="str">
        <v/>
      </c>
      <c r="L3" s="3">
        <v>0</v>
      </c>
      <c r="M3" s="3" t="str">
        <v/>
      </c>
      <c r="N3" s="3">
        <v>0</v>
      </c>
      <c r="O3" s="3" t="str">
        <v/>
      </c>
      <c r="P3" s="3" t="str">
        <v/>
      </c>
      <c r="Q3" s="3">
        <v>0</v>
      </c>
      <c r="R3" s="3" t="str">
        <v/>
      </c>
      <c r="S3" s="3">
        <v>0</v>
      </c>
      <c r="T3" s="3">
        <v>0</v>
      </c>
      <c r="U3" s="3" t="str">
        <v/>
      </c>
      <c r="V3" s="3">
        <v>0</v>
      </c>
      <c r="W3" s="3" t="str">
        <v/>
      </c>
      <c r="X3" s="3" t="str">
        <v/>
      </c>
    </row>
    <row r="4" spans="1:24">
      <c r="A4" t="str">
        <v>26年月退款</v>
      </c>
      <c r="B4" s="4" t="str">
        <v/>
      </c>
      <c r="C4" t="str">
        <v>美国</v>
      </c>
      <c r="D4" t="str">
        <v/>
      </c>
      <c r="E4" s="3">
        <v>0</v>
      </c>
      <c r="F4" s="3">
        <v>0</v>
      </c>
      <c r="G4">
        <v>0</v>
      </c>
      <c r="H4" s="45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>
      <c r="H5" s="45"/>
    </row>
    <row r="6" spans="1:24">
      <c r="H6" s="45"/>
    </row>
    <row r="7" spans="1:24">
      <c r="H7" s="45"/>
    </row>
    <row r="8" spans="1:24">
      <c r="H8" s="45"/>
    </row>
    <row r="9" spans="1:24">
      <c r="H9" s="45"/>
    </row>
    <row r="10" spans="1:24">
      <c r="H10" s="45"/>
    </row>
    <row r="11" spans="1:24">
      <c r="H11" s="45"/>
    </row>
    <row r="12" spans="1:24">
      <c r="H12" s="45"/>
    </row>
    <row r="13" spans="1:24">
      <c r="H13" s="45"/>
    </row>
    <row r="14" spans="1:24">
      <c r="H14" s="45"/>
    </row>
    <row r="15" spans="1:24">
      <c r="H15" s="45"/>
    </row>
    <row r="16" spans="1:24">
      <c r="H16" s="45"/>
    </row>
    <row r="17" spans="8:8">
      <c r="H17" s="45"/>
    </row>
    <row r="18" spans="8:8">
      <c r="H18" s="45"/>
    </row>
    <row r="19" spans="8:8">
      <c r="H19" s="45"/>
    </row>
    <row r="20" spans="8:8">
      <c r="H20" s="45"/>
    </row>
    <row r="21" spans="8:8">
      <c r="H21" s="45"/>
    </row>
    <row r="22" spans="8:8">
      <c r="H22" s="45"/>
    </row>
    <row r="23" spans="8:8">
      <c r="H23" s="45"/>
    </row>
    <row r="24" spans="8:8">
      <c r="H24" s="45"/>
    </row>
    <row r="25" spans="8:8">
      <c r="H25" s="45"/>
    </row>
    <row r="26" spans="8:8">
      <c r="H26" s="45"/>
    </row>
    <row r="27" spans="8:8">
      <c r="H27" s="45"/>
    </row>
    <row r="28" spans="8:8">
      <c r="H28" s="45"/>
    </row>
    <row r="29" spans="8:8">
      <c r="H29" s="45"/>
    </row>
    <row r="30" spans="8:8">
      <c r="H30" s="45"/>
    </row>
    <row r="31" spans="8:8">
      <c r="H31" s="45"/>
    </row>
    <row r="32" spans="8:8">
      <c r="H32" s="45"/>
    </row>
    <row r="33" spans="8:8">
      <c r="H33" s="45"/>
    </row>
    <row r="34" spans="8:8">
      <c r="H34" s="45"/>
    </row>
    <row r="35" spans="8:8">
      <c r="H35" s="45"/>
    </row>
    <row r="36" spans="8:8">
      <c r="H36" s="45"/>
    </row>
    <row r="37" spans="8:8">
      <c r="H37" s="45"/>
    </row>
    <row r="38" spans="8:8">
      <c r="H38" s="45"/>
    </row>
    <row r="39" spans="8:8">
      <c r="H39" s="45"/>
    </row>
    <row r="40" spans="8:8">
      <c r="H40" s="45"/>
    </row>
    <row r="41" spans="8:8">
      <c r="H41" s="45"/>
    </row>
    <row r="42" spans="8:8">
      <c r="H42" s="45"/>
    </row>
    <row r="43" spans="8:8">
      <c r="H43" s="45"/>
    </row>
    <row r="44" spans="8:8">
      <c r="H44" s="45"/>
    </row>
    <row r="45" spans="8:8">
      <c r="H45" s="45"/>
    </row>
    <row r="46" spans="8:8">
      <c r="H46" s="45"/>
    </row>
    <row r="47" spans="8:8">
      <c r="H47" s="45"/>
    </row>
    <row r="48" spans="8:8">
      <c r="H48" s="45"/>
    </row>
    <row r="49" spans="1:34">
      <c r="H49" s="45"/>
    </row>
    <row r="50" spans="1:34">
      <c r="H50" s="45"/>
    </row>
    <row r="51" spans="1:34">
      <c r="H51" s="45"/>
    </row>
    <row r="52" spans="1:34">
      <c r="H52" s="45"/>
    </row>
    <row r="53" spans="1:34">
      <c r="H53" s="45"/>
    </row>
    <row r="54" spans="1:34">
      <c r="H54" s="45"/>
    </row>
    <row r="55" spans="1:34">
      <c r="H55" s="45"/>
    </row>
    <row r="56" spans="1:34">
      <c r="H56" s="45"/>
    </row>
    <row r="57" s="46" customFormat="1" spans="1:34">
      <c r="A57"/>
      <c r="B57" s="4"/>
      <c r="C57"/>
      <c r="D57"/>
      <c r="E57" s="3"/>
      <c r="F57" s="3"/>
      <c r="G57"/>
      <c r="H57" s="45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/>
      <c r="Z57"/>
      <c r="AA57"/>
      <c r="AB57"/>
      <c r="AC57"/>
      <c r="AD57"/>
      <c r="AE57"/>
      <c r="AF57"/>
      <c r="AG57"/>
      <c r="AH57"/>
    </row>
    <row r="58" s="46" customFormat="1" spans="1:34">
      <c r="A58"/>
      <c r="B58" s="4"/>
      <c r="C58"/>
      <c r="D58"/>
      <c r="E58" s="3"/>
      <c r="F58" s="3"/>
      <c r="G58"/>
      <c r="H58" s="45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/>
      <c r="Z58"/>
      <c r="AA58"/>
      <c r="AB58"/>
      <c r="AC58"/>
      <c r="AD58"/>
      <c r="AE58"/>
      <c r="AF58"/>
      <c r="AG58"/>
      <c r="AH58"/>
    </row>
    <row r="59" s="46" customFormat="1" spans="1:34">
      <c r="A59"/>
      <c r="B59" s="4"/>
      <c r="C59"/>
      <c r="D59"/>
      <c r="E59" s="3"/>
      <c r="F59" s="3"/>
      <c r="G59"/>
      <c r="H59" s="45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/>
      <c r="Z59"/>
      <c r="AA59"/>
      <c r="AB59"/>
      <c r="AC59"/>
      <c r="AD59"/>
      <c r="AE59"/>
      <c r="AF59"/>
      <c r="AG59"/>
      <c r="AH59"/>
    </row>
    <row r="60" s="46" customFormat="1" spans="1:34">
      <c r="A60"/>
      <c r="B60" s="4"/>
      <c r="C60"/>
      <c r="D60"/>
      <c r="E60" s="3"/>
      <c r="F60" s="3"/>
      <c r="G60"/>
      <c r="H60" s="45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/>
      <c r="Z60"/>
      <c r="AA60"/>
      <c r="AB60"/>
      <c r="AC60"/>
      <c r="AD60"/>
      <c r="AE60"/>
      <c r="AF60"/>
      <c r="AG60"/>
      <c r="AH60"/>
    </row>
    <row r="61" s="46" customFormat="1" spans="1:34">
      <c r="A61"/>
      <c r="B61" s="4"/>
      <c r="C61"/>
      <c r="D61"/>
      <c r="E61" s="3"/>
      <c r="F61" s="3"/>
      <c r="G61"/>
      <c r="H61" s="45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/>
      <c r="Z61"/>
      <c r="AA61"/>
      <c r="AB61"/>
      <c r="AC61"/>
      <c r="AD61"/>
      <c r="AE61"/>
      <c r="AF61"/>
      <c r="AG61"/>
      <c r="AH61"/>
    </row>
    <row r="62" s="46" customFormat="1" spans="1:34">
      <c r="A62"/>
      <c r="B62" s="4"/>
      <c r="C62"/>
      <c r="D62"/>
      <c r="E62" s="3"/>
      <c r="F62" s="3"/>
      <c r="G62"/>
      <c r="H62" s="45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/>
      <c r="Z62"/>
      <c r="AA62"/>
      <c r="AB62"/>
      <c r="AC62"/>
      <c r="AD62"/>
      <c r="AE62"/>
      <c r="AF62"/>
      <c r="AG62"/>
      <c r="AH62"/>
    </row>
    <row r="63" s="46" customFormat="1" spans="1:34">
      <c r="A63"/>
      <c r="B63" s="4"/>
      <c r="C63"/>
      <c r="D63"/>
      <c r="E63" s="3"/>
      <c r="F63" s="3"/>
      <c r="G63"/>
      <c r="H63" s="45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/>
      <c r="Z63"/>
      <c r="AA63"/>
      <c r="AB63"/>
      <c r="AC63"/>
      <c r="AD63"/>
      <c r="AE63"/>
      <c r="AF63"/>
      <c r="AG63"/>
      <c r="AH63"/>
    </row>
    <row r="64" s="46" customFormat="1" spans="1:34">
      <c r="A64"/>
      <c r="B64" s="4"/>
      <c r="C64"/>
      <c r="D64"/>
      <c r="E64" s="3"/>
      <c r="F64" s="3"/>
      <c r="G64"/>
      <c r="H64" s="45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/>
      <c r="Z64"/>
      <c r="AA64"/>
      <c r="AB64"/>
      <c r="AC64"/>
      <c r="AD64"/>
      <c r="AE64"/>
      <c r="AF64"/>
      <c r="AG64"/>
      <c r="AH64"/>
    </row>
    <row r="65" s="46" customFormat="1" spans="1:34">
      <c r="A65"/>
      <c r="B65" s="4"/>
      <c r="C65"/>
      <c r="D65"/>
      <c r="E65" s="3"/>
      <c r="F65" s="3"/>
      <c r="G65"/>
      <c r="H65" s="45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/>
      <c r="Z65"/>
      <c r="AA65"/>
      <c r="AB65"/>
      <c r="AC65"/>
      <c r="AD65"/>
      <c r="AE65"/>
      <c r="AF65"/>
      <c r="AG65"/>
      <c r="AH65"/>
    </row>
    <row r="66" s="46" customFormat="1" spans="1:34">
      <c r="A66"/>
      <c r="B66" s="4"/>
      <c r="C66"/>
      <c r="D66"/>
      <c r="E66" s="3"/>
      <c r="F66" s="3"/>
      <c r="G66"/>
      <c r="H66" s="45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/>
      <c r="Z66"/>
      <c r="AA66"/>
      <c r="AB66"/>
      <c r="AC66"/>
      <c r="AD66"/>
      <c r="AE66"/>
      <c r="AF66"/>
      <c r="AG66"/>
      <c r="AH66"/>
    </row>
    <row r="67" s="46" customFormat="1" spans="1:34">
      <c r="A67"/>
      <c r="B67" s="4"/>
      <c r="C67"/>
      <c r="D67"/>
      <c r="E67" s="3"/>
      <c r="F67" s="3"/>
      <c r="G67"/>
      <c r="H67" s="45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/>
      <c r="Z67"/>
      <c r="AA67"/>
      <c r="AB67"/>
      <c r="AC67"/>
      <c r="AD67"/>
      <c r="AE67"/>
      <c r="AF67"/>
      <c r="AG67"/>
      <c r="AH67"/>
    </row>
    <row r="68" s="46" customFormat="1" spans="1:34">
      <c r="A68"/>
      <c r="B68" s="4"/>
      <c r="C68"/>
      <c r="D68"/>
      <c r="E68" s="3"/>
      <c r="F68" s="3"/>
      <c r="G68"/>
      <c r="H68" s="45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/>
      <c r="Z68"/>
      <c r="AA68"/>
      <c r="AB68"/>
      <c r="AC68"/>
      <c r="AD68"/>
      <c r="AE68"/>
      <c r="AF68"/>
      <c r="AG68"/>
      <c r="AH68"/>
    </row>
    <row r="69" s="46" customFormat="1" spans="1:34">
      <c r="A69"/>
      <c r="B69" s="4"/>
      <c r="C69"/>
      <c r="D69"/>
      <c r="E69" s="3"/>
      <c r="F69" s="3"/>
      <c r="G69"/>
      <c r="H69" s="45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/>
      <c r="Z69"/>
      <c r="AA69"/>
      <c r="AB69"/>
      <c r="AC69"/>
      <c r="AD69"/>
      <c r="AE69"/>
      <c r="AF69"/>
      <c r="AG69"/>
      <c r="AH69"/>
    </row>
    <row r="70" s="46" customFormat="1" spans="1:34">
      <c r="A70"/>
      <c r="B70" s="4"/>
      <c r="C70"/>
      <c r="D70"/>
      <c r="E70" s="3"/>
      <c r="F70" s="3"/>
      <c r="G70"/>
      <c r="H70" s="45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/>
      <c r="Z70"/>
      <c r="AA70"/>
      <c r="AB70"/>
      <c r="AC70"/>
      <c r="AD70"/>
      <c r="AE70"/>
      <c r="AF70"/>
      <c r="AG70"/>
      <c r="AH70"/>
    </row>
    <row r="71" s="46" customFormat="1" spans="1:34">
      <c r="A71"/>
      <c r="B71" s="4"/>
      <c r="C71"/>
      <c r="D71"/>
      <c r="E71" s="3"/>
      <c r="F71" s="3"/>
      <c r="G71"/>
      <c r="H71" s="45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/>
      <c r="Z71"/>
      <c r="AA71"/>
      <c r="AB71"/>
      <c r="AC71"/>
      <c r="AD71"/>
      <c r="AE71"/>
      <c r="AF71"/>
      <c r="AG71"/>
      <c r="AH71"/>
    </row>
    <row r="72" spans="1:34">
      <c r="H72" s="45"/>
    </row>
    <row r="73" spans="1:34">
      <c r="H73" s="45"/>
    </row>
    <row r="74" spans="1:34">
      <c r="H74" s="45"/>
    </row>
    <row r="75" spans="1:34">
      <c r="H75" s="45"/>
    </row>
    <row r="76" spans="1:34">
      <c r="H76" s="45"/>
    </row>
    <row r="77" spans="1:34">
      <c r="H77" s="45"/>
    </row>
    <row r="78" spans="1:34">
      <c r="H78" s="45"/>
    </row>
    <row r="79" spans="1:34">
      <c r="H79" s="45"/>
    </row>
    <row r="80" spans="1:34">
      <c r="H80" s="45"/>
    </row>
    <row r="81" spans="8:8">
      <c r="H81" s="45"/>
    </row>
    <row r="82" spans="8:8">
      <c r="H82" s="45"/>
    </row>
    <row r="83" spans="8:8">
      <c r="H83" s="45"/>
    </row>
    <row r="84" spans="8:8">
      <c r="H84" s="45"/>
    </row>
    <row r="85" spans="8:8">
      <c r="H85" s="45"/>
    </row>
    <row r="86" spans="8:8">
      <c r="H86" s="45"/>
    </row>
    <row r="87" spans="8:8">
      <c r="H87" s="45"/>
    </row>
    <row r="88" spans="8:8">
      <c r="H88" s="45"/>
    </row>
    <row r="89" spans="8:8">
      <c r="H89" s="45"/>
    </row>
    <row r="90" spans="8:8">
      <c r="H90" s="45"/>
    </row>
    <row r="91" spans="8:8">
      <c r="H91" s="45"/>
    </row>
    <row r="92" spans="8:8">
      <c r="H92" s="45"/>
    </row>
    <row r="93" spans="8:8">
      <c r="H93" s="45"/>
    </row>
    <row r="94" spans="8:8">
      <c r="H94" s="45"/>
    </row>
    <row r="95" spans="8:8">
      <c r="H95" s="45"/>
    </row>
    <row r="96" spans="8:8">
      <c r="H96" s="45"/>
    </row>
    <row r="97" spans="8:8">
      <c r="H97" s="45"/>
    </row>
    <row r="98" spans="8:8">
      <c r="H98" s="45"/>
    </row>
    <row r="99" spans="8:8">
      <c r="H99" s="45"/>
    </row>
    <row r="100" spans="8:8">
      <c r="H100" s="45"/>
    </row>
    <row r="101" spans="8:8">
      <c r="H101" s="45"/>
    </row>
    <row r="102" spans="8:8">
      <c r="H102" s="45"/>
    </row>
    <row r="103" spans="8:8">
      <c r="H103" s="45"/>
    </row>
    <row r="104" spans="8:8">
      <c r="H104" s="45"/>
    </row>
    <row r="105" spans="8:8">
      <c r="H105" s="45"/>
    </row>
    <row r="106" spans="8:8">
      <c r="H106" s="45"/>
    </row>
    <row r="107" spans="8:8">
      <c r="H107" s="45"/>
    </row>
    <row r="108" spans="8:8">
      <c r="H108" s="45"/>
    </row>
    <row r="109" spans="8:8">
      <c r="H109" s="45"/>
    </row>
    <row r="110" spans="8:8">
      <c r="H110" s="45"/>
    </row>
    <row r="111" spans="8:8">
      <c r="H111" s="45"/>
    </row>
    <row r="112" spans="8:8">
      <c r="H112" s="45"/>
    </row>
    <row r="113" spans="8:8">
      <c r="H113" s="45"/>
    </row>
    <row r="114" spans="8:8">
      <c r="H114" s="45"/>
    </row>
    <row r="115" spans="8:8">
      <c r="H115" s="45"/>
    </row>
    <row r="116" spans="8:8">
      <c r="H116" s="45"/>
    </row>
    <row r="117" spans="8:8">
      <c r="H117" s="45"/>
    </row>
    <row r="118" spans="8:8">
      <c r="H118" s="45"/>
    </row>
    <row r="119" spans="8:8">
      <c r="H119" s="45"/>
    </row>
    <row r="120" spans="8:8">
      <c r="H120" s="45"/>
    </row>
    <row r="121" spans="8:8">
      <c r="H121" s="45"/>
    </row>
    <row r="122" spans="8:8">
      <c r="H122" s="45"/>
    </row>
    <row r="123" spans="8:8">
      <c r="H123" s="45"/>
    </row>
    <row r="124" spans="8:8">
      <c r="H124" s="45"/>
    </row>
    <row r="125" spans="8:8">
      <c r="H125" s="45"/>
    </row>
    <row r="126" spans="8:8">
      <c r="H126" s="45"/>
    </row>
    <row r="127" spans="8:8">
      <c r="H127" s="45"/>
    </row>
    <row r="128" spans="8:8">
      <c r="H128" s="45"/>
    </row>
    <row r="129" spans="8:8">
      <c r="H129" s="45"/>
    </row>
    <row r="130" spans="8:8">
      <c r="H130" s="45"/>
    </row>
    <row r="131" spans="8:8">
      <c r="H131" s="45"/>
    </row>
    <row r="132" spans="8:8">
      <c r="H132" s="45"/>
    </row>
    <row r="133" spans="8:8">
      <c r="H133" s="45"/>
    </row>
    <row r="134" spans="8:8">
      <c r="H134" s="45"/>
    </row>
    <row r="135" spans="8:8">
      <c r="H135" s="45"/>
    </row>
    <row r="136" spans="8:8">
      <c r="H136" s="45"/>
    </row>
    <row r="137" spans="8:8">
      <c r="H137" s="45"/>
    </row>
    <row r="138" spans="8:8">
      <c r="H138" s="45"/>
    </row>
    <row r="139" spans="8:8">
      <c r="H139" s="45"/>
    </row>
    <row r="140" spans="8:8">
      <c r="H140" s="45"/>
    </row>
    <row r="141" spans="8:8">
      <c r="H141" s="45"/>
    </row>
    <row r="142" spans="8:8">
      <c r="H142" s="45"/>
    </row>
    <row r="143" spans="8:8">
      <c r="H143" s="45"/>
    </row>
    <row r="144" spans="8:8">
      <c r="H144" s="45"/>
    </row>
    <row r="145" spans="8:8">
      <c r="H145" s="45"/>
    </row>
    <row r="146" spans="8:8">
      <c r="H146" s="45"/>
    </row>
    <row r="147" spans="8:8">
      <c r="H147" s="45"/>
    </row>
    <row r="148" spans="8:8">
      <c r="H148" s="45"/>
    </row>
    <row r="149" spans="8:8">
      <c r="H149" s="45"/>
    </row>
    <row r="150" spans="8:8">
      <c r="H150" s="45"/>
    </row>
    <row r="151" spans="8:8">
      <c r="H151" s="45"/>
    </row>
    <row r="152" spans="8:8">
      <c r="H152" s="45"/>
    </row>
    <row r="153" spans="8:8">
      <c r="H153" s="45"/>
    </row>
    <row r="154" spans="8:8">
      <c r="H154" s="45"/>
    </row>
    <row r="155" spans="8:8">
      <c r="H155" s="45"/>
    </row>
    <row r="156" spans="8:8">
      <c r="H156" s="45"/>
    </row>
    <row r="157" spans="8:8">
      <c r="H157" s="45"/>
    </row>
    <row r="158" spans="8:8">
      <c r="H158" s="45"/>
    </row>
    <row r="159" spans="8:8">
      <c r="H159" s="45"/>
    </row>
    <row r="160" spans="8:8">
      <c r="H160" s="45"/>
    </row>
    <row r="161" spans="8:8">
      <c r="H161" s="45"/>
    </row>
    <row r="162" spans="8:8">
      <c r="H162" s="45"/>
    </row>
    <row r="163" spans="8:8">
      <c r="H163" s="45"/>
    </row>
    <row r="164" spans="8:8">
      <c r="H164" s="45"/>
    </row>
    <row r="165" spans="8:8">
      <c r="H165" s="45"/>
    </row>
    <row r="166" spans="8:8">
      <c r="H166" s="45"/>
    </row>
    <row r="167" spans="8:8">
      <c r="H167" s="45"/>
    </row>
    <row r="168" spans="8:8">
      <c r="H168" s="45"/>
    </row>
    <row r="169" spans="8:8">
      <c r="H169" s="45"/>
    </row>
    <row r="170" spans="8:8">
      <c r="H170" s="45"/>
    </row>
    <row r="171" spans="8:8">
      <c r="H171" s="45"/>
    </row>
    <row r="172" spans="8:8">
      <c r="H172" s="45"/>
    </row>
    <row r="173" spans="8:8">
      <c r="H173" s="45"/>
    </row>
    <row r="174" spans="8:8">
      <c r="H174" s="45"/>
    </row>
    <row r="175" spans="8:8">
      <c r="H175" s="45"/>
    </row>
    <row r="176" spans="8:8">
      <c r="H176" s="45"/>
    </row>
    <row r="177" spans="8:8">
      <c r="H177" s="45"/>
    </row>
    <row r="178" spans="8:8">
      <c r="H178" s="45"/>
    </row>
    <row r="179" spans="8:8">
      <c r="H179" s="45"/>
    </row>
    <row r="180" spans="8:8">
      <c r="H180" s="45"/>
    </row>
    <row r="181" spans="8:8">
      <c r="H181" s="45"/>
    </row>
    <row r="182" spans="8:8">
      <c r="H182" s="45"/>
    </row>
    <row r="183" spans="8:8">
      <c r="H183" s="45"/>
    </row>
    <row r="184" spans="8:8">
      <c r="H184" s="45"/>
    </row>
    <row r="185" spans="8:8">
      <c r="H185" s="45"/>
    </row>
    <row r="186" spans="8:8">
      <c r="H186" s="45"/>
    </row>
    <row r="187" spans="8:8">
      <c r="H187" s="45"/>
    </row>
    <row r="188" spans="8:8">
      <c r="H188" s="45"/>
    </row>
    <row r="189" spans="8:8">
      <c r="H189" s="45"/>
    </row>
    <row r="190" spans="8:8">
      <c r="H190" s="45"/>
    </row>
    <row r="191" spans="8:8">
      <c r="H191" s="45"/>
    </row>
    <row r="192" spans="8:8">
      <c r="H192" s="45"/>
    </row>
    <row r="193" spans="8:8">
      <c r="H193" s="45"/>
    </row>
    <row r="194" spans="8:8">
      <c r="H194" s="45"/>
    </row>
    <row r="195" spans="8:8">
      <c r="H195" s="45"/>
    </row>
    <row r="196" spans="8:8">
      <c r="H196" s="45"/>
    </row>
    <row r="197" spans="8:8">
      <c r="H197" s="45"/>
    </row>
    <row r="198" spans="8:8">
      <c r="H198" s="45"/>
    </row>
    <row r="199" spans="8:8">
      <c r="H199" s="45"/>
    </row>
    <row r="200" spans="8:8">
      <c r="H200" s="45"/>
    </row>
    <row r="201" spans="8:8">
      <c r="H201" s="45"/>
    </row>
    <row r="202" spans="8:8">
      <c r="H202" s="45"/>
    </row>
    <row r="203" spans="8:8">
      <c r="H203" s="45"/>
    </row>
    <row r="204" spans="8:8">
      <c r="H204" s="45"/>
    </row>
    <row r="205" spans="8:8">
      <c r="H205" s="45"/>
    </row>
    <row r="206" spans="8:8">
      <c r="H206" s="45"/>
    </row>
    <row r="207" spans="8:8">
      <c r="H207" s="45"/>
    </row>
    <row r="208" spans="8:8">
      <c r="H208" s="45"/>
    </row>
    <row r="209" spans="8:8">
      <c r="H209" s="45"/>
    </row>
    <row r="210" spans="8:8">
      <c r="H210" s="45"/>
    </row>
    <row r="211" spans="8:8">
      <c r="H211" s="45"/>
    </row>
    <row r="212" spans="8:8">
      <c r="H212" s="45"/>
    </row>
    <row r="213" spans="8:8">
      <c r="H213" s="45"/>
    </row>
    <row r="214" spans="8:8">
      <c r="H214" s="45"/>
    </row>
    <row r="215" spans="8:8">
      <c r="H215" s="45"/>
    </row>
    <row r="216" spans="8:8">
      <c r="H216" s="45"/>
    </row>
    <row r="217" spans="8:8">
      <c r="H217" s="45"/>
    </row>
    <row r="218" spans="8:8">
      <c r="H218" s="45"/>
    </row>
    <row r="219" spans="8:8">
      <c r="H219" s="45"/>
    </row>
    <row r="220" spans="8:8">
      <c r="H220" s="45"/>
    </row>
    <row r="221" spans="8:8">
      <c r="H221" s="45"/>
    </row>
    <row r="222" spans="8:8">
      <c r="H222" s="45"/>
    </row>
    <row r="223" spans="8:8">
      <c r="H223" s="45"/>
    </row>
    <row r="224" spans="8:8">
      <c r="H224" s="45"/>
    </row>
    <row r="225" spans="8:8">
      <c r="H225" s="45"/>
    </row>
    <row r="226" spans="8:8">
      <c r="H226" s="45"/>
    </row>
    <row r="227" spans="8:8">
      <c r="H227" s="45"/>
    </row>
    <row r="228" spans="8:8">
      <c r="H228" s="45"/>
    </row>
    <row r="229" spans="8:8">
      <c r="H229" s="45"/>
    </row>
    <row r="230" spans="8:8">
      <c r="H230" s="45"/>
    </row>
    <row r="231" spans="8:8">
      <c r="H231" s="45"/>
    </row>
    <row r="232" spans="8:8">
      <c r="H232" s="45"/>
    </row>
    <row r="233" spans="8:8">
      <c r="H233" s="45"/>
    </row>
    <row r="234" spans="8:8">
      <c r="H234" s="45"/>
    </row>
    <row r="235" spans="8:8">
      <c r="H235" s="45"/>
    </row>
    <row r="236" spans="8:8">
      <c r="H236" s="45"/>
    </row>
    <row r="237" spans="8:8">
      <c r="H237" s="45"/>
    </row>
    <row r="238" spans="8:8">
      <c r="H238" s="45"/>
    </row>
    <row r="239" spans="8:8">
      <c r="H239" s="45"/>
    </row>
    <row r="240" spans="8:8">
      <c r="H240" s="45"/>
    </row>
    <row r="241" spans="8:8">
      <c r="H241" s="45"/>
    </row>
    <row r="242" spans="8:8">
      <c r="H242" s="45"/>
    </row>
    <row r="243" spans="8:8">
      <c r="H243" s="45"/>
    </row>
    <row r="244" spans="8:8">
      <c r="H244" s="45"/>
    </row>
    <row r="245" spans="8:8">
      <c r="H245" s="45"/>
    </row>
    <row r="246" spans="8:8">
      <c r="H246" s="45"/>
    </row>
    <row r="247" spans="8:8">
      <c r="H247" s="45"/>
    </row>
    <row r="248" spans="8:8">
      <c r="H248" s="45"/>
    </row>
    <row r="249" spans="8:8">
      <c r="H249" s="45"/>
    </row>
    <row r="250" spans="8:8">
      <c r="H250" s="45"/>
    </row>
    <row r="251" spans="8:8">
      <c r="H251" s="45"/>
    </row>
    <row r="252" spans="8:8">
      <c r="H252" s="45"/>
    </row>
    <row r="253" spans="8:8">
      <c r="H253" s="45"/>
    </row>
    <row r="254" spans="8:8">
      <c r="H254" s="45"/>
    </row>
    <row r="255" spans="8:8">
      <c r="H255" s="45"/>
    </row>
    <row r="256" spans="8:8">
      <c r="H256" s="45"/>
    </row>
    <row r="257" spans="8:8">
      <c r="H257" s="45"/>
    </row>
    <row r="258" spans="8:8">
      <c r="H258" s="45"/>
    </row>
    <row r="259" spans="8:8">
      <c r="H259" s="45"/>
    </row>
    <row r="260" spans="8:8">
      <c r="H260" s="45"/>
    </row>
    <row r="261" spans="8:8">
      <c r="H261" s="45"/>
    </row>
    <row r="262" spans="8:8">
      <c r="H262" s="45"/>
    </row>
    <row r="263" spans="8:8">
      <c r="H263" s="45"/>
    </row>
    <row r="264" spans="8:8">
      <c r="H264" s="45"/>
    </row>
    <row r="265" spans="8:8">
      <c r="H265" s="45"/>
    </row>
    <row r="266" spans="8:8">
      <c r="H266" s="45"/>
    </row>
    <row r="267" spans="8:8">
      <c r="H267" s="45"/>
    </row>
    <row r="268" spans="8:8">
      <c r="H268" s="45"/>
    </row>
    <row r="269" spans="8:8">
      <c r="H269" s="45"/>
    </row>
    <row r="270" spans="8:8">
      <c r="H270" s="45"/>
    </row>
    <row r="271" spans="8:8">
      <c r="H271" s="45"/>
    </row>
    <row r="272" spans="8:8">
      <c r="H272" s="45"/>
    </row>
    <row r="273" spans="8:8">
      <c r="H273" s="45"/>
    </row>
    <row r="274" spans="8:8">
      <c r="H274" s="45"/>
    </row>
    <row r="275" spans="8:8">
      <c r="H275" s="45"/>
    </row>
    <row r="276" spans="8:8">
      <c r="H276" s="45"/>
    </row>
    <row r="277" spans="8:8">
      <c r="H277" s="45"/>
    </row>
    <row r="278" spans="8:8">
      <c r="H278" s="45"/>
    </row>
    <row r="279" spans="8:8">
      <c r="H279" s="45"/>
    </row>
    <row r="280" spans="8:8">
      <c r="H280" s="45"/>
    </row>
    <row r="281" spans="8:8">
      <c r="H281" s="45"/>
    </row>
    <row r="282" spans="8:8">
      <c r="H282" s="45"/>
    </row>
    <row r="283" spans="8:8">
      <c r="H283" s="45"/>
    </row>
    <row r="284" spans="8:8">
      <c r="H284" s="45"/>
    </row>
    <row r="285" spans="8:8">
      <c r="H285" s="45"/>
    </row>
    <row r="286" spans="8:8">
      <c r="H286" s="45"/>
    </row>
    <row r="287" spans="8:8">
      <c r="H287" s="45"/>
    </row>
    <row r="288" spans="8:8">
      <c r="H288" s="45"/>
    </row>
    <row r="289" spans="8:8">
      <c r="H289" s="45"/>
    </row>
    <row r="290" spans="8:8">
      <c r="H290" s="45"/>
    </row>
    <row r="291" spans="8:8">
      <c r="H291" s="45"/>
    </row>
    <row r="292" spans="8:8">
      <c r="H292" s="45"/>
    </row>
    <row r="293" spans="8:8">
      <c r="H293" s="45"/>
    </row>
    <row r="294" spans="8:8">
      <c r="H294" s="45"/>
    </row>
    <row r="295" spans="8:8">
      <c r="H295" s="45"/>
    </row>
    <row r="296" spans="8:8">
      <c r="H296" s="45"/>
    </row>
    <row r="297" spans="8:8">
      <c r="H297" s="45"/>
    </row>
    <row r="298" spans="8:8">
      <c r="H298" s="45"/>
    </row>
    <row r="299" spans="8:8">
      <c r="H299" s="45"/>
    </row>
    <row r="300" spans="8:8">
      <c r="H300" s="45"/>
    </row>
    <row r="301" spans="8:8">
      <c r="H301" s="45"/>
    </row>
    <row r="302" spans="8:8">
      <c r="H302" s="45"/>
    </row>
    <row r="303" spans="8:8">
      <c r="H303" s="45"/>
    </row>
    <row r="304" spans="8:8">
      <c r="H304" s="45"/>
    </row>
    <row r="305" spans="8:8">
      <c r="H305" s="45"/>
    </row>
    <row r="306" spans="8:8">
      <c r="H306" s="45"/>
    </row>
    <row r="307" spans="8:8">
      <c r="H307" s="45"/>
    </row>
    <row r="308" spans="8:8">
      <c r="H308" s="45"/>
    </row>
    <row r="309" spans="8:8">
      <c r="H309" s="45"/>
    </row>
    <row r="310" spans="8:8">
      <c r="H310" s="45"/>
    </row>
    <row r="311" spans="8:8">
      <c r="H311" s="45"/>
    </row>
    <row r="312" spans="8:8">
      <c r="H312" s="45"/>
    </row>
    <row r="313" spans="8:8">
      <c r="H313" s="45"/>
    </row>
    <row r="314" spans="8:8">
      <c r="H314" s="45"/>
    </row>
    <row r="315" spans="8:8">
      <c r="H315" s="45"/>
    </row>
    <row r="316" spans="8:8">
      <c r="H316" s="45"/>
    </row>
    <row r="317" spans="8:8">
      <c r="H317" s="45"/>
    </row>
    <row r="318" spans="8:8">
      <c r="H318" s="45"/>
    </row>
    <row r="319" spans="8:8">
      <c r="H319" s="45"/>
    </row>
    <row r="320" spans="8:8">
      <c r="H320" s="45"/>
    </row>
    <row r="321" spans="8:8">
      <c r="H321" s="45"/>
    </row>
    <row r="322" spans="8:8">
      <c r="H322" s="45"/>
    </row>
    <row r="323" spans="8:8">
      <c r="H323" s="45"/>
    </row>
    <row r="324" spans="8:8">
      <c r="H324" s="45"/>
    </row>
    <row r="325" spans="8:8">
      <c r="H325" s="45"/>
    </row>
    <row r="326" spans="8:8">
      <c r="H326" s="45"/>
    </row>
    <row r="327" spans="8:8">
      <c r="H327" s="45"/>
    </row>
    <row r="328" spans="8:8">
      <c r="H328" s="45"/>
    </row>
    <row r="329" spans="8:8">
      <c r="H329" s="45"/>
    </row>
    <row r="330" spans="8:8">
      <c r="H330" s="45"/>
    </row>
    <row r="331" spans="8:8">
      <c r="H331" s="45"/>
    </row>
    <row r="332" spans="8:8">
      <c r="H332" s="45"/>
    </row>
    <row r="333" spans="8:8">
      <c r="H333" s="45"/>
    </row>
    <row r="334" spans="8:8">
      <c r="H334" s="45"/>
    </row>
    <row r="335" spans="8:8">
      <c r="H335" s="45"/>
    </row>
    <row r="336" spans="8:8">
      <c r="H336" s="45"/>
    </row>
    <row r="337" spans="8:8">
      <c r="H337" s="45"/>
    </row>
    <row r="338" spans="8:8">
      <c r="H338" s="45"/>
    </row>
    <row r="339" spans="8:8">
      <c r="H339" s="45"/>
    </row>
    <row r="340" spans="8:8">
      <c r="H340" s="45"/>
    </row>
    <row r="341" spans="8:8">
      <c r="H341" s="45"/>
    </row>
    <row r="342" spans="8:8">
      <c r="H342" s="45"/>
    </row>
    <row r="343" spans="8:8">
      <c r="H343" s="45"/>
    </row>
    <row r="344" spans="8:8">
      <c r="H344" s="45"/>
    </row>
    <row r="345" spans="8:8">
      <c r="H345" s="45"/>
    </row>
    <row r="346" spans="8:8">
      <c r="H346" s="45"/>
    </row>
    <row r="347" spans="8:8">
      <c r="H347" s="45"/>
    </row>
    <row r="348" spans="8:8">
      <c r="H348" s="45"/>
    </row>
    <row r="349" spans="8:8">
      <c r="H349" s="45"/>
    </row>
    <row r="350" spans="8:8">
      <c r="H350" s="45"/>
    </row>
    <row r="351" spans="8:8">
      <c r="H351" s="45"/>
    </row>
    <row r="352" spans="8:8">
      <c r="H352" s="45"/>
    </row>
    <row r="353" spans="8:8">
      <c r="H353" s="45"/>
    </row>
    <row r="354" spans="8:8">
      <c r="H354" s="45"/>
    </row>
    <row r="355" spans="8:8">
      <c r="H355" s="45"/>
    </row>
    <row r="356" spans="8:8">
      <c r="H356" s="45"/>
    </row>
    <row r="357" spans="8:8">
      <c r="H357" s="45"/>
    </row>
    <row r="358" spans="8:8">
      <c r="H358" s="45"/>
    </row>
    <row r="359" spans="8:8">
      <c r="H359" s="45"/>
    </row>
    <row r="360" spans="8:8">
      <c r="H360" s="45"/>
    </row>
    <row r="361" spans="8:8">
      <c r="H361" s="45"/>
    </row>
    <row r="362" spans="8:8">
      <c r="H362" s="45"/>
    </row>
    <row r="363" spans="8:8">
      <c r="H363" s="45"/>
    </row>
    <row r="364" spans="8:8">
      <c r="H364" s="45"/>
    </row>
    <row r="365" spans="8:8">
      <c r="H365" s="45"/>
    </row>
    <row r="366" spans="8:8">
      <c r="H366" s="45"/>
    </row>
    <row r="367" spans="8:8">
      <c r="H367" s="45"/>
    </row>
    <row r="368" spans="8:8">
      <c r="H368" s="45"/>
    </row>
    <row r="369" spans="8:8">
      <c r="H369" s="45"/>
    </row>
    <row r="370" spans="8:8">
      <c r="H370" s="45"/>
    </row>
    <row r="371" spans="8:8">
      <c r="H371" s="45"/>
    </row>
    <row r="372" spans="8:8">
      <c r="H372" s="45"/>
    </row>
    <row r="373" spans="8:8">
      <c r="H373" s="45"/>
    </row>
    <row r="374" spans="8:8">
      <c r="H374" s="45"/>
    </row>
    <row r="375" spans="8:8">
      <c r="H375" s="45"/>
    </row>
    <row r="376" spans="8:8">
      <c r="H376" s="45"/>
    </row>
    <row r="377" spans="8:8">
      <c r="H377" s="45"/>
    </row>
    <row r="378" spans="8:8">
      <c r="H378" s="45"/>
    </row>
    <row r="379" spans="8:8">
      <c r="H379" s="45"/>
    </row>
    <row r="380" spans="8:8">
      <c r="H380" s="45"/>
    </row>
    <row r="381" spans="8:8">
      <c r="H381" s="45"/>
    </row>
    <row r="382" spans="8:8">
      <c r="H382" s="45"/>
    </row>
    <row r="383" spans="8:8">
      <c r="H383" s="45"/>
    </row>
    <row r="384" spans="8:8">
      <c r="H384" s="45"/>
    </row>
    <row r="385" spans="8:8">
      <c r="H385" s="45"/>
    </row>
    <row r="386" spans="8:8">
      <c r="H386" s="45"/>
    </row>
    <row r="387" spans="8:8">
      <c r="H387" s="45"/>
    </row>
    <row r="388" spans="8:8">
      <c r="H388" s="45"/>
    </row>
    <row r="389" spans="8:8">
      <c r="H389" s="45"/>
    </row>
    <row r="390" spans="8:8">
      <c r="H390" s="45"/>
    </row>
    <row r="391" spans="8:8">
      <c r="H391" s="45"/>
    </row>
    <row r="392" spans="8:8">
      <c r="H392" s="45"/>
    </row>
    <row r="393" spans="8:8">
      <c r="H393" s="45"/>
    </row>
    <row r="394" spans="8:8">
      <c r="H394" s="45"/>
    </row>
    <row r="395" spans="8:8">
      <c r="H395" s="45"/>
    </row>
    <row r="396" spans="8:8">
      <c r="H396" s="45"/>
    </row>
    <row r="397" spans="8:8">
      <c r="H397" s="45"/>
    </row>
    <row r="398" spans="8:8">
      <c r="H398" s="45"/>
    </row>
    <row r="399" spans="8:8">
      <c r="H399" s="45"/>
    </row>
    <row r="400" spans="8:8">
      <c r="H400" s="45"/>
    </row>
    <row r="401" spans="8:8">
      <c r="H401" s="45"/>
    </row>
    <row r="402" spans="8:8">
      <c r="H402" s="45"/>
    </row>
    <row r="403" spans="8:8">
      <c r="H403" s="45"/>
    </row>
    <row r="404" spans="8:8">
      <c r="H404" s="45"/>
    </row>
    <row r="405" spans="8:8">
      <c r="H405" s="45"/>
    </row>
    <row r="406" spans="8:8">
      <c r="H406" s="45"/>
    </row>
    <row r="407" spans="8:8">
      <c r="H407" s="45"/>
    </row>
    <row r="408" spans="8:8">
      <c r="H408" s="45"/>
    </row>
    <row r="409" spans="8:8">
      <c r="H409" s="45"/>
    </row>
    <row r="410" spans="8:8">
      <c r="H410" s="45"/>
    </row>
    <row r="411" spans="8:8">
      <c r="H411" s="45"/>
    </row>
    <row r="412" spans="8:8">
      <c r="H412" s="45"/>
    </row>
    <row r="413" spans="8:8">
      <c r="H413" s="45"/>
    </row>
    <row r="414" spans="8:8">
      <c r="H414" s="45"/>
    </row>
    <row r="415" spans="8:8">
      <c r="H415" s="45"/>
    </row>
    <row r="416" spans="8:8">
      <c r="H416" s="45"/>
    </row>
    <row r="417" spans="8:8">
      <c r="H417" s="45"/>
    </row>
    <row r="418" spans="8:8">
      <c r="H418" s="45"/>
    </row>
    <row r="419" spans="8:8">
      <c r="H419" s="45"/>
    </row>
    <row r="420" spans="8:8">
      <c r="H420" s="45"/>
    </row>
    <row r="421" spans="8:8">
      <c r="H421" s="45"/>
    </row>
    <row r="422" spans="8:8">
      <c r="H422" s="45"/>
    </row>
    <row r="423" spans="8:8">
      <c r="H423" s="45"/>
    </row>
    <row r="424" spans="8:8">
      <c r="H424" s="45"/>
    </row>
    <row r="425" spans="8:8">
      <c r="H425" s="45"/>
    </row>
    <row r="426" spans="8:8">
      <c r="H426" s="45"/>
    </row>
    <row r="427" spans="8:8">
      <c r="H427" s="45"/>
    </row>
    <row r="428" spans="8:8">
      <c r="H428" s="45"/>
    </row>
    <row r="429" spans="8:8">
      <c r="H429" s="45"/>
    </row>
    <row r="430" spans="8:8">
      <c r="H430" s="45"/>
    </row>
    <row r="431" spans="8:8">
      <c r="H431" s="45"/>
    </row>
    <row r="432" spans="8:8">
      <c r="H432" s="45"/>
    </row>
    <row r="433" spans="8:8">
      <c r="H433" s="45"/>
    </row>
    <row r="434" spans="8:8">
      <c r="H434" s="45"/>
    </row>
    <row r="435" spans="8:8">
      <c r="H435" s="45"/>
    </row>
    <row r="436" spans="8:8">
      <c r="H436" s="45"/>
    </row>
    <row r="437" spans="8:8">
      <c r="H437" s="45"/>
    </row>
    <row r="438" spans="8:8">
      <c r="H438" s="45"/>
    </row>
    <row r="439" spans="8:8">
      <c r="H439" s="45"/>
    </row>
    <row r="440" spans="8:8">
      <c r="H440" s="45"/>
    </row>
    <row r="441" spans="8:8">
      <c r="H441" s="45"/>
    </row>
    <row r="442" spans="8:8">
      <c r="H442" s="45"/>
    </row>
    <row r="443" spans="8:8">
      <c r="H443" s="45"/>
    </row>
    <row r="444" spans="8:8">
      <c r="H444" s="45"/>
    </row>
    <row r="445" spans="8:8">
      <c r="H445" s="45"/>
    </row>
    <row r="446" spans="8:8">
      <c r="H446" s="45"/>
    </row>
    <row r="447" spans="8:8">
      <c r="H447" s="45"/>
    </row>
    <row r="448" spans="8:8">
      <c r="H448" s="45"/>
    </row>
    <row r="449" spans="8:8">
      <c r="H449" s="45"/>
    </row>
    <row r="450" spans="8:8">
      <c r="H450" s="45"/>
    </row>
    <row r="451" spans="8:8">
      <c r="H451" s="45"/>
    </row>
    <row r="452" spans="8:8">
      <c r="H452" s="45"/>
    </row>
    <row r="453" spans="8:8">
      <c r="H453" s="45"/>
    </row>
    <row r="454" spans="8:8">
      <c r="H454" s="45"/>
    </row>
    <row r="455" spans="8:8">
      <c r="H455" s="45"/>
    </row>
    <row r="456" spans="8:8">
      <c r="H456" s="45"/>
    </row>
    <row r="457" spans="8:8">
      <c r="H457" s="45"/>
    </row>
    <row r="458" spans="8:8">
      <c r="H458" s="45"/>
    </row>
    <row r="459" spans="8:8">
      <c r="H459" s="45"/>
    </row>
    <row r="460" spans="8:8">
      <c r="H460" s="45"/>
    </row>
    <row r="461" spans="8:8">
      <c r="H461" s="45"/>
    </row>
    <row r="462" spans="8:8">
      <c r="H462" s="45"/>
    </row>
    <row r="463" spans="8:8">
      <c r="H463" s="45"/>
    </row>
    <row r="464" spans="8:8">
      <c r="H464" s="45"/>
    </row>
    <row r="465" spans="8:8">
      <c r="H465" s="45"/>
    </row>
    <row r="466" spans="8:8">
      <c r="H466" s="45"/>
    </row>
    <row r="467" spans="8:8">
      <c r="H467" s="45"/>
    </row>
    <row r="468" spans="8:8">
      <c r="H468" s="45"/>
    </row>
    <row r="469" spans="8:8">
      <c r="H469" s="45"/>
    </row>
    <row r="470" spans="8:8">
      <c r="H470" s="45"/>
    </row>
    <row r="471" spans="8:8">
      <c r="H471" s="45"/>
    </row>
    <row r="472" spans="8:8">
      <c r="H472" s="45"/>
    </row>
    <row r="473" spans="8:8">
      <c r="H473" s="45"/>
    </row>
    <row r="474" spans="8:8">
      <c r="H474" s="45"/>
    </row>
    <row r="475" spans="8:8">
      <c r="H475" s="45"/>
    </row>
    <row r="476" spans="8:8">
      <c r="H476" s="45"/>
    </row>
    <row r="477" spans="8:8">
      <c r="H477" s="45"/>
    </row>
    <row r="478" spans="8:8">
      <c r="H478" s="45"/>
    </row>
    <row r="479" spans="8:8">
      <c r="H479" s="45"/>
    </row>
    <row r="480" spans="8:8">
      <c r="H480" s="45"/>
    </row>
    <row r="481" spans="8:8">
      <c r="H481" s="45"/>
    </row>
    <row r="482" spans="8:8">
      <c r="H482" s="45"/>
    </row>
    <row r="483" spans="8:8">
      <c r="H483" s="45"/>
    </row>
    <row r="484" spans="8:8">
      <c r="H484" s="45"/>
    </row>
    <row r="485" spans="8:8">
      <c r="H485" s="45"/>
    </row>
    <row r="486" spans="8:8">
      <c r="H486" s="45"/>
    </row>
    <row r="487" spans="8:8">
      <c r="H487" s="45"/>
    </row>
    <row r="488" spans="8:8">
      <c r="H488" s="45"/>
    </row>
    <row r="489" spans="8:8">
      <c r="H489" s="45"/>
    </row>
    <row r="490" spans="8:8">
      <c r="H490" s="45"/>
    </row>
    <row r="491" spans="8:8">
      <c r="H491" s="45"/>
    </row>
    <row r="492" spans="8:8">
      <c r="H492" s="45"/>
    </row>
    <row r="493" spans="8:8">
      <c r="H493" s="45"/>
    </row>
    <row r="494" spans="8:8">
      <c r="H494" s="45"/>
    </row>
    <row r="495" spans="8:8">
      <c r="H495" s="45"/>
    </row>
    <row r="496" spans="8:8">
      <c r="H496" s="45"/>
    </row>
    <row r="497" spans="8:8">
      <c r="H497" s="45"/>
    </row>
    <row r="498" spans="8:8">
      <c r="H498" s="45"/>
    </row>
    <row r="499" spans="8:8">
      <c r="H499" s="45"/>
    </row>
    <row r="500" spans="8:8">
      <c r="H500" s="45"/>
    </row>
    <row r="501" spans="8:8">
      <c r="H501" s="45"/>
    </row>
    <row r="502" spans="8:8">
      <c r="H502" s="45"/>
    </row>
    <row r="503" spans="8:8">
      <c r="H503" s="45"/>
    </row>
    <row r="504" spans="8:8">
      <c r="H504" s="45"/>
    </row>
    <row r="505" spans="8:8">
      <c r="H505" s="45"/>
    </row>
    <row r="506" spans="8:8">
      <c r="H506" s="45"/>
    </row>
    <row r="507" spans="8:8">
      <c r="H507" s="45"/>
    </row>
    <row r="508" spans="8:8">
      <c r="H508" s="45"/>
    </row>
    <row r="509" spans="8:8">
      <c r="H509" s="45"/>
    </row>
    <row r="510" spans="8:8">
      <c r="H510" s="45"/>
    </row>
    <row r="511" spans="8:8">
      <c r="H511" s="45"/>
    </row>
    <row r="512" spans="8:8">
      <c r="H512" s="45"/>
    </row>
    <row r="513" spans="8:8">
      <c r="H513" s="45"/>
    </row>
    <row r="514" spans="8:8">
      <c r="H514" s="45"/>
    </row>
    <row r="515" spans="8:8">
      <c r="H515" s="45"/>
    </row>
    <row r="516" spans="8:8">
      <c r="H516" s="45"/>
    </row>
    <row r="517" spans="8:8">
      <c r="H517" s="45"/>
    </row>
    <row r="518" spans="8:8">
      <c r="H518" s="45"/>
    </row>
    <row r="519" spans="8:8">
      <c r="H519" s="45"/>
    </row>
    <row r="520" spans="8:8">
      <c r="H520" s="45"/>
    </row>
    <row r="521" spans="8:8">
      <c r="H521" s="45"/>
    </row>
    <row r="522" spans="8:8">
      <c r="H522" s="45"/>
    </row>
    <row r="523" spans="8:8">
      <c r="H523" s="45"/>
    </row>
    <row r="524" spans="8:8">
      <c r="H524" s="45"/>
    </row>
    <row r="525" spans="8:8">
      <c r="H525" s="45"/>
    </row>
    <row r="526" spans="8:8">
      <c r="H526" s="45"/>
    </row>
    <row r="527" spans="8:8">
      <c r="H527" s="45"/>
    </row>
    <row r="528" spans="8:8">
      <c r="H528" s="45"/>
    </row>
    <row r="529" spans="8:8">
      <c r="H529" s="45"/>
    </row>
    <row r="530" spans="8:8">
      <c r="H530" s="45"/>
    </row>
    <row r="531" spans="8:8">
      <c r="H531" s="45"/>
    </row>
    <row r="532" spans="8:8">
      <c r="H532" s="45"/>
    </row>
    <row r="533" spans="8:8">
      <c r="H533" s="45"/>
    </row>
    <row r="534" spans="8:8">
      <c r="H534" s="45"/>
    </row>
    <row r="535" spans="8:8">
      <c r="H535" s="45"/>
    </row>
    <row r="536" spans="8:8">
      <c r="H536" s="45"/>
    </row>
    <row r="537" spans="8:8">
      <c r="H537" s="45"/>
    </row>
    <row r="538" spans="8:8">
      <c r="H538" s="45"/>
    </row>
    <row r="539" spans="8:8">
      <c r="H539" s="45"/>
    </row>
    <row r="540" spans="8:8">
      <c r="H540" s="45"/>
    </row>
    <row r="541" spans="8:8">
      <c r="H541" s="45"/>
    </row>
    <row r="542" spans="8:8">
      <c r="H542" s="45"/>
    </row>
    <row r="543" spans="8:8">
      <c r="H543" s="45"/>
    </row>
    <row r="544" spans="8:8">
      <c r="H544" s="45"/>
    </row>
    <row r="545" spans="8:8">
      <c r="H545" s="45"/>
    </row>
    <row r="546" spans="8:8">
      <c r="H546" s="45"/>
    </row>
    <row r="547" spans="8:8">
      <c r="H547" s="45"/>
    </row>
    <row r="548" spans="8:8">
      <c r="H548" s="45"/>
    </row>
    <row r="549" spans="8:8">
      <c r="H549" s="45"/>
    </row>
    <row r="550" spans="8:8">
      <c r="H550" s="45"/>
    </row>
    <row r="551" spans="8:8">
      <c r="H551" s="45"/>
    </row>
    <row r="552" spans="8:8">
      <c r="H552" s="45"/>
    </row>
    <row r="553" spans="8:8">
      <c r="H553" s="45"/>
    </row>
    <row r="554" spans="8:8">
      <c r="H554" s="45"/>
    </row>
    <row r="555" spans="8:8">
      <c r="H555" s="45"/>
    </row>
    <row r="556" spans="8:8">
      <c r="H556" s="45"/>
    </row>
    <row r="557" spans="8:8">
      <c r="H557" s="45"/>
    </row>
    <row r="558" spans="8:8">
      <c r="H558" s="45"/>
    </row>
    <row r="559" spans="8:8">
      <c r="H559" s="45"/>
    </row>
    <row r="560" spans="8:8">
      <c r="H560" s="45"/>
    </row>
    <row r="561" spans="8:8">
      <c r="H561" s="45"/>
    </row>
    <row r="562" spans="8:8">
      <c r="H562" s="45"/>
    </row>
    <row r="563" spans="8:8">
      <c r="H563" s="45"/>
    </row>
    <row r="564" spans="8:8">
      <c r="H564" s="45"/>
    </row>
    <row r="565" spans="8:8">
      <c r="H565" s="45"/>
    </row>
    <row r="566" spans="8:8">
      <c r="H566" s="45"/>
    </row>
    <row r="567" spans="8:8">
      <c r="H567" s="45"/>
    </row>
    <row r="568" spans="8:8">
      <c r="H568" s="45"/>
    </row>
    <row r="569" spans="8:8">
      <c r="H569" s="45"/>
    </row>
    <row r="570" spans="8:8">
      <c r="H570" s="45"/>
    </row>
    <row r="571" spans="8:8">
      <c r="H571" s="45"/>
    </row>
    <row r="572" spans="8:8">
      <c r="H572" s="45"/>
    </row>
    <row r="573" spans="8:8">
      <c r="H573" s="45"/>
    </row>
    <row r="574" spans="8:8">
      <c r="H574" s="45"/>
    </row>
    <row r="575" spans="8:8">
      <c r="H575" s="45"/>
    </row>
    <row r="576" spans="8:8">
      <c r="H576" s="45"/>
    </row>
    <row r="577" spans="8:8">
      <c r="H577" s="45"/>
    </row>
    <row r="578" spans="8:8">
      <c r="H578" s="45"/>
    </row>
    <row r="579" spans="8:8">
      <c r="H579" s="45"/>
    </row>
    <row r="580" spans="8:8">
      <c r="H580" s="45"/>
    </row>
    <row r="581" spans="8:8">
      <c r="H581" s="45"/>
    </row>
    <row r="582" spans="8:8">
      <c r="H582" s="45"/>
    </row>
    <row r="583" spans="8:8">
      <c r="H583" s="45"/>
    </row>
    <row r="584" spans="8:8">
      <c r="H584" s="45"/>
    </row>
    <row r="585" spans="8:8">
      <c r="H585" s="45"/>
    </row>
    <row r="586" spans="8:8">
      <c r="H586" s="45"/>
    </row>
    <row r="587" spans="8:8">
      <c r="H587" s="45"/>
    </row>
    <row r="588" spans="8:8">
      <c r="H588" s="45"/>
    </row>
    <row r="589" spans="8:8">
      <c r="H589" s="45"/>
    </row>
    <row r="590" spans="8:8">
      <c r="H590" s="45"/>
    </row>
    <row r="591" spans="8:8">
      <c r="H591" s="45"/>
    </row>
    <row r="592" spans="8:8">
      <c r="H592" s="45"/>
    </row>
    <row r="593" spans="8:8">
      <c r="H593" s="45"/>
    </row>
    <row r="594" spans="8:8">
      <c r="H594" s="45"/>
    </row>
    <row r="595" spans="8:8">
      <c r="H595" s="45"/>
    </row>
    <row r="596" spans="8:8">
      <c r="H596" s="45"/>
    </row>
    <row r="597" spans="8:8">
      <c r="H597" s="45"/>
    </row>
    <row r="598" spans="8:8">
      <c r="H598" s="45"/>
    </row>
    <row r="599" spans="8:8">
      <c r="H599" s="45"/>
    </row>
    <row r="600" spans="8:8">
      <c r="H600" s="45"/>
    </row>
    <row r="601" spans="8:8">
      <c r="H601" s="45"/>
    </row>
    <row r="602" spans="8:8">
      <c r="H602" s="45"/>
    </row>
    <row r="603" spans="8:8">
      <c r="H603" s="45"/>
    </row>
    <row r="604" spans="8:8">
      <c r="H604" s="45"/>
    </row>
    <row r="605" spans="8:8">
      <c r="H605" s="45"/>
    </row>
    <row r="606" spans="8:8">
      <c r="H606" s="45"/>
    </row>
    <row r="607" spans="8:8">
      <c r="H607" s="45"/>
    </row>
    <row r="608" spans="8:8">
      <c r="H608" s="45"/>
    </row>
    <row r="609" spans="8:8">
      <c r="H609" s="45"/>
    </row>
    <row r="610" spans="8:8">
      <c r="H610" s="45"/>
    </row>
    <row r="611" spans="8:8">
      <c r="H611" s="45"/>
    </row>
    <row r="612" spans="8:8">
      <c r="H612" s="45"/>
    </row>
    <row r="613" spans="8:8">
      <c r="H613" s="45"/>
    </row>
    <row r="614" spans="8:8">
      <c r="H614" s="45"/>
    </row>
    <row r="615" spans="8:8">
      <c r="H615" s="45"/>
    </row>
    <row r="616" spans="8:8">
      <c r="H616" s="45"/>
    </row>
    <row r="617" spans="8:8">
      <c r="H617" s="45"/>
    </row>
    <row r="618" spans="8:8">
      <c r="H618" s="45"/>
    </row>
    <row r="619" spans="8:8">
      <c r="H619" s="45"/>
    </row>
    <row r="620" spans="8:8">
      <c r="H620" s="45"/>
    </row>
    <row r="621" spans="8:8">
      <c r="H621" s="45"/>
    </row>
    <row r="622" spans="8:8">
      <c r="H622" s="45"/>
    </row>
    <row r="623" spans="8:8">
      <c r="H623" s="45"/>
    </row>
    <row r="624" spans="8:8">
      <c r="H624" s="45"/>
    </row>
    <row r="625" spans="8:8">
      <c r="H625" s="45"/>
    </row>
    <row r="626" spans="8:8">
      <c r="H626" s="45"/>
    </row>
    <row r="627" spans="8:8">
      <c r="H627" s="45"/>
    </row>
    <row r="628" spans="8:8">
      <c r="H628" s="45"/>
    </row>
    <row r="629" spans="8:8">
      <c r="H629" s="45"/>
    </row>
    <row r="630" spans="8:8">
      <c r="H630" s="45"/>
    </row>
    <row r="631" spans="8:8">
      <c r="H631" s="45"/>
    </row>
    <row r="632" spans="8:8">
      <c r="H632" s="45"/>
    </row>
    <row r="633" spans="8:8">
      <c r="H633" s="45"/>
    </row>
    <row r="634" spans="8:8">
      <c r="H634" s="45"/>
    </row>
    <row r="635" spans="8:8">
      <c r="H635" s="45"/>
    </row>
    <row r="636" spans="8:8">
      <c r="H636" s="45"/>
    </row>
    <row r="637" spans="8:8">
      <c r="H637" s="45"/>
    </row>
    <row r="638" spans="8:8">
      <c r="H638" s="45"/>
    </row>
    <row r="639" spans="8:8">
      <c r="H639" s="45"/>
    </row>
    <row r="640" spans="8:8">
      <c r="H640" s="45"/>
    </row>
    <row r="641" spans="8:8">
      <c r="H641" s="45"/>
    </row>
    <row r="642" spans="8:8">
      <c r="H642" s="45"/>
    </row>
    <row r="643" spans="8:8">
      <c r="H643" s="45"/>
    </row>
    <row r="644" spans="8:8">
      <c r="H644" s="45"/>
    </row>
    <row r="645" spans="8:8">
      <c r="H645" s="45"/>
    </row>
    <row r="646" spans="8:8">
      <c r="H646" s="45"/>
    </row>
    <row r="647" spans="8:8">
      <c r="H647" s="45"/>
    </row>
    <row r="648" spans="8:8">
      <c r="H648" s="45"/>
    </row>
    <row r="649" spans="8:8">
      <c r="H649" s="45"/>
    </row>
    <row r="650" spans="8:8">
      <c r="H650" s="45"/>
    </row>
    <row r="651" spans="8:8">
      <c r="H651" s="45"/>
    </row>
    <row r="652" spans="8:8">
      <c r="H652" s="45"/>
    </row>
    <row r="653" spans="8:8">
      <c r="H653" s="45"/>
    </row>
    <row r="654" spans="8:8">
      <c r="H654" s="45"/>
    </row>
    <row r="655" spans="8:8">
      <c r="H655" s="45"/>
    </row>
    <row r="656" spans="8:8">
      <c r="H656" s="45"/>
    </row>
    <row r="657" spans="8:8">
      <c r="H657" s="45"/>
    </row>
    <row r="658" spans="8:8">
      <c r="H658" s="45"/>
    </row>
    <row r="659" spans="8:8">
      <c r="H659" s="45"/>
    </row>
    <row r="660" spans="8:8">
      <c r="H660" s="45"/>
    </row>
    <row r="661" spans="8:8">
      <c r="H661" s="45"/>
    </row>
    <row r="662" spans="8:8">
      <c r="H662" s="45"/>
    </row>
    <row r="663" spans="8:8">
      <c r="H663" s="45"/>
    </row>
    <row r="664" spans="8:8">
      <c r="H664" s="45"/>
    </row>
    <row r="665" spans="8:8">
      <c r="H665" s="45"/>
    </row>
    <row r="666" spans="8:8">
      <c r="H666" s="45"/>
    </row>
    <row r="667" spans="8:8">
      <c r="H667" s="45"/>
    </row>
    <row r="668" spans="8:8">
      <c r="H668" s="45"/>
    </row>
    <row r="669" spans="8:8">
      <c r="H669" s="45"/>
    </row>
    <row r="670" spans="8:8">
      <c r="H670" s="45"/>
    </row>
    <row r="671" spans="8:8">
      <c r="H671" s="45"/>
    </row>
    <row r="672" spans="8:8">
      <c r="H672" s="45"/>
    </row>
    <row r="673" spans="8:8">
      <c r="H673" s="45"/>
    </row>
    <row r="674" spans="8:8">
      <c r="H674" s="45"/>
    </row>
    <row r="675" spans="8:8">
      <c r="H675" s="45"/>
    </row>
    <row r="676" spans="8:8">
      <c r="H676" s="45"/>
    </row>
    <row r="677" spans="8:8">
      <c r="H677" s="45"/>
    </row>
    <row r="678" spans="8:8">
      <c r="H678" s="45"/>
    </row>
    <row r="679" spans="8:8">
      <c r="H679" s="45"/>
    </row>
    <row r="680" spans="8:8">
      <c r="H680" s="45"/>
    </row>
    <row r="681" spans="8:8">
      <c r="H681" s="45"/>
    </row>
    <row r="682" spans="8:8">
      <c r="H682" s="45"/>
    </row>
    <row r="683" spans="8:8">
      <c r="H683" s="45"/>
    </row>
    <row r="684" spans="8:8">
      <c r="H684" s="45"/>
    </row>
    <row r="685" spans="8:8">
      <c r="H685" s="45"/>
    </row>
    <row r="686" spans="8:8">
      <c r="H686" s="45"/>
    </row>
    <row r="687" spans="8:8">
      <c r="H687" s="45"/>
    </row>
    <row r="688" spans="8:8">
      <c r="H688" s="45"/>
    </row>
    <row r="689" spans="8:8">
      <c r="H689" s="45"/>
    </row>
    <row r="690" spans="8:8">
      <c r="H690" s="45"/>
    </row>
    <row r="691" spans="8:8">
      <c r="H691" s="45"/>
    </row>
    <row r="692" spans="8:8">
      <c r="H692" s="45"/>
    </row>
    <row r="693" spans="8:8">
      <c r="H693" s="45"/>
    </row>
    <row r="694" spans="8:8">
      <c r="H694" s="45"/>
    </row>
    <row r="695" spans="8:8">
      <c r="H695" s="45"/>
    </row>
    <row r="696" spans="8:8">
      <c r="H696" s="45"/>
    </row>
    <row r="697" spans="8:8">
      <c r="H697" s="45"/>
    </row>
    <row r="698" spans="8:8">
      <c r="H698" s="45"/>
    </row>
    <row r="699" spans="8:8">
      <c r="H699" s="45"/>
    </row>
    <row r="700" spans="8:8">
      <c r="H700" s="45"/>
    </row>
    <row r="701" spans="8:8">
      <c r="H701" s="45"/>
    </row>
    <row r="702" spans="8:8">
      <c r="H702" s="45"/>
    </row>
    <row r="703" spans="8:8">
      <c r="H703" s="45"/>
    </row>
    <row r="704" spans="8:8">
      <c r="H704" s="45"/>
    </row>
    <row r="705" spans="8:8">
      <c r="H705" s="45"/>
    </row>
    <row r="706" spans="8:8">
      <c r="H706" s="45"/>
    </row>
    <row r="707" spans="8:8">
      <c r="H707" s="45"/>
    </row>
    <row r="708" spans="8:8">
      <c r="H708" s="45"/>
    </row>
    <row r="709" spans="8:8">
      <c r="H709" s="45"/>
    </row>
    <row r="710" spans="8:8">
      <c r="H710" s="45"/>
    </row>
    <row r="711" spans="8:8">
      <c r="H711" s="45"/>
    </row>
    <row r="712" spans="8:8">
      <c r="H712" s="45"/>
    </row>
    <row r="713" spans="8:8">
      <c r="H713" s="45"/>
    </row>
    <row r="714" spans="8:8">
      <c r="H714" s="45"/>
    </row>
    <row r="715" spans="8:8">
      <c r="H715" s="45"/>
    </row>
    <row r="716" spans="8:8">
      <c r="H716" s="45"/>
    </row>
    <row r="717" spans="8:8">
      <c r="H717" s="45"/>
    </row>
    <row r="718" spans="8:8">
      <c r="H718" s="45"/>
    </row>
    <row r="719" spans="8:8">
      <c r="H719" s="45"/>
    </row>
    <row r="720" spans="8:8">
      <c r="H720" s="45"/>
    </row>
    <row r="721" spans="8:8">
      <c r="H721" s="45"/>
    </row>
    <row r="722" spans="8:8">
      <c r="H722" s="45"/>
    </row>
    <row r="723" spans="8:8">
      <c r="H723" s="45"/>
    </row>
    <row r="724" spans="8:8">
      <c r="H724" s="45"/>
    </row>
    <row r="725" spans="8:8">
      <c r="H725" s="45"/>
    </row>
    <row r="726" spans="8:8">
      <c r="H726" s="45"/>
    </row>
    <row r="727" spans="8:8">
      <c r="H727" s="45"/>
    </row>
    <row r="728" spans="8:8">
      <c r="H728" s="45"/>
    </row>
    <row r="729" spans="8:8">
      <c r="H729" s="45"/>
    </row>
    <row r="730" spans="8:8">
      <c r="H730" s="45"/>
    </row>
    <row r="731" spans="8:8">
      <c r="H731" s="45"/>
    </row>
    <row r="732" spans="8:8">
      <c r="H732" s="45"/>
    </row>
    <row r="733" spans="8:8">
      <c r="H733" s="45"/>
    </row>
    <row r="734" spans="8:8">
      <c r="H734" s="45"/>
    </row>
    <row r="735" spans="8:8">
      <c r="H735" s="45"/>
    </row>
    <row r="736" spans="8:8">
      <c r="H736" s="45"/>
    </row>
    <row r="737" spans="8:8">
      <c r="H737" s="45"/>
    </row>
    <row r="738" spans="8:8">
      <c r="H738" s="45"/>
    </row>
    <row r="739" spans="8:8">
      <c r="H739" s="45"/>
    </row>
    <row r="740" spans="8:8">
      <c r="H740" s="45"/>
    </row>
    <row r="741" spans="8:8">
      <c r="H741" s="45"/>
    </row>
    <row r="742" spans="8:8">
      <c r="H742" s="45"/>
    </row>
    <row r="743" spans="8:8">
      <c r="H743" s="45"/>
    </row>
    <row r="744" spans="8:8">
      <c r="H744" s="45"/>
    </row>
    <row r="745" spans="8:8">
      <c r="H745" s="45"/>
    </row>
    <row r="746" spans="8:8">
      <c r="H746" s="45"/>
    </row>
    <row r="747" spans="8:8">
      <c r="H747" s="45"/>
    </row>
    <row r="748" spans="8:8">
      <c r="H748" s="45"/>
    </row>
    <row r="749" spans="8:8">
      <c r="H749" s="45"/>
    </row>
    <row r="750" spans="8:8">
      <c r="H750" s="45"/>
    </row>
    <row r="751" spans="8:8">
      <c r="H751" s="45"/>
    </row>
    <row r="752" spans="8:8">
      <c r="H752" s="45"/>
    </row>
    <row r="753" spans="8:8">
      <c r="H753" s="45"/>
    </row>
    <row r="754" spans="8:8">
      <c r="H754" s="45"/>
    </row>
    <row r="755" spans="8:8">
      <c r="H755" s="45"/>
    </row>
    <row r="756" spans="8:8">
      <c r="H756" s="45"/>
    </row>
    <row r="757" spans="8:8">
      <c r="H757" s="45"/>
    </row>
    <row r="758" spans="8:8">
      <c r="H758" s="45"/>
    </row>
    <row r="759" spans="8:8">
      <c r="H759" s="45"/>
    </row>
    <row r="760" spans="8:8">
      <c r="H760" s="45"/>
    </row>
    <row r="761" spans="8:8">
      <c r="H761" s="45"/>
    </row>
    <row r="762" spans="8:8">
      <c r="H762" s="45"/>
    </row>
    <row r="763" spans="8:8">
      <c r="H763" s="45"/>
    </row>
    <row r="764" spans="8:8">
      <c r="H764" s="45"/>
    </row>
    <row r="765" spans="8:8">
      <c r="H765" s="45"/>
    </row>
    <row r="766" spans="8:8">
      <c r="H766" s="45"/>
    </row>
    <row r="767" spans="8:8">
      <c r="H767" s="45"/>
    </row>
    <row r="768" spans="8:8">
      <c r="H768" s="45"/>
    </row>
    <row r="769" spans="8:8">
      <c r="H769" s="45"/>
    </row>
    <row r="770" spans="8:8">
      <c r="H770" s="45"/>
    </row>
    <row r="771" spans="8:8">
      <c r="H771" s="45"/>
    </row>
    <row r="772" spans="8:8">
      <c r="H772" s="45"/>
    </row>
    <row r="773" spans="8:8">
      <c r="H773" s="45"/>
    </row>
    <row r="774" spans="8:8">
      <c r="H774" s="45"/>
    </row>
    <row r="775" spans="8:8">
      <c r="H775" s="45"/>
    </row>
    <row r="776" spans="8:8">
      <c r="H776" s="45"/>
    </row>
    <row r="777" spans="8:8">
      <c r="H777" s="45"/>
    </row>
    <row r="778" spans="8:8">
      <c r="H778" s="45"/>
    </row>
    <row r="779" spans="8:8">
      <c r="H779" s="45"/>
    </row>
    <row r="780" spans="8:8">
      <c r="H780" s="45"/>
    </row>
    <row r="781" spans="8:8">
      <c r="H781" s="45"/>
    </row>
    <row r="782" spans="8:8">
      <c r="H782" s="45"/>
    </row>
    <row r="783" spans="8:8">
      <c r="H783" s="45"/>
    </row>
    <row r="784" spans="8:8">
      <c r="H784" s="45"/>
    </row>
    <row r="785" spans="8:8">
      <c r="H785" s="45"/>
    </row>
    <row r="786" spans="8:8">
      <c r="H786" s="45"/>
    </row>
    <row r="787" spans="8:8">
      <c r="H787" s="45"/>
    </row>
    <row r="788" spans="8:8">
      <c r="H788" s="45"/>
    </row>
    <row r="789" spans="8:8">
      <c r="H789" s="45"/>
    </row>
    <row r="790" spans="8:8">
      <c r="H790" s="45"/>
    </row>
    <row r="791" spans="8:8">
      <c r="H791" s="45"/>
    </row>
    <row r="792" spans="8:8">
      <c r="H792" s="45"/>
    </row>
    <row r="793" spans="8:8">
      <c r="H793" s="45"/>
    </row>
    <row r="794" spans="8:8">
      <c r="H794" s="45"/>
    </row>
    <row r="795" spans="8:8">
      <c r="H795" s="45"/>
    </row>
    <row r="796" spans="8:8">
      <c r="H796" s="45"/>
    </row>
    <row r="797" spans="8:8">
      <c r="H797" s="45"/>
    </row>
    <row r="798" spans="8:8">
      <c r="H798" s="45"/>
    </row>
    <row r="799" spans="8:8">
      <c r="H799" s="45"/>
    </row>
    <row r="800" spans="8:8">
      <c r="H800" s="45"/>
    </row>
    <row r="801" spans="8:8">
      <c r="H801" s="45"/>
    </row>
    <row r="802" spans="8:8">
      <c r="H802" s="45"/>
    </row>
    <row r="803" spans="8:8">
      <c r="H803" s="45"/>
    </row>
    <row r="804" spans="8:8">
      <c r="H804" s="45"/>
    </row>
    <row r="805" spans="8:8">
      <c r="H805" s="45"/>
    </row>
    <row r="806" spans="8:8">
      <c r="H806" s="45"/>
    </row>
    <row r="807" spans="8:8">
      <c r="H807" s="45"/>
    </row>
    <row r="808" spans="8:8">
      <c r="H808" s="45"/>
    </row>
    <row r="809" spans="8:8">
      <c r="H809" s="45"/>
    </row>
    <row r="810" spans="8:8">
      <c r="H810" s="45"/>
    </row>
    <row r="811" spans="8:8">
      <c r="H811" s="45"/>
    </row>
    <row r="812" spans="8:8">
      <c r="H812" s="45"/>
    </row>
    <row r="813" spans="8:8">
      <c r="H813" s="45"/>
    </row>
    <row r="814" spans="8:8">
      <c r="H814" s="45"/>
    </row>
    <row r="815" spans="8:8">
      <c r="H815" s="45"/>
    </row>
    <row r="816" spans="8:8">
      <c r="H816" s="45"/>
    </row>
    <row r="817" spans="8:8">
      <c r="H817" s="45"/>
    </row>
    <row r="818" spans="8:8">
      <c r="H818" s="45"/>
    </row>
    <row r="819" spans="8:8">
      <c r="H819" s="45"/>
    </row>
    <row r="820" spans="8:8">
      <c r="H820" s="45"/>
    </row>
    <row r="821" spans="8:8">
      <c r="H821" s="45"/>
    </row>
    <row r="822" spans="8:8">
      <c r="H822" s="45"/>
    </row>
    <row r="823" spans="8:8">
      <c r="H823" s="45"/>
    </row>
    <row r="824" spans="8:8">
      <c r="H824" s="45"/>
    </row>
    <row r="825" spans="8:8">
      <c r="H825" s="45"/>
    </row>
    <row r="826" spans="8:8">
      <c r="H826" s="45"/>
    </row>
    <row r="827" spans="8:8">
      <c r="H827" s="45"/>
    </row>
    <row r="828" spans="8:8">
      <c r="H828" s="45"/>
    </row>
    <row r="829" spans="8:8">
      <c r="H829" s="45"/>
    </row>
    <row r="830" spans="8:8">
      <c r="H830" s="45"/>
    </row>
    <row r="831" spans="8:8">
      <c r="H831" s="45"/>
    </row>
    <row r="832" spans="8:8">
      <c r="H832" s="45"/>
    </row>
    <row r="833" spans="8:8">
      <c r="H833" s="45"/>
    </row>
    <row r="834" spans="8:8">
      <c r="H834" s="45"/>
    </row>
    <row r="835" spans="8:8">
      <c r="H835" s="45"/>
    </row>
    <row r="836" spans="8:8">
      <c r="H836" s="45"/>
    </row>
    <row r="837" spans="8:8">
      <c r="H837" s="45"/>
    </row>
    <row r="838" spans="8:8">
      <c r="H838" s="45"/>
    </row>
    <row r="839" spans="8:8">
      <c r="H839" s="45"/>
    </row>
    <row r="840" spans="8:8">
      <c r="H840" s="45"/>
    </row>
    <row r="841" spans="8:8">
      <c r="H841" s="45"/>
    </row>
    <row r="842" spans="8:8">
      <c r="H842" s="45"/>
    </row>
    <row r="843" spans="8:8">
      <c r="H843" s="45"/>
    </row>
    <row r="844" spans="8:8">
      <c r="H844" s="45"/>
    </row>
    <row r="845" spans="8:8">
      <c r="H845" s="45"/>
    </row>
    <row r="846" spans="8:8">
      <c r="H846" s="45"/>
    </row>
    <row r="847" spans="8:8">
      <c r="H847" s="45"/>
    </row>
    <row r="848" spans="8:8">
      <c r="H848" s="45"/>
    </row>
    <row r="849" spans="8:8">
      <c r="H849" s="45"/>
    </row>
    <row r="850" spans="8:8">
      <c r="H850" s="45"/>
    </row>
    <row r="851" spans="8:8">
      <c r="H851" s="45"/>
    </row>
    <row r="852" spans="8:8">
      <c r="H852" s="45"/>
    </row>
    <row r="853" spans="8:8">
      <c r="H853" s="45"/>
    </row>
    <row r="854" spans="8:8">
      <c r="H854" s="45"/>
    </row>
    <row r="855" spans="8:8">
      <c r="H855" s="45"/>
    </row>
    <row r="856" spans="8:8">
      <c r="H856" s="45"/>
    </row>
    <row r="857" spans="8:8">
      <c r="H857" s="45"/>
    </row>
    <row r="858" spans="8:8">
      <c r="H858" s="45"/>
    </row>
    <row r="859" spans="8:8">
      <c r="H859" s="45"/>
    </row>
    <row r="860" spans="8:8">
      <c r="H860" s="45"/>
    </row>
    <row r="861" spans="8:8">
      <c r="H861" s="45"/>
    </row>
    <row r="862" spans="8:8">
      <c r="H862" s="45"/>
    </row>
    <row r="863" spans="8:8">
      <c r="H863" s="45"/>
    </row>
    <row r="864" spans="8:8">
      <c r="H864" s="45"/>
    </row>
    <row r="865" spans="8:8">
      <c r="H865" s="45"/>
    </row>
    <row r="866" spans="8:8">
      <c r="H866" s="45"/>
    </row>
    <row r="867" spans="8:8">
      <c r="H867" s="45"/>
    </row>
    <row r="868" spans="8:8">
      <c r="H868" s="45"/>
    </row>
    <row r="869" spans="8:8">
      <c r="H869" s="45"/>
    </row>
    <row r="870" spans="8:8">
      <c r="H870" s="45"/>
    </row>
    <row r="871" spans="8:8">
      <c r="H871" s="45"/>
    </row>
    <row r="872" spans="8:8">
      <c r="H872" s="45"/>
    </row>
    <row r="873" spans="8:8">
      <c r="H873" s="45"/>
    </row>
    <row r="874" spans="8:8">
      <c r="H874" s="45"/>
    </row>
    <row r="875" spans="8:8">
      <c r="H875" s="45"/>
    </row>
    <row r="876" spans="8:8">
      <c r="H876" s="45"/>
    </row>
    <row r="877" spans="8:8">
      <c r="H877" s="45"/>
    </row>
    <row r="878" spans="8:8">
      <c r="H878" s="45"/>
    </row>
    <row r="879" spans="8:8">
      <c r="H879" s="45"/>
    </row>
    <row r="880" spans="8:8">
      <c r="H880" s="45"/>
    </row>
    <row r="881" spans="8:8">
      <c r="H881" s="45"/>
    </row>
    <row r="882" spans="8:8">
      <c r="H882" s="45"/>
    </row>
    <row r="883" spans="8:8">
      <c r="H883" s="45"/>
    </row>
    <row r="884" spans="8:8">
      <c r="H884" s="45"/>
    </row>
    <row r="885" spans="8:8">
      <c r="H885" s="45"/>
    </row>
    <row r="886" spans="8:8">
      <c r="H886" s="45"/>
    </row>
    <row r="887" spans="8:8">
      <c r="H887" s="45"/>
    </row>
    <row r="888" spans="8:8">
      <c r="H888" s="45"/>
    </row>
    <row r="889" spans="8:8">
      <c r="H889" s="45"/>
    </row>
    <row r="890" spans="8:8">
      <c r="H890" s="45"/>
    </row>
    <row r="891" spans="8:8">
      <c r="H891" s="45"/>
    </row>
    <row r="892" spans="8:8">
      <c r="H892" s="45"/>
    </row>
    <row r="893" spans="8:8">
      <c r="H893" s="45"/>
    </row>
    <row r="894" spans="8:8">
      <c r="H894" s="45"/>
    </row>
    <row r="895" spans="8:8">
      <c r="H895" s="45"/>
    </row>
    <row r="896" spans="8:8">
      <c r="H896" s="45"/>
    </row>
    <row r="897" spans="8:8">
      <c r="H897" s="45"/>
    </row>
    <row r="898" spans="8:8">
      <c r="H898" s="45"/>
    </row>
    <row r="899" spans="8:8">
      <c r="H899" s="45"/>
    </row>
    <row r="900" spans="8:8">
      <c r="H900" s="45"/>
    </row>
    <row r="901" spans="8:8">
      <c r="H901" s="45"/>
    </row>
    <row r="902" spans="8:8">
      <c r="H902" s="45"/>
    </row>
    <row r="903" spans="8:8">
      <c r="H903" s="45"/>
    </row>
    <row r="904" spans="8:8">
      <c r="H904" s="45"/>
    </row>
    <row r="905" spans="8:8">
      <c r="H905" s="45"/>
    </row>
    <row r="906" spans="8:8">
      <c r="H906" s="45"/>
    </row>
    <row r="907" spans="8:8">
      <c r="H907" s="45"/>
    </row>
    <row r="908" spans="8:8">
      <c r="H908" s="45"/>
    </row>
    <row r="909" spans="8:8">
      <c r="H909" s="45"/>
    </row>
    <row r="910" spans="8:8">
      <c r="H910" s="45"/>
    </row>
    <row r="911" spans="8:8">
      <c r="H911" s="45"/>
    </row>
    <row r="912" spans="8:8">
      <c r="H912" s="45"/>
    </row>
    <row r="913" spans="8:8">
      <c r="H913" s="45"/>
    </row>
    <row r="914" spans="8:8">
      <c r="H914" s="45"/>
    </row>
    <row r="915" spans="8:8">
      <c r="H915" s="45"/>
    </row>
    <row r="916" spans="8:8">
      <c r="H916" s="45"/>
    </row>
    <row r="917" spans="8:8">
      <c r="H917" s="45"/>
    </row>
    <row r="918" spans="8:8">
      <c r="H918" s="45"/>
    </row>
    <row r="919" spans="8:8">
      <c r="H919" s="45"/>
    </row>
    <row r="920" spans="8:8">
      <c r="H920" s="45"/>
    </row>
    <row r="921" spans="8:8">
      <c r="H921" s="45"/>
    </row>
    <row r="922" spans="8:8">
      <c r="H922" s="45"/>
    </row>
    <row r="923" spans="8:8">
      <c r="H923" s="45"/>
    </row>
    <row r="924" spans="8:8">
      <c r="H924" s="45"/>
    </row>
    <row r="925" spans="8:8">
      <c r="H925" s="45"/>
    </row>
    <row r="926" spans="8:8">
      <c r="H926" s="45"/>
    </row>
    <row r="927" spans="8:8">
      <c r="H927" s="45"/>
    </row>
    <row r="928" spans="8:8">
      <c r="H928" s="45"/>
    </row>
    <row r="929" spans="8:8">
      <c r="H929" s="45"/>
    </row>
    <row r="930" spans="8:8">
      <c r="H930" s="45"/>
    </row>
    <row r="931" spans="8:8">
      <c r="H931" s="45"/>
    </row>
    <row r="932" spans="8:8">
      <c r="H932" s="45"/>
    </row>
    <row r="933" spans="8:8">
      <c r="H933" s="45"/>
    </row>
    <row r="934" spans="8:8">
      <c r="H934" s="45"/>
    </row>
    <row r="935" spans="8:8">
      <c r="H935" s="45"/>
    </row>
    <row r="936" spans="8:8">
      <c r="H936" s="45"/>
    </row>
    <row r="937" spans="8:8">
      <c r="H937" s="45"/>
    </row>
    <row r="938" spans="8:8">
      <c r="H938" s="45"/>
    </row>
    <row r="939" spans="8:8">
      <c r="H939" s="45"/>
    </row>
    <row r="940" spans="8:8">
      <c r="H940" s="45"/>
    </row>
    <row r="941" spans="8:8">
      <c r="H941" s="45"/>
    </row>
    <row r="942" spans="8:8">
      <c r="H942" s="45"/>
    </row>
    <row r="943" spans="8:8">
      <c r="H943" s="45"/>
    </row>
    <row r="944" spans="8:8">
      <c r="H944" s="45"/>
    </row>
    <row r="945" spans="8:8">
      <c r="H945" s="45"/>
    </row>
    <row r="946" spans="8:8">
      <c r="H946" s="45"/>
    </row>
    <row r="947" spans="8:8">
      <c r="H947" s="45"/>
    </row>
    <row r="948" spans="8:8">
      <c r="H948" s="45"/>
    </row>
    <row r="949" spans="8:8">
      <c r="H949" s="45"/>
    </row>
    <row r="950" spans="8:8">
      <c r="H950" s="45"/>
    </row>
    <row r="951" spans="8:8">
      <c r="H951" s="45"/>
    </row>
    <row r="952" spans="8:8">
      <c r="H952" s="45"/>
    </row>
    <row r="953" spans="8:8">
      <c r="H953" s="45"/>
    </row>
    <row r="954" spans="8:8">
      <c r="H954" s="45"/>
    </row>
    <row r="955" spans="8:8">
      <c r="H955" s="45"/>
    </row>
    <row r="956" spans="8:8">
      <c r="H956" s="45"/>
    </row>
    <row r="957" spans="8:8">
      <c r="H957" s="45"/>
    </row>
    <row r="958" spans="8:8">
      <c r="H958" s="45"/>
    </row>
    <row r="959" spans="8:8">
      <c r="H959" s="45"/>
    </row>
    <row r="960" spans="8:8">
      <c r="H960" s="45"/>
    </row>
    <row r="961" spans="8:8">
      <c r="H961" s="45"/>
    </row>
    <row r="962" spans="8:8">
      <c r="H962" s="45"/>
    </row>
    <row r="963" spans="8:8">
      <c r="H963" s="45"/>
    </row>
    <row r="964" spans="8:8">
      <c r="H964" s="45"/>
    </row>
    <row r="965" spans="8:8">
      <c r="H965" s="45"/>
    </row>
    <row r="966" spans="8:8">
      <c r="H966" s="45"/>
    </row>
    <row r="967" spans="8:8">
      <c r="H967" s="45"/>
    </row>
    <row r="968" spans="8:8">
      <c r="H968" s="45"/>
    </row>
    <row r="969" spans="8:8">
      <c r="H969" s="45"/>
    </row>
    <row r="970" spans="8:8">
      <c r="H970" s="45"/>
    </row>
    <row r="971" spans="8:8">
      <c r="H971" s="45"/>
    </row>
    <row r="972" spans="8:8">
      <c r="H972" s="45"/>
    </row>
    <row r="973" spans="8:8">
      <c r="H973" s="45"/>
    </row>
    <row r="974" spans="8:8">
      <c r="H974" s="45"/>
    </row>
    <row r="975" spans="8:8">
      <c r="H975" s="45"/>
    </row>
    <row r="976" spans="8:8">
      <c r="H976" s="45"/>
    </row>
    <row r="977" spans="8:8">
      <c r="H977" s="45"/>
    </row>
    <row r="978" spans="8:8">
      <c r="H978" s="45"/>
    </row>
    <row r="979" spans="8:8">
      <c r="H979" s="45"/>
    </row>
    <row r="980" spans="8:8">
      <c r="H980" s="45"/>
    </row>
    <row r="981" spans="8:8">
      <c r="H981" s="45"/>
    </row>
    <row r="982" spans="8:8">
      <c r="H982" s="45"/>
    </row>
    <row r="983" spans="8:8">
      <c r="H983" s="45"/>
    </row>
    <row r="984" spans="8:8">
      <c r="H984" s="45"/>
    </row>
    <row r="985" spans="8:8">
      <c r="H985" s="45"/>
    </row>
    <row r="986" spans="8:8">
      <c r="H986" s="45"/>
    </row>
    <row r="987" spans="8:8">
      <c r="H987" s="45"/>
    </row>
    <row r="988" spans="8:8">
      <c r="H988" s="45"/>
    </row>
    <row r="989" spans="8:8">
      <c r="H989" s="45"/>
    </row>
    <row r="990" spans="8:8">
      <c r="H990" s="45"/>
    </row>
    <row r="991" spans="8:8">
      <c r="H991" s="45"/>
    </row>
    <row r="992" spans="8:8">
      <c r="H992" s="45"/>
    </row>
    <row r="993" spans="8:8">
      <c r="H993" s="45"/>
    </row>
    <row r="994" spans="8:8">
      <c r="H994" s="45"/>
    </row>
    <row r="995" spans="8:8">
      <c r="H995" s="45"/>
    </row>
    <row r="996" spans="8:8">
      <c r="H996" s="45"/>
    </row>
    <row r="997" spans="8:8">
      <c r="H997" s="45"/>
    </row>
    <row r="998" spans="8:8">
      <c r="H998" s="45"/>
    </row>
    <row r="999" spans="8:8">
      <c r="H999" s="45"/>
    </row>
    <row r="1000" spans="8:8">
      <c r="H1000" s="45"/>
    </row>
    <row r="1001" spans="8:8">
      <c r="H1001" s="45"/>
    </row>
    <row r="1002" spans="8:8">
      <c r="H1002" s="45"/>
    </row>
    <row r="1003" spans="8:8">
      <c r="H1003" s="45"/>
    </row>
    <row r="1004" spans="8:8">
      <c r="H1004" s="45"/>
    </row>
    <row r="1005" spans="8:8">
      <c r="H1005" s="45"/>
    </row>
    <row r="1006" spans="8:8">
      <c r="H1006" s="45"/>
    </row>
    <row r="1007" spans="8:8">
      <c r="H1007" s="45"/>
    </row>
    <row r="1008" spans="8:8">
      <c r="H1008" s="45"/>
    </row>
    <row r="1009" spans="8:8">
      <c r="H1009" s="45"/>
    </row>
    <row r="1010" spans="8:8">
      <c r="H1010" s="45"/>
    </row>
    <row r="1011" spans="8:8">
      <c r="H1011" s="45"/>
    </row>
    <row r="1012" spans="8:8">
      <c r="H1012" s="45"/>
    </row>
    <row r="1013" spans="8:8">
      <c r="H1013" s="45"/>
    </row>
    <row r="1014" spans="8:8">
      <c r="H1014" s="45"/>
    </row>
    <row r="1015" spans="8:8">
      <c r="H1015" s="45"/>
    </row>
    <row r="1016" spans="8:8">
      <c r="H1016" s="45"/>
    </row>
    <row r="1017" spans="8:8">
      <c r="H1017" s="45"/>
    </row>
    <row r="1018" spans="8:8">
      <c r="H1018" s="45"/>
    </row>
    <row r="1019" spans="8:8">
      <c r="H1019" s="45"/>
    </row>
    <row r="1020" spans="8:8">
      <c r="H1020" s="45"/>
    </row>
    <row r="1021" spans="8:8">
      <c r="H1021" s="45"/>
    </row>
    <row r="1022" spans="8:8">
      <c r="H1022" s="45"/>
    </row>
    <row r="1023" spans="8:8">
      <c r="H1023" s="45"/>
    </row>
    <row r="1024" spans="8:8">
      <c r="H1024" s="45"/>
    </row>
    <row r="1025" spans="8:8">
      <c r="H1025" s="45"/>
    </row>
    <row r="1026" spans="8:8">
      <c r="H1026" s="45"/>
    </row>
    <row r="1027" spans="8:8">
      <c r="H1027" s="45"/>
    </row>
    <row r="1028" spans="8:8">
      <c r="H1028" s="45"/>
    </row>
    <row r="1029" spans="8:8">
      <c r="H1029" s="45"/>
    </row>
    <row r="1030" spans="8:8">
      <c r="H1030" s="45"/>
    </row>
    <row r="1031" spans="8:8">
      <c r="H1031" s="45"/>
    </row>
    <row r="1032" spans="8:8">
      <c r="H1032" s="45"/>
    </row>
    <row r="1033" spans="8:8">
      <c r="H1033" s="45"/>
    </row>
    <row r="1034" spans="8:8">
      <c r="H1034" s="45"/>
    </row>
    <row r="1035" spans="8:8">
      <c r="H1035" s="45"/>
    </row>
    <row r="1036" spans="8:8">
      <c r="H1036" s="45"/>
    </row>
    <row r="1037" spans="8:8">
      <c r="H1037" s="45"/>
    </row>
    <row r="1038" spans="8:8">
      <c r="H1038" s="45"/>
    </row>
    <row r="1039" spans="8:8">
      <c r="H1039" s="45"/>
    </row>
    <row r="1040" spans="8:8">
      <c r="H1040" s="45"/>
    </row>
    <row r="1041" spans="8:8">
      <c r="H1041" s="45"/>
    </row>
    <row r="1042" spans="8:8">
      <c r="H1042" s="45"/>
    </row>
    <row r="1043" spans="8:8">
      <c r="H1043" s="45"/>
    </row>
    <row r="1044" spans="8:8">
      <c r="H1044" s="45"/>
    </row>
    <row r="1045" spans="8:8">
      <c r="H1045" s="45"/>
    </row>
    <row r="1046" spans="8:8">
      <c r="H1046" s="45"/>
    </row>
    <row r="1047" spans="8:8">
      <c r="H1047" s="45"/>
    </row>
    <row r="1048" spans="8:8">
      <c r="H1048" s="45"/>
    </row>
    <row r="1049" spans="8:8">
      <c r="H1049" s="45"/>
    </row>
    <row r="1050" spans="8:8">
      <c r="H1050" s="45"/>
    </row>
    <row r="1051" spans="8:8">
      <c r="H1051" s="45"/>
    </row>
    <row r="1052" spans="8:8">
      <c r="H1052" s="45"/>
    </row>
  </sheetData>
  <autoFilter xmlns:etc="http://www.wps.cn/officeDocument/2017/etCustomData" ref="A2:X71" etc:filterBottomFollowUsedRange="0">
    <extLst/>
  </autoFilter>
  <conditionalFormatting sqref="A3:X1000">
    <cfRule type="expression" dxfId="0" priority="1">
      <formula>RIGHT($A3,2)="退款"</formula>
    </cfRule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6"/>
  <sheetViews>
    <sheetView topLeftCell="E1" workbookViewId="0">
      <pane ySplit="2" topLeftCell="A3" activePane="bottomLeft" state="frozen"/>
      <selection/>
      <selection pane="bottomLeft" activeCell="S3" sqref="S3"/>
    </sheetView>
  </sheetViews>
  <sheetFormatPr defaultColWidth="8.725" defaultRowHeight="13.5"/>
  <cols>
    <col min="1" max="1" width="12.9083333333333" customWidth="1"/>
    <col min="2" max="2" width="24.1833333333333" style="4" customWidth="1"/>
    <col min="3" max="3" width="5.54166666666667" customWidth="1"/>
    <col min="4" max="4" width="28.6333333333333" customWidth="1"/>
    <col min="5" max="5" width="14" style="3" customWidth="1"/>
    <col min="6" max="6" width="12.8166666666667" style="3" customWidth="1"/>
    <col min="7" max="7" width="11.8166666666667" customWidth="1"/>
    <col min="8" max="8" width="8.45833333333333" customWidth="1"/>
    <col min="9" max="9" width="12.9083333333333" style="3" customWidth="1"/>
    <col min="10" max="10" width="11.8166666666667" style="3" customWidth="1"/>
    <col min="11" max="11" width="12.8166666666667" style="3" customWidth="1"/>
    <col min="12" max="12" width="12.9083333333333" style="3" customWidth="1"/>
    <col min="13" max="13" width="8.45833333333333" style="3" customWidth="1"/>
    <col min="14" max="14" width="10.6333333333333" customWidth="1"/>
    <col min="15" max="15" width="11.8166666666667" style="3" customWidth="1"/>
    <col min="16" max="16" width="12.9083333333333" style="3" customWidth="1"/>
    <col min="17" max="17" width="11.8166666666667" style="3" customWidth="1"/>
    <col min="18" max="18" width="9.54166666666667" style="3" customWidth="1"/>
    <col min="19" max="19" width="12.9083333333333" style="3" customWidth="1"/>
    <col min="20" max="20" width="11.8166666666667" style="3" customWidth="1"/>
    <col min="21" max="21" width="12.9083333333333" style="3" customWidth="1"/>
    <col min="22" max="22" width="6.63333333333333" style="3" customWidth="1"/>
    <col min="23" max="24" width="12.625" style="3" customWidth="1"/>
  </cols>
  <sheetData>
    <row r="1" spans="1:24">
      <c r="A1" t="s">
        <v>57</v>
      </c>
      <c r="E1" s="3" t="e">
        <f t="shared" ref="E1:J1" si="0">SUBTOTAL(9,E3:E9999)</f>
        <v>#DIV/0!</v>
      </c>
      <c r="F1" s="3">
        <f t="shared" si="0"/>
        <v>0</v>
      </c>
      <c r="G1" s="44">
        <f t="shared" si="0"/>
        <v>0</v>
      </c>
      <c r="H1" s="45" t="e">
        <f t="shared" si="0"/>
        <v>#DIV/0!</v>
      </c>
      <c r="I1" s="3">
        <f t="shared" si="0"/>
        <v>0</v>
      </c>
      <c r="J1" s="3">
        <f t="shared" si="0"/>
        <v>0</v>
      </c>
      <c r="K1" s="1">
        <f>平台激励!C2</f>
        <v>0</v>
      </c>
      <c r="L1" s="3">
        <f t="shared" ref="L1:Q1" si="1">SUBTOTAL(9,L3:L9999)</f>
        <v>0</v>
      </c>
      <c r="M1" s="1">
        <f>头程费用!T1</f>
        <v>0</v>
      </c>
      <c r="N1" t="s">
        <v>58</v>
      </c>
      <c r="O1" s="3" t="e">
        <f ca="1" t="shared" si="1"/>
        <v>#DIV/0!</v>
      </c>
      <c r="P1" s="1">
        <f ca="1">'物流-计费明细-报关&amp;仓租'!G1</f>
        <v>0</v>
      </c>
      <c r="Q1" s="3">
        <f t="shared" si="1"/>
        <v>0</v>
      </c>
      <c r="R1" s="1">
        <f ca="1">'物流-计费明细-报关&amp;仓租'!E1</f>
        <v>0</v>
      </c>
      <c r="S1" s="3">
        <f t="shared" ref="S1:V1" si="2">SUBTOTAL(9,S3:S9999)</f>
        <v>0</v>
      </c>
      <c r="T1" s="3">
        <f t="shared" si="2"/>
        <v>0</v>
      </c>
      <c r="U1" s="1">
        <f>直通车!E1-直通车!F1</f>
        <v>0</v>
      </c>
      <c r="V1" s="3">
        <f t="shared" si="2"/>
        <v>0</v>
      </c>
      <c r="W1" s="1" t="e">
        <f>-营销技术服务费!E1</f>
        <v>#VALUE!</v>
      </c>
      <c r="X1" s="1" t="e">
        <f>-营销智投服务费!E1</f>
        <v>#VALUE!</v>
      </c>
    </row>
    <row r="2" s="12" customFormat="1" ht="49.5" spans="1:24">
      <c r="A2" s="31" t="s">
        <v>59</v>
      </c>
      <c r="B2" s="32" t="s">
        <v>60</v>
      </c>
      <c r="C2" s="31" t="s">
        <v>61</v>
      </c>
      <c r="D2" s="31" t="s">
        <v>62</v>
      </c>
      <c r="E2" s="33" t="s">
        <v>24</v>
      </c>
      <c r="F2" s="34" t="s">
        <v>63</v>
      </c>
      <c r="G2" s="34" t="s">
        <v>64</v>
      </c>
      <c r="H2" s="34" t="s">
        <v>65</v>
      </c>
      <c r="I2" s="35" t="s">
        <v>66</v>
      </c>
      <c r="J2" s="36" t="s">
        <v>67</v>
      </c>
      <c r="K2" s="36" t="s">
        <v>68</v>
      </c>
      <c r="L2" s="34" t="s">
        <v>69</v>
      </c>
      <c r="M2" s="37" t="s">
        <v>70</v>
      </c>
      <c r="N2" s="34" t="s">
        <v>32</v>
      </c>
      <c r="O2" s="33" t="s">
        <v>71</v>
      </c>
      <c r="P2" s="38" t="s">
        <v>72</v>
      </c>
      <c r="Q2" s="38" t="s">
        <v>73</v>
      </c>
      <c r="R2" s="39" t="s">
        <v>74</v>
      </c>
      <c r="S2" s="40" t="s">
        <v>75</v>
      </c>
      <c r="T2" s="35" t="s">
        <v>76</v>
      </c>
      <c r="U2" s="41" t="s">
        <v>77</v>
      </c>
      <c r="V2" s="40" t="s">
        <v>78</v>
      </c>
      <c r="W2" s="41" t="s">
        <v>79</v>
      </c>
      <c r="X2" s="41" t="s">
        <v>80</v>
      </c>
    </row>
    <row r="3" spans="1:24">
      <c r="A3" t="str">
        <f>"26年"&amp;MID(速卖通退款!$O$2,6,2)&amp;"月订单"</f>
        <v>26年月订单</v>
      </c>
      <c r="B3" s="4" vm="1" t="e" cm="1">
        <f t="array" ref="B3">_xlfn.UNIQUE(_xlfn._xlws.FILTER(速卖通收入!B2:B5000,速卖通收入!B2:B5000&lt;&gt;""))</f>
        <v>#VALUE!</v>
      </c>
      <c r="C3" t="s">
        <v>81</v>
      </c>
      <c r="D3" vm="1" t="e">
        <f>B3&amp;C3</f>
        <v>#VALUE!</v>
      </c>
      <c r="E3" s="3" t="e">
        <f>F3+I3+J3+K3</f>
        <v>#DIV/0!</v>
      </c>
      <c r="F3" s="3">
        <f>SUMIF(速卖通收入!$B:$B,B3,速卖通收入!$G:$G)</f>
        <v>0</v>
      </c>
      <c r="G3">
        <f>SUMIF(速卖通收入!$B:$B,B3,速卖通收入!$C:$C)</f>
        <v>0</v>
      </c>
      <c r="H3" s="45" t="e">
        <f>F3/$F$1</f>
        <v>#DIV/0!</v>
      </c>
      <c r="I3" s="3">
        <f>-SUMIF(速卖通收入!$B:$B,B3,速卖通收入!$O:$O)</f>
        <v>0</v>
      </c>
      <c r="K3" s="3" t="e">
        <f>$K$1*H3</f>
        <v>#DIV/0!</v>
      </c>
      <c r="L3" s="3">
        <f>SUMIF(速卖通收入!$B:$B,B3,速卖通收入!$H:$H)</f>
        <v>0</v>
      </c>
      <c r="M3" s="3" t="e">
        <f>$M$1*H3</f>
        <v>#DIV/0!</v>
      </c>
      <c r="O3" s="3" t="e">
        <f ca="1">SUM(P3:Q3)</f>
        <v>#DIV/0!</v>
      </c>
      <c r="P3" s="3" t="e">
        <f ca="1">$P$1*H3</f>
        <v>#DIV/0!</v>
      </c>
      <c r="Q3" s="3">
        <f>SUMIF(速卖通收入!$B:$B,B3,速卖通收入!$K:$K)</f>
        <v>0</v>
      </c>
      <c r="R3" s="3" t="e">
        <f ca="1">$R$1*H3</f>
        <v>#DIV/0!</v>
      </c>
      <c r="S3" s="3">
        <f>F3*11.5%</f>
        <v>0</v>
      </c>
      <c r="T3" s="3">
        <f>SUMIF(速卖通收入!$B:$B,B3,速卖通收入!$M:$M)</f>
        <v>0</v>
      </c>
      <c r="U3" s="3" t="e">
        <f>$U$1*H3</f>
        <v>#DIV/0!</v>
      </c>
      <c r="W3" s="3" t="e">
        <f>$W$1*H3</f>
        <v>#VALUE!</v>
      </c>
      <c r="X3" s="3" t="e">
        <f>$X$1*H3</f>
        <v>#VALUE!</v>
      </c>
    </row>
    <row r="4" spans="1:24">
      <c r="H4" s="45"/>
    </row>
    <row r="5" spans="1:24">
      <c r="H5" s="45"/>
    </row>
    <row r="6" spans="1:24">
      <c r="H6" s="45"/>
    </row>
    <row r="7" spans="1:24">
      <c r="H7" s="45"/>
    </row>
    <row r="8" spans="1:24">
      <c r="H8" s="45"/>
    </row>
    <row r="9" spans="1:24">
      <c r="H9" s="45"/>
    </row>
    <row r="10" spans="1:24">
      <c r="H10" s="45"/>
    </row>
    <row r="11" spans="1:24">
      <c r="H11" s="45"/>
    </row>
    <row r="12" spans="1:24">
      <c r="H12" s="45"/>
    </row>
    <row r="13" spans="1:24">
      <c r="H13" s="45"/>
    </row>
    <row r="14" spans="1:24">
      <c r="H14" s="45"/>
    </row>
    <row r="15" spans="1:24">
      <c r="H15" s="45"/>
    </row>
    <row r="16" spans="1:24">
      <c r="H16" s="45"/>
    </row>
    <row r="17" spans="8:8">
      <c r="H17" s="45"/>
    </row>
    <row r="18" spans="8:8">
      <c r="H18" s="45"/>
    </row>
    <row r="19" spans="8:8">
      <c r="H19" s="45"/>
    </row>
    <row r="20" spans="8:8">
      <c r="H20" s="45"/>
    </row>
    <row r="21" spans="8:8">
      <c r="H21" s="45"/>
    </row>
    <row r="22" spans="8:8">
      <c r="H22" s="45"/>
    </row>
    <row r="23" spans="8:8">
      <c r="H23" s="45"/>
    </row>
    <row r="24" spans="8:8">
      <c r="H24" s="45"/>
    </row>
    <row r="25" spans="8:8">
      <c r="H25" s="45"/>
    </row>
    <row r="26" spans="8:8">
      <c r="H26" s="45"/>
    </row>
    <row r="27" spans="8:8">
      <c r="H27" s="45"/>
    </row>
    <row r="28" spans="8:8">
      <c r="H28" s="45"/>
    </row>
    <row r="29" spans="8:8">
      <c r="H29" s="45"/>
    </row>
    <row r="30" spans="8:8">
      <c r="H30" s="45"/>
    </row>
    <row r="31" spans="8:8">
      <c r="H31" s="45"/>
    </row>
    <row r="32" spans="8:8">
      <c r="H32" s="45"/>
    </row>
    <row r="33" spans="8:8">
      <c r="H33" s="45"/>
    </row>
    <row r="34" spans="8:8">
      <c r="H34" s="45"/>
    </row>
    <row r="35" spans="8:8">
      <c r="H35" s="45"/>
    </row>
    <row r="36" spans="8:8">
      <c r="H36" s="45"/>
    </row>
    <row r="37" spans="8:8">
      <c r="H37" s="45"/>
    </row>
    <row r="38" spans="8:8">
      <c r="H38" s="45"/>
    </row>
    <row r="39" spans="8:8">
      <c r="H39" s="45"/>
    </row>
    <row r="40" spans="8:8">
      <c r="H40" s="45"/>
    </row>
    <row r="41" spans="8:8">
      <c r="H41" s="45"/>
    </row>
    <row r="42" spans="8:8">
      <c r="H42" s="45"/>
    </row>
    <row r="43" spans="8:8">
      <c r="H43" s="45"/>
    </row>
    <row r="44" spans="8:8">
      <c r="H44" s="45"/>
    </row>
    <row r="45" spans="8:8">
      <c r="H45" s="45"/>
    </row>
    <row r="46" spans="8:8">
      <c r="H46" s="45"/>
    </row>
    <row r="47" spans="8:8">
      <c r="H47" s="45"/>
    </row>
    <row r="48" spans="8:8">
      <c r="H48" s="45"/>
    </row>
    <row r="49" spans="8:8">
      <c r="H49" s="45"/>
    </row>
    <row r="50" spans="8:8">
      <c r="H50" s="45"/>
    </row>
    <row r="51" spans="8:8">
      <c r="H51" s="45"/>
    </row>
    <row r="52" spans="8:8">
      <c r="H52" s="45"/>
    </row>
    <row r="53" spans="8:8">
      <c r="H53" s="45"/>
    </row>
    <row r="54" spans="8:8">
      <c r="H54" s="45"/>
    </row>
    <row r="55" spans="8:8">
      <c r="H55" s="45"/>
    </row>
    <row r="56" spans="8:8">
      <c r="H56" s="45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50"/>
  <sheetViews>
    <sheetView topLeftCell="E1" workbookViewId="0">
      <pane ySplit="2" topLeftCell="A3" activePane="bottomLeft" state="frozen"/>
      <selection/>
      <selection pane="bottomLeft" activeCell="X1" sqref="E$1:E$1048576 F$1:F$1048576 I$1:I$1048576 J$1:J$1048576 K$1:K$1048576 L$1:L$1048576 M$1:M$1048576 N$1:N$1048576 O$1:O$1048576 P$1:P$1048576 Q$1:Q$1048576 R$1:R$1048576 S$1:S$1048576 T$1:T$1048576 U$1:U$1048576 V$1:V$1048576 W$1:W$1048576 X$1:X$1048576"/>
    </sheetView>
  </sheetViews>
  <sheetFormatPr defaultColWidth="8.725" defaultRowHeight="13.5"/>
  <cols>
    <col min="1" max="1" width="12.9083333333333" customWidth="1"/>
    <col min="2" max="2" width="24.1833333333333" style="4" customWidth="1"/>
    <col min="3" max="3" width="5.54166666666667" customWidth="1"/>
    <col min="4" max="4" width="28.6333333333333" customWidth="1"/>
    <col min="5" max="5" width="14" style="3" customWidth="1"/>
    <col min="6" max="6" width="12.8166666666667" style="3" customWidth="1"/>
    <col min="7" max="7" width="11.8166666666667" customWidth="1"/>
    <col min="8" max="8" width="8.45833333333333" customWidth="1"/>
    <col min="9" max="9" width="12.9083333333333" style="3" customWidth="1"/>
    <col min="10" max="10" width="11.8166666666667" style="3" customWidth="1"/>
    <col min="11" max="11" width="12.8166666666667" style="3" customWidth="1"/>
    <col min="12" max="12" width="12.9083333333333" style="3" customWidth="1"/>
    <col min="13" max="13" width="8.45833333333333" style="3" customWidth="1"/>
    <col min="14" max="14" width="10.6333333333333" style="3" customWidth="1"/>
    <col min="15" max="15" width="11.8166666666667" style="3" customWidth="1"/>
    <col min="16" max="16" width="12.9083333333333" style="3" customWidth="1"/>
    <col min="17" max="17" width="11.8166666666667" style="3" customWidth="1"/>
    <col min="18" max="18" width="9.54166666666667" style="3" customWidth="1"/>
    <col min="19" max="19" width="12.9083333333333" style="3" customWidth="1"/>
    <col min="20" max="20" width="11.8166666666667" style="3" customWidth="1"/>
    <col min="21" max="21" width="12.9083333333333" style="3" customWidth="1"/>
    <col min="22" max="22" width="6.63333333333333" style="3" customWidth="1"/>
    <col min="23" max="24" width="8.45833333333333" style="3" customWidth="1"/>
  </cols>
  <sheetData>
    <row r="1" spans="1:24">
      <c r="A1" t="s">
        <v>57</v>
      </c>
      <c r="E1" s="3">
        <f t="shared" ref="E1:J1" si="0">SUBTOTAL(9,E3:E1000)</f>
        <v>0</v>
      </c>
      <c r="F1" s="3">
        <f t="shared" si="0"/>
        <v>0</v>
      </c>
      <c r="G1" s="3">
        <f t="shared" si="0"/>
        <v>0</v>
      </c>
      <c r="H1" s="3">
        <f t="shared" si="0"/>
        <v>0</v>
      </c>
      <c r="I1" s="3">
        <f t="shared" si="0"/>
        <v>0</v>
      </c>
      <c r="J1" s="3">
        <f t="shared" si="0"/>
        <v>0</v>
      </c>
      <c r="L1" s="3">
        <f t="shared" ref="L1:Q1" si="1">SUBTOTAL(9,L3:L1000)</f>
        <v>0</v>
      </c>
      <c r="M1" s="30"/>
      <c r="N1" s="3" t="s">
        <v>58</v>
      </c>
      <c r="O1" s="3">
        <f t="shared" si="1"/>
        <v>0</v>
      </c>
      <c r="P1" s="30">
        <v>0</v>
      </c>
      <c r="Q1" s="3">
        <f t="shared" si="1"/>
        <v>0</v>
      </c>
      <c r="R1" s="30"/>
      <c r="S1" s="3">
        <f t="shared" ref="S1:V1" si="2">SUBTOTAL(9,S3:S1000)</f>
        <v>0</v>
      </c>
      <c r="T1" s="3">
        <f t="shared" si="2"/>
        <v>0</v>
      </c>
      <c r="V1" s="3">
        <f t="shared" si="2"/>
        <v>0</v>
      </c>
      <c r="W1" s="30"/>
    </row>
    <row r="2" s="12" customFormat="1" ht="49.5" spans="1:24">
      <c r="A2" s="31" t="s">
        <v>59</v>
      </c>
      <c r="B2" s="32" t="s">
        <v>60</v>
      </c>
      <c r="C2" s="31" t="s">
        <v>61</v>
      </c>
      <c r="D2" s="31" t="s">
        <v>62</v>
      </c>
      <c r="E2" s="33" t="s">
        <v>24</v>
      </c>
      <c r="F2" s="34" t="s">
        <v>63</v>
      </c>
      <c r="G2" s="34" t="s">
        <v>64</v>
      </c>
      <c r="H2" s="34" t="s">
        <v>65</v>
      </c>
      <c r="I2" s="35" t="s">
        <v>66</v>
      </c>
      <c r="J2" s="36" t="s">
        <v>67</v>
      </c>
      <c r="K2" s="36" t="s">
        <v>68</v>
      </c>
      <c r="L2" s="34" t="s">
        <v>69</v>
      </c>
      <c r="M2" s="37" t="s">
        <v>70</v>
      </c>
      <c r="N2" s="34" t="s">
        <v>32</v>
      </c>
      <c r="O2" s="33" t="s">
        <v>71</v>
      </c>
      <c r="P2" s="38" t="s">
        <v>72</v>
      </c>
      <c r="Q2" s="38" t="s">
        <v>73</v>
      </c>
      <c r="R2" s="39" t="s">
        <v>74</v>
      </c>
      <c r="S2" s="40" t="s">
        <v>75</v>
      </c>
      <c r="T2" s="35" t="s">
        <v>76</v>
      </c>
      <c r="U2" s="41" t="s">
        <v>77</v>
      </c>
      <c r="V2" s="40" t="s">
        <v>78</v>
      </c>
      <c r="W2" s="41" t="s">
        <v>79</v>
      </c>
      <c r="X2" s="41" t="s">
        <v>80</v>
      </c>
    </row>
    <row r="3" s="29" customFormat="1" spans="1:24">
      <c r="A3" s="42" t="str">
        <f>"26年"&amp;MID(速卖通退款!$O$2,6,2)&amp;"月退款"</f>
        <v>26年月退款</v>
      </c>
      <c r="B3" s="4" vm="1" t="e" cm="1">
        <f t="array" ref="B3">_xlfn.UNIQUE(_xlfn._xlws.FILTER(速卖通退款!E2:E1000,速卖通退款!E2:E1000&lt;&gt;""))</f>
        <v>#VALUE!</v>
      </c>
      <c r="C3" s="29" t="s">
        <v>81</v>
      </c>
      <c r="D3" s="29" vm="1" t="e">
        <f>B3&amp;C3</f>
        <v>#VALUE!</v>
      </c>
      <c r="E3" s="43">
        <f>F3+I3+J3+K3</f>
        <v>0</v>
      </c>
      <c r="F3" s="43"/>
      <c r="G3" s="43"/>
      <c r="H3" s="43"/>
      <c r="I3" s="43">
        <f>SUMIF(速卖通退款!$E:$E,B3,速卖通退款!$U:$U)</f>
        <v>0</v>
      </c>
      <c r="J3" s="43">
        <f>-SUMIF(速卖通退款!$E:$E,B3,速卖通退款!$Q:$Q)</f>
        <v>0</v>
      </c>
      <c r="K3" s="43"/>
      <c r="L3" s="43"/>
      <c r="M3" s="43"/>
      <c r="N3" s="43"/>
      <c r="O3" s="43"/>
      <c r="P3" s="43"/>
      <c r="Q3" s="43"/>
      <c r="R3" s="43"/>
      <c r="S3" s="43">
        <f>-SUMIF(速卖通退款!$E:$E,B3,速卖通退款!$V:$V)</f>
        <v>0</v>
      </c>
      <c r="T3" s="43">
        <f>-SUMIF(速卖通退款!$E:$E,B3,速卖通退款!$S:$S)</f>
        <v>0</v>
      </c>
      <c r="U3" s="43"/>
      <c r="V3" s="43"/>
      <c r="W3" s="43"/>
      <c r="X3" s="43"/>
    </row>
    <row r="4" s="29" customFormat="1" spans="1:24">
      <c r="A4" s="42"/>
      <c r="B4" s="4"/>
      <c r="C4" s="29"/>
      <c r="D4" s="29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</row>
    <row r="5" s="29" customFormat="1" spans="1:24">
      <c r="A5" s="42"/>
      <c r="B5" s="4"/>
      <c r="C5" s="29"/>
      <c r="D5" s="29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</row>
    <row r="6" s="29" customFormat="1" spans="1:24">
      <c r="A6" s="42"/>
      <c r="B6" s="4"/>
      <c r="C6" s="29"/>
      <c r="D6" s="29"/>
      <c r="E6" s="43"/>
      <c r="F6" s="43"/>
      <c r="G6" s="43"/>
      <c r="H6" s="43"/>
      <c r="I6" s="43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43"/>
      <c r="W6" s="43"/>
      <c r="X6" s="43"/>
    </row>
    <row r="7" s="29" customFormat="1" spans="1:24">
      <c r="A7" s="42"/>
      <c r="B7" s="4"/>
      <c r="C7" s="29"/>
      <c r="D7" s="29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</row>
    <row r="8" s="29" customFormat="1" spans="1:24">
      <c r="A8" s="42"/>
      <c r="B8" s="4"/>
      <c r="C8" s="29"/>
      <c r="D8" s="29"/>
      <c r="E8" s="43"/>
      <c r="F8" s="43"/>
      <c r="G8" s="43"/>
      <c r="H8" s="43"/>
      <c r="I8" s="43"/>
      <c r="J8" s="43"/>
      <c r="K8" s="43"/>
      <c r="L8" s="43"/>
      <c r="M8" s="43"/>
      <c r="N8" s="43"/>
      <c r="O8" s="43"/>
      <c r="P8" s="43"/>
      <c r="Q8" s="43"/>
      <c r="R8" s="43"/>
      <c r="S8" s="43"/>
      <c r="T8" s="43"/>
      <c r="U8" s="43"/>
      <c r="V8" s="43"/>
      <c r="W8" s="43"/>
      <c r="X8" s="43"/>
    </row>
    <row r="9" s="29" customFormat="1" spans="1:24">
      <c r="A9" s="42"/>
      <c r="B9" s="4"/>
      <c r="C9" s="29"/>
      <c r="D9" s="29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  <c r="V9" s="43"/>
      <c r="W9" s="43"/>
      <c r="X9" s="43"/>
    </row>
    <row r="10" s="29" customFormat="1" spans="1:24">
      <c r="A10" s="42"/>
      <c r="B10" s="4"/>
      <c r="C10" s="29"/>
      <c r="D10" s="29"/>
      <c r="E10" s="43"/>
      <c r="F10" s="43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</row>
    <row r="11" s="29" customFormat="1" spans="1:24">
      <c r="A11" s="42"/>
      <c r="B11" s="4"/>
      <c r="C11" s="29"/>
      <c r="D11" s="29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</row>
    <row r="12" s="29" customFormat="1" spans="1:24">
      <c r="A12" s="42"/>
      <c r="B12" s="4"/>
      <c r="C12" s="29"/>
      <c r="D12" s="29"/>
      <c r="E12" s="43"/>
      <c r="F12" s="43"/>
      <c r="G12" s="43"/>
      <c r="H12" s="43"/>
      <c r="I12" s="43"/>
      <c r="J12" s="43"/>
      <c r="K12" s="43"/>
      <c r="L12" s="43"/>
      <c r="M12" s="43"/>
      <c r="N12" s="43"/>
      <c r="O12" s="43"/>
      <c r="P12" s="43"/>
      <c r="Q12" s="43"/>
      <c r="R12" s="43"/>
      <c r="S12" s="43"/>
      <c r="T12" s="43"/>
      <c r="U12" s="43"/>
      <c r="V12" s="43"/>
      <c r="W12" s="43"/>
      <c r="X12" s="43"/>
    </row>
    <row r="13" s="29" customFormat="1" spans="1:24">
      <c r="A13" s="42"/>
      <c r="B13" s="4"/>
      <c r="C13" s="29"/>
      <c r="D13" s="29"/>
      <c r="E13" s="43"/>
      <c r="F13" s="43"/>
      <c r="G13" s="43"/>
      <c r="H13" s="43"/>
      <c r="I13" s="43"/>
      <c r="J13" s="43"/>
      <c r="K13" s="43"/>
      <c r="L13" s="43"/>
      <c r="M13" s="43"/>
      <c r="N13" s="43"/>
      <c r="O13" s="43"/>
      <c r="P13" s="43"/>
      <c r="Q13" s="43"/>
      <c r="R13" s="43"/>
      <c r="S13" s="43"/>
      <c r="T13" s="43"/>
      <c r="U13" s="43"/>
      <c r="V13" s="43"/>
      <c r="W13" s="43"/>
      <c r="X13" s="43"/>
    </row>
    <row r="14" s="29" customFormat="1" spans="1:24">
      <c r="A14" s="42"/>
      <c r="B14" s="4"/>
      <c r="C14" s="29"/>
      <c r="D14" s="29"/>
      <c r="E14" s="43"/>
      <c r="F14" s="43"/>
      <c r="G14" s="43"/>
      <c r="H14" s="43"/>
      <c r="I14" s="43"/>
      <c r="J14" s="43"/>
      <c r="K14" s="43"/>
      <c r="L14" s="43"/>
      <c r="M14" s="43"/>
      <c r="N14" s="43"/>
      <c r="O14" s="43"/>
      <c r="P14" s="43"/>
      <c r="Q14" s="43"/>
      <c r="R14" s="43"/>
      <c r="S14" s="43"/>
      <c r="T14" s="43"/>
      <c r="U14" s="43"/>
      <c r="V14" s="43"/>
      <c r="W14" s="43"/>
      <c r="X14" s="43"/>
    </row>
    <row r="15" s="29" customFormat="1" spans="1:24">
      <c r="A15" s="42"/>
      <c r="B15" s="4"/>
      <c r="C15" s="29"/>
      <c r="D15" s="29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43"/>
      <c r="P15" s="43"/>
      <c r="Q15" s="43"/>
      <c r="R15" s="43"/>
      <c r="S15" s="43"/>
      <c r="T15" s="43"/>
      <c r="U15" s="43"/>
      <c r="V15" s="43"/>
      <c r="W15" s="43"/>
      <c r="X15" s="43"/>
    </row>
    <row r="16" s="29" customFormat="1" spans="1:24">
      <c r="A16" s="42"/>
      <c r="B16" s="4"/>
      <c r="C16" s="29"/>
      <c r="D16" s="29"/>
      <c r="E16" s="43"/>
      <c r="F16" s="43"/>
      <c r="G16" s="43"/>
      <c r="H16" s="43"/>
      <c r="I16" s="43"/>
      <c r="J16" s="43"/>
      <c r="K16" s="43"/>
      <c r="L16" s="43"/>
      <c r="M16" s="43"/>
      <c r="N16" s="43"/>
      <c r="O16" s="43"/>
      <c r="P16" s="43"/>
      <c r="Q16" s="43"/>
      <c r="R16" s="43"/>
      <c r="S16" s="43"/>
      <c r="T16" s="43"/>
      <c r="U16" s="43"/>
      <c r="V16" s="43"/>
      <c r="W16" s="43"/>
      <c r="X16" s="43"/>
    </row>
    <row r="17" s="29" customFormat="1" spans="1:24">
      <c r="A17" s="42"/>
      <c r="B17" s="4"/>
      <c r="C17" s="29"/>
      <c r="D17" s="29"/>
      <c r="E17" s="43"/>
      <c r="F17" s="43"/>
      <c r="G17" s="43"/>
      <c r="H17" s="43"/>
      <c r="I17" s="43"/>
      <c r="J17" s="43"/>
      <c r="K17" s="43"/>
      <c r="L17" s="43"/>
      <c r="M17" s="43"/>
      <c r="N17" s="43"/>
      <c r="O17" s="43"/>
      <c r="P17" s="43"/>
      <c r="Q17" s="43"/>
      <c r="R17" s="43"/>
      <c r="S17" s="43"/>
      <c r="T17" s="43"/>
      <c r="U17" s="43"/>
      <c r="V17" s="43"/>
      <c r="W17" s="43"/>
      <c r="X17" s="43"/>
    </row>
    <row r="18" s="29" customFormat="1" spans="1:24">
      <c r="B18" s="4"/>
      <c r="E18" s="43"/>
      <c r="F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</row>
    <row r="19" s="29" customFormat="1" spans="1:24">
      <c r="B19" s="4"/>
      <c r="E19" s="43"/>
      <c r="F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</row>
    <row r="20" s="29" customFormat="1" spans="1:24">
      <c r="B20" s="4"/>
      <c r="E20" s="43"/>
      <c r="F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43"/>
      <c r="U20" s="43"/>
      <c r="V20" s="43"/>
      <c r="W20" s="43"/>
      <c r="X20" s="43"/>
    </row>
    <row r="21" s="29" customFormat="1" spans="1:24">
      <c r="B21" s="4"/>
      <c r="E21" s="43"/>
      <c r="F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43"/>
      <c r="U21" s="43"/>
      <c r="V21" s="43"/>
      <c r="W21" s="43"/>
      <c r="X21" s="43"/>
    </row>
    <row r="22" s="29" customFormat="1" spans="1:24">
      <c r="B22" s="4"/>
      <c r="E22" s="43"/>
      <c r="F22" s="43"/>
      <c r="I22" s="43"/>
      <c r="J22" s="43"/>
      <c r="K22" s="43"/>
      <c r="L22" s="43"/>
      <c r="M22" s="43"/>
      <c r="N22" s="43"/>
      <c r="O22" s="43"/>
      <c r="P22" s="43"/>
      <c r="Q22" s="43"/>
      <c r="R22" s="43"/>
      <c r="S22" s="43"/>
      <c r="T22" s="43"/>
      <c r="U22" s="43"/>
      <c r="V22" s="43"/>
      <c r="W22" s="43"/>
      <c r="X22" s="43"/>
    </row>
    <row r="23" s="29" customFormat="1" spans="1:24">
      <c r="B23" s="4"/>
      <c r="E23" s="43"/>
      <c r="F23" s="43"/>
      <c r="I23" s="43"/>
      <c r="J23" s="43"/>
      <c r="K23" s="43"/>
      <c r="L23" s="43"/>
      <c r="M23" s="43"/>
      <c r="N23" s="43"/>
      <c r="O23" s="43"/>
      <c r="P23" s="43"/>
      <c r="Q23" s="43"/>
      <c r="R23" s="43"/>
      <c r="S23" s="43"/>
      <c r="T23" s="43"/>
      <c r="U23" s="43"/>
      <c r="V23" s="43"/>
      <c r="W23" s="43"/>
      <c r="X23" s="43"/>
    </row>
    <row r="24" s="29" customFormat="1" spans="1:24">
      <c r="B24" s="4"/>
      <c r="E24" s="43"/>
      <c r="F24" s="43"/>
      <c r="I24" s="43"/>
      <c r="J24" s="43"/>
      <c r="K24" s="43"/>
      <c r="L24" s="43"/>
      <c r="M24" s="43"/>
      <c r="N24" s="43"/>
      <c r="O24" s="43"/>
      <c r="P24" s="43"/>
      <c r="Q24" s="43"/>
      <c r="R24" s="43"/>
      <c r="S24" s="43"/>
      <c r="T24" s="43"/>
      <c r="U24" s="43"/>
      <c r="V24" s="43"/>
      <c r="W24" s="43"/>
      <c r="X24" s="43"/>
    </row>
    <row r="25" s="29" customFormat="1" spans="1:24">
      <c r="B25" s="4"/>
      <c r="E25" s="43"/>
      <c r="F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</row>
    <row r="26" s="29" customFormat="1" spans="1:24">
      <c r="B26" s="4"/>
      <c r="E26" s="43"/>
      <c r="F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</row>
    <row r="27" s="29" customFormat="1" spans="1:24">
      <c r="B27" s="4"/>
      <c r="E27" s="43"/>
      <c r="F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</row>
    <row r="28" s="29" customFormat="1" spans="1:24">
      <c r="B28" s="4"/>
      <c r="E28" s="43"/>
      <c r="F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</row>
    <row r="29" s="29" customFormat="1" spans="1:24">
      <c r="B29" s="4"/>
      <c r="E29" s="43"/>
      <c r="F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</row>
    <row r="30" s="29" customFormat="1" spans="1:24">
      <c r="B30" s="4"/>
      <c r="E30" s="43"/>
      <c r="F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</row>
    <row r="31" s="29" customFormat="1" spans="1:24">
      <c r="B31" s="4"/>
      <c r="E31" s="43"/>
      <c r="F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3"/>
      <c r="T31" s="43"/>
      <c r="U31" s="43"/>
      <c r="V31" s="43"/>
      <c r="W31" s="43"/>
      <c r="X31" s="43"/>
    </row>
    <row r="32" s="29" customFormat="1" spans="1:24">
      <c r="B32" s="4"/>
      <c r="E32" s="43"/>
      <c r="F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</row>
    <row r="33" s="29" customFormat="1" spans="2:24">
      <c r="B33" s="4"/>
      <c r="E33" s="43"/>
      <c r="F33" s="43"/>
      <c r="I33" s="43"/>
      <c r="J33" s="43"/>
      <c r="K33" s="43"/>
      <c r="L33" s="43"/>
      <c r="M33" s="43"/>
      <c r="N33" s="43"/>
      <c r="O33" s="43"/>
      <c r="P33" s="43"/>
      <c r="Q33" s="43"/>
      <c r="R33" s="43"/>
      <c r="S33" s="43"/>
      <c r="T33" s="43"/>
      <c r="U33" s="43"/>
      <c r="V33" s="43"/>
      <c r="W33" s="43"/>
      <c r="X33" s="43"/>
    </row>
    <row r="34" s="29" customFormat="1" spans="2:24">
      <c r="B34" s="4"/>
      <c r="E34" s="43"/>
      <c r="F34" s="43"/>
      <c r="I34" s="43"/>
      <c r="J34" s="43"/>
      <c r="K34" s="43"/>
      <c r="L34" s="43"/>
      <c r="M34" s="43"/>
      <c r="N34" s="43"/>
      <c r="O34" s="43"/>
      <c r="P34" s="43"/>
      <c r="Q34" s="43"/>
      <c r="R34" s="43"/>
      <c r="S34" s="43"/>
      <c r="T34" s="43"/>
      <c r="U34" s="43"/>
      <c r="V34" s="43"/>
      <c r="W34" s="43"/>
      <c r="X34" s="43"/>
    </row>
    <row r="35" s="29" customFormat="1" spans="2:24">
      <c r="B35" s="4"/>
      <c r="E35" s="43"/>
      <c r="F35" s="43"/>
      <c r="I35" s="43"/>
      <c r="J35" s="43"/>
      <c r="K35" s="43"/>
      <c r="L35" s="43"/>
      <c r="M35" s="43"/>
      <c r="N35" s="43"/>
      <c r="O35" s="43"/>
      <c r="P35" s="43"/>
      <c r="Q35" s="43"/>
      <c r="R35" s="43"/>
      <c r="S35" s="43"/>
      <c r="T35" s="43"/>
      <c r="U35" s="43"/>
      <c r="V35" s="43"/>
      <c r="W35" s="43"/>
      <c r="X35" s="43"/>
    </row>
    <row r="36" s="29" customFormat="1" spans="2:24">
      <c r="B36" s="4"/>
      <c r="E36" s="43"/>
      <c r="F36" s="43"/>
      <c r="I36" s="43"/>
      <c r="J36" s="43"/>
      <c r="K36" s="43"/>
      <c r="L36" s="43"/>
      <c r="M36" s="43"/>
      <c r="N36" s="43"/>
      <c r="O36" s="43"/>
      <c r="P36" s="43"/>
      <c r="Q36" s="43"/>
      <c r="R36" s="43"/>
      <c r="S36" s="43"/>
      <c r="T36" s="43"/>
      <c r="U36" s="43"/>
      <c r="V36" s="43"/>
      <c r="W36" s="43"/>
      <c r="X36" s="43"/>
    </row>
    <row r="37" s="29" customFormat="1" spans="2:24">
      <c r="B37" s="4"/>
      <c r="E37" s="43"/>
      <c r="F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</row>
    <row r="38" s="29" customFormat="1" spans="2:24">
      <c r="B38" s="4"/>
      <c r="E38" s="43"/>
      <c r="F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</row>
    <row r="39" s="29" customFormat="1" spans="2:24">
      <c r="B39" s="4"/>
      <c r="E39" s="43"/>
      <c r="F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</row>
    <row r="40" s="29" customFormat="1" spans="2:24">
      <c r="B40" s="4"/>
      <c r="E40" s="43"/>
      <c r="F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</row>
    <row r="41" s="29" customFormat="1" spans="2:24">
      <c r="B41" s="4"/>
      <c r="E41" s="43"/>
      <c r="F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</row>
    <row r="42" s="29" customFormat="1" spans="2:24">
      <c r="B42" s="4"/>
      <c r="E42" s="43"/>
      <c r="F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</row>
    <row r="43" s="29" customFormat="1" spans="2:24">
      <c r="B43" s="4"/>
      <c r="E43" s="43"/>
      <c r="F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</row>
    <row r="44" s="29" customFormat="1" spans="2:24">
      <c r="B44" s="4"/>
      <c r="E44" s="43"/>
      <c r="F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</row>
    <row r="45" s="29" customFormat="1" spans="2:24">
      <c r="B45" s="4"/>
      <c r="E45" s="43"/>
      <c r="F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</row>
    <row r="46" s="29" customFormat="1" spans="2:24">
      <c r="B46" s="4"/>
      <c r="E46" s="43"/>
      <c r="F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</row>
    <row r="47" s="29" customFormat="1" spans="2:24">
      <c r="B47" s="4"/>
      <c r="E47" s="43"/>
      <c r="F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</row>
    <row r="48" s="29" customFormat="1" spans="2:24">
      <c r="B48" s="4"/>
      <c r="E48" s="43"/>
      <c r="F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</row>
    <row r="49" s="29" customFormat="1" spans="2:24">
      <c r="B49" s="4"/>
      <c r="E49" s="43"/>
      <c r="F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</row>
    <row r="50" s="29" customFormat="1" spans="2:24">
      <c r="B50" s="4"/>
      <c r="E50" s="43"/>
      <c r="F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</row>
  </sheetData>
  <autoFilter xmlns:etc="http://www.wps.cn/officeDocument/2017/etCustomData" ref="A2:X17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51"/>
  <sheetViews>
    <sheetView topLeftCell="E1" workbookViewId="0">
      <selection activeCell="Q2" sqref="Q2"/>
    </sheetView>
  </sheetViews>
  <sheetFormatPr defaultColWidth="8.725" defaultRowHeight="13.5"/>
  <cols>
    <col min="1" max="1" width="18.5416666666667" customWidth="1"/>
    <col min="2" max="2" width="24.1833333333333" customWidth="1"/>
    <col min="3" max="4" width="5.54166666666667" customWidth="1"/>
    <col min="5" max="5" width="28.6333333333333" customWidth="1"/>
    <col min="6" max="6" width="17.3666666666667" customWidth="1"/>
    <col min="7" max="7" width="20.8166666666667" style="10" customWidth="1"/>
    <col min="8" max="8" width="20.8166666666667" customWidth="1"/>
    <col min="9" max="10" width="9.54166666666667" customWidth="1"/>
    <col min="11" max="11" width="20.8166666666667" customWidth="1"/>
    <col min="12" max="12" width="21.9083333333333" customWidth="1"/>
    <col min="13" max="13" width="25.275" customWidth="1"/>
    <col min="14" max="14" width="19.6333333333333" customWidth="1"/>
    <col min="15" max="15" width="23" customWidth="1"/>
    <col min="16" max="16" width="9.54166666666667" customWidth="1"/>
    <col min="17" max="17" width="8.09166666666667" customWidth="1"/>
  </cols>
  <sheetData>
    <row r="1" spans="1:17">
      <c r="A1" s="10" t="s">
        <v>82</v>
      </c>
      <c r="B1" s="10" t="s">
        <v>83</v>
      </c>
      <c r="C1" s="10" t="s">
        <v>84</v>
      </c>
      <c r="D1" s="10" t="s">
        <v>61</v>
      </c>
      <c r="E1" s="10" t="s">
        <v>85</v>
      </c>
      <c r="F1" s="10" t="s">
        <v>86</v>
      </c>
      <c r="G1" s="10" t="s">
        <v>63</v>
      </c>
      <c r="H1" s="10" t="s">
        <v>87</v>
      </c>
      <c r="I1" s="10" t="s">
        <v>31</v>
      </c>
      <c r="J1" s="10" t="s">
        <v>88</v>
      </c>
      <c r="K1" s="10" t="s">
        <v>89</v>
      </c>
      <c r="L1" s="10" t="s">
        <v>90</v>
      </c>
      <c r="M1" s="10" t="s">
        <v>91</v>
      </c>
      <c r="N1" s="10" t="s">
        <v>92</v>
      </c>
      <c r="O1" s="10" t="s">
        <v>93</v>
      </c>
      <c r="P1" s="10" t="s">
        <v>6</v>
      </c>
      <c r="Q1" s="27">
        <f>营销智投服务费!F2</f>
        <v>0</v>
      </c>
    </row>
    <row r="2" spans="1:17">
      <c r="A2" s="10"/>
      <c r="B2" s="10"/>
      <c r="C2" s="10"/>
      <c r="D2" s="10"/>
      <c r="E2" s="10"/>
      <c r="F2" s="11"/>
      <c r="G2" s="11"/>
      <c r="H2" s="11"/>
      <c r="I2" s="11"/>
      <c r="J2" s="11"/>
      <c r="K2" s="11"/>
      <c r="L2" s="11"/>
      <c r="M2" s="11"/>
      <c r="N2" s="11"/>
      <c r="O2" s="11"/>
      <c r="P2" s="10"/>
      <c r="Q2" s="10"/>
    </row>
    <row r="3" spans="1:17">
      <c r="A3" s="10"/>
      <c r="B3" s="10"/>
      <c r="C3" s="10"/>
      <c r="D3" s="10"/>
      <c r="E3" s="10"/>
      <c r="F3" s="11"/>
      <c r="G3" s="11"/>
      <c r="H3" s="11"/>
      <c r="I3" s="11"/>
      <c r="J3" s="11"/>
      <c r="K3" s="11"/>
      <c r="L3" s="11"/>
      <c r="M3" s="11"/>
      <c r="N3" s="11"/>
      <c r="O3" s="11"/>
      <c r="P3" s="10"/>
      <c r="Q3" s="10"/>
    </row>
    <row r="4" spans="1:17">
      <c r="A4" s="10"/>
      <c r="B4" s="10"/>
      <c r="C4" s="10"/>
      <c r="D4" s="10"/>
      <c r="E4" s="10"/>
      <c r="F4" s="11"/>
      <c r="G4" s="11"/>
      <c r="H4" s="11"/>
      <c r="I4" s="11"/>
      <c r="J4" s="11"/>
      <c r="K4" s="11"/>
      <c r="L4" s="11"/>
      <c r="M4" s="11"/>
      <c r="N4" s="11"/>
      <c r="O4" s="11"/>
      <c r="P4" s="10"/>
      <c r="Q4" s="10"/>
    </row>
    <row r="5" spans="1:17">
      <c r="A5" s="10"/>
      <c r="B5" s="10"/>
      <c r="C5" s="10"/>
      <c r="D5" s="10"/>
      <c r="E5" s="10"/>
      <c r="F5" s="11"/>
      <c r="G5" s="11"/>
      <c r="H5" s="11"/>
      <c r="I5" s="11"/>
      <c r="J5" s="11"/>
      <c r="K5" s="11"/>
      <c r="L5" s="11"/>
      <c r="M5" s="11"/>
      <c r="N5" s="11"/>
      <c r="O5" s="11"/>
      <c r="P5" s="10"/>
      <c r="Q5" s="10"/>
    </row>
    <row r="6" spans="1:17">
      <c r="A6" s="10"/>
      <c r="B6" s="10"/>
      <c r="C6" s="10"/>
      <c r="D6" s="10"/>
      <c r="E6" s="10"/>
      <c r="F6" s="11"/>
      <c r="G6" s="11"/>
      <c r="H6" s="11"/>
      <c r="I6" s="11"/>
      <c r="J6" s="11"/>
      <c r="K6" s="11"/>
      <c r="L6" s="11"/>
      <c r="M6" s="11"/>
      <c r="N6" s="11"/>
      <c r="O6" s="11"/>
      <c r="P6" s="10"/>
      <c r="Q6" s="10"/>
    </row>
    <row r="7" spans="1:17">
      <c r="A7" s="10"/>
      <c r="B7" s="10"/>
      <c r="C7" s="10"/>
      <c r="D7" s="10"/>
      <c r="E7" s="10"/>
      <c r="F7" s="11"/>
      <c r="G7" s="11"/>
      <c r="H7" s="11"/>
      <c r="I7" s="11"/>
      <c r="J7" s="11"/>
      <c r="K7" s="11"/>
      <c r="L7" s="11"/>
      <c r="M7" s="11"/>
      <c r="N7" s="11"/>
      <c r="O7" s="11"/>
      <c r="P7" s="10"/>
      <c r="Q7" s="10"/>
    </row>
    <row r="8" spans="1:17">
      <c r="A8" s="10"/>
      <c r="B8" s="10"/>
      <c r="C8" s="10"/>
      <c r="D8" s="10"/>
      <c r="E8" s="10"/>
      <c r="F8" s="11"/>
      <c r="G8" s="11"/>
      <c r="H8" s="11"/>
      <c r="I8" s="11"/>
      <c r="J8" s="11"/>
      <c r="K8" s="11"/>
      <c r="L8" s="11"/>
      <c r="M8" s="11"/>
      <c r="N8" s="11"/>
      <c r="O8" s="11"/>
      <c r="P8" s="10"/>
      <c r="Q8" s="10"/>
    </row>
    <row r="9" spans="1:17">
      <c r="A9" s="10"/>
      <c r="B9" s="10"/>
      <c r="C9" s="10"/>
      <c r="D9" s="10"/>
      <c r="E9" s="10"/>
      <c r="F9" s="11"/>
      <c r="G9" s="11"/>
      <c r="H9" s="11"/>
      <c r="I9" s="11"/>
      <c r="J9" s="11"/>
      <c r="K9" s="11"/>
      <c r="L9" s="11"/>
      <c r="M9" s="11"/>
      <c r="N9" s="11"/>
      <c r="O9" s="11"/>
      <c r="P9" s="10"/>
      <c r="Q9" s="10"/>
    </row>
    <row r="10" spans="1:17">
      <c r="A10" s="10"/>
      <c r="B10" s="10"/>
      <c r="C10" s="10"/>
      <c r="D10" s="10"/>
      <c r="E10" s="1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0"/>
      <c r="Q10" s="10"/>
    </row>
    <row r="11" spans="1:17">
      <c r="A11" s="10"/>
      <c r="B11" s="10"/>
      <c r="C11" s="10"/>
      <c r="D11" s="10"/>
      <c r="E11" s="1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0"/>
      <c r="Q11" s="10"/>
    </row>
    <row r="12" spans="1:17">
      <c r="A12" s="10"/>
      <c r="B12" s="10"/>
      <c r="C12" s="10"/>
      <c r="D12" s="10"/>
      <c r="E12" s="10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0"/>
      <c r="Q12" s="10"/>
    </row>
    <row r="13" spans="1:17">
      <c r="A13" s="10"/>
      <c r="B13" s="10"/>
      <c r="C13" s="10"/>
      <c r="D13" s="10"/>
      <c r="E13" s="10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0"/>
      <c r="Q13" s="10"/>
    </row>
    <row r="14" spans="1:17">
      <c r="A14" s="10"/>
      <c r="B14" s="10"/>
      <c r="C14" s="10"/>
      <c r="D14" s="10"/>
      <c r="E14" s="10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0"/>
      <c r="Q14" s="10"/>
    </row>
    <row r="15" spans="1:17">
      <c r="A15" s="10"/>
      <c r="B15" s="10"/>
      <c r="C15" s="10"/>
      <c r="D15" s="10"/>
      <c r="E15" s="10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0"/>
      <c r="Q15" s="10"/>
    </row>
    <row r="16" spans="1:17">
      <c r="A16" s="10"/>
      <c r="B16" s="10"/>
      <c r="C16" s="10"/>
      <c r="D16" s="10"/>
      <c r="E16" s="10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0"/>
      <c r="Q16" s="10"/>
    </row>
    <row r="17" spans="1:17">
      <c r="A17" s="10"/>
      <c r="B17" s="10"/>
      <c r="C17" s="10"/>
      <c r="D17" s="10"/>
      <c r="E17" s="10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0"/>
      <c r="Q17" s="10"/>
    </row>
    <row r="18" spans="1:17">
      <c r="A18" s="10"/>
      <c r="B18" s="10"/>
      <c r="C18" s="10"/>
      <c r="D18" s="10"/>
      <c r="E18" s="10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0"/>
      <c r="Q18" s="10"/>
    </row>
    <row r="19" spans="1:17">
      <c r="A19" s="10"/>
      <c r="B19" s="10"/>
      <c r="C19" s="10"/>
      <c r="D19" s="10"/>
      <c r="E19" s="10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0"/>
      <c r="Q19" s="10"/>
    </row>
    <row r="20" spans="1:17">
      <c r="A20" s="10"/>
      <c r="B20" s="10"/>
      <c r="C20" s="10"/>
      <c r="D20" s="10"/>
      <c r="E20" s="10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0"/>
      <c r="Q20" s="10"/>
    </row>
    <row r="21" spans="1:17">
      <c r="A21" s="10"/>
      <c r="B21" s="10"/>
      <c r="C21" s="10"/>
      <c r="D21" s="10"/>
      <c r="E21" s="10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0"/>
      <c r="Q21" s="10"/>
    </row>
    <row r="22" spans="1:17">
      <c r="A22" s="10"/>
      <c r="B22" s="10"/>
      <c r="C22" s="10"/>
      <c r="D22" s="10"/>
      <c r="E22" s="10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0"/>
      <c r="Q22" s="10"/>
    </row>
    <row r="23" spans="1:17">
      <c r="A23" s="10"/>
      <c r="B23" s="10"/>
      <c r="C23" s="10"/>
      <c r="D23" s="10"/>
      <c r="E23" s="10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0"/>
      <c r="Q23" s="10"/>
    </row>
    <row r="24" spans="1:17">
      <c r="A24" s="10"/>
      <c r="B24" s="10"/>
      <c r="C24" s="10"/>
      <c r="D24" s="10"/>
      <c r="E24" s="10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0"/>
      <c r="Q24" s="10"/>
    </row>
    <row r="25" spans="1:17">
      <c r="A25" s="10"/>
      <c r="B25" s="10"/>
      <c r="C25" s="10"/>
      <c r="D25" s="10"/>
      <c r="E25" s="10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0"/>
      <c r="Q25" s="10"/>
    </row>
    <row r="26" spans="1:17">
      <c r="A26" s="10"/>
      <c r="B26" s="10"/>
      <c r="C26" s="10"/>
      <c r="D26" s="10"/>
      <c r="E26" s="10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0"/>
      <c r="Q26" s="10"/>
    </row>
    <row r="27" spans="1:17">
      <c r="A27" s="10"/>
      <c r="B27" s="10"/>
      <c r="C27" s="10"/>
      <c r="D27" s="10"/>
      <c r="E27" s="10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0"/>
      <c r="Q27" s="10"/>
    </row>
    <row r="28" spans="1:17">
      <c r="A28" s="10"/>
      <c r="B28" s="10"/>
      <c r="C28" s="10"/>
      <c r="D28" s="10"/>
      <c r="E28" s="10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0"/>
      <c r="Q28" s="10"/>
    </row>
    <row r="29" spans="1:17">
      <c r="A29" s="10"/>
      <c r="B29" s="10"/>
      <c r="C29" s="10"/>
      <c r="D29" s="10"/>
      <c r="E29" s="10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0"/>
      <c r="Q29" s="10"/>
    </row>
    <row r="30" spans="1:17">
      <c r="A30" s="10"/>
      <c r="B30" s="10"/>
      <c r="C30" s="10"/>
      <c r="D30" s="10"/>
      <c r="E30" s="10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0"/>
      <c r="Q30" s="10"/>
    </row>
    <row r="31" spans="1:17">
      <c r="A31" s="10"/>
      <c r="B31" s="10"/>
      <c r="C31" s="10"/>
      <c r="D31" s="10"/>
      <c r="E31" s="10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0"/>
      <c r="Q31" s="10"/>
    </row>
    <row r="32" spans="1:17">
      <c r="A32" s="10"/>
      <c r="B32" s="10"/>
      <c r="C32" s="10"/>
      <c r="D32" s="10"/>
      <c r="E32" s="10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0"/>
      <c r="Q32" s="10"/>
    </row>
    <row r="33" spans="1:17">
      <c r="A33" s="10"/>
      <c r="B33" s="10"/>
      <c r="C33" s="10"/>
      <c r="D33" s="10"/>
      <c r="E33" s="10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0"/>
      <c r="Q33" s="10"/>
    </row>
    <row r="34" spans="1:17">
      <c r="A34" s="10"/>
      <c r="B34" s="10"/>
      <c r="C34" s="10"/>
      <c r="D34" s="10"/>
      <c r="E34" s="10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0"/>
      <c r="Q34" s="10"/>
    </row>
    <row r="35" spans="1:17">
      <c r="A35" s="10"/>
      <c r="B35" s="10"/>
      <c r="C35" s="10"/>
      <c r="D35" s="10"/>
      <c r="E35" s="10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0"/>
      <c r="Q35" s="10"/>
    </row>
    <row r="36" spans="1:17">
      <c r="A36" s="10"/>
      <c r="B36" s="10"/>
      <c r="C36" s="10"/>
      <c r="D36" s="10"/>
      <c r="E36" s="10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0"/>
      <c r="Q36" s="10"/>
    </row>
    <row r="37" spans="1:17">
      <c r="A37" s="10"/>
      <c r="B37" s="10"/>
      <c r="C37" s="10"/>
      <c r="D37" s="10"/>
      <c r="E37" s="10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0"/>
      <c r="Q37" s="10"/>
    </row>
    <row r="38" spans="1:17">
      <c r="A38" s="10"/>
      <c r="B38" s="10"/>
      <c r="C38" s="10"/>
      <c r="D38" s="10"/>
      <c r="E38" s="10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0"/>
      <c r="Q38" s="10"/>
    </row>
    <row r="39" spans="1:17">
      <c r="A39" s="10"/>
      <c r="B39" s="10"/>
      <c r="C39" s="10"/>
      <c r="D39" s="10"/>
      <c r="E39" s="10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0"/>
      <c r="Q39" s="10"/>
    </row>
    <row r="40" spans="1:17">
      <c r="A40" s="10"/>
      <c r="B40" s="10"/>
      <c r="C40" s="10"/>
      <c r="D40" s="10"/>
      <c r="E40" s="10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0"/>
      <c r="Q40" s="10"/>
    </row>
    <row r="41" spans="1:17">
      <c r="A41" s="10"/>
      <c r="B41" s="10"/>
      <c r="C41" s="10"/>
      <c r="D41" s="10"/>
      <c r="E41" s="10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0"/>
      <c r="Q41" s="10"/>
    </row>
    <row r="42" spans="1:17">
      <c r="A42" s="10"/>
      <c r="B42" s="10"/>
      <c r="C42" s="10"/>
      <c r="D42" s="10"/>
      <c r="E42" s="10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0"/>
      <c r="Q42" s="10"/>
    </row>
    <row r="43" spans="1:17">
      <c r="A43" s="10"/>
      <c r="B43" s="10"/>
      <c r="C43" s="10"/>
      <c r="D43" s="10"/>
      <c r="E43" s="10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0"/>
      <c r="Q43" s="10"/>
    </row>
    <row r="44" spans="1:17">
      <c r="A44" s="10"/>
      <c r="B44" s="10"/>
      <c r="C44" s="10"/>
      <c r="D44" s="10"/>
      <c r="E44" s="10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0"/>
      <c r="Q44" s="10"/>
    </row>
    <row r="45" spans="1:17">
      <c r="A45" s="10"/>
      <c r="B45" s="10"/>
      <c r="C45" s="10"/>
      <c r="D45" s="10"/>
      <c r="E45" s="10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0"/>
      <c r="Q45" s="10"/>
    </row>
    <row r="46" spans="1:17">
      <c r="A46" s="10"/>
      <c r="B46" s="10"/>
      <c r="C46" s="10"/>
      <c r="D46" s="10"/>
      <c r="E46" s="10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0"/>
      <c r="Q46" s="10"/>
    </row>
    <row r="47" spans="1:17">
      <c r="A47" s="10"/>
      <c r="B47" s="10"/>
      <c r="C47" s="10"/>
      <c r="D47" s="10"/>
      <c r="E47" s="10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0"/>
      <c r="Q47" s="10"/>
    </row>
    <row r="48" spans="1:17">
      <c r="A48" s="10"/>
      <c r="B48" s="10"/>
      <c r="C48" s="10"/>
      <c r="D48" s="10"/>
      <c r="E48" s="10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0"/>
      <c r="Q48" s="10"/>
    </row>
    <row r="49" spans="1:17">
      <c r="A49" s="10"/>
      <c r="B49" s="10"/>
      <c r="C49" s="10"/>
      <c r="D49" s="10"/>
      <c r="E49" s="10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0"/>
      <c r="Q49" s="10"/>
    </row>
    <row r="50" spans="1:17">
      <c r="A50" s="10"/>
      <c r="B50" s="10"/>
      <c r="C50" s="10"/>
      <c r="D50" s="10"/>
      <c r="E50" s="10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0"/>
      <c r="Q50" s="10"/>
    </row>
    <row r="51" spans="1:17">
      <c r="A51" s="10"/>
      <c r="B51" s="10"/>
      <c r="C51" s="10"/>
      <c r="D51" s="10"/>
      <c r="E51" s="10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0"/>
      <c r="Q51" s="10"/>
    </row>
    <row r="52" spans="1:17">
      <c r="A52" s="10"/>
      <c r="B52" s="10"/>
      <c r="C52" s="10"/>
      <c r="D52" s="10"/>
      <c r="E52" s="10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0"/>
      <c r="Q52" s="10"/>
    </row>
    <row r="53" spans="1:17">
      <c r="A53" s="10"/>
      <c r="B53" s="10"/>
      <c r="C53" s="10"/>
      <c r="D53" s="10"/>
      <c r="E53" s="10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0"/>
      <c r="Q53" s="10"/>
    </row>
    <row r="54" spans="1:17">
      <c r="A54" s="10"/>
      <c r="B54" s="10"/>
      <c r="C54" s="10"/>
      <c r="D54" s="10"/>
      <c r="E54" s="10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0"/>
      <c r="Q54" s="10"/>
    </row>
    <row r="55" spans="1:17">
      <c r="A55" s="10"/>
      <c r="B55" s="10"/>
      <c r="C55" s="10"/>
      <c r="D55" s="10"/>
      <c r="E55" s="10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0"/>
      <c r="Q55" s="10"/>
    </row>
    <row r="56" spans="1:17">
      <c r="A56" s="10"/>
      <c r="B56" s="10"/>
      <c r="C56" s="10"/>
      <c r="D56" s="10"/>
      <c r="E56" s="10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0"/>
      <c r="Q56" s="10"/>
    </row>
    <row r="57" spans="1:17">
      <c r="A57" s="10"/>
      <c r="B57" s="10"/>
      <c r="C57" s="10"/>
      <c r="D57" s="10"/>
      <c r="E57" s="10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0"/>
      <c r="Q57" s="10"/>
    </row>
    <row r="58" spans="1:17">
      <c r="A58" s="10"/>
      <c r="B58" s="10"/>
      <c r="C58" s="10"/>
      <c r="D58" s="10"/>
      <c r="E58" s="10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0"/>
      <c r="Q58" s="10"/>
    </row>
    <row r="59" spans="1:17">
      <c r="A59" s="10"/>
      <c r="B59" s="10"/>
      <c r="C59" s="10"/>
      <c r="D59" s="10"/>
      <c r="E59" s="10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0"/>
      <c r="Q59" s="10"/>
    </row>
    <row r="60" spans="1:17">
      <c r="A60" s="10"/>
      <c r="B60" s="10"/>
      <c r="C60" s="10"/>
      <c r="D60" s="10"/>
      <c r="E60" s="10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0"/>
      <c r="Q60" s="10"/>
    </row>
    <row r="61" spans="1:17">
      <c r="A61" s="10"/>
      <c r="B61" s="10"/>
      <c r="C61" s="10"/>
      <c r="D61" s="10"/>
      <c r="E61" s="10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0"/>
      <c r="Q61" s="10"/>
    </row>
    <row r="62" spans="1:17">
      <c r="A62" s="10"/>
      <c r="B62" s="10"/>
      <c r="C62" s="10"/>
      <c r="D62" s="10"/>
      <c r="E62" s="10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0"/>
      <c r="Q62" s="10"/>
    </row>
    <row r="63" spans="1:17">
      <c r="A63" s="10"/>
      <c r="B63" s="10"/>
      <c r="C63" s="10"/>
      <c r="D63" s="10"/>
      <c r="E63" s="10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0"/>
      <c r="Q63" s="10"/>
    </row>
    <row r="64" spans="1:17">
      <c r="A64" s="10"/>
      <c r="B64" s="10"/>
      <c r="C64" s="10"/>
      <c r="D64" s="10"/>
      <c r="E64" s="10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0"/>
      <c r="Q64" s="10"/>
    </row>
    <row r="65" spans="1:17">
      <c r="A65" s="10"/>
      <c r="B65" s="10"/>
      <c r="C65" s="10"/>
      <c r="D65" s="10"/>
      <c r="E65" s="10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0"/>
      <c r="Q65" s="10"/>
    </row>
    <row r="66" spans="1:17">
      <c r="A66" s="10"/>
      <c r="B66" s="10"/>
      <c r="C66" s="10"/>
      <c r="D66" s="10"/>
      <c r="E66" s="10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0"/>
      <c r="Q66" s="10"/>
    </row>
    <row r="67" spans="1:17">
      <c r="A67" s="10"/>
      <c r="B67" s="10"/>
      <c r="C67" s="10"/>
      <c r="D67" s="10"/>
      <c r="E67" s="10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0"/>
      <c r="Q67" s="10"/>
    </row>
    <row r="68" spans="1:17">
      <c r="A68" s="10"/>
      <c r="B68" s="10"/>
      <c r="C68" s="10"/>
      <c r="D68" s="10"/>
      <c r="E68" s="10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0"/>
      <c r="Q68" s="10"/>
    </row>
    <row r="69" spans="1:17">
      <c r="A69" s="10"/>
      <c r="B69" s="10"/>
      <c r="C69" s="10"/>
      <c r="D69" s="10"/>
      <c r="E69" s="10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0"/>
      <c r="Q69" s="10"/>
    </row>
    <row r="70" spans="1:17">
      <c r="A70" s="10"/>
      <c r="B70" s="10"/>
      <c r="C70" s="10"/>
      <c r="D70" s="10"/>
      <c r="E70" s="10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0"/>
      <c r="Q70" s="10"/>
    </row>
    <row r="71" spans="1:17">
      <c r="A71" s="10"/>
      <c r="B71" s="10"/>
      <c r="C71" s="10"/>
      <c r="D71" s="10"/>
      <c r="E71" s="10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0"/>
      <c r="Q71" s="10"/>
    </row>
    <row r="72" spans="1:17">
      <c r="A72" s="10"/>
      <c r="B72" s="10"/>
      <c r="C72" s="10"/>
      <c r="D72" s="10"/>
      <c r="E72" s="10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0"/>
      <c r="Q72" s="10"/>
    </row>
    <row r="73" spans="1:17">
      <c r="A73" s="10"/>
      <c r="B73" s="10"/>
      <c r="C73" s="10"/>
      <c r="D73" s="10"/>
      <c r="E73" s="10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0"/>
      <c r="Q73" s="10"/>
    </row>
    <row r="74" spans="1:17">
      <c r="A74" s="10"/>
      <c r="B74" s="10"/>
      <c r="C74" s="10"/>
      <c r="D74" s="10"/>
      <c r="E74" s="10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0"/>
      <c r="Q74" s="10"/>
    </row>
    <row r="75" spans="1:17">
      <c r="A75" s="10"/>
      <c r="B75" s="10"/>
      <c r="C75" s="10"/>
      <c r="D75" s="10"/>
      <c r="E75" s="10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0"/>
      <c r="Q75" s="10"/>
    </row>
    <row r="76" spans="1:17">
      <c r="A76" s="10"/>
      <c r="B76" s="10"/>
      <c r="C76" s="10"/>
      <c r="D76" s="10"/>
      <c r="E76" s="10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0"/>
      <c r="Q76" s="10"/>
    </row>
    <row r="77" spans="1:17">
      <c r="A77" s="10"/>
      <c r="B77" s="10"/>
      <c r="C77" s="10"/>
      <c r="D77" s="10"/>
      <c r="E77" s="10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0"/>
      <c r="Q77" s="10"/>
    </row>
    <row r="78" spans="1:17">
      <c r="A78" s="10"/>
      <c r="B78" s="10"/>
      <c r="C78" s="10"/>
      <c r="D78" s="10"/>
      <c r="E78" s="10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0"/>
      <c r="Q78" s="10"/>
    </row>
    <row r="79" spans="1:17">
      <c r="A79" s="10"/>
      <c r="B79" s="10"/>
      <c r="C79" s="10"/>
      <c r="D79" s="10"/>
      <c r="E79" s="10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0"/>
      <c r="Q79" s="10"/>
    </row>
    <row r="80" spans="1:17">
      <c r="A80" s="10"/>
      <c r="B80" s="10"/>
      <c r="C80" s="10"/>
      <c r="D80" s="10"/>
      <c r="E80" s="10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0"/>
      <c r="Q80" s="10"/>
    </row>
    <row r="81" spans="1:17">
      <c r="A81" s="10"/>
      <c r="B81" s="10"/>
      <c r="C81" s="10"/>
      <c r="D81" s="10"/>
      <c r="E81" s="10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0"/>
      <c r="Q81" s="10"/>
    </row>
    <row r="82" spans="1:17">
      <c r="A82" s="10"/>
      <c r="B82" s="10"/>
      <c r="C82" s="10"/>
      <c r="D82" s="10"/>
      <c r="E82" s="10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0"/>
      <c r="Q82" s="10"/>
    </row>
    <row r="83" spans="1:17">
      <c r="A83" s="10"/>
      <c r="B83" s="10"/>
      <c r="C83" s="10"/>
      <c r="D83" s="10"/>
      <c r="E83" s="10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0"/>
      <c r="Q83" s="10"/>
    </row>
    <row r="84" spans="1:17">
      <c r="A84" s="10"/>
      <c r="B84" s="10"/>
      <c r="C84" s="10"/>
      <c r="D84" s="10"/>
      <c r="E84" s="10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0"/>
      <c r="Q84" s="10"/>
    </row>
    <row r="85" spans="1:17">
      <c r="A85" s="10"/>
      <c r="B85" s="10"/>
      <c r="C85" s="10"/>
      <c r="D85" s="10"/>
      <c r="E85" s="10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0"/>
      <c r="Q85" s="10"/>
    </row>
    <row r="86" spans="1:17">
      <c r="A86" s="10"/>
      <c r="B86" s="10"/>
      <c r="C86" s="10"/>
      <c r="D86" s="10"/>
      <c r="E86" s="10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0"/>
      <c r="Q86" s="10"/>
    </row>
    <row r="87" spans="1:17">
      <c r="A87" s="10"/>
      <c r="B87" s="10"/>
      <c r="C87" s="10"/>
      <c r="D87" s="10"/>
      <c r="E87" s="10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0"/>
      <c r="Q87" s="10"/>
    </row>
    <row r="88" spans="1:17">
      <c r="A88" s="10"/>
      <c r="B88" s="10"/>
      <c r="C88" s="10"/>
      <c r="D88" s="10"/>
      <c r="E88" s="10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0"/>
      <c r="Q88" s="10"/>
    </row>
    <row r="89" spans="1:17">
      <c r="A89" s="10"/>
      <c r="B89" s="10"/>
      <c r="C89" s="10"/>
      <c r="D89" s="10"/>
      <c r="E89" s="10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0"/>
      <c r="Q89" s="10"/>
    </row>
    <row r="90" spans="1:17">
      <c r="A90" s="10"/>
      <c r="B90" s="10"/>
      <c r="C90" s="10"/>
      <c r="D90" s="10"/>
      <c r="E90" s="10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0"/>
      <c r="Q90" s="10"/>
    </row>
    <row r="91" spans="1:17">
      <c r="A91" s="10"/>
      <c r="B91" s="10"/>
      <c r="C91" s="10"/>
      <c r="D91" s="10"/>
      <c r="E91" s="10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0"/>
      <c r="Q91" s="10"/>
    </row>
    <row r="92" spans="1:17">
      <c r="A92" s="10"/>
      <c r="B92" s="10"/>
      <c r="C92" s="10"/>
      <c r="D92" s="10"/>
      <c r="E92" s="10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0"/>
      <c r="Q92" s="10"/>
    </row>
    <row r="93" spans="1:17">
      <c r="A93" s="10"/>
      <c r="B93" s="10"/>
      <c r="C93" s="10"/>
      <c r="D93" s="10"/>
      <c r="E93" s="10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0"/>
      <c r="Q93" s="10"/>
    </row>
    <row r="94" spans="1:17">
      <c r="A94" s="10"/>
      <c r="B94" s="10"/>
      <c r="C94" s="10"/>
      <c r="D94" s="10"/>
      <c r="E94" s="10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0"/>
      <c r="Q94" s="10"/>
    </row>
    <row r="95" spans="1:17">
      <c r="A95" s="10"/>
      <c r="B95" s="10"/>
      <c r="C95" s="10"/>
      <c r="D95" s="10"/>
      <c r="E95" s="10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0"/>
      <c r="Q95" s="10"/>
    </row>
    <row r="96" spans="1:17">
      <c r="A96" s="10"/>
      <c r="B96" s="10"/>
      <c r="C96" s="10"/>
      <c r="D96" s="10"/>
      <c r="E96" s="10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0"/>
      <c r="Q96" s="10"/>
    </row>
    <row r="97" spans="1:17">
      <c r="A97" s="10"/>
      <c r="B97" s="10"/>
      <c r="C97" s="10"/>
      <c r="D97" s="10"/>
      <c r="E97" s="10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0"/>
      <c r="Q97" s="10"/>
    </row>
    <row r="98" spans="1:17">
      <c r="A98" s="10"/>
      <c r="B98" s="10"/>
      <c r="C98" s="10"/>
      <c r="D98" s="10"/>
      <c r="E98" s="10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0"/>
      <c r="Q98" s="10"/>
    </row>
    <row r="99" spans="1:17">
      <c r="A99" s="10"/>
      <c r="B99" s="10"/>
      <c r="C99" s="10"/>
      <c r="D99" s="10"/>
      <c r="E99" s="10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0"/>
      <c r="Q99" s="10"/>
    </row>
    <row r="100" spans="1:17">
      <c r="A100" s="10"/>
      <c r="B100" s="10"/>
      <c r="C100" s="10"/>
      <c r="D100" s="10"/>
      <c r="E100" s="10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0"/>
      <c r="Q100" s="10"/>
    </row>
    <row r="101" spans="1:17">
      <c r="A101" s="10"/>
      <c r="B101" s="10"/>
      <c r="C101" s="10"/>
      <c r="D101" s="10"/>
      <c r="E101" s="10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0"/>
      <c r="Q101" s="10"/>
    </row>
    <row r="102" spans="1:17">
      <c r="A102" s="10"/>
      <c r="B102" s="10"/>
      <c r="C102" s="10"/>
      <c r="D102" s="10"/>
      <c r="E102" s="10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0"/>
      <c r="Q102" s="10"/>
    </row>
    <row r="103" spans="1:17">
      <c r="A103" s="10"/>
      <c r="B103" s="10"/>
      <c r="C103" s="10"/>
      <c r="D103" s="10"/>
      <c r="E103" s="10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0"/>
      <c r="Q103" s="10"/>
    </row>
    <row r="104" spans="1:17">
      <c r="A104" s="10"/>
      <c r="B104" s="10"/>
      <c r="C104" s="10"/>
      <c r="D104" s="10"/>
      <c r="E104" s="10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0"/>
      <c r="Q104" s="10"/>
    </row>
    <row r="105" spans="1:17">
      <c r="A105" s="10"/>
      <c r="B105" s="10"/>
      <c r="C105" s="10"/>
      <c r="D105" s="10"/>
      <c r="E105" s="10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0"/>
      <c r="Q105" s="10"/>
    </row>
    <row r="106" spans="1:17">
      <c r="A106" s="10"/>
      <c r="B106" s="10"/>
      <c r="C106" s="10"/>
      <c r="D106" s="10"/>
      <c r="E106" s="10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0"/>
      <c r="Q106" s="10"/>
    </row>
    <row r="107" spans="1:17">
      <c r="A107" s="10"/>
      <c r="B107" s="10"/>
      <c r="C107" s="10"/>
      <c r="D107" s="10"/>
      <c r="E107" s="10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0"/>
      <c r="Q107" s="10"/>
    </row>
    <row r="108" spans="1:17">
      <c r="A108" s="10"/>
      <c r="B108" s="10"/>
      <c r="C108" s="10"/>
      <c r="D108" s="10"/>
      <c r="E108" s="10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0"/>
      <c r="Q108" s="10"/>
    </row>
    <row r="109" spans="1:17">
      <c r="A109" s="10"/>
      <c r="B109" s="10"/>
      <c r="C109" s="10"/>
      <c r="D109" s="10"/>
      <c r="E109" s="10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0"/>
      <c r="Q109" s="10"/>
    </row>
    <row r="110" spans="1:17">
      <c r="A110" s="10"/>
      <c r="B110" s="10"/>
      <c r="C110" s="10"/>
      <c r="D110" s="10"/>
      <c r="E110" s="10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0"/>
      <c r="Q110" s="10"/>
    </row>
    <row r="111" spans="1:17">
      <c r="A111" s="10"/>
      <c r="B111" s="10"/>
      <c r="C111" s="10"/>
      <c r="D111" s="10"/>
      <c r="E111" s="10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0"/>
      <c r="Q111" s="10"/>
    </row>
    <row r="112" spans="1:17">
      <c r="A112" s="10"/>
      <c r="B112" s="10"/>
      <c r="C112" s="10"/>
      <c r="D112" s="10"/>
      <c r="E112" s="10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0"/>
      <c r="Q112" s="10"/>
    </row>
    <row r="113" spans="1:17">
      <c r="A113" s="10"/>
      <c r="B113" s="10"/>
      <c r="C113" s="10"/>
      <c r="D113" s="10"/>
      <c r="E113" s="10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0"/>
      <c r="Q113" s="10"/>
    </row>
    <row r="114" spans="1:17">
      <c r="A114" s="10"/>
      <c r="B114" s="10"/>
      <c r="C114" s="10"/>
      <c r="D114" s="10"/>
      <c r="E114" s="10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0"/>
      <c r="Q114" s="10"/>
    </row>
    <row r="115" spans="1:17">
      <c r="A115" s="10"/>
      <c r="B115" s="10"/>
      <c r="C115" s="10"/>
      <c r="D115" s="10"/>
      <c r="E115" s="10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0"/>
      <c r="Q115" s="10"/>
    </row>
    <row r="116" spans="1:17">
      <c r="A116" s="10"/>
      <c r="B116" s="10"/>
      <c r="C116" s="10"/>
      <c r="D116" s="10"/>
      <c r="E116" s="10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0"/>
      <c r="Q116" s="10"/>
    </row>
    <row r="117" spans="1:17">
      <c r="A117" s="10"/>
      <c r="B117" s="10"/>
      <c r="C117" s="10"/>
      <c r="D117" s="10"/>
      <c r="E117" s="10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0"/>
      <c r="Q117" s="10"/>
    </row>
    <row r="118" spans="1:17">
      <c r="A118" s="10"/>
      <c r="B118" s="10"/>
      <c r="C118" s="10"/>
      <c r="D118" s="10"/>
      <c r="E118" s="10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0"/>
      <c r="Q118" s="10"/>
    </row>
    <row r="119" spans="1:17">
      <c r="A119" s="10"/>
      <c r="B119" s="10"/>
      <c r="C119" s="10"/>
      <c r="D119" s="10"/>
      <c r="E119" s="10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0"/>
      <c r="Q119" s="10"/>
    </row>
    <row r="120" spans="1:17">
      <c r="A120" s="10"/>
      <c r="B120" s="10"/>
      <c r="C120" s="10"/>
      <c r="D120" s="10"/>
      <c r="E120" s="10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0"/>
      <c r="Q120" s="10"/>
    </row>
    <row r="121" spans="1:17">
      <c r="A121" s="10"/>
      <c r="B121" s="10"/>
      <c r="C121" s="10"/>
      <c r="D121" s="10"/>
      <c r="E121" s="10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0"/>
      <c r="Q121" s="10"/>
    </row>
    <row r="122" spans="1:17">
      <c r="A122" s="10"/>
      <c r="B122" s="10"/>
      <c r="C122" s="10"/>
      <c r="D122" s="10"/>
      <c r="E122" s="10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0"/>
      <c r="Q122" s="10"/>
    </row>
    <row r="123" spans="1:17">
      <c r="A123" s="10"/>
      <c r="B123" s="10"/>
      <c r="C123" s="10"/>
      <c r="D123" s="10"/>
      <c r="E123" s="10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0"/>
      <c r="Q123" s="10"/>
    </row>
    <row r="124" spans="1:17">
      <c r="A124" s="10"/>
      <c r="B124" s="10"/>
      <c r="C124" s="10"/>
      <c r="D124" s="10"/>
      <c r="E124" s="10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0"/>
      <c r="Q124" s="10"/>
    </row>
    <row r="125" spans="1:17">
      <c r="A125" s="10"/>
      <c r="B125" s="10"/>
      <c r="C125" s="10"/>
      <c r="D125" s="10"/>
      <c r="E125" s="10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0"/>
      <c r="Q125" s="10"/>
    </row>
    <row r="126" spans="1:17">
      <c r="A126" s="10"/>
      <c r="B126" s="10"/>
      <c r="C126" s="10"/>
      <c r="D126" s="10"/>
      <c r="E126" s="10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0"/>
      <c r="Q126" s="10"/>
    </row>
    <row r="127" spans="1:17">
      <c r="A127" s="10"/>
      <c r="B127" s="10"/>
      <c r="C127" s="10"/>
      <c r="D127" s="10"/>
      <c r="E127" s="10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0"/>
      <c r="Q127" s="10"/>
    </row>
    <row r="128" spans="1:17">
      <c r="A128" s="10"/>
      <c r="B128" s="10"/>
      <c r="C128" s="10"/>
      <c r="D128" s="10"/>
      <c r="E128" s="10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0"/>
      <c r="Q128" s="10"/>
    </row>
    <row r="129" spans="1:17">
      <c r="A129" s="10"/>
      <c r="B129" s="10"/>
      <c r="C129" s="10"/>
      <c r="D129" s="10"/>
      <c r="E129" s="10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0"/>
      <c r="Q129" s="10"/>
    </row>
    <row r="130" spans="1:17">
      <c r="A130" s="10"/>
      <c r="B130" s="10"/>
      <c r="C130" s="10"/>
      <c r="D130" s="10"/>
      <c r="E130" s="10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0"/>
      <c r="Q130" s="10"/>
    </row>
    <row r="131" spans="1:17">
      <c r="A131" s="10"/>
      <c r="B131" s="10"/>
      <c r="C131" s="10"/>
      <c r="D131" s="10"/>
      <c r="E131" s="10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0"/>
      <c r="Q131" s="10"/>
    </row>
    <row r="132" spans="1:17">
      <c r="A132" s="10"/>
      <c r="B132" s="10"/>
      <c r="C132" s="10"/>
      <c r="D132" s="10"/>
      <c r="E132" s="10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0"/>
      <c r="Q132" s="10"/>
    </row>
    <row r="133" spans="1:17">
      <c r="A133" s="10"/>
      <c r="B133" s="10"/>
      <c r="C133" s="10"/>
      <c r="D133" s="10"/>
      <c r="E133" s="10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0"/>
      <c r="Q133" s="10"/>
    </row>
    <row r="134" spans="1:17">
      <c r="A134" s="10"/>
      <c r="B134" s="10"/>
      <c r="C134" s="10"/>
      <c r="D134" s="10"/>
      <c r="E134" s="10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0"/>
      <c r="Q134" s="10"/>
    </row>
    <row r="135" spans="1:17">
      <c r="A135" s="10"/>
      <c r="B135" s="10"/>
      <c r="C135" s="10"/>
      <c r="D135" s="10"/>
      <c r="E135" s="10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0"/>
      <c r="Q135" s="10"/>
    </row>
    <row r="136" spans="1:17">
      <c r="A136" s="10"/>
      <c r="B136" s="10"/>
      <c r="C136" s="10"/>
      <c r="D136" s="10"/>
      <c r="E136" s="10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0"/>
      <c r="Q136" s="10"/>
    </row>
    <row r="137" spans="1:17">
      <c r="A137" s="10"/>
      <c r="B137" s="10"/>
      <c r="C137" s="10"/>
      <c r="D137" s="10"/>
      <c r="E137" s="10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0"/>
      <c r="Q137" s="10"/>
    </row>
    <row r="138" spans="1:17">
      <c r="A138" s="10"/>
      <c r="B138" s="10"/>
      <c r="C138" s="10"/>
      <c r="D138" s="10"/>
      <c r="E138" s="10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0"/>
      <c r="Q138" s="10"/>
    </row>
    <row r="139" spans="1:17">
      <c r="A139" s="10"/>
      <c r="B139" s="10"/>
      <c r="C139" s="10"/>
      <c r="D139" s="10"/>
      <c r="E139" s="10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0"/>
      <c r="Q139" s="10"/>
    </row>
    <row r="140" spans="1:17">
      <c r="A140" s="10"/>
      <c r="B140" s="10"/>
      <c r="C140" s="10"/>
      <c r="D140" s="10"/>
      <c r="E140" s="10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0"/>
      <c r="Q140" s="10"/>
    </row>
    <row r="141" spans="1:17">
      <c r="A141" s="10"/>
      <c r="B141" s="10"/>
      <c r="C141" s="10"/>
      <c r="D141" s="10"/>
      <c r="E141" s="10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0"/>
      <c r="Q141" s="10"/>
    </row>
    <row r="142" spans="1:17">
      <c r="A142" s="10"/>
      <c r="B142" s="10"/>
      <c r="C142" s="10"/>
      <c r="D142" s="10"/>
      <c r="E142" s="10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0"/>
      <c r="Q142" s="10"/>
    </row>
    <row r="143" spans="1:17">
      <c r="A143" s="10"/>
      <c r="B143" s="10"/>
      <c r="C143" s="10"/>
      <c r="D143" s="10"/>
      <c r="E143" s="10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0"/>
      <c r="Q143" s="10"/>
    </row>
    <row r="144" spans="1:17">
      <c r="A144" s="10"/>
      <c r="B144" s="10"/>
      <c r="C144" s="10"/>
      <c r="D144" s="10"/>
      <c r="E144" s="10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0"/>
      <c r="Q144" s="10"/>
    </row>
    <row r="145" spans="1:17">
      <c r="A145" s="10"/>
      <c r="B145" s="10"/>
      <c r="C145" s="10"/>
      <c r="D145" s="10"/>
      <c r="E145" s="10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0"/>
      <c r="Q145" s="10"/>
    </row>
    <row r="146" spans="1:17">
      <c r="A146" s="10"/>
      <c r="B146" s="10"/>
      <c r="C146" s="10"/>
      <c r="D146" s="10"/>
      <c r="E146" s="10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0"/>
      <c r="Q146" s="10"/>
    </row>
    <row r="147" spans="1:17">
      <c r="A147" s="10"/>
      <c r="B147" s="10"/>
      <c r="C147" s="10"/>
      <c r="D147" s="10"/>
      <c r="E147" s="10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0"/>
      <c r="Q147" s="10"/>
    </row>
    <row r="148" spans="1:17">
      <c r="A148" s="10"/>
      <c r="B148" s="10"/>
      <c r="C148" s="10"/>
      <c r="D148" s="10"/>
      <c r="E148" s="10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0"/>
      <c r="Q148" s="10"/>
    </row>
    <row r="149" spans="1:17">
      <c r="A149" s="10"/>
      <c r="B149" s="10"/>
      <c r="C149" s="10"/>
      <c r="D149" s="10"/>
      <c r="E149" s="10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0"/>
      <c r="Q149" s="10"/>
    </row>
    <row r="150" spans="1:17">
      <c r="A150" s="10"/>
      <c r="B150" s="10"/>
      <c r="C150" s="10"/>
      <c r="D150" s="10"/>
      <c r="E150" s="10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0"/>
      <c r="Q150" s="10"/>
    </row>
    <row r="151" spans="1:17">
      <c r="A151" s="10"/>
      <c r="B151" s="10"/>
      <c r="C151" s="10"/>
      <c r="D151" s="10"/>
      <c r="E151" s="10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0"/>
      <c r="Q151" s="10"/>
    </row>
    <row r="152" spans="1:17">
      <c r="A152" s="10"/>
      <c r="B152" s="10"/>
      <c r="C152" s="10"/>
      <c r="D152" s="10"/>
      <c r="E152" s="10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0"/>
      <c r="Q152" s="10"/>
    </row>
    <row r="153" spans="1:17">
      <c r="A153" s="10"/>
      <c r="B153" s="10"/>
      <c r="C153" s="10"/>
      <c r="D153" s="10"/>
      <c r="E153" s="10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0"/>
      <c r="Q153" s="10"/>
    </row>
    <row r="154" spans="1:17">
      <c r="A154" s="10"/>
      <c r="B154" s="10"/>
      <c r="C154" s="10"/>
      <c r="D154" s="10"/>
      <c r="E154" s="10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0"/>
      <c r="Q154" s="10"/>
    </row>
    <row r="155" spans="1:17">
      <c r="A155" s="10"/>
      <c r="B155" s="10"/>
      <c r="C155" s="10"/>
      <c r="D155" s="10"/>
      <c r="E155" s="10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0"/>
      <c r="Q155" s="10"/>
    </row>
    <row r="156" spans="1:17">
      <c r="A156" s="10"/>
      <c r="B156" s="10"/>
      <c r="C156" s="10"/>
      <c r="D156" s="10"/>
      <c r="E156" s="10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0"/>
      <c r="Q156" s="10"/>
    </row>
    <row r="157" spans="1:17">
      <c r="A157" s="10"/>
      <c r="B157" s="10"/>
      <c r="C157" s="10"/>
      <c r="D157" s="10"/>
      <c r="E157" s="10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0"/>
      <c r="Q157" s="10"/>
    </row>
    <row r="158" spans="1:17">
      <c r="A158" s="10"/>
      <c r="B158" s="10"/>
      <c r="C158" s="10"/>
      <c r="D158" s="10"/>
      <c r="E158" s="10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0"/>
      <c r="Q158" s="10"/>
    </row>
    <row r="159" spans="1:17">
      <c r="A159" s="10"/>
      <c r="B159" s="10"/>
      <c r="C159" s="10"/>
      <c r="D159" s="10"/>
      <c r="E159" s="10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0"/>
      <c r="Q159" s="10"/>
    </row>
    <row r="160" spans="1:17">
      <c r="A160" s="10"/>
      <c r="B160" s="10"/>
      <c r="C160" s="10"/>
      <c r="D160" s="10"/>
      <c r="E160" s="10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0"/>
      <c r="Q160" s="10"/>
    </row>
    <row r="161" spans="1:17">
      <c r="A161" s="10"/>
      <c r="B161" s="10"/>
      <c r="C161" s="10"/>
      <c r="D161" s="10"/>
      <c r="E161" s="10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0"/>
      <c r="Q161" s="10"/>
    </row>
    <row r="162" spans="1:17">
      <c r="A162" s="10"/>
      <c r="B162" s="10"/>
      <c r="C162" s="10"/>
      <c r="D162" s="10"/>
      <c r="E162" s="10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0"/>
      <c r="Q162" s="10"/>
    </row>
    <row r="163" spans="1:17">
      <c r="A163" s="10"/>
      <c r="B163" s="10"/>
      <c r="C163" s="10"/>
      <c r="D163" s="10"/>
      <c r="E163" s="10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0"/>
      <c r="Q163" s="10"/>
    </row>
    <row r="164" spans="1:17">
      <c r="A164" s="10"/>
      <c r="B164" s="10"/>
      <c r="C164" s="10"/>
      <c r="D164" s="10"/>
      <c r="E164" s="10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0"/>
      <c r="Q164" s="10"/>
    </row>
    <row r="165" spans="1:17">
      <c r="A165" s="10"/>
      <c r="B165" s="10"/>
      <c r="C165" s="10"/>
      <c r="D165" s="10"/>
      <c r="E165" s="10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0"/>
      <c r="Q165" s="10"/>
    </row>
    <row r="166" spans="1:17">
      <c r="A166" s="10"/>
      <c r="B166" s="10"/>
      <c r="C166" s="10"/>
      <c r="D166" s="10"/>
      <c r="E166" s="10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0"/>
      <c r="Q166" s="10"/>
    </row>
    <row r="167" spans="1:17">
      <c r="A167" s="10"/>
      <c r="B167" s="10"/>
      <c r="C167" s="10"/>
      <c r="D167" s="10"/>
      <c r="E167" s="10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0"/>
      <c r="Q167" s="10"/>
    </row>
    <row r="168" spans="1:17">
      <c r="A168" s="10"/>
      <c r="B168" s="10"/>
      <c r="C168" s="10"/>
      <c r="D168" s="10"/>
      <c r="E168" s="10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0"/>
      <c r="Q168" s="10"/>
    </row>
    <row r="169" spans="1:17">
      <c r="A169" s="10"/>
      <c r="B169" s="10"/>
      <c r="C169" s="10"/>
      <c r="D169" s="10"/>
      <c r="E169" s="10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0"/>
      <c r="Q169" s="10"/>
    </row>
    <row r="170" spans="1:17">
      <c r="A170" s="10"/>
      <c r="B170" s="10"/>
      <c r="C170" s="10"/>
      <c r="D170" s="10"/>
      <c r="E170" s="10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0"/>
      <c r="Q170" s="10"/>
    </row>
    <row r="171" spans="1:17">
      <c r="A171" s="10"/>
      <c r="B171" s="10"/>
      <c r="C171" s="10"/>
      <c r="D171" s="10"/>
      <c r="E171" s="10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0"/>
      <c r="Q171" s="10"/>
    </row>
    <row r="172" spans="1:17">
      <c r="A172" s="10"/>
      <c r="B172" s="10"/>
      <c r="C172" s="10"/>
      <c r="D172" s="10"/>
      <c r="E172" s="10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0"/>
      <c r="Q172" s="10"/>
    </row>
    <row r="173" spans="1:17">
      <c r="A173" s="10"/>
      <c r="B173" s="10"/>
      <c r="C173" s="10"/>
      <c r="D173" s="10"/>
      <c r="E173" s="10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0"/>
      <c r="Q173" s="10"/>
    </row>
    <row r="174" spans="1:17">
      <c r="A174" s="10"/>
      <c r="B174" s="10"/>
      <c r="C174" s="10"/>
      <c r="D174" s="10"/>
      <c r="E174" s="10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0"/>
      <c r="Q174" s="10"/>
    </row>
    <row r="175" spans="1:17">
      <c r="A175" s="10"/>
      <c r="B175" s="10"/>
      <c r="C175" s="10"/>
      <c r="D175" s="10"/>
      <c r="E175" s="10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0"/>
      <c r="Q175" s="10"/>
    </row>
    <row r="176" spans="1:17">
      <c r="A176" s="10"/>
      <c r="B176" s="10"/>
      <c r="C176" s="10"/>
      <c r="D176" s="10"/>
      <c r="E176" s="10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0"/>
      <c r="Q176" s="10"/>
    </row>
    <row r="177" spans="1:17">
      <c r="A177" s="10"/>
      <c r="B177" s="10"/>
      <c r="C177" s="10"/>
      <c r="D177" s="10"/>
      <c r="E177" s="10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0"/>
      <c r="Q177" s="10"/>
    </row>
    <row r="178" spans="1:17">
      <c r="A178" s="10"/>
      <c r="B178" s="10"/>
      <c r="C178" s="10"/>
      <c r="D178" s="10"/>
      <c r="E178" s="10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0"/>
      <c r="Q178" s="10"/>
    </row>
    <row r="179" spans="1:17">
      <c r="A179" s="10"/>
      <c r="B179" s="10"/>
      <c r="C179" s="10"/>
      <c r="D179" s="10"/>
      <c r="E179" s="10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0"/>
      <c r="Q179" s="10"/>
    </row>
    <row r="180" spans="1:17">
      <c r="A180" s="10"/>
      <c r="B180" s="10"/>
      <c r="C180" s="10"/>
      <c r="D180" s="10"/>
      <c r="E180" s="10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0"/>
      <c r="Q180" s="10"/>
    </row>
    <row r="181" spans="1:17">
      <c r="A181" s="10"/>
      <c r="B181" s="10"/>
      <c r="C181" s="10"/>
      <c r="D181" s="10"/>
      <c r="E181" s="10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0"/>
      <c r="Q181" s="10"/>
    </row>
    <row r="182" spans="1:17">
      <c r="A182" s="10"/>
      <c r="B182" s="10"/>
      <c r="C182" s="10"/>
      <c r="D182" s="10"/>
      <c r="E182" s="10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0"/>
      <c r="Q182" s="10"/>
    </row>
    <row r="183" spans="1:17">
      <c r="A183" s="10"/>
      <c r="B183" s="10"/>
      <c r="C183" s="10"/>
      <c r="D183" s="10"/>
      <c r="E183" s="10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0"/>
      <c r="Q183" s="10"/>
    </row>
    <row r="184" spans="1:17">
      <c r="A184" s="10"/>
      <c r="B184" s="10"/>
      <c r="C184" s="10"/>
      <c r="D184" s="10"/>
      <c r="E184" s="10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0"/>
      <c r="Q184" s="10"/>
    </row>
    <row r="185" spans="1:17">
      <c r="A185" s="10"/>
      <c r="B185" s="10"/>
      <c r="C185" s="10"/>
      <c r="D185" s="10"/>
      <c r="E185" s="10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0"/>
      <c r="Q185" s="10"/>
    </row>
    <row r="186" spans="1:17">
      <c r="A186" s="10"/>
      <c r="B186" s="10"/>
      <c r="C186" s="10"/>
      <c r="D186" s="10"/>
      <c r="E186" s="10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0"/>
      <c r="Q186" s="10"/>
    </row>
    <row r="187" spans="1:17">
      <c r="A187" s="10"/>
      <c r="B187" s="10"/>
      <c r="C187" s="10"/>
      <c r="D187" s="10"/>
      <c r="E187" s="10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0"/>
      <c r="Q187" s="10"/>
    </row>
    <row r="188" spans="1:17">
      <c r="A188" s="10"/>
      <c r="B188" s="10"/>
      <c r="C188" s="10"/>
      <c r="D188" s="10"/>
      <c r="E188" s="10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0"/>
      <c r="Q188" s="10"/>
    </row>
    <row r="189" spans="1:17">
      <c r="A189" s="10"/>
      <c r="B189" s="10"/>
      <c r="C189" s="10"/>
      <c r="D189" s="10"/>
      <c r="E189" s="10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0"/>
      <c r="Q189" s="10"/>
    </row>
    <row r="190" spans="1:17">
      <c r="A190" s="10"/>
      <c r="B190" s="10"/>
      <c r="C190" s="10"/>
      <c r="D190" s="10"/>
      <c r="E190" s="10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0"/>
      <c r="Q190" s="10"/>
    </row>
    <row r="191" spans="1:17">
      <c r="A191" s="10"/>
      <c r="B191" s="10"/>
      <c r="C191" s="10"/>
      <c r="D191" s="10"/>
      <c r="E191" s="10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0"/>
      <c r="Q191" s="10"/>
    </row>
    <row r="192" spans="1:17">
      <c r="A192" s="10"/>
      <c r="B192" s="10"/>
      <c r="C192" s="10"/>
      <c r="D192" s="10"/>
      <c r="E192" s="10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0"/>
      <c r="Q192" s="10"/>
    </row>
    <row r="193" spans="1:17">
      <c r="A193" s="10"/>
      <c r="B193" s="10"/>
      <c r="C193" s="10"/>
      <c r="D193" s="10"/>
      <c r="E193" s="10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0"/>
      <c r="Q193" s="10"/>
    </row>
    <row r="194" spans="1:17">
      <c r="A194" s="10"/>
      <c r="B194" s="10"/>
      <c r="C194" s="10"/>
      <c r="D194" s="10"/>
      <c r="E194" s="10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0"/>
      <c r="Q194" s="10"/>
    </row>
    <row r="195" spans="1:17">
      <c r="A195" s="10"/>
      <c r="B195" s="10"/>
      <c r="C195" s="10"/>
      <c r="D195" s="10"/>
      <c r="E195" s="10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0"/>
      <c r="Q195" s="10"/>
    </row>
    <row r="196" spans="1:17">
      <c r="A196" s="10"/>
      <c r="B196" s="10"/>
      <c r="C196" s="10"/>
      <c r="D196" s="10"/>
      <c r="E196" s="10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0"/>
      <c r="Q196" s="10"/>
    </row>
    <row r="197" spans="1:17">
      <c r="A197" s="10"/>
      <c r="B197" s="10"/>
      <c r="C197" s="10"/>
      <c r="D197" s="10"/>
      <c r="E197" s="10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0"/>
      <c r="Q197" s="10"/>
    </row>
    <row r="198" spans="1:17">
      <c r="A198" s="10"/>
      <c r="B198" s="10"/>
      <c r="C198" s="10"/>
      <c r="D198" s="10"/>
      <c r="E198" s="10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0"/>
      <c r="Q198" s="10"/>
    </row>
    <row r="199" spans="1:17">
      <c r="A199" s="10"/>
      <c r="B199" s="10"/>
      <c r="C199" s="10"/>
      <c r="D199" s="10"/>
      <c r="E199" s="10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0"/>
      <c r="Q199" s="10"/>
    </row>
    <row r="200" spans="1:17">
      <c r="A200" s="10"/>
      <c r="B200" s="10"/>
      <c r="C200" s="10"/>
      <c r="D200" s="10"/>
      <c r="E200" s="10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0"/>
      <c r="Q200" s="10"/>
    </row>
    <row r="201" spans="1:17">
      <c r="A201" s="10"/>
      <c r="B201" s="10"/>
      <c r="C201" s="10"/>
      <c r="D201" s="10"/>
      <c r="E201" s="10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0"/>
      <c r="Q201" s="10"/>
    </row>
    <row r="202" spans="1:17">
      <c r="A202" s="10"/>
      <c r="B202" s="10"/>
      <c r="C202" s="10"/>
      <c r="D202" s="10"/>
      <c r="E202" s="10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0"/>
      <c r="Q202" s="10"/>
    </row>
    <row r="203" spans="1:17">
      <c r="A203" s="10"/>
      <c r="B203" s="10"/>
      <c r="C203" s="10"/>
      <c r="D203" s="10"/>
      <c r="E203" s="10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0"/>
      <c r="Q203" s="10"/>
    </row>
    <row r="204" spans="1:17">
      <c r="A204" s="10"/>
      <c r="B204" s="10"/>
      <c r="C204" s="10"/>
      <c r="D204" s="10"/>
      <c r="E204" s="10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0"/>
      <c r="Q204" s="10"/>
    </row>
    <row r="205" spans="1:17">
      <c r="A205" s="10"/>
      <c r="B205" s="10"/>
      <c r="C205" s="10"/>
      <c r="D205" s="10"/>
      <c r="E205" s="10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0"/>
      <c r="Q205" s="10"/>
    </row>
    <row r="206" spans="1:17">
      <c r="A206" s="10"/>
      <c r="B206" s="10"/>
      <c r="C206" s="10"/>
      <c r="D206" s="10"/>
      <c r="E206" s="10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0"/>
      <c r="Q206" s="10"/>
    </row>
    <row r="207" spans="1:17">
      <c r="A207" s="10"/>
      <c r="B207" s="10"/>
      <c r="C207" s="10"/>
      <c r="D207" s="10"/>
      <c r="E207" s="10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0"/>
      <c r="Q207" s="10"/>
    </row>
    <row r="208" spans="1:17">
      <c r="A208" s="10"/>
      <c r="B208" s="10"/>
      <c r="C208" s="10"/>
      <c r="D208" s="10"/>
      <c r="E208" s="10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0"/>
      <c r="Q208" s="10"/>
    </row>
    <row r="209" spans="1:17">
      <c r="A209" s="10"/>
      <c r="B209" s="10"/>
      <c r="C209" s="10"/>
      <c r="D209" s="10"/>
      <c r="E209" s="10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0"/>
      <c r="Q209" s="10"/>
    </row>
    <row r="210" spans="1:17">
      <c r="A210" s="10"/>
      <c r="B210" s="10"/>
      <c r="C210" s="10"/>
      <c r="D210" s="10"/>
      <c r="E210" s="10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0"/>
      <c r="Q210" s="10"/>
    </row>
    <row r="211" spans="1:17">
      <c r="A211" s="10"/>
      <c r="B211" s="10"/>
      <c r="C211" s="10"/>
      <c r="D211" s="10"/>
      <c r="E211" s="10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0"/>
      <c r="Q211" s="10"/>
    </row>
    <row r="212" spans="1:17">
      <c r="A212" s="10"/>
      <c r="B212" s="10"/>
      <c r="C212" s="10"/>
      <c r="D212" s="10"/>
      <c r="E212" s="10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0"/>
      <c r="Q212" s="10"/>
    </row>
    <row r="213" spans="1:17">
      <c r="A213" s="10"/>
      <c r="B213" s="10"/>
      <c r="C213" s="10"/>
      <c r="D213" s="10"/>
      <c r="E213" s="10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0"/>
      <c r="Q213" s="10"/>
    </row>
    <row r="214" spans="1:17">
      <c r="A214" s="10"/>
      <c r="B214" s="10"/>
      <c r="C214" s="10"/>
      <c r="D214" s="10"/>
      <c r="E214" s="10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0"/>
      <c r="Q214" s="10"/>
    </row>
    <row r="215" spans="1:17">
      <c r="A215" s="10"/>
      <c r="B215" s="10"/>
      <c r="C215" s="10"/>
      <c r="D215" s="10"/>
      <c r="E215" s="10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0"/>
      <c r="Q215" s="10"/>
    </row>
    <row r="216" spans="1:17">
      <c r="A216" s="10"/>
      <c r="B216" s="10"/>
      <c r="C216" s="10"/>
      <c r="D216" s="10"/>
      <c r="E216" s="10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0"/>
      <c r="Q216" s="10"/>
    </row>
    <row r="217" spans="1:17">
      <c r="A217" s="10"/>
      <c r="B217" s="10"/>
      <c r="C217" s="10"/>
      <c r="D217" s="10"/>
      <c r="E217" s="10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0"/>
      <c r="Q217" s="10"/>
    </row>
    <row r="218" spans="1:17">
      <c r="A218" s="10"/>
      <c r="B218" s="10"/>
      <c r="C218" s="10"/>
      <c r="D218" s="10"/>
      <c r="E218" s="10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0"/>
      <c r="Q218" s="10"/>
    </row>
    <row r="219" spans="1:17">
      <c r="A219" s="10"/>
      <c r="B219" s="10"/>
      <c r="C219" s="10"/>
      <c r="D219" s="10"/>
      <c r="E219" s="10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0"/>
      <c r="Q219" s="10"/>
    </row>
    <row r="220" spans="1:17">
      <c r="A220" s="10"/>
      <c r="B220" s="10"/>
      <c r="C220" s="10"/>
      <c r="D220" s="10"/>
      <c r="E220" s="10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0"/>
      <c r="Q220" s="10"/>
    </row>
    <row r="221" spans="1:17">
      <c r="A221" s="10"/>
      <c r="B221" s="10"/>
      <c r="C221" s="10"/>
      <c r="D221" s="10"/>
      <c r="E221" s="10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0"/>
      <c r="Q221" s="10"/>
    </row>
    <row r="222" spans="1:17">
      <c r="A222" s="10"/>
      <c r="B222" s="10"/>
      <c r="C222" s="10"/>
      <c r="D222" s="10"/>
      <c r="E222" s="10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0"/>
      <c r="Q222" s="10"/>
    </row>
    <row r="223" spans="1:17">
      <c r="A223" s="10"/>
      <c r="B223" s="10"/>
      <c r="C223" s="10"/>
      <c r="D223" s="10"/>
      <c r="E223" s="10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0"/>
      <c r="Q223" s="10"/>
    </row>
    <row r="224" spans="1:17">
      <c r="A224" s="10"/>
      <c r="B224" s="10"/>
      <c r="C224" s="10"/>
      <c r="D224" s="10"/>
      <c r="E224" s="10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0"/>
      <c r="Q224" s="10"/>
    </row>
    <row r="225" spans="1:17">
      <c r="A225" s="10"/>
      <c r="B225" s="10"/>
      <c r="C225" s="10"/>
      <c r="D225" s="10"/>
      <c r="E225" s="10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0"/>
      <c r="Q225" s="10"/>
    </row>
    <row r="226" spans="1:17">
      <c r="A226" s="10"/>
      <c r="B226" s="10"/>
      <c r="C226" s="10"/>
      <c r="D226" s="10"/>
      <c r="E226" s="10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0"/>
      <c r="Q226" s="10"/>
    </row>
    <row r="227" spans="1:17">
      <c r="A227" s="10"/>
      <c r="B227" s="10"/>
      <c r="C227" s="10"/>
      <c r="D227" s="10"/>
      <c r="E227" s="10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0"/>
      <c r="Q227" s="10"/>
    </row>
    <row r="228" spans="1:17">
      <c r="A228" s="10"/>
      <c r="B228" s="10"/>
      <c r="C228" s="10"/>
      <c r="D228" s="10"/>
      <c r="E228" s="10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0"/>
      <c r="Q228" s="10"/>
    </row>
    <row r="229" spans="1:17">
      <c r="A229" s="10"/>
      <c r="B229" s="10"/>
      <c r="C229" s="10"/>
      <c r="D229" s="10"/>
      <c r="E229" s="10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0"/>
      <c r="Q229" s="10"/>
    </row>
    <row r="230" spans="1:17">
      <c r="A230" s="10"/>
      <c r="B230" s="10"/>
      <c r="C230" s="10"/>
      <c r="D230" s="10"/>
      <c r="E230" s="10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0"/>
      <c r="Q230" s="10"/>
    </row>
    <row r="231" spans="1:17">
      <c r="A231" s="10"/>
      <c r="B231" s="10"/>
      <c r="C231" s="10"/>
      <c r="D231" s="10"/>
      <c r="E231" s="10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0"/>
      <c r="Q231" s="10"/>
    </row>
    <row r="232" spans="1:17">
      <c r="A232" s="10"/>
      <c r="B232" s="10"/>
      <c r="C232" s="10"/>
      <c r="D232" s="10"/>
      <c r="E232" s="10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0"/>
      <c r="Q232" s="10"/>
    </row>
    <row r="233" spans="1:17">
      <c r="A233" s="10"/>
      <c r="B233" s="10"/>
      <c r="C233" s="10"/>
      <c r="D233" s="10"/>
      <c r="E233" s="10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0"/>
      <c r="Q233" s="10"/>
    </row>
    <row r="234" spans="1:17">
      <c r="A234" s="10"/>
      <c r="B234" s="10"/>
      <c r="C234" s="10"/>
      <c r="D234" s="10"/>
      <c r="E234" s="10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0"/>
      <c r="Q234" s="10"/>
    </row>
    <row r="235" spans="1:17">
      <c r="A235" s="10"/>
      <c r="B235" s="10"/>
      <c r="C235" s="10"/>
      <c r="D235" s="10"/>
      <c r="E235" s="10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0"/>
      <c r="Q235" s="10"/>
    </row>
    <row r="236" spans="1:17">
      <c r="A236" s="10"/>
      <c r="B236" s="10"/>
      <c r="C236" s="10"/>
      <c r="D236" s="10"/>
      <c r="E236" s="10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0"/>
      <c r="Q236" s="10"/>
    </row>
    <row r="237" spans="1:17">
      <c r="A237" s="10"/>
      <c r="B237" s="10"/>
      <c r="C237" s="10"/>
      <c r="D237" s="10"/>
      <c r="E237" s="10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0"/>
      <c r="Q237" s="10"/>
    </row>
    <row r="238" spans="1:17">
      <c r="A238" s="10"/>
      <c r="B238" s="10"/>
      <c r="C238" s="10"/>
      <c r="D238" s="10"/>
      <c r="E238" s="10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0"/>
      <c r="Q238" s="10"/>
    </row>
    <row r="239" spans="1:17">
      <c r="A239" s="10"/>
      <c r="B239" s="10"/>
      <c r="C239" s="10"/>
      <c r="D239" s="10"/>
      <c r="E239" s="10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0"/>
      <c r="Q239" s="10"/>
    </row>
    <row r="240" spans="1:17">
      <c r="A240" s="10"/>
      <c r="B240" s="10"/>
      <c r="C240" s="10"/>
      <c r="D240" s="10"/>
      <c r="E240" s="10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0"/>
      <c r="Q240" s="10"/>
    </row>
    <row r="241" spans="1:17">
      <c r="A241" s="10"/>
      <c r="B241" s="10"/>
      <c r="C241" s="10"/>
      <c r="D241" s="10"/>
      <c r="E241" s="10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0"/>
      <c r="Q241" s="10"/>
    </row>
    <row r="242" spans="1:17">
      <c r="A242" s="10"/>
      <c r="B242" s="10"/>
      <c r="C242" s="10"/>
      <c r="D242" s="10"/>
      <c r="E242" s="10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0"/>
      <c r="Q242" s="10"/>
    </row>
    <row r="243" spans="1:17">
      <c r="A243" s="10"/>
      <c r="B243" s="10"/>
      <c r="C243" s="10"/>
      <c r="D243" s="10"/>
      <c r="E243" s="10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0"/>
      <c r="Q243" s="10"/>
    </row>
    <row r="244" spans="1:17">
      <c r="A244" s="10"/>
      <c r="B244" s="10"/>
      <c r="C244" s="10"/>
      <c r="D244" s="10"/>
      <c r="E244" s="10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0"/>
      <c r="Q244" s="10"/>
    </row>
    <row r="245" spans="1:17">
      <c r="A245" s="10"/>
      <c r="B245" s="10"/>
      <c r="C245" s="10"/>
      <c r="D245" s="10"/>
      <c r="E245" s="10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0"/>
      <c r="Q245" s="10"/>
    </row>
    <row r="246" spans="1:17">
      <c r="A246" s="10"/>
      <c r="B246" s="10"/>
      <c r="C246" s="10"/>
      <c r="D246" s="10"/>
      <c r="E246" s="10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0"/>
      <c r="Q246" s="10"/>
    </row>
    <row r="247" spans="1:17">
      <c r="A247" s="10"/>
      <c r="B247" s="10"/>
      <c r="C247" s="10"/>
      <c r="D247" s="10"/>
      <c r="E247" s="10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0"/>
      <c r="Q247" s="10"/>
    </row>
    <row r="248" spans="1:17">
      <c r="A248" s="10"/>
      <c r="B248" s="10"/>
      <c r="C248" s="10"/>
      <c r="D248" s="10"/>
      <c r="E248" s="10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0"/>
      <c r="Q248" s="10"/>
    </row>
    <row r="249" spans="1:17">
      <c r="A249" s="10"/>
      <c r="B249" s="10"/>
      <c r="C249" s="10"/>
      <c r="D249" s="10"/>
      <c r="E249" s="10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0"/>
      <c r="Q249" s="10"/>
    </row>
    <row r="250" spans="1:17">
      <c r="A250" s="10"/>
      <c r="B250" s="10"/>
      <c r="C250" s="10"/>
      <c r="D250" s="10"/>
      <c r="E250" s="10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0"/>
      <c r="Q250" s="10"/>
    </row>
    <row r="251" spans="1:17">
      <c r="A251" s="10"/>
      <c r="B251" s="10"/>
      <c r="C251" s="10"/>
      <c r="D251" s="10"/>
      <c r="E251" s="10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0"/>
      <c r="Q251" s="10"/>
    </row>
    <row r="252" spans="1:17">
      <c r="A252" s="10"/>
      <c r="B252" s="10"/>
      <c r="C252" s="10"/>
      <c r="D252" s="10"/>
      <c r="E252" s="10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0"/>
      <c r="Q252" s="10"/>
    </row>
    <row r="253" spans="1:17">
      <c r="A253" s="10"/>
      <c r="B253" s="10"/>
      <c r="C253" s="10"/>
      <c r="D253" s="10"/>
      <c r="E253" s="10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0"/>
      <c r="Q253" s="10"/>
    </row>
    <row r="254" spans="1:17">
      <c r="A254" s="10"/>
      <c r="B254" s="10"/>
      <c r="C254" s="10"/>
      <c r="D254" s="10"/>
      <c r="E254" s="10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0"/>
      <c r="Q254" s="10"/>
    </row>
    <row r="255" spans="1:17">
      <c r="A255" s="10"/>
      <c r="B255" s="10"/>
      <c r="C255" s="10"/>
      <c r="D255" s="10"/>
      <c r="E255" s="10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0"/>
      <c r="Q255" s="10"/>
    </row>
    <row r="256" spans="1:17">
      <c r="A256" s="10"/>
      <c r="B256" s="10"/>
      <c r="C256" s="10"/>
      <c r="D256" s="10"/>
      <c r="E256" s="10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0"/>
      <c r="Q256" s="10"/>
    </row>
    <row r="257" spans="1:17">
      <c r="A257" s="10"/>
      <c r="B257" s="10"/>
      <c r="C257" s="10"/>
      <c r="D257" s="10"/>
      <c r="E257" s="10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0"/>
      <c r="Q257" s="10"/>
    </row>
    <row r="258" spans="1:17">
      <c r="A258" s="10"/>
      <c r="B258" s="10"/>
      <c r="C258" s="10"/>
      <c r="D258" s="10"/>
      <c r="E258" s="10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0"/>
      <c r="Q258" s="10"/>
    </row>
    <row r="259" spans="1:17">
      <c r="A259" s="10"/>
      <c r="B259" s="10"/>
      <c r="C259" s="10"/>
      <c r="D259" s="10"/>
      <c r="E259" s="10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0"/>
      <c r="Q259" s="10"/>
    </row>
    <row r="260" spans="1:17">
      <c r="A260" s="10"/>
      <c r="B260" s="10"/>
      <c r="C260" s="10"/>
      <c r="D260" s="10"/>
      <c r="E260" s="10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0"/>
      <c r="Q260" s="10"/>
    </row>
    <row r="261" spans="1:17">
      <c r="A261" s="10"/>
      <c r="B261" s="10"/>
      <c r="C261" s="10"/>
      <c r="D261" s="10"/>
      <c r="E261" s="10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0"/>
      <c r="Q261" s="10"/>
    </row>
    <row r="262" spans="1:17">
      <c r="A262" s="10"/>
      <c r="B262" s="10"/>
      <c r="C262" s="10"/>
      <c r="D262" s="10"/>
      <c r="E262" s="10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0"/>
      <c r="Q262" s="10"/>
    </row>
    <row r="263" spans="1:17">
      <c r="A263" s="10"/>
      <c r="B263" s="10"/>
      <c r="C263" s="10"/>
      <c r="D263" s="10"/>
      <c r="E263" s="10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0"/>
      <c r="Q263" s="10"/>
    </row>
    <row r="264" spans="1:17">
      <c r="A264" s="10"/>
      <c r="B264" s="10"/>
      <c r="C264" s="10"/>
      <c r="D264" s="10"/>
      <c r="E264" s="10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0"/>
      <c r="Q264" s="10"/>
    </row>
    <row r="265" spans="1:17">
      <c r="A265" s="10"/>
      <c r="B265" s="10"/>
      <c r="C265" s="10"/>
      <c r="D265" s="10"/>
      <c r="E265" s="10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0"/>
      <c r="Q265" s="10"/>
    </row>
    <row r="266" spans="1:17">
      <c r="A266" s="10"/>
      <c r="B266" s="10"/>
      <c r="C266" s="10"/>
      <c r="D266" s="10"/>
      <c r="E266" s="10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0"/>
      <c r="Q266" s="10"/>
    </row>
    <row r="267" spans="1:17">
      <c r="A267" s="10"/>
      <c r="B267" s="10"/>
      <c r="C267" s="10"/>
      <c r="D267" s="10"/>
      <c r="E267" s="10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0"/>
      <c r="Q267" s="10"/>
    </row>
    <row r="268" spans="1:17">
      <c r="A268" s="10"/>
      <c r="B268" s="10"/>
      <c r="C268" s="10"/>
      <c r="D268" s="10"/>
      <c r="E268" s="10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0"/>
      <c r="Q268" s="10"/>
    </row>
    <row r="269" spans="1:17">
      <c r="A269" s="10"/>
      <c r="B269" s="10"/>
      <c r="C269" s="10"/>
      <c r="D269" s="10"/>
      <c r="E269" s="10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0"/>
      <c r="Q269" s="10"/>
    </row>
    <row r="270" spans="1:17">
      <c r="A270" s="10"/>
      <c r="B270" s="10"/>
      <c r="C270" s="10"/>
      <c r="D270" s="10"/>
      <c r="E270" s="10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0"/>
      <c r="Q270" s="10"/>
    </row>
    <row r="271" spans="1:17">
      <c r="A271" s="10"/>
      <c r="B271" s="10"/>
      <c r="C271" s="10"/>
      <c r="D271" s="10"/>
      <c r="E271" s="10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0"/>
      <c r="Q271" s="10"/>
    </row>
    <row r="272" spans="1:17">
      <c r="A272" s="10"/>
      <c r="B272" s="10"/>
      <c r="C272" s="10"/>
      <c r="D272" s="10"/>
      <c r="E272" s="10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0"/>
      <c r="Q272" s="10"/>
    </row>
    <row r="273" spans="1:17">
      <c r="A273" s="10"/>
      <c r="B273" s="10"/>
      <c r="C273" s="10"/>
      <c r="D273" s="10"/>
      <c r="E273" s="10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0"/>
      <c r="Q273" s="10"/>
    </row>
    <row r="274" spans="1:17">
      <c r="A274" s="10"/>
      <c r="B274" s="10"/>
      <c r="C274" s="10"/>
      <c r="D274" s="10"/>
      <c r="E274" s="10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0"/>
      <c r="Q274" s="10"/>
    </row>
    <row r="275" spans="1:17">
      <c r="A275" s="10"/>
      <c r="B275" s="10"/>
      <c r="C275" s="10"/>
      <c r="D275" s="10"/>
      <c r="E275" s="10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0"/>
      <c r="Q275" s="10"/>
    </row>
    <row r="276" spans="1:17">
      <c r="A276" s="10"/>
      <c r="B276" s="10"/>
      <c r="C276" s="10"/>
      <c r="D276" s="10"/>
      <c r="E276" s="10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0"/>
      <c r="Q276" s="10"/>
    </row>
    <row r="277" spans="1:17">
      <c r="A277" s="10"/>
      <c r="B277" s="10"/>
      <c r="C277" s="10"/>
      <c r="D277" s="10"/>
      <c r="E277" s="10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0"/>
      <c r="Q277" s="10"/>
    </row>
    <row r="278" spans="1:17">
      <c r="A278" s="10"/>
      <c r="B278" s="10"/>
      <c r="C278" s="10"/>
      <c r="D278" s="10"/>
      <c r="E278" s="10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0"/>
      <c r="Q278" s="10"/>
    </row>
    <row r="279" spans="1:17">
      <c r="A279" s="10"/>
      <c r="B279" s="10"/>
      <c r="C279" s="10"/>
      <c r="D279" s="10"/>
      <c r="E279" s="10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0"/>
      <c r="Q279" s="10"/>
    </row>
    <row r="280" spans="1:17">
      <c r="A280" s="10"/>
      <c r="B280" s="10"/>
      <c r="C280" s="10"/>
      <c r="D280" s="10"/>
      <c r="E280" s="10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0"/>
      <c r="Q280" s="10"/>
    </row>
    <row r="281" spans="1:17">
      <c r="A281" s="10"/>
      <c r="B281" s="10"/>
      <c r="C281" s="10"/>
      <c r="D281" s="10"/>
      <c r="E281" s="10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0"/>
      <c r="Q281" s="10"/>
    </row>
    <row r="282" spans="1:17">
      <c r="A282" s="10"/>
      <c r="B282" s="10"/>
      <c r="C282" s="10"/>
      <c r="D282" s="10"/>
      <c r="E282" s="10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0"/>
      <c r="Q282" s="10"/>
    </row>
    <row r="283" spans="1:17">
      <c r="A283" s="10"/>
      <c r="B283" s="10"/>
      <c r="C283" s="10"/>
      <c r="D283" s="10"/>
      <c r="E283" s="10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0"/>
      <c r="Q283" s="10"/>
    </row>
    <row r="284" spans="1:17">
      <c r="A284" s="10"/>
      <c r="B284" s="10"/>
      <c r="C284" s="10"/>
      <c r="D284" s="10"/>
      <c r="E284" s="10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0"/>
      <c r="Q284" s="10"/>
    </row>
    <row r="285" spans="1:17">
      <c r="A285" s="10"/>
      <c r="B285" s="10"/>
      <c r="C285" s="10"/>
      <c r="D285" s="10"/>
      <c r="E285" s="10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0"/>
      <c r="Q285" s="10"/>
    </row>
    <row r="286" spans="1:17">
      <c r="A286" s="10"/>
      <c r="B286" s="10"/>
      <c r="C286" s="10"/>
      <c r="D286" s="10"/>
      <c r="E286" s="10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0"/>
      <c r="Q286" s="10"/>
    </row>
    <row r="287" spans="1:17">
      <c r="A287" s="10"/>
      <c r="B287" s="10"/>
      <c r="C287" s="10"/>
      <c r="D287" s="10"/>
      <c r="E287" s="10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0"/>
      <c r="Q287" s="10"/>
    </row>
    <row r="288" spans="1:17">
      <c r="A288" s="10"/>
      <c r="B288" s="10"/>
      <c r="C288" s="10"/>
      <c r="D288" s="10"/>
      <c r="E288" s="10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0"/>
      <c r="Q288" s="10"/>
    </row>
    <row r="289" spans="1:17">
      <c r="A289" s="10"/>
      <c r="B289" s="10"/>
      <c r="C289" s="10"/>
      <c r="D289" s="10"/>
      <c r="E289" s="10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0"/>
      <c r="Q289" s="10"/>
    </row>
    <row r="290" spans="1:17">
      <c r="A290" s="10"/>
      <c r="B290" s="10"/>
      <c r="C290" s="10"/>
      <c r="D290" s="10"/>
      <c r="E290" s="10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0"/>
      <c r="Q290" s="10"/>
    </row>
    <row r="291" spans="1:17">
      <c r="A291" s="10"/>
      <c r="B291" s="10"/>
      <c r="C291" s="10"/>
      <c r="D291" s="10"/>
      <c r="E291" s="10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0"/>
      <c r="Q291" s="10"/>
    </row>
    <row r="292" spans="1:17">
      <c r="A292" s="10"/>
      <c r="B292" s="10"/>
      <c r="C292" s="10"/>
      <c r="D292" s="10"/>
      <c r="E292" s="10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0"/>
      <c r="Q292" s="10"/>
    </row>
    <row r="293" spans="1:17">
      <c r="A293" s="10"/>
      <c r="B293" s="10"/>
      <c r="C293" s="10"/>
      <c r="D293" s="10"/>
      <c r="E293" s="10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0"/>
      <c r="Q293" s="10"/>
    </row>
    <row r="294" spans="1:17">
      <c r="A294" s="10"/>
      <c r="B294" s="10"/>
      <c r="C294" s="10"/>
      <c r="D294" s="10"/>
      <c r="E294" s="10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0"/>
      <c r="Q294" s="10"/>
    </row>
    <row r="295" spans="1:17">
      <c r="A295" s="10"/>
      <c r="B295" s="10"/>
      <c r="C295" s="10"/>
      <c r="D295" s="10"/>
      <c r="E295" s="10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0"/>
      <c r="Q295" s="10"/>
    </row>
    <row r="296" spans="1:17">
      <c r="A296" s="10"/>
      <c r="B296" s="10"/>
      <c r="C296" s="10"/>
      <c r="D296" s="10"/>
      <c r="E296" s="10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0"/>
      <c r="Q296" s="10"/>
    </row>
    <row r="297" spans="1:17">
      <c r="A297" s="10"/>
      <c r="B297" s="10"/>
      <c r="C297" s="10"/>
      <c r="D297" s="10"/>
      <c r="E297" s="10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0"/>
      <c r="Q297" s="10"/>
    </row>
    <row r="298" spans="1:17">
      <c r="A298" s="10"/>
      <c r="B298" s="10"/>
      <c r="C298" s="10"/>
      <c r="D298" s="10"/>
      <c r="E298" s="10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0"/>
      <c r="Q298" s="10"/>
    </row>
    <row r="299" spans="1:17">
      <c r="A299" s="10"/>
      <c r="B299" s="10"/>
      <c r="C299" s="10"/>
      <c r="D299" s="10"/>
      <c r="E299" s="10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0"/>
      <c r="Q299" s="10"/>
    </row>
    <row r="300" spans="1:17">
      <c r="A300" s="10"/>
      <c r="B300" s="10"/>
      <c r="C300" s="10"/>
      <c r="D300" s="10"/>
      <c r="E300" s="10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0"/>
      <c r="Q300" s="10"/>
    </row>
    <row r="301" spans="1:17">
      <c r="A301" s="10"/>
      <c r="B301" s="10"/>
      <c r="C301" s="10"/>
      <c r="D301" s="10"/>
      <c r="E301" s="10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0"/>
      <c r="Q301" s="10"/>
    </row>
    <row r="302" spans="1:17">
      <c r="A302" s="10"/>
      <c r="B302" s="10"/>
      <c r="C302" s="10"/>
      <c r="D302" s="10"/>
      <c r="E302" s="10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0"/>
      <c r="Q302" s="10"/>
    </row>
    <row r="303" spans="1:17">
      <c r="A303" s="10"/>
      <c r="B303" s="10"/>
      <c r="C303" s="10"/>
      <c r="D303" s="10"/>
      <c r="E303" s="10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0"/>
      <c r="Q303" s="10"/>
    </row>
    <row r="304" spans="1:17">
      <c r="A304" s="10"/>
      <c r="B304" s="10"/>
      <c r="C304" s="10"/>
      <c r="D304" s="10"/>
      <c r="E304" s="10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0"/>
      <c r="Q304" s="10"/>
    </row>
    <row r="305" spans="1:17">
      <c r="A305" s="10"/>
      <c r="B305" s="10"/>
      <c r="C305" s="10"/>
      <c r="D305" s="10"/>
      <c r="E305" s="10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0"/>
      <c r="Q305" s="10"/>
    </row>
    <row r="306" spans="1:17">
      <c r="A306" s="10"/>
      <c r="B306" s="10"/>
      <c r="C306" s="10"/>
      <c r="D306" s="10"/>
      <c r="E306" s="10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0"/>
      <c r="Q306" s="10"/>
    </row>
    <row r="307" spans="1:17">
      <c r="A307" s="10"/>
      <c r="B307" s="10"/>
      <c r="C307" s="10"/>
      <c r="D307" s="10"/>
      <c r="E307" s="10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0"/>
      <c r="Q307" s="10"/>
    </row>
    <row r="308" spans="1:17">
      <c r="A308" s="10"/>
      <c r="B308" s="10"/>
      <c r="C308" s="10"/>
      <c r="D308" s="10"/>
      <c r="E308" s="10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0"/>
      <c r="Q308" s="10"/>
    </row>
    <row r="309" spans="1:17">
      <c r="A309" s="10"/>
      <c r="B309" s="10"/>
      <c r="C309" s="10"/>
      <c r="D309" s="10"/>
      <c r="E309" s="10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0"/>
      <c r="Q309" s="10"/>
    </row>
    <row r="310" spans="1:17">
      <c r="A310" s="10"/>
      <c r="B310" s="10"/>
      <c r="C310" s="10"/>
      <c r="D310" s="10"/>
      <c r="E310" s="10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0"/>
      <c r="Q310" s="10"/>
    </row>
    <row r="311" spans="1:17">
      <c r="A311" s="10"/>
      <c r="B311" s="10"/>
      <c r="C311" s="10"/>
      <c r="D311" s="10"/>
      <c r="E311" s="10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0"/>
      <c r="Q311" s="10"/>
    </row>
    <row r="312" spans="1:17">
      <c r="A312" s="10"/>
      <c r="B312" s="10"/>
      <c r="C312" s="10"/>
      <c r="D312" s="10"/>
      <c r="E312" s="10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0"/>
      <c r="Q312" s="10"/>
    </row>
    <row r="313" spans="1:17">
      <c r="A313" s="10"/>
      <c r="B313" s="10"/>
      <c r="C313" s="10"/>
      <c r="D313" s="10"/>
      <c r="E313" s="10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0"/>
      <c r="Q313" s="10"/>
    </row>
    <row r="314" spans="1:17">
      <c r="A314" s="10"/>
      <c r="B314" s="10"/>
      <c r="C314" s="10"/>
      <c r="D314" s="10"/>
      <c r="E314" s="10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0"/>
      <c r="Q314" s="10"/>
    </row>
    <row r="315" spans="1:17">
      <c r="A315" s="10"/>
      <c r="B315" s="10"/>
      <c r="C315" s="10"/>
      <c r="D315" s="10"/>
      <c r="E315" s="10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0"/>
      <c r="Q315" s="10"/>
    </row>
    <row r="316" spans="1:17">
      <c r="A316" s="10"/>
      <c r="B316" s="10"/>
      <c r="C316" s="10"/>
      <c r="D316" s="10"/>
      <c r="E316" s="10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0"/>
      <c r="Q316" s="10"/>
    </row>
    <row r="317" spans="1:17">
      <c r="A317" s="10"/>
      <c r="B317" s="10"/>
      <c r="C317" s="10"/>
      <c r="D317" s="10"/>
      <c r="E317" s="10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0"/>
      <c r="Q317" s="10"/>
    </row>
    <row r="318" spans="1:17">
      <c r="A318" s="10"/>
      <c r="B318" s="10"/>
      <c r="C318" s="10"/>
      <c r="D318" s="10"/>
      <c r="E318" s="10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0"/>
      <c r="Q318" s="10"/>
    </row>
    <row r="319" spans="1:17">
      <c r="A319" s="10"/>
      <c r="B319" s="10"/>
      <c r="C319" s="10"/>
      <c r="D319" s="10"/>
      <c r="E319" s="10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0"/>
      <c r="Q319" s="10"/>
    </row>
    <row r="320" spans="1:17">
      <c r="A320" s="10"/>
      <c r="B320" s="10"/>
      <c r="C320" s="10"/>
      <c r="D320" s="10"/>
      <c r="E320" s="10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0"/>
      <c r="Q320" s="10"/>
    </row>
    <row r="321" spans="1:17">
      <c r="A321" s="10"/>
      <c r="B321" s="10"/>
      <c r="C321" s="10"/>
      <c r="D321" s="10"/>
      <c r="E321" s="10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0"/>
      <c r="Q321" s="10"/>
    </row>
    <row r="322" spans="1:17">
      <c r="A322" s="10"/>
      <c r="B322" s="10"/>
      <c r="C322" s="10"/>
      <c r="D322" s="10"/>
      <c r="E322" s="10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0"/>
      <c r="Q322" s="10"/>
    </row>
    <row r="323" spans="1:17">
      <c r="A323" s="10"/>
      <c r="B323" s="10"/>
      <c r="C323" s="10"/>
      <c r="D323" s="10"/>
      <c r="E323" s="10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0"/>
      <c r="Q323" s="10"/>
    </row>
    <row r="324" spans="1:17">
      <c r="A324" s="10"/>
      <c r="B324" s="10"/>
      <c r="C324" s="10"/>
      <c r="D324" s="10"/>
      <c r="E324" s="10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0"/>
      <c r="Q324" s="10"/>
    </row>
    <row r="325" spans="1:17">
      <c r="A325" s="10"/>
      <c r="B325" s="10"/>
      <c r="C325" s="10"/>
      <c r="D325" s="10"/>
      <c r="E325" s="10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0"/>
      <c r="Q325" s="10"/>
    </row>
    <row r="326" spans="1:17">
      <c r="A326" s="10"/>
      <c r="B326" s="10"/>
      <c r="C326" s="10"/>
      <c r="D326" s="10"/>
      <c r="E326" s="10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0"/>
      <c r="Q326" s="10"/>
    </row>
    <row r="327" spans="1:17">
      <c r="A327" s="10"/>
      <c r="B327" s="10"/>
      <c r="C327" s="10"/>
      <c r="D327" s="10"/>
      <c r="E327" s="10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0"/>
      <c r="Q327" s="10"/>
    </row>
    <row r="328" spans="1:17">
      <c r="A328" s="10"/>
      <c r="B328" s="10"/>
      <c r="C328" s="10"/>
      <c r="D328" s="10"/>
      <c r="E328" s="10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0"/>
      <c r="Q328" s="10"/>
    </row>
    <row r="329" spans="1:17">
      <c r="A329" s="10"/>
      <c r="B329" s="10"/>
      <c r="C329" s="10"/>
      <c r="D329" s="10"/>
      <c r="E329" s="10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0"/>
      <c r="Q329" s="10"/>
    </row>
    <row r="330" spans="1:17">
      <c r="A330" s="10"/>
      <c r="B330" s="10"/>
      <c r="C330" s="10"/>
      <c r="D330" s="10"/>
      <c r="E330" s="10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0"/>
      <c r="Q330" s="10"/>
    </row>
    <row r="331" spans="1:17">
      <c r="A331" s="10"/>
      <c r="B331" s="10"/>
      <c r="C331" s="10"/>
      <c r="D331" s="10"/>
      <c r="E331" s="10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0"/>
      <c r="Q331" s="10"/>
    </row>
    <row r="332" spans="1:17">
      <c r="A332" s="10"/>
      <c r="B332" s="10"/>
      <c r="C332" s="10"/>
      <c r="D332" s="10"/>
      <c r="E332" s="10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0"/>
      <c r="Q332" s="10"/>
    </row>
    <row r="333" spans="1:17">
      <c r="A333" s="10"/>
      <c r="B333" s="10"/>
      <c r="C333" s="10"/>
      <c r="D333" s="10"/>
      <c r="E333" s="10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0"/>
      <c r="Q333" s="10"/>
    </row>
    <row r="334" spans="1:17">
      <c r="A334" s="10"/>
      <c r="B334" s="10"/>
      <c r="C334" s="10"/>
      <c r="D334" s="10"/>
      <c r="E334" s="10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0"/>
      <c r="Q334" s="10"/>
    </row>
    <row r="335" spans="1:17">
      <c r="A335" s="10"/>
      <c r="B335" s="10"/>
      <c r="C335" s="10"/>
      <c r="D335" s="10"/>
      <c r="E335" s="10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0"/>
      <c r="Q335" s="10"/>
    </row>
    <row r="336" spans="1:17">
      <c r="A336" s="10"/>
      <c r="B336" s="10"/>
      <c r="C336" s="10"/>
      <c r="D336" s="10"/>
      <c r="E336" s="10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0"/>
      <c r="Q336" s="10"/>
    </row>
    <row r="337" spans="1:17">
      <c r="A337" s="10"/>
      <c r="B337" s="10"/>
      <c r="C337" s="10"/>
      <c r="D337" s="10"/>
      <c r="E337" s="10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0"/>
      <c r="Q337" s="10"/>
    </row>
    <row r="338" spans="1:17">
      <c r="A338" s="10"/>
      <c r="B338" s="10"/>
      <c r="C338" s="10"/>
      <c r="D338" s="10"/>
      <c r="E338" s="10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0"/>
      <c r="Q338" s="10"/>
    </row>
    <row r="339" spans="1:17">
      <c r="A339" s="10"/>
      <c r="B339" s="10"/>
      <c r="C339" s="10"/>
      <c r="D339" s="10"/>
      <c r="E339" s="10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0"/>
      <c r="Q339" s="10"/>
    </row>
    <row r="340" spans="1:17">
      <c r="A340" s="10"/>
      <c r="B340" s="10"/>
      <c r="C340" s="10"/>
      <c r="D340" s="10"/>
      <c r="E340" s="10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0"/>
      <c r="Q340" s="10"/>
    </row>
    <row r="341" spans="1:17">
      <c r="A341" s="10"/>
      <c r="B341" s="10"/>
      <c r="C341" s="10"/>
      <c r="D341" s="10"/>
      <c r="E341" s="10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0"/>
      <c r="Q341" s="10"/>
    </row>
    <row r="342" spans="1:17">
      <c r="A342" s="10"/>
      <c r="B342" s="10"/>
      <c r="C342" s="10"/>
      <c r="D342" s="10"/>
      <c r="E342" s="10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0"/>
      <c r="Q342" s="10"/>
    </row>
    <row r="343" spans="1:17">
      <c r="A343" s="10"/>
      <c r="B343" s="10"/>
      <c r="C343" s="10"/>
      <c r="D343" s="10"/>
      <c r="E343" s="10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0"/>
      <c r="Q343" s="10"/>
    </row>
    <row r="344" spans="1:17">
      <c r="A344" s="10"/>
      <c r="B344" s="10"/>
      <c r="C344" s="10"/>
      <c r="D344" s="10"/>
      <c r="E344" s="10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0"/>
      <c r="Q344" s="10"/>
    </row>
    <row r="345" spans="1:17">
      <c r="A345" s="10"/>
      <c r="B345" s="10"/>
      <c r="C345" s="10"/>
      <c r="D345" s="10"/>
      <c r="E345" s="10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0"/>
      <c r="Q345" s="10"/>
    </row>
    <row r="346" spans="1:17">
      <c r="A346" s="10"/>
      <c r="B346" s="10"/>
      <c r="C346" s="10"/>
      <c r="D346" s="10"/>
      <c r="E346" s="10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0"/>
      <c r="Q346" s="10"/>
    </row>
    <row r="347" spans="1:17">
      <c r="A347" s="10"/>
      <c r="B347" s="10"/>
      <c r="C347" s="10"/>
      <c r="D347" s="10"/>
      <c r="E347" s="10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0"/>
      <c r="Q347" s="10"/>
    </row>
    <row r="348" spans="1:17">
      <c r="A348" s="10"/>
      <c r="B348" s="10"/>
      <c r="C348" s="10"/>
      <c r="D348" s="10"/>
      <c r="E348" s="10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0"/>
      <c r="Q348" s="10"/>
    </row>
    <row r="349" spans="1:17">
      <c r="A349" s="10"/>
      <c r="B349" s="10"/>
      <c r="C349" s="10"/>
      <c r="D349" s="10"/>
      <c r="E349" s="10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0"/>
      <c r="Q349" s="10"/>
    </row>
    <row r="350" spans="1:17">
      <c r="A350" s="10"/>
      <c r="B350" s="10"/>
      <c r="C350" s="10"/>
      <c r="D350" s="10"/>
      <c r="E350" s="10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0"/>
      <c r="Q350" s="10"/>
    </row>
    <row r="351" spans="1:17">
      <c r="A351" s="10"/>
      <c r="B351" s="10"/>
      <c r="C351" s="10"/>
      <c r="D351" s="10"/>
      <c r="E351" s="10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0"/>
      <c r="Q351" s="10"/>
    </row>
    <row r="352" spans="1:17">
      <c r="A352" s="10"/>
      <c r="B352" s="10"/>
      <c r="C352" s="10"/>
      <c r="D352" s="10"/>
      <c r="E352" s="10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0"/>
      <c r="Q352" s="10"/>
    </row>
    <row r="353" spans="1:17">
      <c r="A353" s="10"/>
      <c r="B353" s="10"/>
      <c r="C353" s="10"/>
      <c r="D353" s="10"/>
      <c r="E353" s="10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0"/>
      <c r="Q353" s="10"/>
    </row>
    <row r="354" spans="1:17">
      <c r="A354" s="10"/>
      <c r="B354" s="10"/>
      <c r="C354" s="10"/>
      <c r="D354" s="10"/>
      <c r="E354" s="10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0"/>
      <c r="Q354" s="10"/>
    </row>
    <row r="355" spans="1:17">
      <c r="A355" s="10"/>
      <c r="B355" s="10"/>
      <c r="C355" s="10"/>
      <c r="D355" s="10"/>
      <c r="E355" s="10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0"/>
      <c r="Q355" s="10"/>
    </row>
    <row r="356" spans="1:17">
      <c r="A356" s="10"/>
      <c r="B356" s="10"/>
      <c r="C356" s="10"/>
      <c r="D356" s="10"/>
      <c r="E356" s="10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0"/>
      <c r="Q356" s="10"/>
    </row>
    <row r="357" spans="1:17">
      <c r="A357" s="10"/>
      <c r="B357" s="10"/>
      <c r="C357" s="10"/>
      <c r="D357" s="10"/>
      <c r="E357" s="10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0"/>
      <c r="Q357" s="10"/>
    </row>
    <row r="358" spans="1:17">
      <c r="A358" s="10"/>
      <c r="B358" s="10"/>
      <c r="C358" s="10"/>
      <c r="D358" s="10"/>
      <c r="E358" s="10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0"/>
      <c r="Q358" s="10"/>
    </row>
    <row r="359" spans="1:17">
      <c r="A359" s="10"/>
      <c r="B359" s="10"/>
      <c r="C359" s="10"/>
      <c r="D359" s="10"/>
      <c r="E359" s="10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0"/>
      <c r="Q359" s="10"/>
    </row>
    <row r="360" spans="1:17">
      <c r="A360" s="10"/>
      <c r="B360" s="10"/>
      <c r="C360" s="10"/>
      <c r="D360" s="10"/>
      <c r="E360" s="10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0"/>
      <c r="Q360" s="10"/>
    </row>
    <row r="361" spans="1:17">
      <c r="A361" s="10"/>
      <c r="B361" s="10"/>
      <c r="C361" s="10"/>
      <c r="D361" s="10"/>
      <c r="E361" s="10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0"/>
      <c r="Q361" s="10"/>
    </row>
    <row r="362" spans="1:17">
      <c r="A362" s="10"/>
      <c r="B362" s="10"/>
      <c r="C362" s="10"/>
      <c r="D362" s="10"/>
      <c r="E362" s="10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0"/>
      <c r="Q362" s="10"/>
    </row>
    <row r="363" spans="1:17">
      <c r="A363" s="10"/>
      <c r="B363" s="10"/>
      <c r="C363" s="10"/>
      <c r="D363" s="10"/>
      <c r="E363" s="10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0"/>
      <c r="Q363" s="10"/>
    </row>
    <row r="364" spans="1:17">
      <c r="A364" s="10"/>
      <c r="B364" s="10"/>
      <c r="C364" s="10"/>
      <c r="D364" s="10"/>
      <c r="E364" s="10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0"/>
      <c r="Q364" s="10"/>
    </row>
    <row r="365" spans="1:17">
      <c r="A365" s="10"/>
      <c r="B365" s="10"/>
      <c r="C365" s="10"/>
      <c r="D365" s="10"/>
      <c r="E365" s="10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0"/>
      <c r="Q365" s="10"/>
    </row>
    <row r="366" spans="1:17">
      <c r="A366" s="10"/>
      <c r="B366" s="10"/>
      <c r="C366" s="10"/>
      <c r="D366" s="10"/>
      <c r="E366" s="10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0"/>
      <c r="Q366" s="10"/>
    </row>
    <row r="367" spans="1:17">
      <c r="A367" s="10"/>
      <c r="B367" s="10"/>
      <c r="C367" s="10"/>
      <c r="D367" s="10"/>
      <c r="E367" s="10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0"/>
      <c r="Q367" s="10"/>
    </row>
    <row r="368" spans="1:17">
      <c r="A368" s="10"/>
      <c r="B368" s="10"/>
      <c r="C368" s="10"/>
      <c r="D368" s="10"/>
      <c r="E368" s="10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0"/>
      <c r="Q368" s="10"/>
    </row>
    <row r="369" spans="1:17">
      <c r="A369" s="10"/>
      <c r="B369" s="10"/>
      <c r="C369" s="10"/>
      <c r="D369" s="10"/>
      <c r="E369" s="10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0"/>
      <c r="Q369" s="10"/>
    </row>
    <row r="370" spans="1:17">
      <c r="A370" s="10"/>
      <c r="B370" s="10"/>
      <c r="C370" s="10"/>
      <c r="D370" s="10"/>
      <c r="E370" s="10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0"/>
      <c r="Q370" s="10"/>
    </row>
    <row r="371" spans="1:17">
      <c r="A371" s="10"/>
      <c r="B371" s="10"/>
      <c r="C371" s="10"/>
      <c r="D371" s="10"/>
      <c r="E371" s="10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0"/>
      <c r="Q371" s="10"/>
    </row>
    <row r="372" spans="1:17">
      <c r="A372" s="10"/>
      <c r="B372" s="10"/>
      <c r="C372" s="10"/>
      <c r="D372" s="10"/>
      <c r="E372" s="10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0"/>
      <c r="Q372" s="10"/>
    </row>
    <row r="373" spans="1:17">
      <c r="A373" s="10"/>
      <c r="B373" s="10"/>
      <c r="C373" s="10"/>
      <c r="D373" s="10"/>
      <c r="E373" s="10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0"/>
      <c r="Q373" s="10"/>
    </row>
    <row r="374" spans="1:17">
      <c r="A374" s="10"/>
      <c r="B374" s="10"/>
      <c r="C374" s="10"/>
      <c r="D374" s="10"/>
      <c r="E374" s="10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0"/>
      <c r="Q374" s="10"/>
    </row>
    <row r="375" spans="1:17">
      <c r="A375" s="10"/>
      <c r="B375" s="10"/>
      <c r="C375" s="10"/>
      <c r="D375" s="10"/>
      <c r="E375" s="10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0"/>
      <c r="Q375" s="10"/>
    </row>
    <row r="376" spans="1:17">
      <c r="A376" s="10"/>
      <c r="B376" s="10"/>
      <c r="C376" s="10"/>
      <c r="D376" s="10"/>
      <c r="E376" s="10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0"/>
      <c r="Q376" s="10"/>
    </row>
    <row r="377" spans="1:17">
      <c r="A377" s="10"/>
      <c r="B377" s="10"/>
      <c r="C377" s="10"/>
      <c r="D377" s="10"/>
      <c r="E377" s="10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0"/>
      <c r="Q377" s="10"/>
    </row>
    <row r="378" spans="1:17">
      <c r="A378" s="10"/>
      <c r="B378" s="10"/>
      <c r="C378" s="10"/>
      <c r="D378" s="10"/>
      <c r="E378" s="10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0"/>
      <c r="Q378" s="10"/>
    </row>
    <row r="379" spans="1:17">
      <c r="A379" s="10"/>
      <c r="B379" s="10"/>
      <c r="C379" s="10"/>
      <c r="D379" s="10"/>
      <c r="E379" s="10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0"/>
      <c r="Q379" s="10"/>
    </row>
    <row r="380" spans="1:17">
      <c r="A380" s="10"/>
      <c r="B380" s="10"/>
      <c r="C380" s="10"/>
      <c r="D380" s="10"/>
      <c r="E380" s="10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0"/>
      <c r="Q380" s="10"/>
    </row>
    <row r="381" spans="1:17">
      <c r="A381" s="10"/>
      <c r="B381" s="10"/>
      <c r="C381" s="10"/>
      <c r="D381" s="10"/>
      <c r="E381" s="10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0"/>
      <c r="Q381" s="10"/>
    </row>
    <row r="382" spans="1:17">
      <c r="A382" s="10"/>
      <c r="B382" s="10"/>
      <c r="C382" s="10"/>
      <c r="D382" s="10"/>
      <c r="E382" s="10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0"/>
      <c r="Q382" s="10"/>
    </row>
    <row r="383" spans="1:17">
      <c r="A383" s="10"/>
      <c r="B383" s="10"/>
      <c r="C383" s="10"/>
      <c r="D383" s="10"/>
      <c r="E383" s="10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0"/>
      <c r="Q383" s="10"/>
    </row>
    <row r="384" spans="1:17">
      <c r="A384" s="10"/>
      <c r="B384" s="10"/>
      <c r="C384" s="10"/>
      <c r="D384" s="10"/>
      <c r="E384" s="10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0"/>
      <c r="Q384" s="10"/>
    </row>
    <row r="385" spans="1:17">
      <c r="A385" s="10"/>
      <c r="B385" s="10"/>
      <c r="C385" s="10"/>
      <c r="D385" s="10"/>
      <c r="E385" s="10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0"/>
      <c r="Q385" s="10"/>
    </row>
    <row r="386" spans="1:17">
      <c r="A386" s="10"/>
      <c r="B386" s="10"/>
      <c r="C386" s="10"/>
      <c r="D386" s="10"/>
      <c r="E386" s="10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0"/>
      <c r="Q386" s="10"/>
    </row>
    <row r="387" spans="1:17">
      <c r="A387" s="10"/>
      <c r="B387" s="10"/>
      <c r="C387" s="10"/>
      <c r="D387" s="10"/>
      <c r="E387" s="10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0"/>
      <c r="Q387" s="10"/>
    </row>
    <row r="388" spans="1:17">
      <c r="A388" s="10"/>
      <c r="B388" s="10"/>
      <c r="C388" s="10"/>
      <c r="D388" s="10"/>
      <c r="E388" s="10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0"/>
      <c r="Q388" s="10"/>
    </row>
    <row r="389" spans="1:17">
      <c r="A389" s="10"/>
      <c r="B389" s="10"/>
      <c r="C389" s="10"/>
      <c r="D389" s="10"/>
      <c r="E389" s="10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0"/>
      <c r="Q389" s="10"/>
    </row>
    <row r="390" spans="1:17">
      <c r="A390" s="10"/>
      <c r="B390" s="10"/>
      <c r="C390" s="10"/>
      <c r="D390" s="10"/>
      <c r="E390" s="10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0"/>
      <c r="Q390" s="10"/>
    </row>
    <row r="391" spans="1:17">
      <c r="A391" s="10"/>
      <c r="B391" s="10"/>
      <c r="C391" s="10"/>
      <c r="D391" s="10"/>
      <c r="E391" s="10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0"/>
      <c r="Q391" s="10"/>
    </row>
    <row r="392" spans="1:17">
      <c r="A392" s="10"/>
      <c r="B392" s="10"/>
      <c r="C392" s="10"/>
      <c r="D392" s="10"/>
      <c r="E392" s="10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0"/>
      <c r="Q392" s="10"/>
    </row>
    <row r="393" spans="1:17">
      <c r="A393" s="10"/>
      <c r="B393" s="10"/>
      <c r="C393" s="10"/>
      <c r="D393" s="10"/>
      <c r="E393" s="10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0"/>
      <c r="Q393" s="10"/>
    </row>
    <row r="394" spans="1:17">
      <c r="A394" s="10"/>
      <c r="B394" s="10"/>
      <c r="C394" s="10"/>
      <c r="D394" s="10"/>
      <c r="E394" s="10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0"/>
      <c r="Q394" s="10"/>
    </row>
    <row r="395" spans="1:17">
      <c r="A395" s="10"/>
      <c r="B395" s="10"/>
      <c r="C395" s="10"/>
      <c r="D395" s="10"/>
      <c r="E395" s="10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0"/>
      <c r="Q395" s="10"/>
    </row>
    <row r="396" spans="1:17">
      <c r="A396" s="10"/>
      <c r="B396" s="10"/>
      <c r="C396" s="10"/>
      <c r="D396" s="10"/>
      <c r="E396" s="10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0"/>
      <c r="Q396" s="10"/>
    </row>
    <row r="397" spans="1:17">
      <c r="A397" s="10"/>
      <c r="B397" s="10"/>
      <c r="C397" s="10"/>
      <c r="D397" s="10"/>
      <c r="E397" s="10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0"/>
      <c r="Q397" s="10"/>
    </row>
    <row r="398" spans="1:17">
      <c r="A398" s="10"/>
      <c r="B398" s="10"/>
      <c r="C398" s="10"/>
      <c r="D398" s="10"/>
      <c r="E398" s="10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0"/>
      <c r="Q398" s="10"/>
    </row>
    <row r="399" spans="1:17">
      <c r="A399" s="10"/>
      <c r="B399" s="10"/>
      <c r="C399" s="10"/>
      <c r="D399" s="10"/>
      <c r="E399" s="10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0"/>
      <c r="Q399" s="10"/>
    </row>
    <row r="400" spans="1:17">
      <c r="A400" s="10"/>
      <c r="B400" s="10"/>
      <c r="C400" s="10"/>
      <c r="D400" s="10"/>
      <c r="E400" s="10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0"/>
      <c r="Q400" s="10"/>
    </row>
    <row r="401" spans="1:17">
      <c r="A401" s="10"/>
      <c r="B401" s="10"/>
      <c r="C401" s="10"/>
      <c r="D401" s="10"/>
      <c r="E401" s="10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0"/>
      <c r="Q401" s="10"/>
    </row>
    <row r="402" spans="1:17">
      <c r="A402" s="10"/>
      <c r="B402" s="10"/>
      <c r="C402" s="10"/>
      <c r="D402" s="10"/>
      <c r="E402" s="10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0"/>
      <c r="Q402" s="10"/>
    </row>
    <row r="403" spans="1:17">
      <c r="A403" s="10"/>
      <c r="B403" s="10"/>
      <c r="C403" s="10"/>
      <c r="D403" s="10"/>
      <c r="E403" s="10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0"/>
      <c r="Q403" s="10"/>
    </row>
    <row r="404" spans="1:17">
      <c r="A404" s="10"/>
      <c r="B404" s="10"/>
      <c r="C404" s="10"/>
      <c r="D404" s="10"/>
      <c r="E404" s="10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0"/>
      <c r="Q404" s="10"/>
    </row>
    <row r="405" spans="1:17">
      <c r="A405" s="10"/>
      <c r="B405" s="10"/>
      <c r="C405" s="10"/>
      <c r="D405" s="10"/>
      <c r="E405" s="10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0"/>
      <c r="Q405" s="10"/>
    </row>
    <row r="406" spans="1:17">
      <c r="A406" s="10"/>
      <c r="B406" s="10"/>
      <c r="C406" s="10"/>
      <c r="D406" s="10"/>
      <c r="E406" s="10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0"/>
      <c r="Q406" s="10"/>
    </row>
    <row r="407" spans="1:17">
      <c r="A407" s="10"/>
      <c r="B407" s="10"/>
      <c r="C407" s="10"/>
      <c r="D407" s="10"/>
      <c r="E407" s="10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0"/>
      <c r="Q407" s="10"/>
    </row>
    <row r="408" spans="1:17">
      <c r="A408" s="10"/>
      <c r="B408" s="10"/>
      <c r="C408" s="10"/>
      <c r="D408" s="10"/>
      <c r="E408" s="10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0"/>
      <c r="Q408" s="10"/>
    </row>
    <row r="409" spans="1:17">
      <c r="A409" s="10"/>
      <c r="B409" s="10"/>
      <c r="C409" s="10"/>
      <c r="D409" s="10"/>
      <c r="E409" s="10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0"/>
      <c r="Q409" s="10"/>
    </row>
    <row r="410" spans="1:17">
      <c r="A410" s="10"/>
      <c r="B410" s="10"/>
      <c r="C410" s="10"/>
      <c r="D410" s="10"/>
      <c r="E410" s="10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0"/>
      <c r="Q410" s="10"/>
    </row>
    <row r="411" spans="1:17">
      <c r="A411" s="10"/>
      <c r="B411" s="10"/>
      <c r="C411" s="10"/>
      <c r="D411" s="10"/>
      <c r="E411" s="10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0"/>
      <c r="Q411" s="10"/>
    </row>
    <row r="412" spans="1:17">
      <c r="A412" s="10"/>
      <c r="B412" s="10"/>
      <c r="C412" s="10"/>
      <c r="D412" s="10"/>
      <c r="E412" s="10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0"/>
      <c r="Q412" s="10"/>
    </row>
    <row r="413" spans="1:17">
      <c r="A413" s="10"/>
      <c r="B413" s="10"/>
      <c r="C413" s="10"/>
      <c r="D413" s="10"/>
      <c r="E413" s="10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0"/>
      <c r="Q413" s="10"/>
    </row>
    <row r="414" spans="1:17">
      <c r="A414" s="10"/>
      <c r="B414" s="10"/>
      <c r="C414" s="10"/>
      <c r="D414" s="10"/>
      <c r="E414" s="10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0"/>
      <c r="Q414" s="10"/>
    </row>
    <row r="415" spans="1:17">
      <c r="A415" s="10"/>
      <c r="B415" s="10"/>
      <c r="C415" s="10"/>
      <c r="D415" s="10"/>
      <c r="E415" s="10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0"/>
      <c r="Q415" s="10"/>
    </row>
    <row r="416" spans="1:17">
      <c r="A416" s="10"/>
      <c r="B416" s="10"/>
      <c r="C416" s="10"/>
      <c r="D416" s="10"/>
      <c r="E416" s="10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0"/>
      <c r="Q416" s="10"/>
    </row>
    <row r="417" spans="1:17">
      <c r="A417" s="10"/>
      <c r="B417" s="10"/>
      <c r="C417" s="10"/>
      <c r="D417" s="10"/>
      <c r="E417" s="10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0"/>
      <c r="Q417" s="10"/>
    </row>
    <row r="418" spans="1:17">
      <c r="A418" s="10"/>
      <c r="B418" s="10"/>
      <c r="C418" s="10"/>
      <c r="D418" s="10"/>
      <c r="E418" s="10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0"/>
      <c r="Q418" s="10"/>
    </row>
    <row r="419" spans="1:17">
      <c r="A419" s="10"/>
      <c r="B419" s="10"/>
      <c r="C419" s="10"/>
      <c r="D419" s="10"/>
      <c r="E419" s="10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0"/>
      <c r="Q419" s="10"/>
    </row>
    <row r="420" spans="1:17">
      <c r="A420" s="10"/>
      <c r="B420" s="10"/>
      <c r="C420" s="10"/>
      <c r="D420" s="10"/>
      <c r="E420" s="10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0"/>
      <c r="Q420" s="10"/>
    </row>
    <row r="421" spans="1:17">
      <c r="A421" s="10"/>
      <c r="B421" s="10"/>
      <c r="C421" s="10"/>
      <c r="D421" s="10"/>
      <c r="E421" s="10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0"/>
      <c r="Q421" s="10"/>
    </row>
    <row r="422" spans="1:17">
      <c r="A422" s="10"/>
      <c r="B422" s="10"/>
      <c r="C422" s="10"/>
      <c r="D422" s="10"/>
      <c r="E422" s="10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0"/>
      <c r="Q422" s="10"/>
    </row>
    <row r="423" spans="1:17">
      <c r="A423" s="10"/>
      <c r="B423" s="10"/>
      <c r="C423" s="10"/>
      <c r="D423" s="10"/>
      <c r="E423" s="10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0"/>
      <c r="Q423" s="10"/>
    </row>
    <row r="424" spans="1:17">
      <c r="A424" s="10"/>
      <c r="B424" s="10"/>
      <c r="C424" s="10"/>
      <c r="D424" s="10"/>
      <c r="E424" s="10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0"/>
      <c r="Q424" s="10"/>
    </row>
    <row r="425" spans="1:17">
      <c r="A425" s="10"/>
      <c r="B425" s="10"/>
      <c r="C425" s="10"/>
      <c r="D425" s="10"/>
      <c r="E425" s="10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0"/>
      <c r="Q425" s="10"/>
    </row>
    <row r="426" spans="1:17">
      <c r="A426" s="10"/>
      <c r="B426" s="10"/>
      <c r="C426" s="10"/>
      <c r="D426" s="10"/>
      <c r="E426" s="10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0"/>
      <c r="Q426" s="10"/>
    </row>
    <row r="427" spans="1:17">
      <c r="A427" s="10"/>
      <c r="B427" s="10"/>
      <c r="C427" s="10"/>
      <c r="D427" s="10"/>
      <c r="E427" s="10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0"/>
      <c r="Q427" s="10"/>
    </row>
    <row r="428" spans="1:17">
      <c r="A428" s="10"/>
      <c r="B428" s="10"/>
      <c r="C428" s="10"/>
      <c r="D428" s="10"/>
      <c r="E428" s="10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0"/>
      <c r="Q428" s="10"/>
    </row>
    <row r="429" spans="1:17">
      <c r="A429" s="10"/>
      <c r="B429" s="10"/>
      <c r="C429" s="10"/>
      <c r="D429" s="10"/>
      <c r="E429" s="10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0"/>
      <c r="Q429" s="10"/>
    </row>
    <row r="430" spans="1:17">
      <c r="A430" s="10"/>
      <c r="B430" s="10"/>
      <c r="C430" s="10"/>
      <c r="D430" s="10"/>
      <c r="E430" s="10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0"/>
      <c r="Q430" s="10"/>
    </row>
    <row r="431" spans="1:17">
      <c r="A431" s="10"/>
      <c r="B431" s="10"/>
      <c r="C431" s="10"/>
      <c r="D431" s="10"/>
      <c r="E431" s="10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0"/>
      <c r="Q431" s="10"/>
    </row>
    <row r="432" spans="1:17">
      <c r="A432" s="10"/>
      <c r="B432" s="10"/>
      <c r="C432" s="10"/>
      <c r="D432" s="10"/>
      <c r="E432" s="10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0"/>
      <c r="Q432" s="10"/>
    </row>
    <row r="433" spans="1:17">
      <c r="A433" s="10"/>
      <c r="B433" s="10"/>
      <c r="C433" s="10"/>
      <c r="D433" s="10"/>
      <c r="E433" s="10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0"/>
      <c r="Q433" s="10"/>
    </row>
    <row r="434" spans="1:17">
      <c r="A434" s="10"/>
      <c r="B434" s="10"/>
      <c r="C434" s="10"/>
      <c r="D434" s="10"/>
      <c r="E434" s="10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0"/>
      <c r="Q434" s="10"/>
    </row>
    <row r="435" spans="1:17">
      <c r="A435" s="10"/>
      <c r="B435" s="10"/>
      <c r="C435" s="10"/>
      <c r="D435" s="10"/>
      <c r="E435" s="10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0"/>
      <c r="Q435" s="10"/>
    </row>
    <row r="436" spans="1:17">
      <c r="A436" s="10"/>
      <c r="B436" s="10"/>
      <c r="C436" s="10"/>
      <c r="D436" s="10"/>
      <c r="E436" s="10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0"/>
      <c r="Q436" s="10"/>
    </row>
    <row r="437" spans="1:17">
      <c r="A437" s="10"/>
      <c r="B437" s="10"/>
      <c r="C437" s="10"/>
      <c r="D437" s="10"/>
      <c r="E437" s="10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0"/>
      <c r="Q437" s="10"/>
    </row>
    <row r="438" spans="1:17">
      <c r="A438" s="10"/>
      <c r="B438" s="10"/>
      <c r="C438" s="10"/>
      <c r="D438" s="10"/>
      <c r="E438" s="10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0"/>
      <c r="Q438" s="10"/>
    </row>
    <row r="439" spans="1:17">
      <c r="A439" s="10"/>
      <c r="B439" s="10"/>
      <c r="C439" s="10"/>
      <c r="D439" s="10"/>
      <c r="E439" s="10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0"/>
      <c r="Q439" s="10"/>
    </row>
    <row r="440" spans="1:17">
      <c r="A440" s="10"/>
      <c r="B440" s="10"/>
      <c r="C440" s="10"/>
      <c r="D440" s="10"/>
      <c r="E440" s="10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0"/>
      <c r="Q440" s="10"/>
    </row>
    <row r="441" spans="1:17">
      <c r="A441" s="10"/>
      <c r="B441" s="10"/>
      <c r="C441" s="10"/>
      <c r="D441" s="10"/>
      <c r="E441" s="10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0"/>
      <c r="Q441" s="10"/>
    </row>
    <row r="442" spans="1:17">
      <c r="A442" s="10"/>
      <c r="B442" s="10"/>
      <c r="C442" s="10"/>
      <c r="D442" s="10"/>
      <c r="E442" s="10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0"/>
      <c r="Q442" s="10"/>
    </row>
    <row r="443" spans="1:17">
      <c r="A443" s="10"/>
      <c r="B443" s="10"/>
      <c r="C443" s="10"/>
      <c r="D443" s="10"/>
      <c r="E443" s="10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0"/>
      <c r="Q443" s="10"/>
    </row>
    <row r="444" spans="1:17">
      <c r="A444" s="10"/>
      <c r="B444" s="10"/>
      <c r="C444" s="10"/>
      <c r="D444" s="10"/>
      <c r="E444" s="10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0"/>
      <c r="Q444" s="10"/>
    </row>
    <row r="445" spans="1:17">
      <c r="A445" s="10"/>
      <c r="B445" s="10"/>
      <c r="C445" s="10"/>
      <c r="D445" s="10"/>
      <c r="E445" s="10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0"/>
      <c r="Q445" s="10"/>
    </row>
    <row r="446" spans="1:17">
      <c r="A446" s="10"/>
      <c r="B446" s="10"/>
      <c r="C446" s="10"/>
      <c r="D446" s="10"/>
      <c r="E446" s="10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0"/>
      <c r="Q446" s="10"/>
    </row>
    <row r="447" spans="1:17">
      <c r="A447" s="10"/>
      <c r="B447" s="10"/>
      <c r="C447" s="10"/>
      <c r="D447" s="10"/>
      <c r="E447" s="10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0"/>
      <c r="Q447" s="10"/>
    </row>
    <row r="448" spans="1:17">
      <c r="A448" s="10"/>
      <c r="B448" s="10"/>
      <c r="C448" s="10"/>
      <c r="D448" s="10"/>
      <c r="E448" s="10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0"/>
      <c r="Q448" s="10"/>
    </row>
    <row r="449" spans="1:17">
      <c r="A449" s="10"/>
      <c r="B449" s="10"/>
      <c r="C449" s="10"/>
      <c r="D449" s="10"/>
      <c r="E449" s="10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0"/>
      <c r="Q449" s="10"/>
    </row>
    <row r="450" spans="1:17">
      <c r="A450" s="10"/>
      <c r="B450" s="10"/>
      <c r="C450" s="10"/>
      <c r="D450" s="10"/>
      <c r="E450" s="10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0"/>
      <c r="Q450" s="10"/>
    </row>
    <row r="451" spans="1:17">
      <c r="A451" s="10"/>
      <c r="B451" s="10"/>
      <c r="C451" s="10"/>
      <c r="D451" s="10"/>
      <c r="E451" s="10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0"/>
      <c r="Q451" s="10"/>
    </row>
    <row r="452" spans="1:17">
      <c r="A452" s="10"/>
      <c r="B452" s="10"/>
      <c r="C452" s="10"/>
      <c r="D452" s="10"/>
      <c r="E452" s="10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0"/>
      <c r="Q452" s="10"/>
    </row>
    <row r="453" spans="1:17">
      <c r="A453" s="10"/>
      <c r="B453" s="10"/>
      <c r="C453" s="10"/>
      <c r="D453" s="10"/>
      <c r="E453" s="10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0"/>
      <c r="Q453" s="10"/>
    </row>
    <row r="454" spans="1:17">
      <c r="A454" s="10"/>
      <c r="B454" s="10"/>
      <c r="C454" s="10"/>
      <c r="D454" s="10"/>
      <c r="E454" s="10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0"/>
      <c r="Q454" s="10"/>
    </row>
    <row r="455" spans="1:17">
      <c r="A455" s="10"/>
      <c r="B455" s="10"/>
      <c r="C455" s="10"/>
      <c r="D455" s="10"/>
      <c r="E455" s="10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0"/>
      <c r="Q455" s="10"/>
    </row>
    <row r="456" spans="1:17">
      <c r="A456" s="10"/>
      <c r="B456" s="10"/>
      <c r="C456" s="10"/>
      <c r="D456" s="10"/>
      <c r="E456" s="10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0"/>
      <c r="Q456" s="10"/>
    </row>
    <row r="457" spans="1:17">
      <c r="A457" s="10"/>
      <c r="B457" s="10"/>
      <c r="C457" s="10"/>
      <c r="D457" s="10"/>
      <c r="E457" s="10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0"/>
      <c r="Q457" s="10"/>
    </row>
    <row r="458" spans="1:17">
      <c r="A458" s="10"/>
      <c r="B458" s="10"/>
      <c r="C458" s="10"/>
      <c r="D458" s="10"/>
      <c r="E458" s="10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0"/>
      <c r="Q458" s="10"/>
    </row>
    <row r="459" spans="1:17">
      <c r="A459" s="10"/>
      <c r="B459" s="10"/>
      <c r="C459" s="10"/>
      <c r="D459" s="10"/>
      <c r="E459" s="10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0"/>
      <c r="Q459" s="10"/>
    </row>
    <row r="460" spans="1:17">
      <c r="A460" s="10"/>
      <c r="B460" s="10"/>
      <c r="C460" s="10"/>
      <c r="D460" s="10"/>
      <c r="E460" s="10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0"/>
      <c r="Q460" s="10"/>
    </row>
    <row r="461" spans="1:17">
      <c r="A461" s="10"/>
      <c r="B461" s="10"/>
      <c r="C461" s="10"/>
      <c r="D461" s="10"/>
      <c r="E461" s="10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0"/>
      <c r="Q461" s="10"/>
    </row>
    <row r="462" spans="1:17">
      <c r="A462" s="10"/>
      <c r="B462" s="10"/>
      <c r="C462" s="10"/>
      <c r="D462" s="10"/>
      <c r="E462" s="10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0"/>
      <c r="Q462" s="10"/>
    </row>
    <row r="463" spans="1:17">
      <c r="A463" s="10"/>
      <c r="B463" s="10"/>
      <c r="C463" s="10"/>
      <c r="D463" s="10"/>
      <c r="E463" s="10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0"/>
      <c r="Q463" s="10"/>
    </row>
    <row r="464" spans="1:17">
      <c r="A464" s="10"/>
      <c r="B464" s="10"/>
      <c r="C464" s="10"/>
      <c r="D464" s="10"/>
      <c r="E464" s="10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0"/>
      <c r="Q464" s="10"/>
    </row>
    <row r="465" spans="1:17">
      <c r="A465" s="10"/>
      <c r="B465" s="10"/>
      <c r="C465" s="10"/>
      <c r="D465" s="10"/>
      <c r="E465" s="10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0"/>
      <c r="Q465" s="10"/>
    </row>
    <row r="466" spans="1:17">
      <c r="A466" s="10"/>
      <c r="B466" s="10"/>
      <c r="C466" s="10"/>
      <c r="D466" s="10"/>
      <c r="E466" s="10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0"/>
      <c r="Q466" s="10"/>
    </row>
    <row r="467" spans="1:17">
      <c r="A467" s="10"/>
      <c r="B467" s="10"/>
      <c r="C467" s="10"/>
      <c r="D467" s="10"/>
      <c r="E467" s="10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0"/>
      <c r="Q467" s="10"/>
    </row>
    <row r="468" spans="1:17">
      <c r="A468" s="10"/>
      <c r="B468" s="10"/>
      <c r="C468" s="10"/>
      <c r="D468" s="10"/>
      <c r="E468" s="10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0"/>
      <c r="Q468" s="10"/>
    </row>
    <row r="469" spans="1:17">
      <c r="A469" s="10"/>
      <c r="B469" s="10"/>
      <c r="C469" s="10"/>
      <c r="D469" s="10"/>
      <c r="E469" s="10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0"/>
      <c r="Q469" s="10"/>
    </row>
    <row r="470" spans="1:17">
      <c r="A470" s="10"/>
      <c r="B470" s="10"/>
      <c r="C470" s="10"/>
      <c r="D470" s="10"/>
      <c r="E470" s="10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0"/>
      <c r="Q470" s="10"/>
    </row>
    <row r="471" spans="1:17">
      <c r="A471" s="10"/>
      <c r="B471" s="10"/>
      <c r="C471" s="10"/>
      <c r="D471" s="10"/>
      <c r="E471" s="10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0"/>
      <c r="Q471" s="10"/>
    </row>
    <row r="472" spans="1:17">
      <c r="A472" s="10"/>
      <c r="B472" s="10"/>
      <c r="C472" s="10"/>
      <c r="D472" s="10"/>
      <c r="E472" s="10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0"/>
      <c r="Q472" s="10"/>
    </row>
    <row r="473" spans="1:17">
      <c r="A473" s="10"/>
      <c r="B473" s="10"/>
      <c r="C473" s="10"/>
      <c r="D473" s="10"/>
      <c r="E473" s="10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0"/>
      <c r="Q473" s="10"/>
    </row>
    <row r="474" spans="1:17">
      <c r="A474" s="10"/>
      <c r="B474" s="10"/>
      <c r="C474" s="10"/>
      <c r="D474" s="10"/>
      <c r="E474" s="10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0"/>
      <c r="Q474" s="10"/>
    </row>
    <row r="475" spans="1:17">
      <c r="A475" s="10"/>
      <c r="B475" s="10"/>
      <c r="C475" s="10"/>
      <c r="D475" s="10"/>
      <c r="E475" s="10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0"/>
      <c r="Q475" s="10"/>
    </row>
    <row r="476" spans="1:17">
      <c r="A476" s="10"/>
      <c r="B476" s="10"/>
      <c r="C476" s="10"/>
      <c r="D476" s="10"/>
      <c r="E476" s="10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0"/>
      <c r="Q476" s="10"/>
    </row>
    <row r="477" spans="1:17">
      <c r="A477" s="10"/>
      <c r="B477" s="10"/>
      <c r="C477" s="10"/>
      <c r="D477" s="10"/>
      <c r="E477" s="10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0"/>
      <c r="Q477" s="10"/>
    </row>
    <row r="478" spans="1:17">
      <c r="A478" s="10"/>
      <c r="B478" s="10"/>
      <c r="C478" s="10"/>
      <c r="D478" s="10"/>
      <c r="E478" s="10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0"/>
      <c r="Q478" s="10"/>
    </row>
    <row r="479" spans="1:17">
      <c r="A479" s="10"/>
      <c r="B479" s="10"/>
      <c r="C479" s="10"/>
      <c r="D479" s="10"/>
      <c r="E479" s="10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0"/>
      <c r="Q479" s="10"/>
    </row>
    <row r="480" spans="1:17">
      <c r="A480" s="10"/>
      <c r="B480" s="10"/>
      <c r="C480" s="10"/>
      <c r="D480" s="10"/>
      <c r="E480" s="10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0"/>
      <c r="Q480" s="10"/>
    </row>
    <row r="481" spans="1:17">
      <c r="A481" s="10"/>
      <c r="B481" s="10"/>
      <c r="C481" s="10"/>
      <c r="D481" s="10"/>
      <c r="E481" s="10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0"/>
      <c r="Q481" s="10"/>
    </row>
    <row r="482" spans="1:17">
      <c r="A482" s="10"/>
      <c r="B482" s="10"/>
      <c r="C482" s="10"/>
      <c r="D482" s="10"/>
      <c r="E482" s="10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0"/>
      <c r="Q482" s="10"/>
    </row>
    <row r="483" spans="1:17">
      <c r="A483" s="10"/>
      <c r="B483" s="10"/>
      <c r="C483" s="10"/>
      <c r="D483" s="10"/>
      <c r="E483" s="10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0"/>
      <c r="Q483" s="10"/>
    </row>
    <row r="484" spans="1:17">
      <c r="A484" s="10"/>
      <c r="B484" s="10"/>
      <c r="C484" s="10"/>
      <c r="D484" s="10"/>
      <c r="E484" s="10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0"/>
      <c r="Q484" s="10"/>
    </row>
    <row r="485" spans="1:17">
      <c r="A485" s="10"/>
      <c r="B485" s="10"/>
      <c r="C485" s="10"/>
      <c r="D485" s="10"/>
      <c r="E485" s="10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0"/>
      <c r="Q485" s="10"/>
    </row>
    <row r="486" spans="1:17">
      <c r="A486" s="10"/>
      <c r="B486" s="10"/>
      <c r="C486" s="10"/>
      <c r="D486" s="10"/>
      <c r="E486" s="10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0"/>
      <c r="Q486" s="10"/>
    </row>
    <row r="487" spans="1:17">
      <c r="A487" s="10"/>
      <c r="B487" s="10"/>
      <c r="C487" s="10"/>
      <c r="D487" s="10"/>
      <c r="E487" s="10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0"/>
      <c r="Q487" s="10"/>
    </row>
    <row r="488" spans="1:17">
      <c r="A488" s="10"/>
      <c r="B488" s="10"/>
      <c r="C488" s="10"/>
      <c r="D488" s="10"/>
      <c r="E488" s="10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0"/>
      <c r="Q488" s="10"/>
    </row>
    <row r="489" spans="1:17">
      <c r="A489" s="10"/>
      <c r="B489" s="10"/>
      <c r="C489" s="10"/>
      <c r="D489" s="10"/>
      <c r="E489" s="10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0"/>
      <c r="Q489" s="10"/>
    </row>
    <row r="490" spans="1:17">
      <c r="A490" s="10"/>
      <c r="B490" s="10"/>
      <c r="C490" s="10"/>
      <c r="D490" s="10"/>
      <c r="E490" s="10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0"/>
      <c r="Q490" s="10"/>
    </row>
    <row r="491" spans="1:17">
      <c r="A491" s="10"/>
      <c r="B491" s="10"/>
      <c r="C491" s="10"/>
      <c r="D491" s="10"/>
      <c r="E491" s="10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0"/>
      <c r="Q491" s="10"/>
    </row>
    <row r="492" spans="1:17">
      <c r="A492" s="10"/>
      <c r="B492" s="10"/>
      <c r="C492" s="10"/>
      <c r="D492" s="10"/>
      <c r="E492" s="10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0"/>
      <c r="Q492" s="10"/>
    </row>
    <row r="493" spans="1:17">
      <c r="A493" s="10"/>
      <c r="B493" s="10"/>
      <c r="C493" s="10"/>
      <c r="D493" s="10"/>
      <c r="E493" s="10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0"/>
      <c r="Q493" s="10"/>
    </row>
    <row r="494" spans="1:17">
      <c r="A494" s="10"/>
      <c r="B494" s="10"/>
      <c r="C494" s="10"/>
      <c r="D494" s="10"/>
      <c r="E494" s="10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0"/>
      <c r="Q494" s="10"/>
    </row>
    <row r="495" spans="1:17">
      <c r="A495" s="10"/>
      <c r="B495" s="10"/>
      <c r="C495" s="10"/>
      <c r="D495" s="10"/>
      <c r="E495" s="10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0"/>
      <c r="Q495" s="10"/>
    </row>
    <row r="496" spans="1:17">
      <c r="A496" s="10"/>
      <c r="B496" s="10"/>
      <c r="C496" s="10"/>
      <c r="D496" s="10"/>
      <c r="E496" s="10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0"/>
      <c r="Q496" s="10"/>
    </row>
    <row r="497" spans="1:17">
      <c r="A497" s="10"/>
      <c r="B497" s="10"/>
      <c r="C497" s="10"/>
      <c r="D497" s="10"/>
      <c r="E497" s="10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0"/>
      <c r="Q497" s="10"/>
    </row>
    <row r="498" spans="1:17">
      <c r="A498" s="10"/>
      <c r="B498" s="10"/>
      <c r="C498" s="10"/>
      <c r="D498" s="10"/>
      <c r="E498" s="10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0"/>
      <c r="Q498" s="10"/>
    </row>
    <row r="499" spans="1:17">
      <c r="A499" s="10"/>
      <c r="B499" s="10"/>
      <c r="C499" s="10"/>
      <c r="D499" s="10"/>
      <c r="E499" s="10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0"/>
      <c r="Q499" s="10"/>
    </row>
    <row r="500" spans="1:17">
      <c r="A500" s="10"/>
      <c r="B500" s="10"/>
      <c r="C500" s="10"/>
      <c r="D500" s="10"/>
      <c r="E500" s="10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0"/>
      <c r="Q500" s="10"/>
    </row>
    <row r="501" spans="1:17">
      <c r="A501" s="10"/>
      <c r="B501" s="10"/>
      <c r="C501" s="10"/>
      <c r="D501" s="10"/>
      <c r="E501" s="10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0"/>
      <c r="Q501" s="10"/>
    </row>
    <row r="502" spans="1:17">
      <c r="A502" s="10"/>
      <c r="B502" s="10"/>
      <c r="C502" s="10"/>
      <c r="D502" s="10"/>
      <c r="E502" s="10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0"/>
      <c r="Q502" s="10"/>
    </row>
    <row r="503" spans="1:17">
      <c r="A503" s="10"/>
      <c r="B503" s="10"/>
      <c r="C503" s="10"/>
      <c r="D503" s="10"/>
      <c r="E503" s="10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0"/>
      <c r="Q503" s="10"/>
    </row>
    <row r="504" spans="1:17">
      <c r="A504" s="10"/>
      <c r="B504" s="10"/>
      <c r="C504" s="10"/>
      <c r="D504" s="10"/>
      <c r="E504" s="10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0"/>
      <c r="Q504" s="10"/>
    </row>
    <row r="505" spans="1:17">
      <c r="A505" s="10"/>
      <c r="B505" s="10"/>
      <c r="C505" s="10"/>
      <c r="D505" s="10"/>
      <c r="E505" s="10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0"/>
      <c r="Q505" s="10"/>
    </row>
    <row r="506" spans="1:17">
      <c r="A506" s="10"/>
      <c r="B506" s="10"/>
      <c r="C506" s="10"/>
      <c r="D506" s="10"/>
      <c r="E506" s="10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0"/>
      <c r="Q506" s="10"/>
    </row>
    <row r="507" spans="1:17">
      <c r="A507" s="10"/>
      <c r="B507" s="10"/>
      <c r="C507" s="10"/>
      <c r="D507" s="10"/>
      <c r="E507" s="10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0"/>
      <c r="Q507" s="10"/>
    </row>
    <row r="508" spans="1:17">
      <c r="A508" s="10"/>
      <c r="B508" s="10"/>
      <c r="C508" s="10"/>
      <c r="D508" s="10"/>
      <c r="E508" s="10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0"/>
      <c r="Q508" s="10"/>
    </row>
    <row r="509" spans="1:17">
      <c r="A509" s="10"/>
      <c r="B509" s="10"/>
      <c r="C509" s="10"/>
      <c r="D509" s="10"/>
      <c r="E509" s="10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0"/>
      <c r="Q509" s="10"/>
    </row>
    <row r="510" spans="1:17">
      <c r="A510" s="10"/>
      <c r="B510" s="10"/>
      <c r="C510" s="10"/>
      <c r="D510" s="10"/>
      <c r="E510" s="10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0"/>
      <c r="Q510" s="10"/>
    </row>
    <row r="511" spans="1:17">
      <c r="A511" s="10"/>
      <c r="B511" s="10"/>
      <c r="C511" s="10"/>
      <c r="D511" s="10"/>
      <c r="E511" s="10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0"/>
      <c r="Q511" s="10"/>
    </row>
    <row r="512" spans="1:17">
      <c r="A512" s="10"/>
      <c r="B512" s="10"/>
      <c r="C512" s="10"/>
      <c r="D512" s="10"/>
      <c r="E512" s="10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0"/>
      <c r="Q512" s="10"/>
    </row>
    <row r="513" spans="1:17">
      <c r="A513" s="10"/>
      <c r="B513" s="10"/>
      <c r="C513" s="10"/>
      <c r="D513" s="10"/>
      <c r="E513" s="10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0"/>
      <c r="Q513" s="10"/>
    </row>
    <row r="514" spans="1:17">
      <c r="A514" s="10"/>
      <c r="B514" s="10"/>
      <c r="C514" s="10"/>
      <c r="D514" s="10"/>
      <c r="E514" s="10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0"/>
      <c r="Q514" s="10"/>
    </row>
    <row r="515" spans="1:17">
      <c r="A515" s="10"/>
      <c r="B515" s="10"/>
      <c r="C515" s="10"/>
      <c r="D515" s="10"/>
      <c r="E515" s="10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0"/>
      <c r="Q515" s="10"/>
    </row>
    <row r="516" spans="1:17">
      <c r="A516" s="10"/>
      <c r="B516" s="10"/>
      <c r="C516" s="10"/>
      <c r="D516" s="10"/>
      <c r="E516" s="10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0"/>
      <c r="Q516" s="10"/>
    </row>
    <row r="517" spans="1:17">
      <c r="A517" s="10"/>
      <c r="B517" s="10"/>
      <c r="C517" s="10"/>
      <c r="D517" s="10"/>
      <c r="E517" s="10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0"/>
      <c r="Q517" s="10"/>
    </row>
    <row r="518" spans="1:17">
      <c r="A518" s="10"/>
      <c r="B518" s="10"/>
      <c r="C518" s="10"/>
      <c r="D518" s="10"/>
      <c r="E518" s="10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0"/>
      <c r="Q518" s="10"/>
    </row>
    <row r="519" spans="1:17">
      <c r="A519" s="10"/>
      <c r="B519" s="10"/>
      <c r="C519" s="10"/>
      <c r="D519" s="10"/>
      <c r="E519" s="10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0"/>
      <c r="Q519" s="10"/>
    </row>
    <row r="520" spans="1:17">
      <c r="A520" s="10"/>
      <c r="B520" s="10"/>
      <c r="C520" s="10"/>
      <c r="D520" s="10"/>
      <c r="E520" s="10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0"/>
      <c r="Q520" s="10"/>
    </row>
    <row r="521" spans="1:17">
      <c r="A521" s="10"/>
      <c r="B521" s="10"/>
      <c r="C521" s="10"/>
      <c r="D521" s="10"/>
      <c r="E521" s="10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0"/>
      <c r="Q521" s="10"/>
    </row>
    <row r="522" spans="1:17">
      <c r="A522" s="10"/>
      <c r="B522" s="10"/>
      <c r="C522" s="10"/>
      <c r="D522" s="10"/>
      <c r="E522" s="10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0"/>
      <c r="Q522" s="10"/>
    </row>
    <row r="523" spans="1:17">
      <c r="A523" s="10"/>
      <c r="B523" s="10"/>
      <c r="C523" s="10"/>
      <c r="D523" s="10"/>
      <c r="E523" s="10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0"/>
      <c r="Q523" s="10"/>
    </row>
    <row r="524" spans="1:17">
      <c r="A524" s="10"/>
      <c r="B524" s="10"/>
      <c r="C524" s="10"/>
      <c r="D524" s="10"/>
      <c r="E524" s="10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0"/>
      <c r="Q524" s="10"/>
    </row>
    <row r="525" spans="1:17">
      <c r="A525" s="10"/>
      <c r="B525" s="10"/>
      <c r="C525" s="10"/>
      <c r="D525" s="10"/>
      <c r="E525" s="10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0"/>
      <c r="Q525" s="10"/>
    </row>
    <row r="526" spans="1:17">
      <c r="A526" s="10"/>
      <c r="B526" s="10"/>
      <c r="C526" s="10"/>
      <c r="D526" s="10"/>
      <c r="E526" s="10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0"/>
      <c r="Q526" s="10"/>
    </row>
    <row r="527" spans="1:17">
      <c r="A527" s="10"/>
      <c r="B527" s="10"/>
      <c r="C527" s="10"/>
      <c r="D527" s="10"/>
      <c r="E527" s="10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0"/>
      <c r="Q527" s="10"/>
    </row>
    <row r="528" spans="1:17">
      <c r="A528" s="10"/>
      <c r="B528" s="10"/>
      <c r="C528" s="10"/>
      <c r="D528" s="10"/>
      <c r="E528" s="10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0"/>
      <c r="Q528" s="10"/>
    </row>
    <row r="529" spans="1:17">
      <c r="A529" s="10"/>
      <c r="B529" s="10"/>
      <c r="C529" s="10"/>
      <c r="D529" s="10"/>
      <c r="E529" s="10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0"/>
      <c r="Q529" s="10"/>
    </row>
    <row r="530" spans="1:17">
      <c r="A530" s="10"/>
      <c r="B530" s="10"/>
      <c r="C530" s="10"/>
      <c r="D530" s="10"/>
      <c r="E530" s="10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0"/>
      <c r="Q530" s="10"/>
    </row>
    <row r="531" spans="1:17">
      <c r="A531" s="10"/>
      <c r="B531" s="10"/>
      <c r="C531" s="10"/>
      <c r="D531" s="10"/>
      <c r="E531" s="10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0"/>
      <c r="Q531" s="10"/>
    </row>
    <row r="532" spans="1:17">
      <c r="A532" s="10"/>
      <c r="B532" s="10"/>
      <c r="C532" s="10"/>
      <c r="D532" s="10"/>
      <c r="E532" s="10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0"/>
      <c r="Q532" s="10"/>
    </row>
    <row r="533" spans="1:17">
      <c r="A533" s="10"/>
      <c r="B533" s="10"/>
      <c r="C533" s="10"/>
      <c r="D533" s="10"/>
      <c r="E533" s="10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0"/>
      <c r="Q533" s="10"/>
    </row>
    <row r="534" spans="1:17">
      <c r="A534" s="10"/>
      <c r="B534" s="10"/>
      <c r="C534" s="10"/>
      <c r="D534" s="10"/>
      <c r="E534" s="10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0"/>
      <c r="Q534" s="10"/>
    </row>
    <row r="535" spans="1:17">
      <c r="A535" s="10"/>
      <c r="B535" s="10"/>
      <c r="C535" s="10"/>
      <c r="D535" s="10"/>
      <c r="E535" s="10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0"/>
      <c r="Q535" s="10"/>
    </row>
    <row r="536" spans="1:17">
      <c r="A536" s="10"/>
      <c r="B536" s="10"/>
      <c r="C536" s="10"/>
      <c r="D536" s="10"/>
      <c r="E536" s="10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0"/>
      <c r="Q536" s="10"/>
    </row>
    <row r="537" spans="1:17">
      <c r="A537" s="10"/>
      <c r="B537" s="10"/>
      <c r="C537" s="10"/>
      <c r="D537" s="10"/>
      <c r="E537" s="10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0"/>
      <c r="Q537" s="10"/>
    </row>
    <row r="538" spans="1:17">
      <c r="A538" s="10"/>
      <c r="B538" s="10"/>
      <c r="C538" s="10"/>
      <c r="D538" s="10"/>
      <c r="E538" s="10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0"/>
      <c r="Q538" s="10"/>
    </row>
    <row r="539" spans="1:17">
      <c r="A539" s="10"/>
      <c r="B539" s="10"/>
      <c r="C539" s="10"/>
      <c r="D539" s="10"/>
      <c r="E539" s="10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0"/>
      <c r="Q539" s="10"/>
    </row>
    <row r="540" spans="1:17">
      <c r="A540" s="10"/>
      <c r="B540" s="10"/>
      <c r="C540" s="10"/>
      <c r="D540" s="10"/>
      <c r="E540" s="10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0"/>
      <c r="Q540" s="10"/>
    </row>
    <row r="541" spans="1:17">
      <c r="A541" s="10"/>
      <c r="B541" s="10"/>
      <c r="C541" s="10"/>
      <c r="D541" s="10"/>
      <c r="E541" s="10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0"/>
      <c r="Q541" s="10"/>
    </row>
    <row r="542" spans="1:17">
      <c r="A542" s="10"/>
      <c r="B542" s="10"/>
      <c r="C542" s="10"/>
      <c r="D542" s="10"/>
      <c r="E542" s="10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0"/>
      <c r="Q542" s="10"/>
    </row>
    <row r="543" spans="1:17">
      <c r="A543" s="10"/>
      <c r="B543" s="10"/>
      <c r="C543" s="10"/>
      <c r="D543" s="10"/>
      <c r="E543" s="10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0"/>
      <c r="Q543" s="10"/>
    </row>
    <row r="544" spans="1:17">
      <c r="A544" s="10"/>
      <c r="B544" s="10"/>
      <c r="C544" s="10"/>
      <c r="D544" s="10"/>
      <c r="E544" s="10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0"/>
      <c r="Q544" s="10"/>
    </row>
    <row r="545" spans="1:17">
      <c r="A545" s="10"/>
      <c r="B545" s="10"/>
      <c r="C545" s="10"/>
      <c r="D545" s="10"/>
      <c r="E545" s="10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0"/>
      <c r="Q545" s="10"/>
    </row>
    <row r="546" spans="1:17">
      <c r="A546" s="10"/>
      <c r="B546" s="10"/>
      <c r="C546" s="10"/>
      <c r="D546" s="10"/>
      <c r="E546" s="10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0"/>
      <c r="Q546" s="10"/>
    </row>
    <row r="547" spans="1:17">
      <c r="A547" s="10"/>
      <c r="B547" s="10"/>
      <c r="C547" s="10"/>
      <c r="D547" s="10"/>
      <c r="E547" s="10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0"/>
      <c r="Q547" s="10"/>
    </row>
    <row r="548" spans="1:17">
      <c r="A548" s="10"/>
      <c r="B548" s="10"/>
      <c r="C548" s="10"/>
      <c r="D548" s="10"/>
      <c r="E548" s="10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0"/>
      <c r="Q548" s="10"/>
    </row>
    <row r="549" spans="1:17">
      <c r="A549" s="10"/>
      <c r="B549" s="10"/>
      <c r="C549" s="10"/>
      <c r="D549" s="10"/>
      <c r="E549" s="10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0"/>
      <c r="Q549" s="10"/>
    </row>
    <row r="550" spans="1:17">
      <c r="A550" s="10"/>
      <c r="B550" s="10"/>
      <c r="C550" s="10"/>
      <c r="D550" s="10"/>
      <c r="E550" s="10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0"/>
      <c r="Q550" s="10"/>
    </row>
    <row r="551" spans="1:17">
      <c r="A551" s="10"/>
      <c r="B551" s="10"/>
      <c r="C551" s="10"/>
      <c r="D551" s="10"/>
      <c r="E551" s="10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0"/>
      <c r="Q551" s="10"/>
    </row>
    <row r="552" spans="1:17">
      <c r="A552" s="10"/>
      <c r="B552" s="10"/>
      <c r="C552" s="10"/>
      <c r="D552" s="10"/>
      <c r="E552" s="10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0"/>
      <c r="Q552" s="10"/>
    </row>
    <row r="553" spans="1:17">
      <c r="A553" s="10"/>
      <c r="B553" s="10"/>
      <c r="C553" s="10"/>
      <c r="D553" s="10"/>
      <c r="E553" s="10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0"/>
      <c r="Q553" s="10"/>
    </row>
    <row r="554" spans="1:17">
      <c r="A554" s="10"/>
      <c r="B554" s="10"/>
      <c r="C554" s="10"/>
      <c r="D554" s="10"/>
      <c r="E554" s="10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0"/>
      <c r="Q554" s="10"/>
    </row>
    <row r="555" spans="1:17">
      <c r="A555" s="10"/>
      <c r="B555" s="10"/>
      <c r="C555" s="10"/>
      <c r="D555" s="10"/>
      <c r="E555" s="10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0"/>
      <c r="Q555" s="10"/>
    </row>
    <row r="556" spans="1:17">
      <c r="A556" s="10"/>
      <c r="B556" s="10"/>
      <c r="C556" s="10"/>
      <c r="D556" s="10"/>
      <c r="E556" s="10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0"/>
      <c r="Q556" s="10"/>
    </row>
    <row r="557" spans="1:17">
      <c r="A557" s="10"/>
      <c r="B557" s="10"/>
      <c r="C557" s="10"/>
      <c r="D557" s="10"/>
      <c r="E557" s="10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0"/>
      <c r="Q557" s="10"/>
    </row>
    <row r="558" spans="1:17">
      <c r="A558" s="10"/>
      <c r="B558" s="10"/>
      <c r="C558" s="10"/>
      <c r="D558" s="10"/>
      <c r="E558" s="10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0"/>
      <c r="Q558" s="10"/>
    </row>
    <row r="559" spans="1:17">
      <c r="A559" s="10"/>
      <c r="B559" s="10"/>
      <c r="C559" s="10"/>
      <c r="D559" s="10"/>
      <c r="E559" s="10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0"/>
      <c r="Q559" s="10"/>
    </row>
    <row r="560" spans="1:17">
      <c r="A560" s="10"/>
      <c r="B560" s="10"/>
      <c r="C560" s="10"/>
      <c r="D560" s="10"/>
      <c r="E560" s="10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0"/>
      <c r="Q560" s="10"/>
    </row>
    <row r="561" spans="1:17">
      <c r="A561" s="10"/>
      <c r="B561" s="10"/>
      <c r="C561" s="10"/>
      <c r="D561" s="10"/>
      <c r="E561" s="10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0"/>
      <c r="Q561" s="10"/>
    </row>
    <row r="562" spans="1:17">
      <c r="A562" s="10"/>
      <c r="B562" s="10"/>
      <c r="C562" s="10"/>
      <c r="D562" s="10"/>
      <c r="E562" s="10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0"/>
      <c r="Q562" s="10"/>
    </row>
    <row r="563" spans="1:17">
      <c r="A563" s="10"/>
      <c r="B563" s="10"/>
      <c r="C563" s="10"/>
      <c r="D563" s="10"/>
      <c r="E563" s="10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0"/>
      <c r="Q563" s="10"/>
    </row>
    <row r="564" spans="1:17">
      <c r="A564" s="10"/>
      <c r="B564" s="10"/>
      <c r="C564" s="10"/>
      <c r="D564" s="10"/>
      <c r="E564" s="10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0"/>
      <c r="Q564" s="10"/>
    </row>
    <row r="565" spans="1:17">
      <c r="A565" s="10"/>
      <c r="B565" s="10"/>
      <c r="C565" s="10"/>
      <c r="D565" s="10"/>
      <c r="E565" s="10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0"/>
      <c r="Q565" s="10"/>
    </row>
    <row r="566" spans="1:17">
      <c r="A566" s="10"/>
      <c r="B566" s="10"/>
      <c r="C566" s="10"/>
      <c r="D566" s="10"/>
      <c r="E566" s="10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0"/>
      <c r="Q566" s="10"/>
    </row>
    <row r="567" spans="1:17">
      <c r="A567" s="10"/>
      <c r="B567" s="10"/>
      <c r="C567" s="10"/>
      <c r="D567" s="10"/>
      <c r="E567" s="10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0"/>
      <c r="Q567" s="10"/>
    </row>
    <row r="568" spans="1:17">
      <c r="A568" s="10"/>
      <c r="B568" s="10"/>
      <c r="C568" s="10"/>
      <c r="D568" s="10"/>
      <c r="E568" s="10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0"/>
      <c r="Q568" s="10"/>
    </row>
    <row r="569" spans="1:17">
      <c r="A569" s="10"/>
      <c r="B569" s="10"/>
      <c r="C569" s="10"/>
      <c r="D569" s="10"/>
      <c r="E569" s="10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0"/>
      <c r="Q569" s="10"/>
    </row>
    <row r="570" spans="1:17">
      <c r="A570" s="10"/>
      <c r="B570" s="10"/>
      <c r="C570" s="10"/>
      <c r="D570" s="10"/>
      <c r="E570" s="10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0"/>
      <c r="Q570" s="10"/>
    </row>
    <row r="571" spans="1:17">
      <c r="A571" s="10"/>
      <c r="B571" s="10"/>
      <c r="C571" s="10"/>
      <c r="D571" s="10"/>
      <c r="E571" s="10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0"/>
      <c r="Q571" s="10"/>
    </row>
    <row r="572" spans="1:17">
      <c r="A572" s="10"/>
      <c r="B572" s="10"/>
      <c r="C572" s="10"/>
      <c r="D572" s="10"/>
      <c r="E572" s="10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0"/>
      <c r="Q572" s="10"/>
    </row>
    <row r="573" spans="1:17">
      <c r="A573" s="10"/>
      <c r="B573" s="10"/>
      <c r="C573" s="10"/>
      <c r="D573" s="10"/>
      <c r="E573" s="10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0"/>
      <c r="Q573" s="10"/>
    </row>
    <row r="574" spans="1:17">
      <c r="A574" s="10"/>
      <c r="B574" s="10"/>
      <c r="C574" s="10"/>
      <c r="D574" s="10"/>
      <c r="E574" s="10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0"/>
      <c r="Q574" s="10"/>
    </row>
    <row r="575" spans="1:17">
      <c r="A575" s="10"/>
      <c r="B575" s="10"/>
      <c r="C575" s="10"/>
      <c r="D575" s="10"/>
      <c r="E575" s="10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0"/>
      <c r="Q575" s="10"/>
    </row>
    <row r="576" spans="1:17">
      <c r="A576" s="10"/>
      <c r="B576" s="10"/>
      <c r="C576" s="10"/>
      <c r="D576" s="10"/>
      <c r="E576" s="10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0"/>
      <c r="Q576" s="10"/>
    </row>
    <row r="577" spans="1:17">
      <c r="A577" s="10"/>
      <c r="B577" s="10"/>
      <c r="C577" s="10"/>
      <c r="D577" s="10"/>
      <c r="E577" s="10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0"/>
      <c r="Q577" s="10"/>
    </row>
    <row r="578" spans="1:17">
      <c r="A578" s="10"/>
      <c r="B578" s="10"/>
      <c r="C578" s="10"/>
      <c r="D578" s="10"/>
      <c r="E578" s="10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0"/>
      <c r="Q578" s="10"/>
    </row>
    <row r="579" spans="1:17">
      <c r="A579" s="10"/>
      <c r="B579" s="10"/>
      <c r="C579" s="10"/>
      <c r="D579" s="10"/>
      <c r="E579" s="10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0"/>
      <c r="Q579" s="10"/>
    </row>
    <row r="580" spans="1:17">
      <c r="A580" s="10"/>
      <c r="B580" s="10"/>
      <c r="C580" s="10"/>
      <c r="D580" s="10"/>
      <c r="E580" s="10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0"/>
      <c r="Q580" s="10"/>
    </row>
    <row r="581" spans="1:17">
      <c r="A581" s="10"/>
      <c r="B581" s="10"/>
      <c r="C581" s="10"/>
      <c r="D581" s="10"/>
      <c r="E581" s="10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0"/>
      <c r="Q581" s="10"/>
    </row>
    <row r="582" spans="1:17">
      <c r="A582" s="10"/>
      <c r="B582" s="10"/>
      <c r="C582" s="10"/>
      <c r="D582" s="10"/>
      <c r="E582" s="10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0"/>
      <c r="Q582" s="10"/>
    </row>
    <row r="583" spans="1:17">
      <c r="A583" s="10"/>
      <c r="B583" s="10"/>
      <c r="C583" s="10"/>
      <c r="D583" s="10"/>
      <c r="E583" s="10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0"/>
      <c r="Q583" s="10"/>
    </row>
    <row r="584" spans="1:17">
      <c r="A584" s="10"/>
      <c r="B584" s="10"/>
      <c r="C584" s="10"/>
      <c r="D584" s="10"/>
      <c r="E584" s="10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0"/>
      <c r="Q584" s="10"/>
    </row>
    <row r="585" spans="1:17">
      <c r="A585" s="10"/>
      <c r="B585" s="10"/>
      <c r="C585" s="10"/>
      <c r="D585" s="10"/>
      <c r="E585" s="10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0"/>
      <c r="Q585" s="10"/>
    </row>
    <row r="586" spans="1:17">
      <c r="A586" s="10"/>
      <c r="B586" s="10"/>
      <c r="C586" s="10"/>
      <c r="D586" s="10"/>
      <c r="E586" s="10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0"/>
      <c r="Q586" s="10"/>
    </row>
    <row r="587" spans="1:17">
      <c r="A587" s="10"/>
      <c r="B587" s="10"/>
      <c r="C587" s="10"/>
      <c r="D587" s="10"/>
      <c r="E587" s="10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0"/>
      <c r="Q587" s="10"/>
    </row>
    <row r="588" spans="1:17">
      <c r="A588" s="10"/>
      <c r="B588" s="10"/>
      <c r="C588" s="10"/>
      <c r="D588" s="10"/>
      <c r="E588" s="10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0"/>
      <c r="Q588" s="10"/>
    </row>
    <row r="589" spans="1:17">
      <c r="A589" s="10"/>
      <c r="B589" s="10"/>
      <c r="C589" s="10"/>
      <c r="D589" s="10"/>
      <c r="E589" s="10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0"/>
      <c r="Q589" s="10"/>
    </row>
    <row r="590" spans="1:17">
      <c r="A590" s="10"/>
      <c r="B590" s="10"/>
      <c r="C590" s="10"/>
      <c r="D590" s="10"/>
      <c r="E590" s="10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0"/>
      <c r="Q590" s="10"/>
    </row>
    <row r="591" spans="1:17">
      <c r="A591" s="10"/>
      <c r="B591" s="10"/>
      <c r="C591" s="10"/>
      <c r="D591" s="10"/>
      <c r="E591" s="10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0"/>
      <c r="Q591" s="10"/>
    </row>
    <row r="592" spans="1:17">
      <c r="A592" s="10"/>
      <c r="B592" s="10"/>
      <c r="C592" s="10"/>
      <c r="D592" s="10"/>
      <c r="E592" s="10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0"/>
      <c r="Q592" s="10"/>
    </row>
    <row r="593" spans="1:17">
      <c r="A593" s="10"/>
      <c r="B593" s="10"/>
      <c r="C593" s="10"/>
      <c r="D593" s="10"/>
      <c r="E593" s="10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0"/>
      <c r="Q593" s="10"/>
    </row>
    <row r="594" spans="1:17">
      <c r="A594" s="10"/>
      <c r="B594" s="10"/>
      <c r="C594" s="10"/>
      <c r="D594" s="10"/>
      <c r="E594" s="10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0"/>
      <c r="Q594" s="10"/>
    </row>
    <row r="595" spans="1:17">
      <c r="A595" s="10"/>
      <c r="B595" s="10"/>
      <c r="C595" s="10"/>
      <c r="D595" s="10"/>
      <c r="E595" s="10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0"/>
      <c r="Q595" s="10"/>
    </row>
    <row r="596" spans="1:17">
      <c r="A596" s="10"/>
      <c r="B596" s="10"/>
      <c r="C596" s="10"/>
      <c r="D596" s="10"/>
      <c r="E596" s="10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0"/>
      <c r="Q596" s="10"/>
    </row>
    <row r="597" spans="1:17">
      <c r="A597" s="10"/>
      <c r="B597" s="10"/>
      <c r="C597" s="10"/>
      <c r="D597" s="10"/>
      <c r="E597" s="10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0"/>
      <c r="Q597" s="10"/>
    </row>
    <row r="598" spans="1:17">
      <c r="A598" s="10"/>
      <c r="B598" s="10"/>
      <c r="C598" s="10"/>
      <c r="D598" s="10"/>
      <c r="E598" s="10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0"/>
      <c r="Q598" s="10"/>
    </row>
    <row r="599" spans="1:17">
      <c r="A599" s="10"/>
      <c r="B599" s="10"/>
      <c r="C599" s="10"/>
      <c r="D599" s="10"/>
      <c r="E599" s="10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0"/>
      <c r="Q599" s="10"/>
    </row>
    <row r="600" spans="1:17">
      <c r="A600" s="10"/>
      <c r="B600" s="10"/>
      <c r="C600" s="10"/>
      <c r="D600" s="10"/>
      <c r="E600" s="10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0"/>
      <c r="Q600" s="10"/>
    </row>
    <row r="601" spans="1:17">
      <c r="A601" s="10"/>
      <c r="B601" s="10"/>
      <c r="C601" s="10"/>
      <c r="D601" s="10"/>
      <c r="E601" s="10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0"/>
      <c r="Q601" s="10"/>
    </row>
    <row r="602" spans="1:17">
      <c r="A602" s="10"/>
      <c r="B602" s="10"/>
      <c r="C602" s="10"/>
      <c r="D602" s="10"/>
      <c r="E602" s="10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0"/>
      <c r="Q602" s="10"/>
    </row>
    <row r="603" spans="1:17">
      <c r="A603" s="10"/>
      <c r="B603" s="10"/>
      <c r="C603" s="10"/>
      <c r="D603" s="10"/>
      <c r="E603" s="10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0"/>
      <c r="Q603" s="10"/>
    </row>
    <row r="604" spans="1:17">
      <c r="A604" s="10"/>
      <c r="B604" s="10"/>
      <c r="C604" s="10"/>
      <c r="D604" s="10"/>
      <c r="E604" s="10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0"/>
      <c r="Q604" s="10"/>
    </row>
    <row r="605" spans="1:17">
      <c r="A605" s="10"/>
      <c r="B605" s="10"/>
      <c r="C605" s="10"/>
      <c r="D605" s="10"/>
      <c r="E605" s="10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0"/>
      <c r="Q605" s="10"/>
    </row>
    <row r="606" spans="1:17">
      <c r="A606" s="10"/>
      <c r="B606" s="10"/>
      <c r="C606" s="10"/>
      <c r="D606" s="10"/>
      <c r="E606" s="10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0"/>
      <c r="Q606" s="10"/>
    </row>
    <row r="607" spans="1:17">
      <c r="A607" s="10"/>
      <c r="B607" s="10"/>
      <c r="C607" s="10"/>
      <c r="D607" s="10"/>
      <c r="E607" s="10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0"/>
      <c r="Q607" s="10"/>
    </row>
    <row r="608" spans="1:17">
      <c r="A608" s="10"/>
      <c r="B608" s="10"/>
      <c r="C608" s="10"/>
      <c r="D608" s="10"/>
      <c r="E608" s="10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0"/>
      <c r="Q608" s="10"/>
    </row>
    <row r="609" spans="1:17">
      <c r="A609" s="10"/>
      <c r="B609" s="10"/>
      <c r="C609" s="10"/>
      <c r="D609" s="10"/>
      <c r="E609" s="10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0"/>
      <c r="Q609" s="10"/>
    </row>
    <row r="610" spans="1:17">
      <c r="A610" s="10"/>
      <c r="B610" s="10"/>
      <c r="C610" s="10"/>
      <c r="D610" s="10"/>
      <c r="E610" s="10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0"/>
      <c r="Q610" s="10"/>
    </row>
    <row r="611" spans="1:17">
      <c r="A611" s="10"/>
      <c r="B611" s="10"/>
      <c r="C611" s="10"/>
      <c r="D611" s="10"/>
      <c r="E611" s="10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0"/>
      <c r="Q611" s="10"/>
    </row>
    <row r="612" spans="1:17">
      <c r="A612" s="10"/>
      <c r="B612" s="10"/>
      <c r="C612" s="10"/>
      <c r="D612" s="10"/>
      <c r="E612" s="10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0"/>
      <c r="Q612" s="10"/>
    </row>
    <row r="613" spans="1:17">
      <c r="A613" s="10"/>
      <c r="B613" s="10"/>
      <c r="C613" s="10"/>
      <c r="D613" s="10"/>
      <c r="E613" s="10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0"/>
      <c r="Q613" s="10"/>
    </row>
    <row r="614" spans="1:17">
      <c r="A614" s="10"/>
      <c r="B614" s="10"/>
      <c r="C614" s="10"/>
      <c r="D614" s="10"/>
      <c r="E614" s="10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0"/>
      <c r="Q614" s="10"/>
    </row>
    <row r="615" spans="1:17">
      <c r="A615" s="10"/>
      <c r="B615" s="10"/>
      <c r="C615" s="10"/>
      <c r="D615" s="10"/>
      <c r="E615" s="10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0"/>
      <c r="Q615" s="10"/>
    </row>
    <row r="616" spans="1:17">
      <c r="A616" s="10"/>
      <c r="B616" s="10"/>
      <c r="C616" s="10"/>
      <c r="D616" s="10"/>
      <c r="E616" s="10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0"/>
      <c r="Q616" s="10"/>
    </row>
    <row r="617" spans="1:17">
      <c r="A617" s="10"/>
      <c r="B617" s="10"/>
      <c r="C617" s="10"/>
      <c r="D617" s="10"/>
      <c r="E617" s="10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0"/>
      <c r="Q617" s="10"/>
    </row>
    <row r="618" spans="1:17">
      <c r="A618" s="10"/>
      <c r="B618" s="10"/>
      <c r="C618" s="10"/>
      <c r="D618" s="10"/>
      <c r="E618" s="10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0"/>
      <c r="Q618" s="10"/>
    </row>
    <row r="619" spans="1:17">
      <c r="A619" s="10"/>
      <c r="B619" s="10"/>
      <c r="C619" s="10"/>
      <c r="D619" s="10"/>
      <c r="E619" s="10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0"/>
      <c r="Q619" s="10"/>
    </row>
    <row r="620" spans="1:17">
      <c r="A620" s="10"/>
      <c r="B620" s="10"/>
      <c r="C620" s="10"/>
      <c r="D620" s="10"/>
      <c r="E620" s="10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0"/>
      <c r="Q620" s="10"/>
    </row>
    <row r="621" spans="1:17">
      <c r="A621" s="10"/>
      <c r="B621" s="10"/>
      <c r="C621" s="10"/>
      <c r="D621" s="10"/>
      <c r="E621" s="10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0"/>
      <c r="Q621" s="10"/>
    </row>
    <row r="622" spans="1:17">
      <c r="A622" s="10"/>
      <c r="B622" s="10"/>
      <c r="C622" s="10"/>
      <c r="D622" s="10"/>
      <c r="E622" s="10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0"/>
      <c r="Q622" s="10"/>
    </row>
    <row r="623" spans="1:17">
      <c r="A623" s="10"/>
      <c r="B623" s="10"/>
      <c r="C623" s="10"/>
      <c r="D623" s="10"/>
      <c r="E623" s="10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0"/>
      <c r="Q623" s="10"/>
    </row>
    <row r="624" spans="1:17">
      <c r="A624" s="10"/>
      <c r="B624" s="10"/>
      <c r="C624" s="10"/>
      <c r="D624" s="10"/>
      <c r="E624" s="10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0"/>
      <c r="Q624" s="10"/>
    </row>
    <row r="625" spans="1:17">
      <c r="A625" s="10"/>
      <c r="B625" s="10"/>
      <c r="C625" s="10"/>
      <c r="D625" s="10"/>
      <c r="E625" s="10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0"/>
      <c r="Q625" s="10"/>
    </row>
    <row r="626" spans="1:17">
      <c r="A626" s="10"/>
      <c r="B626" s="10"/>
      <c r="C626" s="10"/>
      <c r="D626" s="10"/>
      <c r="E626" s="10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0"/>
      <c r="Q626" s="10"/>
    </row>
    <row r="627" spans="1:17">
      <c r="A627" s="10"/>
      <c r="B627" s="10"/>
      <c r="C627" s="10"/>
      <c r="D627" s="10"/>
      <c r="E627" s="10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0"/>
      <c r="Q627" s="10"/>
    </row>
    <row r="628" spans="1:17">
      <c r="A628" s="10"/>
      <c r="B628" s="10"/>
      <c r="C628" s="10"/>
      <c r="D628" s="10"/>
      <c r="E628" s="10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0"/>
      <c r="Q628" s="10"/>
    </row>
    <row r="629" spans="1:17">
      <c r="A629" s="10"/>
      <c r="B629" s="10"/>
      <c r="C629" s="10"/>
      <c r="D629" s="10"/>
      <c r="E629" s="10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0"/>
      <c r="Q629" s="10"/>
    </row>
    <row r="630" spans="1:17">
      <c r="A630" s="10"/>
      <c r="B630" s="10"/>
      <c r="C630" s="10"/>
      <c r="D630" s="10"/>
      <c r="E630" s="10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0"/>
      <c r="Q630" s="10"/>
    </row>
    <row r="631" spans="1:17">
      <c r="A631" s="10"/>
      <c r="B631" s="10"/>
      <c r="C631" s="10"/>
      <c r="D631" s="10"/>
      <c r="E631" s="10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0"/>
      <c r="Q631" s="10"/>
    </row>
    <row r="632" spans="1:17">
      <c r="A632" s="10"/>
      <c r="B632" s="10"/>
      <c r="C632" s="10"/>
      <c r="D632" s="10"/>
      <c r="E632" s="10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0"/>
      <c r="Q632" s="10"/>
    </row>
    <row r="633" spans="1:17">
      <c r="A633" s="10"/>
      <c r="B633" s="10"/>
      <c r="C633" s="10"/>
      <c r="D633" s="10"/>
      <c r="E633" s="10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0"/>
      <c r="Q633" s="10"/>
    </row>
    <row r="634" spans="1:17">
      <c r="A634" s="10"/>
      <c r="B634" s="10"/>
      <c r="C634" s="10"/>
      <c r="D634" s="10"/>
      <c r="E634" s="10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0"/>
      <c r="Q634" s="10"/>
    </row>
    <row r="635" spans="1:17">
      <c r="A635" s="10"/>
      <c r="B635" s="10"/>
      <c r="C635" s="10"/>
      <c r="D635" s="10"/>
      <c r="E635" s="10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0"/>
      <c r="Q635" s="10"/>
    </row>
    <row r="636" spans="1:17">
      <c r="A636" s="10"/>
      <c r="B636" s="10"/>
      <c r="C636" s="10"/>
      <c r="D636" s="10"/>
      <c r="E636" s="10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0"/>
      <c r="Q636" s="10"/>
    </row>
    <row r="637" spans="1:17">
      <c r="A637" s="10"/>
      <c r="B637" s="10"/>
      <c r="C637" s="10"/>
      <c r="D637" s="10"/>
      <c r="E637" s="10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0"/>
      <c r="Q637" s="10"/>
    </row>
    <row r="638" spans="1:17">
      <c r="A638" s="10"/>
      <c r="B638" s="10"/>
      <c r="C638" s="10"/>
      <c r="D638" s="10"/>
      <c r="E638" s="10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0"/>
      <c r="Q638" s="10"/>
    </row>
    <row r="639" spans="1:17">
      <c r="A639" s="10"/>
      <c r="B639" s="10"/>
      <c r="C639" s="10"/>
      <c r="D639" s="10"/>
      <c r="E639" s="10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0"/>
      <c r="Q639" s="10"/>
    </row>
    <row r="640" spans="1:17">
      <c r="A640" s="10"/>
      <c r="B640" s="10"/>
      <c r="C640" s="10"/>
      <c r="D640" s="10"/>
      <c r="E640" s="10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0"/>
      <c r="Q640" s="10"/>
    </row>
    <row r="641" spans="1:17">
      <c r="A641" s="10"/>
      <c r="B641" s="10"/>
      <c r="C641" s="10"/>
      <c r="D641" s="10"/>
      <c r="E641" s="10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0"/>
      <c r="Q641" s="10"/>
    </row>
    <row r="642" spans="1:17">
      <c r="A642" s="10"/>
      <c r="B642" s="10"/>
      <c r="C642" s="10"/>
      <c r="D642" s="10"/>
      <c r="E642" s="10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0"/>
      <c r="Q642" s="10"/>
    </row>
    <row r="643" spans="1:17">
      <c r="A643" s="10"/>
      <c r="B643" s="10"/>
      <c r="C643" s="10"/>
      <c r="D643" s="10"/>
      <c r="E643" s="10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0"/>
      <c r="Q643" s="10"/>
    </row>
    <row r="644" spans="1:17">
      <c r="A644" s="10"/>
      <c r="B644" s="10"/>
      <c r="C644" s="10"/>
      <c r="D644" s="10"/>
      <c r="E644" s="10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0"/>
      <c r="Q644" s="10"/>
    </row>
    <row r="645" spans="1:17">
      <c r="A645" s="10"/>
      <c r="B645" s="10"/>
      <c r="C645" s="10"/>
      <c r="D645" s="10"/>
      <c r="E645" s="10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0"/>
      <c r="Q645" s="10"/>
    </row>
    <row r="646" spans="1:17">
      <c r="A646" s="10"/>
      <c r="B646" s="10"/>
      <c r="C646" s="10"/>
      <c r="D646" s="10"/>
      <c r="E646" s="10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0"/>
      <c r="Q646" s="10"/>
    </row>
    <row r="647" spans="1:17">
      <c r="A647" s="10"/>
      <c r="B647" s="10"/>
      <c r="C647" s="10"/>
      <c r="D647" s="10"/>
      <c r="E647" s="10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0"/>
      <c r="Q647" s="10"/>
    </row>
    <row r="648" spans="1:17">
      <c r="A648" s="10"/>
      <c r="B648" s="10"/>
      <c r="C648" s="10"/>
      <c r="D648" s="10"/>
      <c r="E648" s="10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0"/>
      <c r="Q648" s="10"/>
    </row>
    <row r="649" spans="1:17">
      <c r="A649" s="10"/>
      <c r="B649" s="10"/>
      <c r="C649" s="10"/>
      <c r="D649" s="10"/>
      <c r="E649" s="10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0"/>
      <c r="Q649" s="10"/>
    </row>
    <row r="650" spans="1:17">
      <c r="A650" s="10"/>
      <c r="B650" s="10"/>
      <c r="C650" s="10"/>
      <c r="D650" s="10"/>
      <c r="E650" s="10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0"/>
      <c r="Q650" s="10"/>
    </row>
    <row r="651" spans="1:17">
      <c r="A651" s="10"/>
      <c r="B651" s="10"/>
      <c r="C651" s="10"/>
      <c r="D651" s="10"/>
      <c r="E651" s="10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0"/>
      <c r="Q651" s="10"/>
    </row>
    <row r="652" spans="1:17">
      <c r="A652" s="10"/>
      <c r="B652" s="10"/>
      <c r="C652" s="10"/>
      <c r="D652" s="10"/>
      <c r="E652" s="10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0"/>
      <c r="Q652" s="10"/>
    </row>
    <row r="653" spans="1:17">
      <c r="A653" s="10"/>
      <c r="B653" s="10"/>
      <c r="C653" s="10"/>
      <c r="D653" s="10"/>
      <c r="E653" s="10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0"/>
      <c r="Q653" s="10"/>
    </row>
    <row r="654" spans="1:17">
      <c r="A654" s="10"/>
      <c r="B654" s="10"/>
      <c r="C654" s="10"/>
      <c r="D654" s="10"/>
      <c r="E654" s="10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0"/>
      <c r="Q654" s="10"/>
    </row>
    <row r="655" spans="1:17">
      <c r="A655" s="10"/>
      <c r="B655" s="10"/>
      <c r="C655" s="10"/>
      <c r="D655" s="10"/>
      <c r="E655" s="10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0"/>
      <c r="Q655" s="10"/>
    </row>
    <row r="656" spans="1:17">
      <c r="A656" s="10"/>
      <c r="B656" s="10"/>
      <c r="C656" s="10"/>
      <c r="D656" s="10"/>
      <c r="E656" s="10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0"/>
      <c r="Q656" s="10"/>
    </row>
    <row r="657" spans="1:17">
      <c r="A657" s="10"/>
      <c r="B657" s="10"/>
      <c r="C657" s="10"/>
      <c r="D657" s="10"/>
      <c r="E657" s="10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0"/>
      <c r="Q657" s="10"/>
    </row>
    <row r="658" spans="1:17">
      <c r="A658" s="10"/>
      <c r="B658" s="10"/>
      <c r="C658" s="10"/>
      <c r="D658" s="10"/>
      <c r="E658" s="10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0"/>
      <c r="Q658" s="10"/>
    </row>
    <row r="659" spans="1:17">
      <c r="A659" s="10"/>
      <c r="B659" s="10"/>
      <c r="C659" s="10"/>
      <c r="D659" s="10"/>
      <c r="E659" s="10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0"/>
      <c r="Q659" s="10"/>
    </row>
    <row r="660" spans="1:17">
      <c r="A660" s="10"/>
      <c r="B660" s="10"/>
      <c r="C660" s="10"/>
      <c r="D660" s="10"/>
      <c r="E660" s="10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0"/>
      <c r="Q660" s="10"/>
    </row>
    <row r="661" spans="1:17">
      <c r="A661" s="10"/>
      <c r="B661" s="10"/>
      <c r="C661" s="10"/>
      <c r="D661" s="10"/>
      <c r="E661" s="10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0"/>
      <c r="Q661" s="10"/>
    </row>
    <row r="662" spans="1:17">
      <c r="A662" s="10"/>
      <c r="B662" s="10"/>
      <c r="C662" s="10"/>
      <c r="D662" s="10"/>
      <c r="E662" s="10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0"/>
      <c r="Q662" s="10"/>
    </row>
    <row r="663" spans="1:17">
      <c r="A663" s="10"/>
      <c r="B663" s="10"/>
      <c r="C663" s="10"/>
      <c r="D663" s="10"/>
      <c r="E663" s="10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0"/>
      <c r="Q663" s="10"/>
    </row>
    <row r="664" spans="1:17">
      <c r="A664" s="10"/>
      <c r="B664" s="10"/>
      <c r="C664" s="10"/>
      <c r="D664" s="10"/>
      <c r="E664" s="10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0"/>
      <c r="Q664" s="10"/>
    </row>
    <row r="665" spans="1:17">
      <c r="A665" s="10"/>
      <c r="B665" s="10"/>
      <c r="C665" s="10"/>
      <c r="D665" s="10"/>
      <c r="E665" s="10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0"/>
      <c r="Q665" s="10"/>
    </row>
    <row r="666" spans="1:17">
      <c r="A666" s="10"/>
      <c r="B666" s="10"/>
      <c r="C666" s="10"/>
      <c r="D666" s="10"/>
      <c r="E666" s="10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0"/>
      <c r="Q666" s="10"/>
    </row>
    <row r="667" spans="1:17">
      <c r="A667" s="10"/>
      <c r="B667" s="10"/>
      <c r="C667" s="10"/>
      <c r="D667" s="10"/>
      <c r="E667" s="10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0"/>
      <c r="Q667" s="10"/>
    </row>
    <row r="668" spans="1:17">
      <c r="A668" s="10"/>
      <c r="B668" s="10"/>
      <c r="C668" s="10"/>
      <c r="D668" s="10"/>
      <c r="E668" s="10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0"/>
      <c r="Q668" s="10"/>
    </row>
    <row r="669" spans="1:17">
      <c r="A669" s="10"/>
      <c r="B669" s="10"/>
      <c r="C669" s="10"/>
      <c r="D669" s="10"/>
      <c r="E669" s="10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0"/>
      <c r="Q669" s="10"/>
    </row>
    <row r="670" spans="1:17">
      <c r="A670" s="10"/>
      <c r="B670" s="10"/>
      <c r="C670" s="10"/>
      <c r="D670" s="10"/>
      <c r="E670" s="10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0"/>
      <c r="Q670" s="10"/>
    </row>
    <row r="671" spans="1:17">
      <c r="A671" s="10"/>
      <c r="B671" s="10"/>
      <c r="C671" s="10"/>
      <c r="D671" s="10"/>
      <c r="E671" s="10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0"/>
      <c r="Q671" s="10"/>
    </row>
    <row r="672" spans="1:17">
      <c r="A672" s="10"/>
      <c r="B672" s="10"/>
      <c r="C672" s="10"/>
      <c r="D672" s="10"/>
      <c r="E672" s="10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0"/>
      <c r="Q672" s="10"/>
    </row>
    <row r="673" spans="1:17">
      <c r="A673" s="10"/>
      <c r="B673" s="10"/>
      <c r="C673" s="10"/>
      <c r="D673" s="10"/>
      <c r="E673" s="10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0"/>
      <c r="Q673" s="10"/>
    </row>
    <row r="674" spans="1:17">
      <c r="A674" s="10"/>
      <c r="B674" s="10"/>
      <c r="C674" s="10"/>
      <c r="D674" s="10"/>
      <c r="E674" s="10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0"/>
      <c r="Q674" s="10"/>
    </row>
    <row r="675" spans="1:17">
      <c r="A675" s="10"/>
      <c r="B675" s="10"/>
      <c r="C675" s="10"/>
      <c r="D675" s="10"/>
      <c r="E675" s="10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0"/>
      <c r="Q675" s="10"/>
    </row>
    <row r="676" spans="1:17">
      <c r="A676" s="10"/>
      <c r="B676" s="10"/>
      <c r="C676" s="10"/>
      <c r="D676" s="10"/>
      <c r="E676" s="10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0"/>
      <c r="Q676" s="10"/>
    </row>
    <row r="677" spans="1:17">
      <c r="A677" s="10"/>
      <c r="B677" s="10"/>
      <c r="C677" s="10"/>
      <c r="D677" s="10"/>
      <c r="E677" s="10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0"/>
      <c r="Q677" s="10"/>
    </row>
    <row r="678" spans="1:17">
      <c r="A678" s="10"/>
      <c r="B678" s="10"/>
      <c r="C678" s="10"/>
      <c r="D678" s="10"/>
      <c r="E678" s="10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0"/>
      <c r="Q678" s="10"/>
    </row>
    <row r="679" spans="1:17">
      <c r="A679" s="10"/>
      <c r="B679" s="10"/>
      <c r="C679" s="10"/>
      <c r="D679" s="10"/>
      <c r="E679" s="10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0"/>
      <c r="Q679" s="10"/>
    </row>
    <row r="680" spans="1:17">
      <c r="A680" s="10"/>
      <c r="B680" s="10"/>
      <c r="C680" s="10"/>
      <c r="D680" s="10"/>
      <c r="E680" s="10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0"/>
      <c r="Q680" s="10"/>
    </row>
    <row r="681" spans="1:17">
      <c r="A681" s="10"/>
      <c r="B681" s="10"/>
      <c r="C681" s="10"/>
      <c r="D681" s="10"/>
      <c r="E681" s="10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0"/>
      <c r="Q681" s="10"/>
    </row>
    <row r="682" spans="1:17">
      <c r="A682" s="10"/>
      <c r="B682" s="10"/>
      <c r="C682" s="10"/>
      <c r="D682" s="10"/>
      <c r="E682" s="10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0"/>
      <c r="Q682" s="10"/>
    </row>
    <row r="683" spans="1:17">
      <c r="A683" s="10"/>
      <c r="B683" s="10"/>
      <c r="C683" s="10"/>
      <c r="D683" s="10"/>
      <c r="E683" s="10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0"/>
      <c r="Q683" s="10"/>
    </row>
    <row r="684" spans="1:17">
      <c r="A684" s="10"/>
      <c r="B684" s="10"/>
      <c r="C684" s="10"/>
      <c r="D684" s="10"/>
      <c r="E684" s="10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0"/>
      <c r="Q684" s="10"/>
    </row>
    <row r="685" spans="1:17">
      <c r="A685" s="10"/>
      <c r="B685" s="10"/>
      <c r="C685" s="10"/>
      <c r="D685" s="10"/>
      <c r="E685" s="10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0"/>
      <c r="Q685" s="10"/>
    </row>
    <row r="686" spans="1:17">
      <c r="A686" s="10"/>
      <c r="B686" s="10"/>
      <c r="C686" s="10"/>
      <c r="D686" s="10"/>
      <c r="E686" s="10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0"/>
      <c r="Q686" s="10"/>
    </row>
    <row r="687" spans="1:17">
      <c r="A687" s="10"/>
      <c r="B687" s="10"/>
      <c r="C687" s="10"/>
      <c r="D687" s="10"/>
      <c r="E687" s="10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0"/>
      <c r="Q687" s="10"/>
    </row>
    <row r="688" spans="1:17">
      <c r="A688" s="10"/>
      <c r="B688" s="10"/>
      <c r="C688" s="10"/>
      <c r="D688" s="10"/>
      <c r="E688" s="10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0"/>
      <c r="Q688" s="10"/>
    </row>
    <row r="689" spans="1:17">
      <c r="A689" s="10"/>
      <c r="B689" s="10"/>
      <c r="C689" s="10"/>
      <c r="D689" s="10"/>
      <c r="E689" s="10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0"/>
      <c r="Q689" s="10"/>
    </row>
    <row r="690" spans="1:17">
      <c r="A690" s="10"/>
      <c r="B690" s="10"/>
      <c r="C690" s="10"/>
      <c r="D690" s="10"/>
      <c r="E690" s="10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0"/>
      <c r="Q690" s="10"/>
    </row>
    <row r="691" spans="1:17">
      <c r="A691" s="10"/>
      <c r="B691" s="10"/>
      <c r="C691" s="10"/>
      <c r="D691" s="10"/>
      <c r="E691" s="10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0"/>
      <c r="Q691" s="10"/>
    </row>
    <row r="692" spans="1:17">
      <c r="A692" s="10"/>
      <c r="B692" s="10"/>
      <c r="C692" s="10"/>
      <c r="D692" s="10"/>
      <c r="E692" s="10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0"/>
      <c r="Q692" s="10"/>
    </row>
    <row r="693" spans="1:17">
      <c r="A693" s="10"/>
      <c r="B693" s="10"/>
      <c r="C693" s="10"/>
      <c r="D693" s="10"/>
      <c r="E693" s="10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0"/>
      <c r="Q693" s="10"/>
    </row>
    <row r="694" spans="1:17">
      <c r="A694" s="10"/>
      <c r="B694" s="10"/>
      <c r="C694" s="10"/>
      <c r="D694" s="10"/>
      <c r="E694" s="10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0"/>
      <c r="Q694" s="10"/>
    </row>
    <row r="695" spans="1:17">
      <c r="A695" s="10"/>
      <c r="B695" s="10"/>
      <c r="C695" s="10"/>
      <c r="D695" s="10"/>
      <c r="E695" s="10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0"/>
      <c r="Q695" s="10"/>
    </row>
    <row r="696" spans="1:17">
      <c r="A696" s="10"/>
      <c r="B696" s="10"/>
      <c r="C696" s="10"/>
      <c r="D696" s="10"/>
      <c r="E696" s="10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0"/>
      <c r="Q696" s="10"/>
    </row>
    <row r="697" spans="1:17">
      <c r="A697" s="10"/>
      <c r="B697" s="10"/>
      <c r="C697" s="10"/>
      <c r="D697" s="10"/>
      <c r="E697" s="10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0"/>
      <c r="Q697" s="10"/>
    </row>
    <row r="698" spans="1:17">
      <c r="A698" s="10"/>
      <c r="B698" s="10"/>
      <c r="C698" s="10"/>
      <c r="D698" s="10"/>
      <c r="E698" s="10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0"/>
      <c r="Q698" s="10"/>
    </row>
    <row r="699" spans="1:17">
      <c r="A699" s="10"/>
      <c r="B699" s="10"/>
      <c r="C699" s="10"/>
      <c r="D699" s="10"/>
      <c r="E699" s="10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0"/>
      <c r="Q699" s="10"/>
    </row>
    <row r="700" spans="1:17">
      <c r="A700" s="10"/>
      <c r="B700" s="10"/>
      <c r="C700" s="10"/>
      <c r="D700" s="10"/>
      <c r="E700" s="10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0"/>
      <c r="Q700" s="10"/>
    </row>
    <row r="701" spans="1:17">
      <c r="A701" s="10"/>
      <c r="B701" s="10"/>
      <c r="C701" s="10"/>
      <c r="D701" s="10"/>
      <c r="E701" s="10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0"/>
      <c r="Q701" s="10"/>
    </row>
    <row r="702" spans="1:17">
      <c r="A702" s="10"/>
      <c r="B702" s="10"/>
      <c r="C702" s="10"/>
      <c r="D702" s="10"/>
      <c r="E702" s="10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0"/>
      <c r="Q702" s="10"/>
    </row>
    <row r="703" spans="1:17">
      <c r="A703" s="10"/>
      <c r="B703" s="10"/>
      <c r="C703" s="10"/>
      <c r="D703" s="10"/>
      <c r="E703" s="10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0"/>
      <c r="Q703" s="10"/>
    </row>
    <row r="704" spans="1:17">
      <c r="A704" s="10"/>
      <c r="B704" s="10"/>
      <c r="C704" s="10"/>
      <c r="D704" s="10"/>
      <c r="E704" s="10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0"/>
      <c r="Q704" s="10"/>
    </row>
    <row r="705" spans="1:17">
      <c r="A705" s="10"/>
      <c r="B705" s="10"/>
      <c r="C705" s="10"/>
      <c r="D705" s="10"/>
      <c r="E705" s="10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0"/>
      <c r="Q705" s="10"/>
    </row>
    <row r="706" spans="1:17">
      <c r="A706" s="10"/>
      <c r="B706" s="10"/>
      <c r="C706" s="10"/>
      <c r="D706" s="10"/>
      <c r="E706" s="10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0"/>
      <c r="Q706" s="10"/>
    </row>
    <row r="707" spans="1:17">
      <c r="A707" s="10"/>
      <c r="B707" s="10"/>
      <c r="C707" s="10"/>
      <c r="D707" s="10"/>
      <c r="E707" s="10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0"/>
      <c r="Q707" s="10"/>
    </row>
    <row r="708" spans="1:17">
      <c r="A708" s="10"/>
      <c r="B708" s="10"/>
      <c r="C708" s="10"/>
      <c r="D708" s="10"/>
      <c r="E708" s="10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0"/>
      <c r="Q708" s="10"/>
    </row>
    <row r="709" spans="1:17">
      <c r="A709" s="10"/>
      <c r="B709" s="10"/>
      <c r="C709" s="10"/>
      <c r="D709" s="10"/>
      <c r="E709" s="10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0"/>
      <c r="Q709" s="10"/>
    </row>
    <row r="710" spans="1:17">
      <c r="A710" s="10"/>
      <c r="B710" s="10"/>
      <c r="C710" s="10"/>
      <c r="D710" s="10"/>
      <c r="E710" s="10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0"/>
      <c r="Q710" s="10"/>
    </row>
    <row r="711" spans="1:17">
      <c r="A711" s="10"/>
      <c r="B711" s="10"/>
      <c r="C711" s="10"/>
      <c r="D711" s="10"/>
      <c r="E711" s="10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0"/>
      <c r="Q711" s="10"/>
    </row>
    <row r="712" spans="1:17">
      <c r="A712" s="10"/>
      <c r="B712" s="10"/>
      <c r="C712" s="10"/>
      <c r="D712" s="10"/>
      <c r="E712" s="10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0"/>
      <c r="Q712" s="10"/>
    </row>
    <row r="713" spans="1:17">
      <c r="A713" s="10"/>
      <c r="B713" s="10"/>
      <c r="C713" s="10"/>
      <c r="D713" s="10"/>
      <c r="E713" s="10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0"/>
      <c r="Q713" s="10"/>
    </row>
    <row r="714" spans="1:17">
      <c r="A714" s="10"/>
      <c r="B714" s="10"/>
      <c r="C714" s="10"/>
      <c r="D714" s="10"/>
      <c r="E714" s="10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0"/>
      <c r="Q714" s="10"/>
    </row>
    <row r="715" spans="1:17">
      <c r="A715" s="10"/>
      <c r="B715" s="10"/>
      <c r="C715" s="10"/>
      <c r="D715" s="10"/>
      <c r="E715" s="10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0"/>
      <c r="Q715" s="10"/>
    </row>
    <row r="716" spans="1:17">
      <c r="A716" s="10"/>
      <c r="B716" s="10"/>
      <c r="C716" s="10"/>
      <c r="D716" s="10"/>
      <c r="E716" s="10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0"/>
      <c r="Q716" s="10"/>
    </row>
    <row r="717" spans="1:17">
      <c r="A717" s="10"/>
      <c r="B717" s="10"/>
      <c r="C717" s="10"/>
      <c r="D717" s="10"/>
      <c r="E717" s="10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0"/>
      <c r="Q717" s="10"/>
    </row>
    <row r="718" spans="1:17">
      <c r="A718" s="10"/>
      <c r="B718" s="10"/>
      <c r="C718" s="10"/>
      <c r="D718" s="10"/>
      <c r="E718" s="10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0"/>
      <c r="Q718" s="10"/>
    </row>
    <row r="719" spans="1:17">
      <c r="A719" s="10"/>
      <c r="B719" s="10"/>
      <c r="C719" s="10"/>
      <c r="D719" s="10"/>
      <c r="E719" s="10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0"/>
      <c r="Q719" s="10"/>
    </row>
    <row r="720" spans="1:17">
      <c r="A720" s="10"/>
      <c r="B720" s="10"/>
      <c r="C720" s="10"/>
      <c r="D720" s="10"/>
      <c r="E720" s="10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0"/>
      <c r="Q720" s="10"/>
    </row>
    <row r="721" spans="1:17">
      <c r="A721" s="10"/>
      <c r="B721" s="10"/>
      <c r="C721" s="10"/>
      <c r="D721" s="10"/>
      <c r="E721" s="10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0"/>
      <c r="Q721" s="10"/>
    </row>
    <row r="722" spans="1:17">
      <c r="A722" s="10"/>
      <c r="B722" s="10"/>
      <c r="C722" s="10"/>
      <c r="D722" s="10"/>
      <c r="E722" s="10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0"/>
      <c r="Q722" s="10"/>
    </row>
    <row r="723" spans="1:17">
      <c r="A723" s="10"/>
      <c r="B723" s="10"/>
      <c r="C723" s="10"/>
      <c r="D723" s="10"/>
      <c r="E723" s="10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0"/>
      <c r="Q723" s="10"/>
    </row>
    <row r="724" spans="1:17">
      <c r="A724" s="10"/>
      <c r="B724" s="10"/>
      <c r="C724" s="10"/>
      <c r="D724" s="10"/>
      <c r="E724" s="10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0"/>
      <c r="Q724" s="10"/>
    </row>
    <row r="725" spans="1:17">
      <c r="A725" s="10"/>
      <c r="B725" s="10"/>
      <c r="C725" s="10"/>
      <c r="D725" s="10"/>
      <c r="E725" s="10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0"/>
      <c r="Q725" s="10"/>
    </row>
    <row r="726" spans="1:17">
      <c r="A726" s="10"/>
      <c r="B726" s="10"/>
      <c r="C726" s="10"/>
      <c r="D726" s="10"/>
      <c r="E726" s="10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0"/>
      <c r="Q726" s="10"/>
    </row>
    <row r="727" spans="1:17">
      <c r="A727" s="10"/>
      <c r="B727" s="10"/>
      <c r="C727" s="10"/>
      <c r="D727" s="10"/>
      <c r="E727" s="10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0"/>
      <c r="Q727" s="10"/>
    </row>
    <row r="728" spans="1:17">
      <c r="A728" s="10"/>
      <c r="B728" s="10"/>
      <c r="C728" s="10"/>
      <c r="D728" s="10"/>
      <c r="E728" s="10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0"/>
      <c r="Q728" s="10"/>
    </row>
    <row r="729" spans="1:17">
      <c r="A729" s="10"/>
      <c r="B729" s="10"/>
      <c r="C729" s="10"/>
      <c r="D729" s="10"/>
      <c r="E729" s="10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0"/>
      <c r="Q729" s="10"/>
    </row>
    <row r="730" spans="1:17">
      <c r="A730" s="10"/>
      <c r="B730" s="10"/>
      <c r="C730" s="10"/>
      <c r="D730" s="10"/>
      <c r="E730" s="10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0"/>
      <c r="Q730" s="10"/>
    </row>
    <row r="731" spans="1:17">
      <c r="A731" s="10"/>
      <c r="B731" s="10"/>
      <c r="C731" s="10"/>
      <c r="D731" s="10"/>
      <c r="E731" s="10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0"/>
      <c r="Q731" s="10"/>
    </row>
    <row r="732" spans="1:17">
      <c r="A732" s="10"/>
      <c r="B732" s="10"/>
      <c r="C732" s="10"/>
      <c r="D732" s="10"/>
      <c r="E732" s="10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0"/>
      <c r="Q732" s="10"/>
    </row>
    <row r="733" spans="1:17">
      <c r="A733" s="10"/>
      <c r="B733" s="10"/>
      <c r="C733" s="10"/>
      <c r="D733" s="10"/>
      <c r="E733" s="10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0"/>
      <c r="Q733" s="10"/>
    </row>
    <row r="734" spans="1:17">
      <c r="A734" s="10"/>
      <c r="B734" s="10"/>
      <c r="C734" s="10"/>
      <c r="D734" s="10"/>
      <c r="E734" s="10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0"/>
      <c r="Q734" s="10"/>
    </row>
    <row r="735" spans="1:17">
      <c r="A735" s="10"/>
      <c r="B735" s="10"/>
      <c r="C735" s="10"/>
      <c r="D735" s="10"/>
      <c r="E735" s="10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0"/>
      <c r="Q735" s="10"/>
    </row>
    <row r="736" spans="1:17">
      <c r="A736" s="10"/>
      <c r="B736" s="10"/>
      <c r="C736" s="10"/>
      <c r="D736" s="10"/>
      <c r="E736" s="10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0"/>
      <c r="Q736" s="10"/>
    </row>
    <row r="737" spans="1:17">
      <c r="A737" s="10"/>
      <c r="B737" s="10"/>
      <c r="C737" s="10"/>
      <c r="D737" s="10"/>
      <c r="E737" s="10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0"/>
      <c r="Q737" s="10"/>
    </row>
    <row r="738" spans="1:17">
      <c r="A738" s="10"/>
      <c r="B738" s="10"/>
      <c r="C738" s="10"/>
      <c r="D738" s="10"/>
      <c r="E738" s="10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0"/>
      <c r="Q738" s="10"/>
    </row>
    <row r="739" spans="1:17">
      <c r="A739" s="10"/>
      <c r="B739" s="10"/>
      <c r="C739" s="10"/>
      <c r="D739" s="10"/>
      <c r="E739" s="10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0"/>
      <c r="Q739" s="10"/>
    </row>
    <row r="740" spans="1:17">
      <c r="A740" s="10"/>
      <c r="B740" s="10"/>
      <c r="C740" s="10"/>
      <c r="D740" s="10"/>
      <c r="E740" s="10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0"/>
      <c r="Q740" s="10"/>
    </row>
    <row r="741" spans="1:17">
      <c r="A741" s="10"/>
      <c r="B741" s="10"/>
      <c r="C741" s="10"/>
      <c r="D741" s="10"/>
      <c r="E741" s="10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0"/>
      <c r="Q741" s="10"/>
    </row>
    <row r="742" spans="1:17">
      <c r="A742" s="10"/>
      <c r="B742" s="10"/>
      <c r="C742" s="10"/>
      <c r="D742" s="10"/>
      <c r="E742" s="10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0"/>
      <c r="Q742" s="10"/>
    </row>
    <row r="743" spans="1:17">
      <c r="A743" s="10"/>
      <c r="B743" s="10"/>
      <c r="C743" s="10"/>
      <c r="D743" s="10"/>
      <c r="E743" s="10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0"/>
      <c r="Q743" s="10"/>
    </row>
    <row r="744" spans="1:17">
      <c r="A744" s="10"/>
      <c r="B744" s="10"/>
      <c r="C744" s="10"/>
      <c r="D744" s="10"/>
      <c r="E744" s="10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0"/>
      <c r="Q744" s="10"/>
    </row>
    <row r="745" spans="1:17">
      <c r="A745" s="10"/>
      <c r="B745" s="10"/>
      <c r="C745" s="10"/>
      <c r="D745" s="10"/>
      <c r="E745" s="10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0"/>
      <c r="Q745" s="10"/>
    </row>
    <row r="746" spans="1:17">
      <c r="A746" s="10"/>
      <c r="B746" s="10"/>
      <c r="C746" s="10"/>
      <c r="D746" s="10"/>
      <c r="E746" s="10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0"/>
      <c r="Q746" s="10"/>
    </row>
    <row r="747" spans="1:17">
      <c r="A747" s="10"/>
      <c r="B747" s="10"/>
      <c r="C747" s="10"/>
      <c r="D747" s="10"/>
      <c r="E747" s="10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0"/>
      <c r="Q747" s="10"/>
    </row>
    <row r="748" spans="1:17">
      <c r="A748" s="10"/>
      <c r="B748" s="10"/>
      <c r="C748" s="10"/>
      <c r="D748" s="10"/>
      <c r="E748" s="10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0"/>
      <c r="Q748" s="10"/>
    </row>
    <row r="749" spans="1:17">
      <c r="A749" s="10"/>
      <c r="B749" s="10"/>
      <c r="C749" s="10"/>
      <c r="D749" s="10"/>
      <c r="E749" s="10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0"/>
      <c r="Q749" s="10"/>
    </row>
    <row r="750" spans="1:17">
      <c r="A750" s="10"/>
      <c r="B750" s="10"/>
      <c r="C750" s="10"/>
      <c r="D750" s="10"/>
      <c r="E750" s="10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0"/>
      <c r="Q750" s="10"/>
    </row>
    <row r="751" spans="1:17">
      <c r="A751" s="10"/>
      <c r="B751" s="10"/>
      <c r="C751" s="10"/>
      <c r="D751" s="10"/>
      <c r="E751" s="10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0"/>
      <c r="Q751" s="10"/>
    </row>
    <row r="752" spans="1:17">
      <c r="A752" s="10"/>
      <c r="B752" s="10"/>
      <c r="C752" s="10"/>
      <c r="D752" s="10"/>
      <c r="E752" s="10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0"/>
      <c r="Q752" s="10"/>
    </row>
    <row r="753" spans="1:17">
      <c r="A753" s="10"/>
      <c r="B753" s="10"/>
      <c r="C753" s="10"/>
      <c r="D753" s="10"/>
      <c r="E753" s="10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0"/>
      <c r="Q753" s="10"/>
    </row>
    <row r="754" spans="1:17">
      <c r="A754" s="10"/>
      <c r="B754" s="10"/>
      <c r="C754" s="10"/>
      <c r="D754" s="10"/>
      <c r="E754" s="10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0"/>
      <c r="Q754" s="10"/>
    </row>
    <row r="755" spans="1:17">
      <c r="A755" s="10"/>
      <c r="B755" s="10"/>
      <c r="C755" s="10"/>
      <c r="D755" s="10"/>
      <c r="E755" s="10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0"/>
      <c r="Q755" s="10"/>
    </row>
    <row r="756" spans="1:17">
      <c r="A756" s="10"/>
      <c r="B756" s="10"/>
      <c r="C756" s="10"/>
      <c r="D756" s="10"/>
      <c r="E756" s="10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0"/>
      <c r="Q756" s="10"/>
    </row>
    <row r="757" spans="1:17">
      <c r="A757" s="10"/>
      <c r="B757" s="10"/>
      <c r="C757" s="10"/>
      <c r="D757" s="10"/>
      <c r="E757" s="10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0"/>
      <c r="Q757" s="10"/>
    </row>
    <row r="758" spans="1:17">
      <c r="A758" s="10"/>
      <c r="B758" s="10"/>
      <c r="C758" s="10"/>
      <c r="D758" s="10"/>
      <c r="E758" s="10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0"/>
      <c r="Q758" s="10"/>
    </row>
    <row r="759" spans="1:17">
      <c r="A759" s="10"/>
      <c r="B759" s="10"/>
      <c r="C759" s="10"/>
      <c r="D759" s="10"/>
      <c r="E759" s="10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0"/>
      <c r="Q759" s="10"/>
    </row>
    <row r="760" spans="1:17">
      <c r="A760" s="10"/>
      <c r="B760" s="10"/>
      <c r="C760" s="10"/>
      <c r="D760" s="10"/>
      <c r="E760" s="10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0"/>
      <c r="Q760" s="10"/>
    </row>
    <row r="761" spans="1:17">
      <c r="A761" s="10"/>
      <c r="B761" s="10"/>
      <c r="C761" s="10"/>
      <c r="D761" s="10"/>
      <c r="E761" s="10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0"/>
      <c r="Q761" s="10"/>
    </row>
    <row r="762" spans="1:17">
      <c r="A762" s="10"/>
      <c r="B762" s="10"/>
      <c r="C762" s="10"/>
      <c r="D762" s="10"/>
      <c r="E762" s="10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0"/>
      <c r="Q762" s="10"/>
    </row>
    <row r="763" spans="1:17">
      <c r="A763" s="10"/>
      <c r="B763" s="10"/>
      <c r="C763" s="10"/>
      <c r="D763" s="10"/>
      <c r="E763" s="10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0"/>
      <c r="Q763" s="10"/>
    </row>
    <row r="764" spans="1:17">
      <c r="A764" s="10"/>
      <c r="B764" s="10"/>
      <c r="C764" s="10"/>
      <c r="D764" s="10"/>
      <c r="E764" s="10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0"/>
      <c r="Q764" s="10"/>
    </row>
    <row r="765" spans="1:17">
      <c r="A765" s="10"/>
      <c r="B765" s="10"/>
      <c r="C765" s="10"/>
      <c r="D765" s="10"/>
      <c r="E765" s="10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0"/>
      <c r="Q765" s="10"/>
    </row>
    <row r="766" spans="1:17">
      <c r="A766" s="10"/>
      <c r="B766" s="10"/>
      <c r="C766" s="10"/>
      <c r="D766" s="10"/>
      <c r="E766" s="10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0"/>
      <c r="Q766" s="10"/>
    </row>
    <row r="767" spans="1:17">
      <c r="A767" s="10"/>
      <c r="B767" s="10"/>
      <c r="C767" s="10"/>
      <c r="D767" s="10"/>
      <c r="E767" s="10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0"/>
      <c r="Q767" s="10"/>
    </row>
    <row r="768" spans="1:17">
      <c r="A768" s="10"/>
      <c r="B768" s="10"/>
      <c r="C768" s="10"/>
      <c r="D768" s="10"/>
      <c r="E768" s="10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0"/>
      <c r="Q768" s="10"/>
    </row>
    <row r="769" spans="1:17">
      <c r="A769" s="10"/>
      <c r="B769" s="10"/>
      <c r="C769" s="10"/>
      <c r="D769" s="10"/>
      <c r="E769" s="10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0"/>
      <c r="Q769" s="10"/>
    </row>
    <row r="770" spans="1:17">
      <c r="A770" s="10"/>
      <c r="B770" s="10"/>
      <c r="C770" s="10"/>
      <c r="D770" s="10"/>
      <c r="E770" s="10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0"/>
      <c r="Q770" s="10"/>
    </row>
    <row r="771" spans="1:17">
      <c r="A771" s="10"/>
      <c r="B771" s="10"/>
      <c r="C771" s="10"/>
      <c r="D771" s="10"/>
      <c r="E771" s="10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0"/>
      <c r="Q771" s="10"/>
    </row>
    <row r="772" spans="1:17">
      <c r="A772" s="10"/>
      <c r="B772" s="10"/>
      <c r="C772" s="10"/>
      <c r="D772" s="10"/>
      <c r="E772" s="10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0"/>
      <c r="Q772" s="10"/>
    </row>
    <row r="773" spans="1:17">
      <c r="A773" s="10"/>
      <c r="B773" s="10"/>
      <c r="C773" s="10"/>
      <c r="D773" s="10"/>
      <c r="E773" s="10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0"/>
      <c r="Q773" s="10"/>
    </row>
    <row r="774" spans="1:17">
      <c r="A774" s="10"/>
      <c r="B774" s="10"/>
      <c r="C774" s="10"/>
      <c r="D774" s="10"/>
      <c r="E774" s="10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0"/>
      <c r="Q774" s="10"/>
    </row>
    <row r="775" spans="1:17">
      <c r="A775" s="10"/>
      <c r="B775" s="10"/>
      <c r="C775" s="10"/>
      <c r="D775" s="10"/>
      <c r="E775" s="10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0"/>
      <c r="Q775" s="10"/>
    </row>
    <row r="776" spans="1:17">
      <c r="A776" s="10"/>
      <c r="B776" s="10"/>
      <c r="C776" s="10"/>
      <c r="D776" s="10"/>
      <c r="E776" s="10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0"/>
      <c r="Q776" s="10"/>
    </row>
    <row r="777" spans="1:17">
      <c r="A777" s="10"/>
      <c r="B777" s="10"/>
      <c r="C777" s="10"/>
      <c r="D777" s="10"/>
      <c r="E777" s="10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0"/>
      <c r="Q777" s="10"/>
    </row>
    <row r="778" spans="1:17">
      <c r="A778" s="10"/>
      <c r="B778" s="10"/>
      <c r="C778" s="10"/>
      <c r="D778" s="10"/>
      <c r="E778" s="10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0"/>
      <c r="Q778" s="10"/>
    </row>
    <row r="779" spans="1:17">
      <c r="A779" s="10"/>
      <c r="B779" s="10"/>
      <c r="C779" s="10"/>
      <c r="D779" s="10"/>
      <c r="E779" s="10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0"/>
      <c r="Q779" s="10"/>
    </row>
    <row r="780" spans="1:17">
      <c r="A780" s="10"/>
      <c r="B780" s="10"/>
      <c r="C780" s="10"/>
      <c r="D780" s="10"/>
      <c r="E780" s="10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0"/>
      <c r="Q780" s="10"/>
    </row>
    <row r="781" spans="1:17">
      <c r="A781" s="10"/>
      <c r="B781" s="10"/>
      <c r="C781" s="10"/>
      <c r="D781" s="10"/>
      <c r="E781" s="10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0"/>
      <c r="Q781" s="10"/>
    </row>
    <row r="782" spans="1:17">
      <c r="A782" s="10"/>
      <c r="B782" s="10"/>
      <c r="C782" s="10"/>
      <c r="D782" s="10"/>
      <c r="E782" s="10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0"/>
      <c r="Q782" s="10"/>
    </row>
    <row r="783" spans="1:17">
      <c r="A783" s="10"/>
      <c r="B783" s="10"/>
      <c r="C783" s="10"/>
      <c r="D783" s="10"/>
      <c r="E783" s="10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0"/>
      <c r="Q783" s="10"/>
    </row>
    <row r="784" spans="1:17">
      <c r="A784" s="10"/>
      <c r="B784" s="10"/>
      <c r="C784" s="10"/>
      <c r="D784" s="10"/>
      <c r="E784" s="10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0"/>
      <c r="Q784" s="10"/>
    </row>
    <row r="785" spans="1:17">
      <c r="A785" s="10"/>
      <c r="B785" s="10"/>
      <c r="C785" s="10"/>
      <c r="D785" s="10"/>
      <c r="E785" s="10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0"/>
      <c r="Q785" s="10"/>
    </row>
    <row r="786" spans="1:17">
      <c r="A786" s="10"/>
      <c r="B786" s="10"/>
      <c r="C786" s="10"/>
      <c r="D786" s="10"/>
      <c r="E786" s="10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0"/>
      <c r="Q786" s="10"/>
    </row>
    <row r="787" spans="1:17">
      <c r="A787" s="10"/>
      <c r="B787" s="10"/>
      <c r="C787" s="10"/>
      <c r="D787" s="10"/>
      <c r="E787" s="10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0"/>
      <c r="Q787" s="10"/>
    </row>
    <row r="788" spans="1:17">
      <c r="A788" s="10"/>
      <c r="B788" s="10"/>
      <c r="C788" s="10"/>
      <c r="D788" s="10"/>
      <c r="E788" s="10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0"/>
      <c r="Q788" s="10"/>
    </row>
    <row r="789" spans="1:17">
      <c r="A789" s="10"/>
      <c r="B789" s="10"/>
      <c r="C789" s="10"/>
      <c r="D789" s="10"/>
      <c r="E789" s="10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0"/>
      <c r="Q789" s="10"/>
    </row>
    <row r="790" spans="1:17">
      <c r="A790" s="10"/>
      <c r="B790" s="10"/>
      <c r="C790" s="10"/>
      <c r="D790" s="10"/>
      <c r="E790" s="10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0"/>
      <c r="Q790" s="10"/>
    </row>
    <row r="791" spans="1:17">
      <c r="A791" s="10"/>
      <c r="B791" s="10"/>
      <c r="C791" s="10"/>
      <c r="D791" s="10"/>
      <c r="E791" s="10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0"/>
      <c r="Q791" s="10"/>
    </row>
    <row r="792" spans="1:17">
      <c r="A792" s="10"/>
      <c r="B792" s="10"/>
      <c r="C792" s="10"/>
      <c r="D792" s="10"/>
      <c r="E792" s="10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0"/>
      <c r="Q792" s="10"/>
    </row>
    <row r="793" spans="1:17">
      <c r="A793" s="10"/>
      <c r="B793" s="10"/>
      <c r="C793" s="10"/>
      <c r="D793" s="10"/>
      <c r="E793" s="10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0"/>
      <c r="Q793" s="10"/>
    </row>
    <row r="794" spans="1:17">
      <c r="A794" s="10"/>
      <c r="B794" s="10"/>
      <c r="C794" s="10"/>
      <c r="D794" s="10"/>
      <c r="E794" s="10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0"/>
      <c r="Q794" s="10"/>
    </row>
    <row r="795" spans="1:17">
      <c r="A795" s="10"/>
      <c r="B795" s="10"/>
      <c r="C795" s="10"/>
      <c r="D795" s="10"/>
      <c r="E795" s="10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0"/>
      <c r="Q795" s="10"/>
    </row>
    <row r="796" spans="1:17">
      <c r="A796" s="10"/>
      <c r="B796" s="10"/>
      <c r="C796" s="10"/>
      <c r="D796" s="10"/>
      <c r="E796" s="10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0"/>
      <c r="Q796" s="10"/>
    </row>
    <row r="797" spans="1:17">
      <c r="A797" s="10"/>
      <c r="B797" s="10"/>
      <c r="C797" s="10"/>
      <c r="D797" s="10"/>
      <c r="E797" s="10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0"/>
      <c r="Q797" s="10"/>
    </row>
    <row r="798" spans="1:17">
      <c r="A798" s="10"/>
      <c r="B798" s="10"/>
      <c r="C798" s="10"/>
      <c r="D798" s="10"/>
      <c r="E798" s="10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0"/>
      <c r="Q798" s="10"/>
    </row>
    <row r="799" spans="1:17">
      <c r="A799" s="10"/>
      <c r="B799" s="10"/>
      <c r="C799" s="10"/>
      <c r="D799" s="10"/>
      <c r="E799" s="10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0"/>
      <c r="Q799" s="10"/>
    </row>
    <row r="800" spans="1:17">
      <c r="A800" s="10"/>
      <c r="B800" s="10"/>
      <c r="C800" s="10"/>
      <c r="D800" s="10"/>
      <c r="E800" s="10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0"/>
      <c r="Q800" s="10"/>
    </row>
    <row r="801" spans="1:17">
      <c r="A801" s="10"/>
      <c r="B801" s="10"/>
      <c r="C801" s="10"/>
      <c r="D801" s="10"/>
      <c r="E801" s="10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0"/>
      <c r="Q801" s="10"/>
    </row>
    <row r="802" spans="1:17">
      <c r="A802" s="10"/>
      <c r="B802" s="10"/>
      <c r="C802" s="10"/>
      <c r="D802" s="10"/>
      <c r="E802" s="10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0"/>
      <c r="Q802" s="10"/>
    </row>
    <row r="803" spans="1:17">
      <c r="A803" s="10"/>
      <c r="B803" s="10"/>
      <c r="C803" s="10"/>
      <c r="D803" s="10"/>
      <c r="E803" s="10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0"/>
      <c r="Q803" s="10"/>
    </row>
    <row r="804" spans="1:17">
      <c r="A804" s="10"/>
      <c r="B804" s="10"/>
      <c r="C804" s="10"/>
      <c r="D804" s="10"/>
      <c r="E804" s="10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0"/>
      <c r="Q804" s="10"/>
    </row>
    <row r="805" spans="1:17">
      <c r="A805" s="10"/>
      <c r="B805" s="10"/>
      <c r="C805" s="10"/>
      <c r="D805" s="10"/>
      <c r="E805" s="10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0"/>
      <c r="Q805" s="10"/>
    </row>
    <row r="806" spans="1:17">
      <c r="A806" s="10"/>
      <c r="B806" s="10"/>
      <c r="C806" s="10"/>
      <c r="D806" s="10"/>
      <c r="E806" s="10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0"/>
      <c r="Q806" s="10"/>
    </row>
    <row r="807" spans="1:17">
      <c r="A807" s="10"/>
      <c r="B807" s="10"/>
      <c r="C807" s="10"/>
      <c r="D807" s="10"/>
      <c r="E807" s="10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0"/>
      <c r="Q807" s="10"/>
    </row>
    <row r="808" spans="1:17">
      <c r="A808" s="10"/>
      <c r="B808" s="10"/>
      <c r="C808" s="10"/>
      <c r="D808" s="10"/>
      <c r="E808" s="10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0"/>
      <c r="Q808" s="10"/>
    </row>
    <row r="809" spans="1:17">
      <c r="A809" s="10"/>
      <c r="B809" s="10"/>
      <c r="C809" s="10"/>
      <c r="D809" s="10"/>
      <c r="E809" s="10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0"/>
      <c r="Q809" s="10"/>
    </row>
    <row r="810" spans="1:17">
      <c r="A810" s="10"/>
      <c r="B810" s="10"/>
      <c r="C810" s="10"/>
      <c r="D810" s="10"/>
      <c r="E810" s="10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0"/>
      <c r="Q810" s="10"/>
    </row>
    <row r="811" spans="1:17">
      <c r="A811" s="10"/>
      <c r="B811" s="10"/>
      <c r="C811" s="10"/>
      <c r="D811" s="10"/>
      <c r="E811" s="10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0"/>
      <c r="Q811" s="10"/>
    </row>
    <row r="812" spans="1:17">
      <c r="A812" s="10"/>
      <c r="B812" s="10"/>
      <c r="C812" s="10"/>
      <c r="D812" s="10"/>
      <c r="E812" s="10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0"/>
      <c r="Q812" s="10"/>
    </row>
    <row r="813" spans="1:17">
      <c r="A813" s="10"/>
      <c r="B813" s="10"/>
      <c r="C813" s="10"/>
      <c r="D813" s="10"/>
      <c r="E813" s="10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0"/>
      <c r="Q813" s="10"/>
    </row>
    <row r="814" spans="1:17">
      <c r="A814" s="10"/>
      <c r="B814" s="10"/>
      <c r="C814" s="10"/>
      <c r="D814" s="10"/>
      <c r="E814" s="10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0"/>
      <c r="Q814" s="10"/>
    </row>
    <row r="815" spans="1:17">
      <c r="A815" s="10"/>
      <c r="B815" s="10"/>
      <c r="C815" s="10"/>
      <c r="D815" s="10"/>
      <c r="E815" s="10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0"/>
      <c r="Q815" s="10"/>
    </row>
    <row r="816" spans="1:17">
      <c r="A816" s="10"/>
      <c r="B816" s="10"/>
      <c r="C816" s="10"/>
      <c r="D816" s="10"/>
      <c r="E816" s="10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0"/>
      <c r="Q816" s="10"/>
    </row>
    <row r="817" spans="1:17">
      <c r="A817" s="10"/>
      <c r="B817" s="10"/>
      <c r="C817" s="10"/>
      <c r="D817" s="10"/>
      <c r="E817" s="10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0"/>
      <c r="Q817" s="10"/>
    </row>
    <row r="818" spans="1:17">
      <c r="A818" s="10"/>
      <c r="B818" s="10"/>
      <c r="C818" s="10"/>
      <c r="D818" s="10"/>
      <c r="E818" s="10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0"/>
      <c r="Q818" s="10"/>
    </row>
    <row r="819" spans="1:17">
      <c r="A819" s="10"/>
      <c r="B819" s="10"/>
      <c r="C819" s="10"/>
      <c r="D819" s="10"/>
      <c r="E819" s="10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0"/>
      <c r="Q819" s="10"/>
    </row>
    <row r="820" spans="1:17">
      <c r="A820" s="10"/>
      <c r="B820" s="10"/>
      <c r="C820" s="10"/>
      <c r="D820" s="10"/>
      <c r="E820" s="10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0"/>
      <c r="Q820" s="10"/>
    </row>
    <row r="821" spans="1:17">
      <c r="A821" s="10"/>
      <c r="B821" s="10"/>
      <c r="C821" s="10"/>
      <c r="D821" s="10"/>
      <c r="E821" s="10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0"/>
      <c r="Q821" s="10"/>
    </row>
    <row r="822" spans="1:17">
      <c r="A822" s="10"/>
      <c r="B822" s="10"/>
      <c r="C822" s="10"/>
      <c r="D822" s="10"/>
      <c r="E822" s="10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0"/>
      <c r="Q822" s="10"/>
    </row>
    <row r="823" spans="1:17">
      <c r="A823" s="10"/>
      <c r="B823" s="10"/>
      <c r="C823" s="10"/>
      <c r="D823" s="10"/>
      <c r="E823" s="10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0"/>
      <c r="Q823" s="10"/>
    </row>
    <row r="824" spans="1:17">
      <c r="A824" s="10"/>
      <c r="B824" s="10"/>
      <c r="C824" s="10"/>
      <c r="D824" s="10"/>
      <c r="E824" s="10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0"/>
      <c r="Q824" s="10"/>
    </row>
    <row r="825" spans="1:17">
      <c r="A825" s="10"/>
      <c r="B825" s="10"/>
      <c r="C825" s="10"/>
      <c r="D825" s="10"/>
      <c r="E825" s="10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0"/>
      <c r="Q825" s="10"/>
    </row>
    <row r="826" spans="1:17">
      <c r="A826" s="10"/>
      <c r="B826" s="10"/>
      <c r="C826" s="10"/>
      <c r="D826" s="10"/>
      <c r="E826" s="10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0"/>
      <c r="Q826" s="10"/>
    </row>
    <row r="827" spans="1:17">
      <c r="A827" s="10"/>
      <c r="B827" s="10"/>
      <c r="C827" s="10"/>
      <c r="D827" s="10"/>
      <c r="E827" s="10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0"/>
      <c r="Q827" s="10"/>
    </row>
    <row r="828" spans="1:17">
      <c r="A828" s="10"/>
      <c r="B828" s="10"/>
      <c r="C828" s="10"/>
      <c r="D828" s="10"/>
      <c r="E828" s="10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0"/>
      <c r="Q828" s="10"/>
    </row>
    <row r="829" spans="1:17">
      <c r="A829" s="10"/>
      <c r="B829" s="10"/>
      <c r="C829" s="10"/>
      <c r="D829" s="10"/>
      <c r="E829" s="10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0"/>
      <c r="Q829" s="10"/>
    </row>
    <row r="830" spans="1:17">
      <c r="A830" s="10"/>
      <c r="B830" s="10"/>
      <c r="C830" s="10"/>
      <c r="D830" s="10"/>
      <c r="E830" s="10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0"/>
      <c r="Q830" s="10"/>
    </row>
    <row r="831" spans="1:17">
      <c r="A831" s="10"/>
      <c r="B831" s="10"/>
      <c r="C831" s="10"/>
      <c r="D831" s="10"/>
      <c r="E831" s="10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0"/>
      <c r="Q831" s="10"/>
    </row>
    <row r="832" spans="1:17">
      <c r="A832" s="10"/>
      <c r="B832" s="10"/>
      <c r="C832" s="10"/>
      <c r="D832" s="10"/>
      <c r="E832" s="10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0"/>
      <c r="Q832" s="10"/>
    </row>
    <row r="833" spans="1:17">
      <c r="A833" s="10"/>
      <c r="B833" s="10"/>
      <c r="C833" s="10"/>
      <c r="D833" s="10"/>
      <c r="E833" s="10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0"/>
      <c r="Q833" s="10"/>
    </row>
    <row r="834" spans="1:17">
      <c r="A834" s="10"/>
      <c r="B834" s="10"/>
      <c r="C834" s="10"/>
      <c r="D834" s="10"/>
      <c r="E834" s="10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0"/>
      <c r="Q834" s="10"/>
    </row>
    <row r="835" spans="1:17">
      <c r="A835" s="10"/>
      <c r="B835" s="10"/>
      <c r="C835" s="10"/>
      <c r="D835" s="10"/>
      <c r="E835" s="10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0"/>
      <c r="Q835" s="10"/>
    </row>
    <row r="836" spans="1:17">
      <c r="A836" s="10"/>
      <c r="B836" s="10"/>
      <c r="C836" s="10"/>
      <c r="D836" s="10"/>
      <c r="E836" s="10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0"/>
      <c r="Q836" s="10"/>
    </row>
    <row r="837" spans="1:17">
      <c r="A837" s="10"/>
      <c r="B837" s="10"/>
      <c r="C837" s="10"/>
      <c r="D837" s="10"/>
      <c r="E837" s="10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0"/>
      <c r="Q837" s="10"/>
    </row>
    <row r="838" spans="1:17">
      <c r="A838" s="10"/>
      <c r="B838" s="10"/>
      <c r="C838" s="10"/>
      <c r="D838" s="10"/>
      <c r="E838" s="10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0"/>
      <c r="Q838" s="10"/>
    </row>
    <row r="839" spans="1:17">
      <c r="A839" s="10"/>
      <c r="B839" s="10"/>
      <c r="C839" s="10"/>
      <c r="D839" s="10"/>
      <c r="E839" s="10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0"/>
      <c r="Q839" s="10"/>
    </row>
    <row r="840" spans="1:17">
      <c r="A840" s="10"/>
      <c r="B840" s="10"/>
      <c r="C840" s="10"/>
      <c r="D840" s="10"/>
      <c r="E840" s="10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0"/>
      <c r="Q840" s="10"/>
    </row>
    <row r="841" spans="1:17">
      <c r="A841" s="10"/>
      <c r="B841" s="10"/>
      <c r="C841" s="10"/>
      <c r="D841" s="10"/>
      <c r="E841" s="10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0"/>
      <c r="Q841" s="10"/>
    </row>
    <row r="842" spans="1:17">
      <c r="A842" s="10"/>
      <c r="B842" s="10"/>
      <c r="C842" s="10"/>
      <c r="D842" s="10"/>
      <c r="E842" s="10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0"/>
      <c r="Q842" s="10"/>
    </row>
    <row r="843" spans="1:17">
      <c r="A843" s="10"/>
      <c r="B843" s="10"/>
      <c r="C843" s="10"/>
      <c r="D843" s="10"/>
      <c r="E843" s="10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0"/>
      <c r="Q843" s="10"/>
    </row>
    <row r="844" spans="1:17">
      <c r="A844" s="10"/>
      <c r="B844" s="10"/>
      <c r="C844" s="10"/>
      <c r="D844" s="10"/>
      <c r="E844" s="10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0"/>
      <c r="Q844" s="10"/>
    </row>
    <row r="845" spans="1:17">
      <c r="A845" s="10"/>
      <c r="B845" s="10"/>
      <c r="C845" s="10"/>
      <c r="D845" s="10"/>
      <c r="E845" s="10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0"/>
      <c r="Q845" s="10"/>
    </row>
    <row r="846" spans="1:17">
      <c r="A846" s="10"/>
      <c r="B846" s="10"/>
      <c r="C846" s="10"/>
      <c r="D846" s="10"/>
      <c r="E846" s="10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0"/>
      <c r="Q846" s="10"/>
    </row>
    <row r="847" spans="1:17">
      <c r="A847" s="10"/>
      <c r="B847" s="10"/>
      <c r="C847" s="10"/>
      <c r="D847" s="10"/>
      <c r="E847" s="10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0"/>
      <c r="Q847" s="10"/>
    </row>
    <row r="848" spans="1:17">
      <c r="A848" s="10"/>
      <c r="B848" s="10"/>
      <c r="C848" s="10"/>
      <c r="D848" s="10"/>
      <c r="E848" s="10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0"/>
      <c r="Q848" s="10"/>
    </row>
    <row r="849" spans="1:17">
      <c r="A849" s="10"/>
      <c r="B849" s="10"/>
      <c r="C849" s="10"/>
      <c r="D849" s="10"/>
      <c r="E849" s="10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0"/>
      <c r="Q849" s="10"/>
    </row>
    <row r="850" spans="1:17">
      <c r="A850" s="10"/>
      <c r="B850" s="10"/>
      <c r="C850" s="10"/>
      <c r="D850" s="10"/>
      <c r="E850" s="10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0"/>
      <c r="Q850" s="10"/>
    </row>
    <row r="851" spans="1:17">
      <c r="A851" s="10"/>
      <c r="B851" s="10"/>
      <c r="C851" s="10"/>
      <c r="D851" s="10"/>
      <c r="E851" s="10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0"/>
      <c r="Q851" s="10"/>
    </row>
    <row r="852" spans="1:17">
      <c r="A852" s="10"/>
      <c r="B852" s="10"/>
      <c r="C852" s="10"/>
      <c r="D852" s="10"/>
      <c r="E852" s="10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0"/>
      <c r="Q852" s="10"/>
    </row>
    <row r="853" spans="1:17">
      <c r="A853" s="10"/>
      <c r="B853" s="10"/>
      <c r="C853" s="10"/>
      <c r="D853" s="10"/>
      <c r="E853" s="10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0"/>
      <c r="Q853" s="10"/>
    </row>
    <row r="854" spans="1:17">
      <c r="A854" s="10"/>
      <c r="B854" s="10"/>
      <c r="C854" s="10"/>
      <c r="D854" s="10"/>
      <c r="E854" s="10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0"/>
      <c r="Q854" s="10"/>
    </row>
    <row r="855" spans="1:17">
      <c r="A855" s="10"/>
      <c r="B855" s="10"/>
      <c r="C855" s="10"/>
      <c r="D855" s="10"/>
      <c r="E855" s="10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0"/>
      <c r="Q855" s="10"/>
    </row>
    <row r="856" spans="1:17">
      <c r="A856" s="10"/>
      <c r="B856" s="10"/>
      <c r="C856" s="10"/>
      <c r="D856" s="10"/>
      <c r="E856" s="10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0"/>
      <c r="Q856" s="10"/>
    </row>
    <row r="857" spans="1:17">
      <c r="A857" s="10"/>
      <c r="B857" s="10"/>
      <c r="C857" s="10"/>
      <c r="D857" s="10"/>
      <c r="E857" s="10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0"/>
      <c r="Q857" s="10"/>
    </row>
    <row r="858" spans="1:17">
      <c r="A858" s="10"/>
      <c r="B858" s="10"/>
      <c r="C858" s="10"/>
      <c r="D858" s="10"/>
      <c r="E858" s="10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0"/>
      <c r="Q858" s="10"/>
    </row>
    <row r="859" spans="1:17">
      <c r="A859" s="10"/>
      <c r="B859" s="10"/>
      <c r="C859" s="10"/>
      <c r="D859" s="10"/>
      <c r="E859" s="10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0"/>
      <c r="Q859" s="10"/>
    </row>
    <row r="860" spans="1:17">
      <c r="A860" s="10"/>
      <c r="B860" s="10"/>
      <c r="C860" s="10"/>
      <c r="D860" s="10"/>
      <c r="E860" s="10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0"/>
      <c r="Q860" s="10"/>
    </row>
    <row r="861" spans="1:17">
      <c r="A861" s="10"/>
      <c r="B861" s="10"/>
      <c r="C861" s="10"/>
      <c r="D861" s="10"/>
      <c r="E861" s="10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0"/>
      <c r="Q861" s="10"/>
    </row>
    <row r="862" spans="1:17">
      <c r="A862" s="10"/>
      <c r="B862" s="10"/>
      <c r="C862" s="10"/>
      <c r="D862" s="10"/>
      <c r="E862" s="10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0"/>
      <c r="Q862" s="10"/>
    </row>
    <row r="863" spans="1:17">
      <c r="A863" s="10"/>
      <c r="B863" s="10"/>
      <c r="C863" s="10"/>
      <c r="D863" s="10"/>
      <c r="E863" s="10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0"/>
      <c r="Q863" s="10"/>
    </row>
    <row r="864" spans="1:17">
      <c r="A864" s="10"/>
      <c r="B864" s="10"/>
      <c r="C864" s="10"/>
      <c r="D864" s="10"/>
      <c r="E864" s="10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0"/>
      <c r="Q864" s="10"/>
    </row>
    <row r="865" spans="1:17">
      <c r="A865" s="10"/>
      <c r="B865" s="10"/>
      <c r="C865" s="10"/>
      <c r="D865" s="10"/>
      <c r="E865" s="10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0"/>
      <c r="Q865" s="10"/>
    </row>
    <row r="866" spans="1:17">
      <c r="A866" s="10"/>
      <c r="B866" s="10"/>
      <c r="C866" s="10"/>
      <c r="D866" s="10"/>
      <c r="E866" s="10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0"/>
      <c r="Q866" s="10"/>
    </row>
    <row r="867" spans="1:17">
      <c r="A867" s="10"/>
      <c r="B867" s="10"/>
      <c r="C867" s="10"/>
      <c r="D867" s="10"/>
      <c r="E867" s="10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0"/>
      <c r="Q867" s="10"/>
    </row>
    <row r="868" spans="1:17">
      <c r="A868" s="10"/>
      <c r="B868" s="10"/>
      <c r="C868" s="10"/>
      <c r="D868" s="10"/>
      <c r="E868" s="10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0"/>
      <c r="Q868" s="10"/>
    </row>
    <row r="869" spans="1:17">
      <c r="A869" s="10"/>
      <c r="B869" s="10"/>
      <c r="C869" s="10"/>
      <c r="D869" s="10"/>
      <c r="E869" s="10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0"/>
      <c r="Q869" s="10"/>
    </row>
    <row r="870" spans="1:17">
      <c r="A870" s="10"/>
      <c r="B870" s="10"/>
      <c r="C870" s="10"/>
      <c r="D870" s="10"/>
      <c r="E870" s="10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0"/>
      <c r="Q870" s="10"/>
    </row>
    <row r="871" spans="1:17">
      <c r="A871" s="10"/>
      <c r="B871" s="10"/>
      <c r="C871" s="10"/>
      <c r="D871" s="10"/>
      <c r="E871" s="10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0"/>
      <c r="Q871" s="10"/>
    </row>
    <row r="872" spans="1:17">
      <c r="A872" s="10"/>
      <c r="B872" s="10"/>
      <c r="C872" s="10"/>
      <c r="D872" s="10"/>
      <c r="E872" s="10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0"/>
      <c r="Q872" s="10"/>
    </row>
    <row r="873" spans="1:17">
      <c r="A873" s="10"/>
      <c r="B873" s="10"/>
      <c r="C873" s="10"/>
      <c r="D873" s="10"/>
      <c r="E873" s="10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0"/>
      <c r="Q873" s="10"/>
    </row>
    <row r="874" spans="1:17">
      <c r="A874" s="10"/>
      <c r="B874" s="10"/>
      <c r="C874" s="10"/>
      <c r="D874" s="10"/>
      <c r="E874" s="10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0"/>
      <c r="Q874" s="10"/>
    </row>
    <row r="875" spans="1:17">
      <c r="A875" s="10"/>
      <c r="B875" s="10"/>
      <c r="C875" s="10"/>
      <c r="D875" s="10"/>
      <c r="E875" s="10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0"/>
      <c r="Q875" s="10"/>
    </row>
    <row r="876" spans="1:17">
      <c r="A876" s="10"/>
      <c r="B876" s="10"/>
      <c r="C876" s="10"/>
      <c r="D876" s="10"/>
      <c r="E876" s="10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0"/>
      <c r="Q876" s="10"/>
    </row>
    <row r="877" spans="1:17">
      <c r="A877" s="10"/>
      <c r="B877" s="10"/>
      <c r="C877" s="10"/>
      <c r="D877" s="10"/>
      <c r="E877" s="10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0"/>
      <c r="Q877" s="10"/>
    </row>
    <row r="878" spans="1:17">
      <c r="A878" s="10"/>
      <c r="B878" s="10"/>
      <c r="C878" s="10"/>
      <c r="D878" s="10"/>
      <c r="E878" s="10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0"/>
      <c r="Q878" s="10"/>
    </row>
    <row r="879" spans="1:17">
      <c r="A879" s="10"/>
      <c r="B879" s="10"/>
      <c r="C879" s="10"/>
      <c r="D879" s="10"/>
      <c r="E879" s="10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0"/>
      <c r="Q879" s="10"/>
    </row>
    <row r="880" spans="1:17">
      <c r="A880" s="10"/>
      <c r="B880" s="10"/>
      <c r="C880" s="10"/>
      <c r="D880" s="10"/>
      <c r="E880" s="10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0"/>
      <c r="Q880" s="10"/>
    </row>
    <row r="881" spans="1:17">
      <c r="A881" s="10"/>
      <c r="B881" s="10"/>
      <c r="C881" s="10"/>
      <c r="D881" s="10"/>
      <c r="E881" s="10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0"/>
      <c r="Q881" s="10"/>
    </row>
    <row r="882" spans="1:17">
      <c r="A882" s="10"/>
      <c r="B882" s="10"/>
      <c r="C882" s="10"/>
      <c r="D882" s="10"/>
      <c r="E882" s="10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0"/>
      <c r="Q882" s="10"/>
    </row>
    <row r="883" spans="1:17">
      <c r="A883" s="10"/>
      <c r="B883" s="10"/>
      <c r="C883" s="10"/>
      <c r="D883" s="10"/>
      <c r="E883" s="10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0"/>
      <c r="Q883" s="10"/>
    </row>
    <row r="884" spans="1:17">
      <c r="A884" s="10"/>
      <c r="B884" s="10"/>
      <c r="C884" s="10"/>
      <c r="D884" s="10"/>
      <c r="E884" s="10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0"/>
      <c r="Q884" s="10"/>
    </row>
    <row r="885" spans="1:17">
      <c r="A885" s="10"/>
      <c r="B885" s="10"/>
      <c r="C885" s="10"/>
      <c r="D885" s="10"/>
      <c r="E885" s="10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0"/>
      <c r="Q885" s="10"/>
    </row>
    <row r="886" spans="1:17">
      <c r="A886" s="10"/>
      <c r="B886" s="10"/>
      <c r="C886" s="10"/>
      <c r="D886" s="10"/>
      <c r="E886" s="10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0"/>
      <c r="Q886" s="10"/>
    </row>
    <row r="887" spans="1:17">
      <c r="A887" s="10"/>
      <c r="B887" s="10"/>
      <c r="C887" s="10"/>
      <c r="D887" s="10"/>
      <c r="E887" s="10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0"/>
      <c r="Q887" s="10"/>
    </row>
    <row r="888" spans="1:17">
      <c r="A888" s="10"/>
      <c r="B888" s="10"/>
      <c r="C888" s="10"/>
      <c r="D888" s="10"/>
      <c r="E888" s="10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0"/>
      <c r="Q888" s="10"/>
    </row>
    <row r="889" spans="1:17">
      <c r="A889" s="10"/>
      <c r="B889" s="10"/>
      <c r="C889" s="10"/>
      <c r="D889" s="10"/>
      <c r="E889" s="10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0"/>
      <c r="Q889" s="10"/>
    </row>
    <row r="890" spans="1:17">
      <c r="A890" s="10"/>
      <c r="B890" s="10"/>
      <c r="C890" s="10"/>
      <c r="D890" s="10"/>
      <c r="E890" s="10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0"/>
      <c r="Q890" s="10"/>
    </row>
    <row r="891" spans="1:17">
      <c r="A891" s="10"/>
      <c r="B891" s="10"/>
      <c r="C891" s="10"/>
      <c r="D891" s="10"/>
      <c r="E891" s="10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0"/>
      <c r="Q891" s="10"/>
    </row>
    <row r="892" spans="1:17">
      <c r="A892" s="10"/>
      <c r="B892" s="10"/>
      <c r="C892" s="10"/>
      <c r="D892" s="10"/>
      <c r="E892" s="10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0"/>
      <c r="Q892" s="10"/>
    </row>
    <row r="893" spans="1:17">
      <c r="A893" s="10"/>
      <c r="B893" s="10"/>
      <c r="C893" s="10"/>
      <c r="D893" s="10"/>
      <c r="E893" s="10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0"/>
      <c r="Q893" s="10"/>
    </row>
    <row r="894" spans="1:17">
      <c r="A894" s="10"/>
      <c r="B894" s="10"/>
      <c r="C894" s="10"/>
      <c r="D894" s="10"/>
      <c r="E894" s="10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0"/>
      <c r="Q894" s="10"/>
    </row>
    <row r="895" spans="1:17">
      <c r="A895" s="10"/>
      <c r="B895" s="10"/>
      <c r="C895" s="10"/>
      <c r="D895" s="10"/>
      <c r="E895" s="10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0"/>
      <c r="Q895" s="10"/>
    </row>
    <row r="896" spans="1:17">
      <c r="A896" s="10"/>
      <c r="B896" s="10"/>
      <c r="C896" s="10"/>
      <c r="D896" s="10"/>
      <c r="E896" s="10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0"/>
      <c r="Q896" s="10"/>
    </row>
    <row r="897" spans="1:17">
      <c r="A897" s="10"/>
      <c r="B897" s="10"/>
      <c r="C897" s="10"/>
      <c r="D897" s="10"/>
      <c r="E897" s="10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0"/>
      <c r="Q897" s="10"/>
    </row>
    <row r="898" spans="1:17">
      <c r="A898" s="10"/>
      <c r="B898" s="10"/>
      <c r="C898" s="10"/>
      <c r="D898" s="10"/>
      <c r="E898" s="10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0"/>
      <c r="Q898" s="10"/>
    </row>
    <row r="899" spans="1:17">
      <c r="A899" s="10"/>
      <c r="B899" s="10"/>
      <c r="C899" s="10"/>
      <c r="D899" s="10"/>
      <c r="E899" s="10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0"/>
      <c r="Q899" s="10"/>
    </row>
    <row r="900" spans="1:17">
      <c r="A900" s="10"/>
      <c r="B900" s="10"/>
      <c r="C900" s="10"/>
      <c r="D900" s="10"/>
      <c r="E900" s="10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0"/>
      <c r="Q900" s="10"/>
    </row>
    <row r="901" spans="1:17">
      <c r="A901" s="10"/>
      <c r="B901" s="10"/>
      <c r="C901" s="10"/>
      <c r="D901" s="10"/>
      <c r="E901" s="10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0"/>
      <c r="Q901" s="10"/>
    </row>
    <row r="902" spans="1:17">
      <c r="A902" s="10"/>
      <c r="B902" s="10"/>
      <c r="C902" s="10"/>
      <c r="D902" s="10"/>
      <c r="E902" s="10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0"/>
      <c r="Q902" s="10"/>
    </row>
    <row r="903" spans="1:17">
      <c r="A903" s="10"/>
      <c r="B903" s="10"/>
      <c r="C903" s="10"/>
      <c r="D903" s="10"/>
      <c r="E903" s="10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0"/>
      <c r="Q903" s="10"/>
    </row>
    <row r="904" spans="1:17">
      <c r="A904" s="10"/>
      <c r="B904" s="10"/>
      <c r="C904" s="10"/>
      <c r="D904" s="10"/>
      <c r="E904" s="10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0"/>
      <c r="Q904" s="10"/>
    </row>
    <row r="905" spans="1:17">
      <c r="A905" s="10"/>
      <c r="B905" s="10"/>
      <c r="C905" s="10"/>
      <c r="D905" s="10"/>
      <c r="E905" s="10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0"/>
      <c r="Q905" s="10"/>
    </row>
    <row r="906" spans="1:17">
      <c r="A906" s="10"/>
      <c r="B906" s="10"/>
      <c r="C906" s="10"/>
      <c r="D906" s="10"/>
      <c r="E906" s="10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0"/>
      <c r="Q906" s="10"/>
    </row>
    <row r="907" spans="1:17">
      <c r="A907" s="10"/>
      <c r="B907" s="10"/>
      <c r="C907" s="10"/>
      <c r="D907" s="10"/>
      <c r="E907" s="10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0"/>
      <c r="Q907" s="10"/>
    </row>
    <row r="908" spans="1:17">
      <c r="A908" s="10"/>
      <c r="B908" s="10"/>
      <c r="C908" s="10"/>
      <c r="D908" s="10"/>
      <c r="E908" s="10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0"/>
      <c r="Q908" s="10"/>
    </row>
    <row r="909" spans="1:17">
      <c r="A909" s="10"/>
      <c r="B909" s="10"/>
      <c r="C909" s="10"/>
      <c r="D909" s="10"/>
      <c r="E909" s="10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0"/>
      <c r="Q909" s="10"/>
    </row>
    <row r="910" spans="1:17">
      <c r="A910" s="10"/>
      <c r="B910" s="10"/>
      <c r="C910" s="10"/>
      <c r="D910" s="10"/>
      <c r="E910" s="10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0"/>
      <c r="Q910" s="10"/>
    </row>
    <row r="911" spans="1:17">
      <c r="A911" s="10"/>
      <c r="B911" s="10"/>
      <c r="C911" s="10"/>
      <c r="D911" s="10"/>
      <c r="E911" s="10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0"/>
      <c r="Q911" s="10"/>
    </row>
    <row r="912" spans="1:17">
      <c r="A912" s="10"/>
      <c r="B912" s="10"/>
      <c r="C912" s="10"/>
      <c r="D912" s="10"/>
      <c r="E912" s="10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0"/>
      <c r="Q912" s="10"/>
    </row>
    <row r="913" spans="1:17">
      <c r="A913" s="10"/>
      <c r="B913" s="10"/>
      <c r="C913" s="10"/>
      <c r="D913" s="10"/>
      <c r="E913" s="10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0"/>
      <c r="Q913" s="10"/>
    </row>
    <row r="914" spans="1:17">
      <c r="A914" s="10"/>
      <c r="B914" s="10"/>
      <c r="C914" s="10"/>
      <c r="D914" s="10"/>
      <c r="E914" s="10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0"/>
      <c r="Q914" s="10"/>
    </row>
    <row r="915" spans="1:17">
      <c r="A915" s="10"/>
      <c r="B915" s="10"/>
      <c r="C915" s="10"/>
      <c r="D915" s="10"/>
      <c r="E915" s="10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0"/>
      <c r="Q915" s="10"/>
    </row>
    <row r="916" spans="1:17">
      <c r="A916" s="10"/>
      <c r="B916" s="10"/>
      <c r="C916" s="10"/>
      <c r="D916" s="10"/>
      <c r="E916" s="10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0"/>
      <c r="Q916" s="10"/>
    </row>
    <row r="917" spans="1:17">
      <c r="A917" s="10"/>
      <c r="B917" s="10"/>
      <c r="C917" s="10"/>
      <c r="D917" s="10"/>
      <c r="E917" s="10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0"/>
      <c r="Q917" s="10"/>
    </row>
    <row r="918" spans="1:17">
      <c r="A918" s="10"/>
      <c r="B918" s="10"/>
      <c r="C918" s="10"/>
      <c r="D918" s="10"/>
      <c r="E918" s="10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0"/>
      <c r="Q918" s="10"/>
    </row>
    <row r="919" spans="1:17">
      <c r="A919" s="10"/>
      <c r="B919" s="10"/>
      <c r="C919" s="10"/>
      <c r="D919" s="10"/>
      <c r="E919" s="10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0"/>
      <c r="Q919" s="10"/>
    </row>
    <row r="920" spans="1:17">
      <c r="A920" s="10"/>
      <c r="B920" s="10"/>
      <c r="C920" s="10"/>
      <c r="D920" s="10"/>
      <c r="E920" s="10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0"/>
      <c r="Q920" s="10"/>
    </row>
    <row r="921" spans="1:17">
      <c r="A921" s="10"/>
      <c r="B921" s="10"/>
      <c r="C921" s="10"/>
      <c r="D921" s="10"/>
      <c r="E921" s="10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0"/>
      <c r="Q921" s="10"/>
    </row>
    <row r="922" spans="1:17">
      <c r="A922" s="10"/>
      <c r="B922" s="10"/>
      <c r="C922" s="10"/>
      <c r="D922" s="10"/>
      <c r="E922" s="10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0"/>
      <c r="Q922" s="10"/>
    </row>
    <row r="923" spans="1:17">
      <c r="A923" s="10"/>
      <c r="B923" s="10"/>
      <c r="C923" s="10"/>
      <c r="D923" s="10"/>
      <c r="E923" s="10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0"/>
      <c r="Q923" s="10"/>
    </row>
    <row r="924" spans="1:17">
      <c r="A924" s="10"/>
      <c r="B924" s="10"/>
      <c r="C924" s="10"/>
      <c r="D924" s="10"/>
      <c r="E924" s="10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0"/>
      <c r="Q924" s="10"/>
    </row>
    <row r="925" spans="1:17">
      <c r="A925" s="10"/>
      <c r="B925" s="10"/>
      <c r="C925" s="10"/>
      <c r="D925" s="10"/>
      <c r="E925" s="10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0"/>
      <c r="Q925" s="10"/>
    </row>
    <row r="926" spans="1:17">
      <c r="A926" s="10"/>
      <c r="B926" s="10"/>
      <c r="C926" s="10"/>
      <c r="D926" s="10"/>
      <c r="E926" s="10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0"/>
      <c r="Q926" s="10"/>
    </row>
    <row r="927" spans="1:17">
      <c r="A927" s="10"/>
      <c r="B927" s="10"/>
      <c r="C927" s="10"/>
      <c r="D927" s="10"/>
      <c r="E927" s="10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0"/>
      <c r="Q927" s="10"/>
    </row>
    <row r="928" spans="1:17">
      <c r="A928" s="10"/>
      <c r="B928" s="10"/>
      <c r="C928" s="10"/>
      <c r="D928" s="10"/>
      <c r="E928" s="10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0"/>
      <c r="Q928" s="10"/>
    </row>
    <row r="929" spans="1:17">
      <c r="A929" s="10"/>
      <c r="B929" s="10"/>
      <c r="C929" s="10"/>
      <c r="D929" s="10"/>
      <c r="E929" s="10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0"/>
      <c r="Q929" s="10"/>
    </row>
    <row r="930" spans="1:17">
      <c r="A930" s="10"/>
      <c r="B930" s="10"/>
      <c r="C930" s="10"/>
      <c r="D930" s="10"/>
      <c r="E930" s="10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0"/>
      <c r="Q930" s="10"/>
    </row>
    <row r="931" spans="1:17">
      <c r="A931" s="10"/>
      <c r="B931" s="10"/>
      <c r="C931" s="10"/>
      <c r="D931" s="10"/>
      <c r="E931" s="10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0"/>
      <c r="Q931" s="10"/>
    </row>
    <row r="932" spans="1:17">
      <c r="A932" s="10"/>
      <c r="B932" s="10"/>
      <c r="C932" s="10"/>
      <c r="D932" s="10"/>
      <c r="E932" s="10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0"/>
      <c r="Q932" s="10"/>
    </row>
    <row r="933" spans="1:17">
      <c r="A933" s="10"/>
      <c r="B933" s="10"/>
      <c r="C933" s="10"/>
      <c r="D933" s="10"/>
      <c r="E933" s="10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0"/>
      <c r="Q933" s="10"/>
    </row>
    <row r="934" spans="1:17">
      <c r="A934" s="10"/>
      <c r="B934" s="10"/>
      <c r="C934" s="10"/>
      <c r="D934" s="10"/>
      <c r="E934" s="10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0"/>
      <c r="Q934" s="10"/>
    </row>
    <row r="935" spans="1:17">
      <c r="A935" s="10"/>
      <c r="B935" s="10"/>
      <c r="C935" s="10"/>
      <c r="D935" s="10"/>
      <c r="E935" s="10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0"/>
      <c r="Q935" s="10"/>
    </row>
    <row r="936" spans="1:17">
      <c r="A936" s="10"/>
      <c r="B936" s="10"/>
      <c r="C936" s="10"/>
      <c r="D936" s="10"/>
      <c r="E936" s="10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0"/>
      <c r="Q936" s="10"/>
    </row>
    <row r="937" spans="1:17">
      <c r="A937" s="10"/>
      <c r="B937" s="10"/>
      <c r="C937" s="10"/>
      <c r="D937" s="10"/>
      <c r="E937" s="10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0"/>
      <c r="Q937" s="10"/>
    </row>
    <row r="938" spans="1:17">
      <c r="A938" s="10"/>
      <c r="B938" s="10"/>
      <c r="C938" s="10"/>
      <c r="D938" s="10"/>
      <c r="E938" s="10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0"/>
      <c r="Q938" s="10"/>
    </row>
    <row r="939" spans="1:17">
      <c r="A939" s="10"/>
      <c r="B939" s="10"/>
      <c r="C939" s="10"/>
      <c r="D939" s="10"/>
      <c r="E939" s="10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0"/>
      <c r="Q939" s="10"/>
    </row>
    <row r="940" spans="1:17">
      <c r="A940" s="10"/>
      <c r="B940" s="10"/>
      <c r="C940" s="10"/>
      <c r="D940" s="10"/>
      <c r="E940" s="10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0"/>
      <c r="Q940" s="10"/>
    </row>
    <row r="941" spans="1:17">
      <c r="A941" s="10"/>
      <c r="B941" s="10"/>
      <c r="C941" s="10"/>
      <c r="D941" s="10"/>
      <c r="E941" s="10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0"/>
      <c r="Q941" s="10"/>
    </row>
    <row r="942" spans="1:17">
      <c r="A942" s="10"/>
      <c r="B942" s="10"/>
      <c r="C942" s="10"/>
      <c r="D942" s="10"/>
      <c r="E942" s="10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0"/>
      <c r="Q942" s="10"/>
    </row>
    <row r="943" spans="1:17">
      <c r="A943" s="10"/>
      <c r="B943" s="10"/>
      <c r="C943" s="10"/>
      <c r="D943" s="10"/>
      <c r="E943" s="10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0"/>
      <c r="Q943" s="10"/>
    </row>
    <row r="944" spans="1:17">
      <c r="A944" s="10"/>
      <c r="B944" s="10"/>
      <c r="C944" s="10"/>
      <c r="D944" s="10"/>
      <c r="E944" s="10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0"/>
      <c r="Q944" s="10"/>
    </row>
    <row r="945" spans="1:17">
      <c r="A945" s="10"/>
      <c r="B945" s="10"/>
      <c r="C945" s="10"/>
      <c r="D945" s="10"/>
      <c r="E945" s="10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0"/>
      <c r="Q945" s="10"/>
    </row>
    <row r="946" spans="1:17">
      <c r="A946" s="10"/>
      <c r="B946" s="10"/>
      <c r="C946" s="10"/>
      <c r="D946" s="10"/>
      <c r="E946" s="10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0"/>
      <c r="Q946" s="10"/>
    </row>
    <row r="947" spans="1:17">
      <c r="A947" s="10"/>
      <c r="B947" s="10"/>
      <c r="C947" s="10"/>
      <c r="D947" s="10"/>
      <c r="E947" s="10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0"/>
      <c r="Q947" s="10"/>
    </row>
    <row r="948" spans="1:17">
      <c r="A948" s="10"/>
      <c r="B948" s="10"/>
      <c r="C948" s="10"/>
      <c r="D948" s="10"/>
      <c r="E948" s="10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0"/>
      <c r="Q948" s="10"/>
    </row>
    <row r="949" spans="1:17">
      <c r="A949" s="10"/>
      <c r="B949" s="10"/>
      <c r="C949" s="10"/>
      <c r="D949" s="10"/>
      <c r="E949" s="10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0"/>
      <c r="Q949" s="10"/>
    </row>
    <row r="950" spans="1:17">
      <c r="A950" s="10"/>
      <c r="B950" s="10"/>
      <c r="C950" s="10"/>
      <c r="D950" s="10"/>
      <c r="E950" s="10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0"/>
      <c r="Q950" s="10"/>
    </row>
    <row r="951" spans="1:17">
      <c r="A951" s="10"/>
      <c r="B951" s="10"/>
      <c r="C951" s="10"/>
      <c r="D951" s="10"/>
      <c r="E951" s="10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0"/>
      <c r="Q951" s="10"/>
    </row>
    <row r="952" spans="1:17">
      <c r="A952" s="10"/>
      <c r="B952" s="10"/>
      <c r="C952" s="10"/>
      <c r="D952" s="10"/>
      <c r="E952" s="10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0"/>
      <c r="Q952" s="10"/>
    </row>
    <row r="953" spans="1:17">
      <c r="A953" s="10"/>
      <c r="B953" s="10"/>
      <c r="C953" s="10"/>
      <c r="D953" s="10"/>
      <c r="E953" s="10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0"/>
      <c r="Q953" s="10"/>
    </row>
    <row r="954" spans="1:17">
      <c r="A954" s="10"/>
      <c r="B954" s="10"/>
      <c r="C954" s="10"/>
      <c r="D954" s="10"/>
      <c r="E954" s="10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0"/>
      <c r="Q954" s="10"/>
    </row>
    <row r="955" spans="1:17">
      <c r="A955" s="10"/>
      <c r="B955" s="10"/>
      <c r="C955" s="10"/>
      <c r="D955" s="10"/>
      <c r="E955" s="10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0"/>
      <c r="Q955" s="10"/>
    </row>
    <row r="956" spans="1:17">
      <c r="A956" s="10"/>
      <c r="B956" s="10"/>
      <c r="C956" s="10"/>
      <c r="D956" s="10"/>
      <c r="E956" s="10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0"/>
      <c r="Q956" s="10"/>
    </row>
    <row r="957" spans="1:17">
      <c r="A957" s="10"/>
      <c r="B957" s="10"/>
      <c r="C957" s="10"/>
      <c r="D957" s="10"/>
      <c r="E957" s="10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0"/>
      <c r="Q957" s="10"/>
    </row>
    <row r="958" spans="1:17">
      <c r="A958" s="10"/>
      <c r="B958" s="10"/>
      <c r="C958" s="10"/>
      <c r="D958" s="10"/>
      <c r="E958" s="10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0"/>
      <c r="Q958" s="10"/>
    </row>
    <row r="959" spans="1:17">
      <c r="A959" s="10"/>
      <c r="B959" s="10"/>
      <c r="C959" s="10"/>
      <c r="D959" s="10"/>
      <c r="E959" s="10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0"/>
      <c r="Q959" s="10"/>
    </row>
    <row r="960" spans="1:17">
      <c r="A960" s="10"/>
      <c r="B960" s="10"/>
      <c r="C960" s="10"/>
      <c r="D960" s="10"/>
      <c r="E960" s="10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0"/>
      <c r="Q960" s="10"/>
    </row>
    <row r="961" spans="1:17">
      <c r="A961" s="10"/>
      <c r="B961" s="10"/>
      <c r="C961" s="10"/>
      <c r="D961" s="10"/>
      <c r="E961" s="10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0"/>
      <c r="Q961" s="10"/>
    </row>
    <row r="962" spans="1:17">
      <c r="A962" s="10"/>
      <c r="B962" s="10"/>
      <c r="C962" s="10"/>
      <c r="D962" s="10"/>
      <c r="E962" s="10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0"/>
      <c r="Q962" s="10"/>
    </row>
    <row r="963" spans="1:17">
      <c r="A963" s="10"/>
      <c r="B963" s="10"/>
      <c r="C963" s="10"/>
      <c r="D963" s="10"/>
      <c r="E963" s="10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0"/>
      <c r="Q963" s="10"/>
    </row>
    <row r="964" spans="1:17">
      <c r="A964" s="10"/>
      <c r="B964" s="10"/>
      <c r="C964" s="10"/>
      <c r="D964" s="10"/>
      <c r="E964" s="10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0"/>
      <c r="Q964" s="10"/>
    </row>
    <row r="965" spans="1:17">
      <c r="A965" s="10"/>
      <c r="B965" s="10"/>
      <c r="C965" s="10"/>
      <c r="D965" s="10"/>
      <c r="E965" s="10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0"/>
      <c r="Q965" s="10"/>
    </row>
    <row r="966" spans="1:17">
      <c r="A966" s="10"/>
      <c r="B966" s="10"/>
      <c r="C966" s="10"/>
      <c r="D966" s="10"/>
      <c r="E966" s="10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0"/>
      <c r="Q966" s="10"/>
    </row>
    <row r="967" spans="1:17">
      <c r="A967" s="10"/>
      <c r="B967" s="10"/>
      <c r="C967" s="10"/>
      <c r="D967" s="10"/>
      <c r="E967" s="10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0"/>
      <c r="Q967" s="10"/>
    </row>
    <row r="968" spans="1:17">
      <c r="A968" s="10"/>
      <c r="B968" s="10"/>
      <c r="C968" s="10"/>
      <c r="D968" s="10"/>
      <c r="E968" s="10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0"/>
      <c r="Q968" s="10"/>
    </row>
    <row r="969" spans="1:17">
      <c r="A969" s="10"/>
      <c r="B969" s="10"/>
      <c r="C969" s="10"/>
      <c r="D969" s="10"/>
      <c r="E969" s="10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0"/>
      <c r="Q969" s="10"/>
    </row>
    <row r="970" spans="1:17">
      <c r="A970" s="10"/>
      <c r="B970" s="10"/>
      <c r="C970" s="10"/>
      <c r="D970" s="10"/>
      <c r="E970" s="10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0"/>
      <c r="Q970" s="10"/>
    </row>
    <row r="971" spans="1:17">
      <c r="A971" s="10"/>
      <c r="B971" s="10"/>
      <c r="C971" s="10"/>
      <c r="D971" s="10"/>
      <c r="E971" s="10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0"/>
      <c r="Q971" s="10"/>
    </row>
    <row r="972" spans="1:17">
      <c r="A972" s="10"/>
      <c r="B972" s="10"/>
      <c r="C972" s="10"/>
      <c r="D972" s="10"/>
      <c r="E972" s="10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0"/>
      <c r="Q972" s="10"/>
    </row>
    <row r="973" spans="1:17">
      <c r="A973" s="10"/>
      <c r="B973" s="10"/>
      <c r="C973" s="10"/>
      <c r="D973" s="10"/>
      <c r="E973" s="10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0"/>
      <c r="Q973" s="10"/>
    </row>
    <row r="974" spans="1:17">
      <c r="A974" s="10"/>
      <c r="B974" s="10"/>
      <c r="C974" s="10"/>
      <c r="D974" s="10"/>
      <c r="E974" s="10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0"/>
      <c r="Q974" s="10"/>
    </row>
    <row r="975" spans="1:17">
      <c r="A975" s="10"/>
      <c r="B975" s="10"/>
      <c r="C975" s="10"/>
      <c r="D975" s="10"/>
      <c r="E975" s="10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0"/>
      <c r="Q975" s="10"/>
    </row>
    <row r="976" spans="1:17">
      <c r="A976" s="10"/>
      <c r="B976" s="10"/>
      <c r="C976" s="10"/>
      <c r="D976" s="10"/>
      <c r="E976" s="10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0"/>
      <c r="Q976" s="10"/>
    </row>
    <row r="977" spans="1:17">
      <c r="A977" s="10"/>
      <c r="B977" s="10"/>
      <c r="C977" s="10"/>
      <c r="D977" s="10"/>
      <c r="E977" s="10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0"/>
      <c r="Q977" s="10"/>
    </row>
    <row r="978" spans="1:17">
      <c r="A978" s="10"/>
      <c r="B978" s="10"/>
      <c r="C978" s="10"/>
      <c r="D978" s="10"/>
      <c r="E978" s="10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0"/>
      <c r="Q978" s="10"/>
    </row>
    <row r="979" spans="1:17">
      <c r="A979" s="10"/>
      <c r="B979" s="10"/>
      <c r="C979" s="10"/>
      <c r="D979" s="10"/>
      <c r="E979" s="10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0"/>
      <c r="Q979" s="10"/>
    </row>
    <row r="980" spans="1:17">
      <c r="A980" s="10"/>
      <c r="B980" s="10"/>
      <c r="C980" s="10"/>
      <c r="D980" s="10"/>
      <c r="E980" s="10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0"/>
      <c r="Q980" s="10"/>
    </row>
    <row r="981" spans="1:17">
      <c r="A981" s="10"/>
      <c r="B981" s="10"/>
      <c r="C981" s="10"/>
      <c r="D981" s="10"/>
      <c r="E981" s="10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0"/>
      <c r="Q981" s="10"/>
    </row>
    <row r="982" spans="1:17">
      <c r="A982" s="10"/>
      <c r="B982" s="10"/>
      <c r="C982" s="10"/>
      <c r="D982" s="10"/>
      <c r="E982" s="10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0"/>
      <c r="Q982" s="10"/>
    </row>
    <row r="983" spans="1:17">
      <c r="A983" s="10"/>
      <c r="B983" s="10"/>
      <c r="C983" s="10"/>
      <c r="D983" s="10"/>
      <c r="E983" s="10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0"/>
      <c r="Q983" s="10"/>
    </row>
    <row r="984" spans="1:17">
      <c r="A984" s="10"/>
      <c r="B984" s="10"/>
      <c r="C984" s="10"/>
      <c r="D984" s="10"/>
      <c r="E984" s="10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0"/>
      <c r="Q984" s="10"/>
    </row>
    <row r="985" spans="1:17">
      <c r="A985" s="10"/>
      <c r="B985" s="10"/>
      <c r="C985" s="10"/>
      <c r="D985" s="10"/>
      <c r="E985" s="10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0"/>
      <c r="Q985" s="10"/>
    </row>
    <row r="986" spans="1:17">
      <c r="A986" s="10"/>
      <c r="B986" s="10"/>
      <c r="C986" s="10"/>
      <c r="D986" s="10"/>
      <c r="E986" s="10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0"/>
      <c r="Q986" s="10"/>
    </row>
    <row r="987" spans="1:17">
      <c r="A987" s="10"/>
      <c r="B987" s="10"/>
      <c r="C987" s="10"/>
      <c r="D987" s="10"/>
      <c r="E987" s="10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0"/>
      <c r="Q987" s="10"/>
    </row>
    <row r="988" spans="1:17">
      <c r="A988" s="10"/>
      <c r="B988" s="10"/>
      <c r="C988" s="10"/>
      <c r="D988" s="10"/>
      <c r="E988" s="10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0"/>
      <c r="Q988" s="10"/>
    </row>
    <row r="989" spans="1:17">
      <c r="A989" s="10"/>
      <c r="B989" s="10"/>
      <c r="C989" s="10"/>
      <c r="D989" s="10"/>
      <c r="E989" s="10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0"/>
      <c r="Q989" s="10"/>
    </row>
    <row r="990" spans="1:17">
      <c r="A990" s="10"/>
      <c r="B990" s="10"/>
      <c r="C990" s="10"/>
      <c r="D990" s="10"/>
      <c r="E990" s="10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0"/>
      <c r="Q990" s="10"/>
    </row>
    <row r="991" spans="1:17">
      <c r="A991" s="10"/>
      <c r="B991" s="10"/>
      <c r="C991" s="10"/>
      <c r="D991" s="10"/>
      <c r="E991" s="10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0"/>
      <c r="Q991" s="10"/>
    </row>
    <row r="992" spans="1:17">
      <c r="A992" s="10"/>
      <c r="B992" s="10"/>
      <c r="C992" s="10"/>
      <c r="D992" s="10"/>
      <c r="E992" s="10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0"/>
      <c r="Q992" s="10"/>
    </row>
    <row r="993" spans="1:17">
      <c r="A993" s="10"/>
      <c r="B993" s="10"/>
      <c r="C993" s="10"/>
      <c r="D993" s="10"/>
      <c r="E993" s="10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0"/>
      <c r="Q993" s="10"/>
    </row>
    <row r="994" spans="1:17">
      <c r="A994" s="10"/>
      <c r="B994" s="10"/>
      <c r="C994" s="10"/>
      <c r="D994" s="10"/>
      <c r="E994" s="10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0"/>
      <c r="Q994" s="10"/>
    </row>
    <row r="995" spans="1:17">
      <c r="A995" s="10"/>
      <c r="B995" s="10"/>
      <c r="C995" s="10"/>
      <c r="D995" s="10"/>
      <c r="E995" s="10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0"/>
      <c r="Q995" s="10"/>
    </row>
    <row r="996" spans="1:17">
      <c r="A996" s="10"/>
      <c r="B996" s="10"/>
      <c r="C996" s="10"/>
      <c r="D996" s="10"/>
      <c r="E996" s="10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0"/>
      <c r="Q996" s="10"/>
    </row>
    <row r="997" spans="1:17">
      <c r="A997" s="10"/>
      <c r="B997" s="10"/>
      <c r="C997" s="10"/>
      <c r="D997" s="10"/>
      <c r="E997" s="10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0"/>
      <c r="Q997" s="10"/>
    </row>
    <row r="998" spans="1:17">
      <c r="A998" s="10"/>
      <c r="B998" s="10"/>
      <c r="C998" s="10"/>
      <c r="D998" s="10"/>
      <c r="E998" s="10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0"/>
      <c r="Q998" s="10"/>
    </row>
    <row r="999" spans="1:17">
      <c r="A999" s="10"/>
      <c r="B999" s="10"/>
      <c r="C999" s="10"/>
      <c r="D999" s="10"/>
      <c r="E999" s="10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0"/>
      <c r="Q999" s="10"/>
    </row>
    <row r="1000" spans="1:17">
      <c r="A1000" s="10"/>
      <c r="B1000" s="10"/>
      <c r="C1000" s="10"/>
      <c r="D1000" s="10"/>
      <c r="E1000" s="10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0"/>
      <c r="Q1000" s="10"/>
    </row>
    <row r="1001" spans="1:17">
      <c r="A1001" s="10"/>
      <c r="B1001" s="10"/>
      <c r="C1001" s="10"/>
      <c r="D1001" s="10"/>
      <c r="E1001" s="10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0"/>
      <c r="Q1001" s="10"/>
    </row>
    <row r="1002" spans="1:17">
      <c r="A1002" s="10"/>
      <c r="B1002" s="10"/>
      <c r="C1002" s="10"/>
      <c r="D1002" s="10"/>
      <c r="E1002" s="10"/>
      <c r="F1002" s="11"/>
      <c r="G1002" s="11"/>
      <c r="H1002" s="11"/>
      <c r="I1002" s="11"/>
      <c r="J1002" s="11"/>
      <c r="K1002" s="11"/>
      <c r="L1002" s="11"/>
      <c r="M1002" s="11"/>
      <c r="N1002" s="11"/>
      <c r="O1002" s="11"/>
      <c r="P1002" s="10"/>
      <c r="Q1002" s="10"/>
    </row>
    <row r="1003" spans="1:17">
      <c r="A1003" s="10"/>
      <c r="B1003" s="10"/>
      <c r="C1003" s="10"/>
      <c r="D1003" s="10"/>
      <c r="E1003" s="10"/>
      <c r="F1003" s="11"/>
      <c r="G1003" s="11"/>
      <c r="H1003" s="11"/>
      <c r="I1003" s="11"/>
      <c r="J1003" s="11"/>
      <c r="K1003" s="11"/>
      <c r="L1003" s="11"/>
      <c r="M1003" s="11"/>
      <c r="N1003" s="11"/>
      <c r="O1003" s="11"/>
      <c r="P1003" s="10"/>
      <c r="Q1003" s="10"/>
    </row>
    <row r="1004" spans="1:17">
      <c r="A1004" s="10"/>
      <c r="B1004" s="10"/>
      <c r="C1004" s="10"/>
      <c r="D1004" s="10"/>
      <c r="E1004" s="10"/>
      <c r="F1004" s="11"/>
      <c r="G1004" s="11"/>
      <c r="H1004" s="11"/>
      <c r="I1004" s="11"/>
      <c r="J1004" s="11"/>
      <c r="K1004" s="11"/>
      <c r="L1004" s="11"/>
      <c r="M1004" s="11"/>
      <c r="N1004" s="11"/>
      <c r="O1004" s="11"/>
      <c r="P1004" s="10"/>
      <c r="Q1004" s="10"/>
    </row>
    <row r="1005" spans="1:17">
      <c r="A1005" s="10"/>
      <c r="B1005" s="10"/>
      <c r="C1005" s="10"/>
      <c r="D1005" s="10"/>
      <c r="E1005" s="10"/>
      <c r="F1005" s="11"/>
      <c r="G1005" s="11"/>
      <c r="H1005" s="11"/>
      <c r="I1005" s="11"/>
      <c r="J1005" s="11"/>
      <c r="K1005" s="11"/>
      <c r="L1005" s="11"/>
      <c r="M1005" s="11"/>
      <c r="N1005" s="11"/>
      <c r="O1005" s="11"/>
      <c r="P1005" s="10"/>
      <c r="Q1005" s="10"/>
    </row>
    <row r="1006" spans="1:17">
      <c r="A1006" s="10"/>
      <c r="B1006" s="10"/>
      <c r="C1006" s="10"/>
      <c r="D1006" s="10"/>
      <c r="E1006" s="10"/>
      <c r="F1006" s="11"/>
      <c r="G1006" s="11"/>
      <c r="H1006" s="11"/>
      <c r="I1006" s="11"/>
      <c r="J1006" s="11"/>
      <c r="K1006" s="11"/>
      <c r="L1006" s="11"/>
      <c r="M1006" s="11"/>
      <c r="N1006" s="11"/>
      <c r="O1006" s="11"/>
      <c r="P1006" s="10"/>
      <c r="Q1006" s="10"/>
    </row>
    <row r="1007" spans="1:17">
      <c r="A1007" s="10"/>
      <c r="B1007" s="10"/>
      <c r="C1007" s="10"/>
      <c r="D1007" s="10"/>
      <c r="E1007" s="10"/>
      <c r="F1007" s="11"/>
      <c r="G1007" s="11"/>
      <c r="H1007" s="11"/>
      <c r="I1007" s="11"/>
      <c r="J1007" s="11"/>
      <c r="K1007" s="11"/>
      <c r="L1007" s="11"/>
      <c r="M1007" s="11"/>
      <c r="N1007" s="11"/>
      <c r="O1007" s="11"/>
      <c r="P1007" s="10"/>
      <c r="Q1007" s="10"/>
    </row>
    <row r="1008" spans="1:17">
      <c r="A1008" s="10"/>
      <c r="B1008" s="10"/>
      <c r="C1008" s="10"/>
      <c r="D1008" s="10"/>
      <c r="E1008" s="10"/>
      <c r="F1008" s="11"/>
      <c r="G1008" s="11"/>
      <c r="H1008" s="11"/>
      <c r="I1008" s="11"/>
      <c r="J1008" s="11"/>
      <c r="K1008" s="11"/>
      <c r="L1008" s="11"/>
      <c r="M1008" s="11"/>
      <c r="N1008" s="11"/>
      <c r="O1008" s="11"/>
      <c r="P1008" s="10"/>
      <c r="Q1008" s="10"/>
    </row>
    <row r="1009" spans="1:17">
      <c r="A1009" s="10"/>
      <c r="B1009" s="10"/>
      <c r="C1009" s="10"/>
      <c r="D1009" s="10"/>
      <c r="E1009" s="10"/>
      <c r="F1009" s="11"/>
      <c r="G1009" s="11"/>
      <c r="H1009" s="11"/>
      <c r="I1009" s="11"/>
      <c r="J1009" s="11"/>
      <c r="K1009" s="11"/>
      <c r="L1009" s="11"/>
      <c r="M1009" s="11"/>
      <c r="N1009" s="11"/>
      <c r="O1009" s="11"/>
      <c r="P1009" s="10"/>
      <c r="Q1009" s="10"/>
    </row>
    <row r="1010" spans="1:17">
      <c r="A1010" s="10"/>
      <c r="B1010" s="10"/>
      <c r="C1010" s="10"/>
      <c r="D1010" s="10"/>
      <c r="E1010" s="10"/>
      <c r="F1010" s="11"/>
      <c r="G1010" s="11"/>
      <c r="H1010" s="11"/>
      <c r="I1010" s="11"/>
      <c r="J1010" s="11"/>
      <c r="K1010" s="11"/>
      <c r="L1010" s="11"/>
      <c r="M1010" s="11"/>
      <c r="N1010" s="11"/>
      <c r="O1010" s="11"/>
      <c r="P1010" s="10"/>
      <c r="Q1010" s="10"/>
    </row>
    <row r="1011" spans="1:17">
      <c r="A1011" s="10"/>
      <c r="B1011" s="10"/>
      <c r="C1011" s="10"/>
      <c r="D1011" s="10"/>
      <c r="E1011" s="10"/>
      <c r="F1011" s="11"/>
      <c r="G1011" s="11"/>
      <c r="H1011" s="11"/>
      <c r="I1011" s="11"/>
      <c r="J1011" s="11"/>
      <c r="K1011" s="11"/>
      <c r="L1011" s="11"/>
      <c r="M1011" s="11"/>
      <c r="N1011" s="11"/>
      <c r="O1011" s="11"/>
      <c r="P1011" s="10"/>
      <c r="Q1011" s="10"/>
    </row>
    <row r="1012" spans="1:17">
      <c r="A1012" s="10"/>
      <c r="B1012" s="10"/>
      <c r="C1012" s="10"/>
      <c r="D1012" s="10"/>
      <c r="E1012" s="10"/>
      <c r="F1012" s="11"/>
      <c r="G1012" s="11"/>
      <c r="H1012" s="11"/>
      <c r="I1012" s="11"/>
      <c r="J1012" s="11"/>
      <c r="K1012" s="11"/>
      <c r="L1012" s="11"/>
      <c r="M1012" s="11"/>
      <c r="N1012" s="11"/>
      <c r="O1012" s="11"/>
      <c r="P1012" s="10"/>
      <c r="Q1012" s="10"/>
    </row>
    <row r="1013" spans="1:17">
      <c r="A1013" s="10"/>
      <c r="B1013" s="10"/>
      <c r="C1013" s="10"/>
      <c r="D1013" s="10"/>
      <c r="E1013" s="10"/>
      <c r="F1013" s="11"/>
      <c r="G1013" s="11"/>
      <c r="H1013" s="11"/>
      <c r="I1013" s="11"/>
      <c r="J1013" s="11"/>
      <c r="K1013" s="11"/>
      <c r="L1013" s="11"/>
      <c r="M1013" s="11"/>
      <c r="N1013" s="11"/>
      <c r="O1013" s="11"/>
      <c r="P1013" s="10"/>
      <c r="Q1013" s="10"/>
    </row>
    <row r="1014" spans="1:17">
      <c r="A1014" s="10"/>
      <c r="B1014" s="10"/>
      <c r="C1014" s="10"/>
      <c r="D1014" s="10"/>
      <c r="E1014" s="10"/>
      <c r="F1014" s="11"/>
      <c r="G1014" s="11"/>
      <c r="H1014" s="11"/>
      <c r="I1014" s="11"/>
      <c r="J1014" s="11"/>
      <c r="K1014" s="11"/>
      <c r="L1014" s="11"/>
      <c r="M1014" s="11"/>
      <c r="N1014" s="11"/>
      <c r="O1014" s="11"/>
      <c r="P1014" s="10"/>
      <c r="Q1014" s="10"/>
    </row>
    <row r="1015" spans="1:17">
      <c r="A1015" s="10"/>
      <c r="B1015" s="10"/>
      <c r="C1015" s="10"/>
      <c r="D1015" s="10"/>
      <c r="E1015" s="10"/>
      <c r="F1015" s="11"/>
      <c r="G1015" s="11"/>
      <c r="H1015" s="11"/>
      <c r="I1015" s="11"/>
      <c r="J1015" s="11"/>
      <c r="K1015" s="11"/>
      <c r="L1015" s="11"/>
      <c r="M1015" s="11"/>
      <c r="N1015" s="11"/>
      <c r="O1015" s="11"/>
      <c r="P1015" s="10"/>
      <c r="Q1015" s="10"/>
    </row>
    <row r="1016" spans="1:17">
      <c r="A1016" s="10"/>
      <c r="B1016" s="10"/>
      <c r="C1016" s="10"/>
      <c r="D1016" s="10"/>
      <c r="E1016" s="10"/>
      <c r="F1016" s="11"/>
      <c r="G1016" s="11"/>
      <c r="H1016" s="11"/>
      <c r="I1016" s="11"/>
      <c r="J1016" s="11"/>
      <c r="K1016" s="11"/>
      <c r="L1016" s="11"/>
      <c r="M1016" s="11"/>
      <c r="N1016" s="11"/>
      <c r="O1016" s="11"/>
      <c r="P1016" s="10"/>
      <c r="Q1016" s="10"/>
    </row>
    <row r="1017" spans="1:17">
      <c r="A1017" s="10"/>
      <c r="B1017" s="10"/>
      <c r="C1017" s="10"/>
      <c r="D1017" s="10"/>
      <c r="E1017" s="10"/>
      <c r="F1017" s="11"/>
      <c r="G1017" s="11"/>
      <c r="H1017" s="11"/>
      <c r="I1017" s="11"/>
      <c r="J1017" s="11"/>
      <c r="K1017" s="11"/>
      <c r="L1017" s="11"/>
      <c r="M1017" s="11"/>
      <c r="N1017" s="11"/>
      <c r="O1017" s="11"/>
      <c r="P1017" s="10"/>
      <c r="Q1017" s="10"/>
    </row>
    <row r="1018" spans="1:17">
      <c r="A1018" s="10"/>
      <c r="B1018" s="10"/>
      <c r="C1018" s="28"/>
      <c r="D1018" s="10"/>
      <c r="E1018" s="10"/>
      <c r="F1018" s="11"/>
      <c r="G1018" s="11"/>
      <c r="H1018" s="11"/>
      <c r="I1018" s="11"/>
      <c r="J1018" s="11"/>
      <c r="K1018" s="11"/>
      <c r="L1018" s="11"/>
      <c r="M1018" s="11"/>
      <c r="N1018" s="11"/>
      <c r="O1018" s="11"/>
      <c r="P1018" s="10"/>
      <c r="Q1018" s="10"/>
    </row>
    <row r="1019" spans="1:17">
      <c r="A1019" s="10"/>
      <c r="B1019" s="10"/>
      <c r="C1019" s="28"/>
      <c r="D1019" s="10"/>
      <c r="E1019" s="10"/>
      <c r="F1019" s="11"/>
      <c r="G1019" s="11"/>
      <c r="H1019" s="11"/>
      <c r="I1019" s="11"/>
      <c r="J1019" s="11"/>
      <c r="K1019" s="11"/>
      <c r="L1019" s="11"/>
      <c r="M1019" s="11"/>
      <c r="N1019" s="11"/>
      <c r="O1019" s="11"/>
      <c r="P1019" s="10"/>
      <c r="Q1019" s="10"/>
    </row>
    <row r="1020" spans="1:17">
      <c r="A1020" s="10"/>
      <c r="B1020" s="10"/>
      <c r="C1020" s="28"/>
      <c r="D1020" s="10"/>
      <c r="E1020" s="10"/>
      <c r="F1020" s="11"/>
      <c r="G1020" s="11"/>
      <c r="H1020" s="11"/>
      <c r="I1020" s="11"/>
      <c r="J1020" s="11"/>
      <c r="K1020" s="11"/>
      <c r="L1020" s="11"/>
      <c r="M1020" s="11"/>
      <c r="N1020" s="11"/>
      <c r="O1020" s="11"/>
      <c r="P1020" s="10"/>
      <c r="Q1020" s="10"/>
    </row>
    <row r="1021" spans="1:17">
      <c r="A1021" s="10"/>
      <c r="B1021" s="10"/>
      <c r="C1021" s="28"/>
      <c r="D1021" s="10"/>
      <c r="E1021" s="10"/>
      <c r="F1021" s="11"/>
      <c r="G1021" s="11"/>
      <c r="H1021" s="11"/>
      <c r="I1021" s="11"/>
      <c r="J1021" s="11"/>
      <c r="K1021" s="11"/>
      <c r="L1021" s="11"/>
      <c r="M1021" s="11"/>
      <c r="N1021" s="11"/>
      <c r="O1021" s="11"/>
      <c r="P1021" s="10"/>
      <c r="Q1021" s="10"/>
    </row>
    <row r="1022" spans="1:17">
      <c r="A1022" s="10"/>
      <c r="B1022" s="10"/>
      <c r="C1022" s="28"/>
      <c r="D1022" s="10"/>
      <c r="E1022" s="10"/>
      <c r="F1022" s="11"/>
      <c r="G1022" s="11"/>
      <c r="H1022" s="11"/>
      <c r="I1022" s="11"/>
      <c r="J1022" s="11"/>
      <c r="K1022" s="11"/>
      <c r="L1022" s="11"/>
      <c r="M1022" s="11"/>
      <c r="N1022" s="11"/>
      <c r="O1022" s="11"/>
      <c r="P1022" s="10"/>
      <c r="Q1022" s="10"/>
    </row>
    <row r="1023" spans="1:17">
      <c r="A1023" s="10"/>
      <c r="B1023" s="10"/>
      <c r="C1023" s="28"/>
      <c r="D1023" s="10"/>
      <c r="E1023" s="10"/>
      <c r="F1023" s="11"/>
      <c r="G1023" s="11"/>
      <c r="H1023" s="11"/>
      <c r="I1023" s="11"/>
      <c r="J1023" s="11"/>
      <c r="K1023" s="11"/>
      <c r="L1023" s="11"/>
      <c r="M1023" s="11"/>
      <c r="N1023" s="11"/>
      <c r="O1023" s="11"/>
      <c r="P1023" s="10"/>
      <c r="Q1023" s="10"/>
    </row>
    <row r="1024" spans="1:17">
      <c r="A1024" s="10"/>
      <c r="B1024" s="10"/>
      <c r="C1024" s="28"/>
      <c r="D1024" s="10"/>
      <c r="E1024" s="10"/>
      <c r="F1024" s="11"/>
      <c r="G1024" s="11"/>
      <c r="H1024" s="11"/>
      <c r="I1024" s="11"/>
      <c r="J1024" s="11"/>
      <c r="K1024" s="11"/>
      <c r="L1024" s="11"/>
      <c r="M1024" s="11"/>
      <c r="N1024" s="11"/>
      <c r="O1024" s="11"/>
      <c r="P1024" s="10"/>
      <c r="Q1024" s="10"/>
    </row>
    <row r="1025" spans="1:17">
      <c r="A1025" s="10"/>
      <c r="B1025" s="10"/>
      <c r="C1025" s="28"/>
      <c r="D1025" s="10"/>
      <c r="E1025" s="10"/>
      <c r="F1025" s="11"/>
      <c r="G1025" s="11"/>
      <c r="H1025" s="11"/>
      <c r="I1025" s="11"/>
      <c r="J1025" s="11"/>
      <c r="K1025" s="11"/>
      <c r="L1025" s="11"/>
      <c r="M1025" s="11"/>
      <c r="N1025" s="11"/>
      <c r="O1025" s="11"/>
      <c r="P1025" s="10"/>
      <c r="Q1025" s="10"/>
    </row>
    <row r="1026" spans="1:17">
      <c r="A1026" s="10"/>
      <c r="B1026" s="10"/>
      <c r="C1026" s="28"/>
      <c r="D1026" s="10"/>
      <c r="E1026" s="10"/>
      <c r="F1026" s="11"/>
      <c r="G1026" s="11"/>
      <c r="H1026" s="11"/>
      <c r="I1026" s="11"/>
      <c r="J1026" s="11"/>
      <c r="K1026" s="11"/>
      <c r="L1026" s="11"/>
      <c r="M1026" s="11"/>
      <c r="N1026" s="11"/>
      <c r="O1026" s="11"/>
      <c r="P1026" s="10"/>
      <c r="Q1026" s="10"/>
    </row>
    <row r="1027" spans="1:17">
      <c r="A1027" s="10"/>
      <c r="B1027" s="10"/>
      <c r="C1027" s="28"/>
      <c r="D1027" s="10"/>
      <c r="E1027" s="10"/>
      <c r="F1027" s="11"/>
      <c r="G1027" s="11"/>
      <c r="H1027" s="11"/>
      <c r="I1027" s="11"/>
      <c r="J1027" s="11"/>
      <c r="K1027" s="11"/>
      <c r="L1027" s="11"/>
      <c r="M1027" s="11"/>
      <c r="N1027" s="11"/>
      <c r="O1027" s="11"/>
      <c r="P1027" s="10"/>
      <c r="Q1027" s="10"/>
    </row>
    <row r="1028" spans="1:17">
      <c r="A1028" s="10"/>
      <c r="B1028" s="10"/>
      <c r="C1028" s="28"/>
      <c r="D1028" s="10"/>
      <c r="E1028" s="10"/>
      <c r="F1028" s="11"/>
      <c r="G1028" s="11"/>
      <c r="H1028" s="11"/>
      <c r="I1028" s="11"/>
      <c r="J1028" s="11"/>
      <c r="K1028" s="11"/>
      <c r="L1028" s="11"/>
      <c r="M1028" s="11"/>
      <c r="N1028" s="11"/>
      <c r="O1028" s="11"/>
      <c r="P1028" s="10"/>
      <c r="Q1028" s="10"/>
    </row>
    <row r="1029" spans="1:17">
      <c r="A1029" s="10"/>
      <c r="B1029" s="10"/>
      <c r="C1029" s="28"/>
      <c r="D1029" s="10"/>
      <c r="E1029" s="10"/>
      <c r="F1029" s="11"/>
      <c r="G1029" s="11"/>
      <c r="H1029" s="11"/>
      <c r="I1029" s="11"/>
      <c r="J1029" s="11"/>
      <c r="K1029" s="11"/>
      <c r="L1029" s="11"/>
      <c r="M1029" s="11"/>
      <c r="N1029" s="11"/>
      <c r="O1029" s="11"/>
      <c r="P1029" s="10"/>
      <c r="Q1029" s="10"/>
    </row>
    <row r="1030" spans="1:17">
      <c r="A1030" s="10"/>
      <c r="B1030" s="10"/>
      <c r="C1030" s="28"/>
      <c r="D1030" s="10"/>
      <c r="E1030" s="10"/>
      <c r="F1030" s="11"/>
      <c r="G1030" s="11"/>
      <c r="H1030" s="11"/>
      <c r="I1030" s="11"/>
      <c r="J1030" s="11"/>
      <c r="K1030" s="11"/>
      <c r="L1030" s="11"/>
      <c r="M1030" s="11"/>
      <c r="N1030" s="11"/>
      <c r="O1030" s="11"/>
      <c r="P1030" s="10"/>
      <c r="Q1030" s="10"/>
    </row>
    <row r="1031" spans="1:17">
      <c r="A1031" s="10"/>
      <c r="B1031" s="10"/>
      <c r="C1031" s="28"/>
      <c r="D1031" s="10"/>
      <c r="E1031" s="10"/>
      <c r="F1031" s="11"/>
      <c r="G1031" s="11"/>
      <c r="H1031" s="11"/>
      <c r="I1031" s="11"/>
      <c r="J1031" s="11"/>
      <c r="K1031" s="11"/>
      <c r="L1031" s="11"/>
      <c r="M1031" s="11"/>
      <c r="N1031" s="11"/>
      <c r="O1031" s="11"/>
      <c r="P1031" s="10"/>
      <c r="Q1031" s="10"/>
    </row>
    <row r="1032" spans="1:17">
      <c r="A1032" s="10"/>
      <c r="B1032" s="10"/>
      <c r="C1032" s="28"/>
      <c r="D1032" s="10"/>
      <c r="E1032" s="10"/>
      <c r="F1032" s="11"/>
      <c r="G1032" s="11"/>
      <c r="H1032" s="11"/>
      <c r="I1032" s="11"/>
      <c r="J1032" s="11"/>
      <c r="K1032" s="11"/>
      <c r="L1032" s="11"/>
      <c r="M1032" s="11"/>
      <c r="N1032" s="11"/>
      <c r="O1032" s="11"/>
      <c r="P1032" s="10"/>
      <c r="Q1032" s="10"/>
    </row>
    <row r="1033" spans="1:17">
      <c r="A1033" s="10"/>
      <c r="B1033" s="10"/>
      <c r="C1033" s="28"/>
      <c r="D1033" s="10"/>
      <c r="E1033" s="10"/>
      <c r="F1033" s="11"/>
      <c r="G1033" s="11"/>
      <c r="H1033" s="11"/>
      <c r="I1033" s="11"/>
      <c r="J1033" s="11"/>
      <c r="K1033" s="11"/>
      <c r="L1033" s="11"/>
      <c r="M1033" s="11"/>
      <c r="N1033" s="11"/>
      <c r="O1033" s="11"/>
      <c r="P1033" s="10"/>
      <c r="Q1033" s="10"/>
    </row>
    <row r="1034" spans="1:17">
      <c r="A1034" s="10"/>
      <c r="B1034" s="10"/>
      <c r="C1034" s="28"/>
      <c r="D1034" s="10"/>
      <c r="E1034" s="10"/>
      <c r="F1034" s="11"/>
      <c r="G1034" s="11"/>
      <c r="H1034" s="11"/>
      <c r="I1034" s="11"/>
      <c r="J1034" s="11"/>
      <c r="K1034" s="11"/>
      <c r="L1034" s="11"/>
      <c r="M1034" s="11"/>
      <c r="N1034" s="11"/>
      <c r="O1034" s="11"/>
      <c r="P1034" s="10"/>
      <c r="Q1034" s="10"/>
    </row>
    <row r="1035" spans="1:17">
      <c r="A1035" s="10"/>
      <c r="B1035" s="10"/>
      <c r="C1035" s="28"/>
      <c r="D1035" s="10"/>
      <c r="E1035" s="10"/>
      <c r="F1035" s="11"/>
      <c r="G1035" s="11"/>
      <c r="H1035" s="11"/>
      <c r="I1035" s="11"/>
      <c r="J1035" s="11"/>
      <c r="K1035" s="11"/>
      <c r="L1035" s="11"/>
      <c r="M1035" s="11"/>
      <c r="N1035" s="11"/>
      <c r="O1035" s="11"/>
      <c r="P1035" s="10"/>
      <c r="Q1035" s="10"/>
    </row>
    <row r="1036" spans="1:17">
      <c r="A1036" s="10"/>
      <c r="B1036" s="10"/>
      <c r="C1036" s="28"/>
      <c r="D1036" s="10"/>
      <c r="E1036" s="10"/>
      <c r="F1036" s="11"/>
      <c r="G1036" s="11"/>
      <c r="H1036" s="11"/>
      <c r="I1036" s="11"/>
      <c r="J1036" s="11"/>
      <c r="K1036" s="11"/>
      <c r="L1036" s="11"/>
      <c r="M1036" s="11"/>
      <c r="N1036" s="11"/>
      <c r="O1036" s="11"/>
      <c r="P1036" s="10"/>
      <c r="Q1036" s="10"/>
    </row>
    <row r="1037" spans="1:17">
      <c r="A1037" s="10"/>
      <c r="B1037" s="10"/>
      <c r="C1037" s="28"/>
      <c r="D1037" s="10"/>
      <c r="E1037" s="10"/>
      <c r="F1037" s="11"/>
      <c r="G1037" s="11"/>
      <c r="H1037" s="11"/>
      <c r="I1037" s="11"/>
      <c r="J1037" s="11"/>
      <c r="K1037" s="11"/>
      <c r="L1037" s="11"/>
      <c r="M1037" s="11"/>
      <c r="N1037" s="11"/>
      <c r="O1037" s="11"/>
      <c r="P1037" s="10"/>
      <c r="Q1037" s="10"/>
    </row>
    <row r="1038" spans="1:17">
      <c r="A1038" s="10"/>
      <c r="B1038" s="10"/>
      <c r="C1038" s="28"/>
      <c r="D1038" s="10"/>
      <c r="E1038" s="10"/>
      <c r="F1038" s="11"/>
      <c r="G1038" s="11"/>
      <c r="H1038" s="11"/>
      <c r="I1038" s="11"/>
      <c r="J1038" s="11"/>
      <c r="K1038" s="11"/>
      <c r="L1038" s="11"/>
      <c r="M1038" s="11"/>
      <c r="N1038" s="11"/>
      <c r="O1038" s="11"/>
      <c r="P1038" s="10"/>
      <c r="Q1038" s="10"/>
    </row>
    <row r="1039" spans="1:17">
      <c r="A1039" s="10"/>
      <c r="B1039" s="10"/>
      <c r="C1039" s="28"/>
      <c r="D1039" s="10"/>
      <c r="E1039" s="10"/>
      <c r="F1039" s="11"/>
      <c r="G1039" s="11"/>
      <c r="H1039" s="11"/>
      <c r="I1039" s="11"/>
      <c r="J1039" s="11"/>
      <c r="K1039" s="11"/>
      <c r="L1039" s="11"/>
      <c r="M1039" s="11"/>
      <c r="N1039" s="11"/>
      <c r="O1039" s="11"/>
      <c r="P1039" s="10"/>
      <c r="Q1039" s="10"/>
    </row>
    <row r="1040" spans="1:17">
      <c r="A1040" s="10"/>
      <c r="B1040" s="10"/>
      <c r="C1040" s="28"/>
      <c r="D1040" s="10"/>
      <c r="E1040" s="10"/>
      <c r="F1040" s="11"/>
      <c r="G1040" s="11"/>
      <c r="H1040" s="11"/>
      <c r="I1040" s="11"/>
      <c r="J1040" s="11"/>
      <c r="K1040" s="11"/>
      <c r="L1040" s="11"/>
      <c r="M1040" s="11"/>
      <c r="N1040" s="11"/>
      <c r="O1040" s="11"/>
      <c r="P1040" s="10"/>
      <c r="Q1040" s="10"/>
    </row>
    <row r="1041" spans="1:17">
      <c r="A1041" s="10"/>
      <c r="B1041" s="10"/>
      <c r="C1041" s="28"/>
      <c r="D1041" s="10"/>
      <c r="E1041" s="10"/>
      <c r="F1041" s="11"/>
      <c r="G1041" s="11"/>
      <c r="H1041" s="11"/>
      <c r="I1041" s="11"/>
      <c r="J1041" s="11"/>
      <c r="K1041" s="11"/>
      <c r="L1041" s="11"/>
      <c r="M1041" s="11"/>
      <c r="N1041" s="11"/>
      <c r="O1041" s="11"/>
      <c r="P1041" s="10"/>
      <c r="Q1041" s="10"/>
    </row>
    <row r="1042" spans="1:17">
      <c r="A1042" s="10"/>
      <c r="B1042" s="10"/>
      <c r="C1042" s="28"/>
      <c r="D1042" s="10"/>
      <c r="E1042" s="10"/>
      <c r="F1042" s="11"/>
      <c r="G1042" s="11"/>
      <c r="H1042" s="11"/>
      <c r="I1042" s="11"/>
      <c r="J1042" s="11"/>
      <c r="K1042" s="11"/>
      <c r="L1042" s="11"/>
      <c r="M1042" s="11"/>
      <c r="N1042" s="11"/>
      <c r="O1042" s="11"/>
      <c r="P1042" s="10"/>
      <c r="Q1042" s="10"/>
    </row>
    <row r="1043" spans="1:17">
      <c r="A1043" s="10"/>
      <c r="B1043" s="10"/>
      <c r="C1043" s="28"/>
      <c r="D1043" s="10"/>
      <c r="E1043" s="10"/>
      <c r="F1043" s="11"/>
      <c r="G1043" s="11"/>
      <c r="H1043" s="11"/>
      <c r="I1043" s="11"/>
      <c r="J1043" s="11"/>
      <c r="K1043" s="11"/>
      <c r="L1043" s="11"/>
      <c r="M1043" s="11"/>
      <c r="N1043" s="11"/>
      <c r="O1043" s="11"/>
      <c r="P1043" s="10"/>
      <c r="Q1043" s="10"/>
    </row>
    <row r="1044" spans="1:17">
      <c r="A1044" s="10"/>
      <c r="B1044" s="10"/>
      <c r="C1044" s="28"/>
      <c r="D1044" s="10"/>
      <c r="E1044" s="10"/>
      <c r="F1044" s="11"/>
      <c r="G1044" s="11"/>
      <c r="H1044" s="11"/>
      <c r="I1044" s="11"/>
      <c r="J1044" s="11"/>
      <c r="K1044" s="11"/>
      <c r="L1044" s="11"/>
      <c r="M1044" s="11"/>
      <c r="N1044" s="11"/>
      <c r="O1044" s="11"/>
      <c r="P1044" s="10"/>
      <c r="Q1044" s="10"/>
    </row>
    <row r="1045" spans="1:17">
      <c r="A1045" s="10"/>
      <c r="B1045" s="10"/>
      <c r="C1045" s="28"/>
      <c r="D1045" s="10"/>
      <c r="E1045" s="10"/>
      <c r="F1045" s="11"/>
      <c r="G1045" s="11"/>
      <c r="H1045" s="11"/>
      <c r="I1045" s="11"/>
      <c r="J1045" s="11"/>
      <c r="K1045" s="11"/>
      <c r="L1045" s="11"/>
      <c r="M1045" s="11"/>
      <c r="N1045" s="11"/>
      <c r="O1045" s="11"/>
      <c r="P1045" s="10"/>
      <c r="Q1045" s="10"/>
    </row>
    <row r="1046" spans="1:17">
      <c r="A1046" s="10"/>
      <c r="B1046" s="10"/>
      <c r="C1046" s="28"/>
      <c r="D1046" s="10"/>
      <c r="E1046" s="10"/>
      <c r="F1046" s="11"/>
      <c r="G1046" s="11"/>
      <c r="H1046" s="11"/>
      <c r="I1046" s="11"/>
      <c r="J1046" s="11"/>
      <c r="K1046" s="11"/>
      <c r="L1046" s="11"/>
      <c r="M1046" s="11"/>
      <c r="N1046" s="11"/>
      <c r="O1046" s="11"/>
      <c r="P1046" s="10"/>
      <c r="Q1046" s="10"/>
    </row>
    <row r="1047" spans="1:17">
      <c r="A1047" s="10"/>
      <c r="B1047" s="10"/>
      <c r="C1047" s="28"/>
      <c r="D1047" s="10"/>
      <c r="E1047" s="10"/>
      <c r="F1047" s="11"/>
      <c r="G1047" s="11"/>
      <c r="H1047" s="11"/>
      <c r="I1047" s="11"/>
      <c r="J1047" s="11"/>
      <c r="K1047" s="11"/>
      <c r="L1047" s="11"/>
      <c r="M1047" s="11"/>
      <c r="N1047" s="11"/>
      <c r="O1047" s="11"/>
      <c r="P1047" s="10"/>
      <c r="Q1047" s="10"/>
    </row>
    <row r="1048" spans="1:17">
      <c r="A1048" s="10"/>
      <c r="B1048" s="10"/>
      <c r="C1048" s="28"/>
      <c r="D1048" s="10"/>
      <c r="E1048" s="10"/>
      <c r="F1048" s="11"/>
      <c r="G1048" s="11"/>
      <c r="H1048" s="11"/>
      <c r="I1048" s="11"/>
      <c r="J1048" s="11"/>
      <c r="K1048" s="11"/>
      <c r="L1048" s="11"/>
      <c r="M1048" s="11"/>
      <c r="N1048" s="11"/>
      <c r="O1048" s="11"/>
      <c r="P1048" s="10"/>
      <c r="Q1048" s="10"/>
    </row>
    <row r="1049" spans="1:17">
      <c r="A1049" s="10"/>
      <c r="B1049" s="10"/>
      <c r="C1049" s="28"/>
      <c r="D1049" s="10"/>
      <c r="E1049" s="10"/>
      <c r="F1049" s="11"/>
      <c r="G1049" s="11"/>
      <c r="H1049" s="11"/>
      <c r="I1049" s="11"/>
      <c r="J1049" s="11"/>
      <c r="K1049" s="11"/>
      <c r="L1049" s="11"/>
      <c r="M1049" s="11"/>
      <c r="N1049" s="11"/>
      <c r="O1049" s="11"/>
      <c r="P1049" s="10"/>
      <c r="Q1049" s="10"/>
    </row>
    <row r="1050" spans="1:17">
      <c r="A1050" s="10"/>
      <c r="B1050" s="10"/>
      <c r="C1050" s="28"/>
      <c r="D1050" s="10"/>
      <c r="E1050" s="10"/>
      <c r="F1050" s="11"/>
      <c r="G1050" s="11"/>
      <c r="H1050" s="11"/>
      <c r="I1050" s="11"/>
      <c r="J1050" s="11"/>
      <c r="K1050" s="11"/>
      <c r="L1050" s="11"/>
      <c r="M1050" s="11"/>
      <c r="N1050" s="11"/>
      <c r="O1050" s="11"/>
      <c r="P1050" s="10"/>
      <c r="Q1050" s="10"/>
    </row>
    <row r="1051" spans="1:17">
      <c r="A1051" s="10"/>
      <c r="B1051" s="10"/>
      <c r="C1051" s="28"/>
      <c r="D1051" s="10"/>
      <c r="E1051" s="10"/>
      <c r="F1051" s="11"/>
      <c r="G1051" s="11"/>
      <c r="H1051" s="11"/>
      <c r="I1051" s="11"/>
      <c r="J1051" s="11"/>
      <c r="K1051" s="11"/>
      <c r="L1051" s="11"/>
      <c r="M1051" s="11"/>
      <c r="N1051" s="11"/>
      <c r="O1051" s="11"/>
      <c r="P1051" s="10"/>
      <c r="Q1051" s="10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20"/>
  <sheetViews>
    <sheetView topLeftCell="M1" workbookViewId="0">
      <selection activeCell="W2" sqref="W2"/>
    </sheetView>
  </sheetViews>
  <sheetFormatPr defaultColWidth="8.725" defaultRowHeight="13.5"/>
  <cols>
    <col min="1" max="2" width="18.5416666666667" customWidth="1"/>
    <col min="3" max="3" width="32.5" customWidth="1"/>
    <col min="4" max="4" width="96.1833333333333" customWidth="1"/>
    <col min="5" max="5" width="24.1833333333333" customWidth="1"/>
    <col min="6" max="6" width="9.54166666666667" customWidth="1"/>
    <col min="7" max="7" width="15.1833333333333" customWidth="1"/>
    <col min="8" max="9" width="17.3666666666667" style="24" customWidth="1"/>
    <col min="10" max="10" width="20.8166666666667" style="24" customWidth="1"/>
    <col min="11" max="11" width="14" style="24" customWidth="1"/>
    <col min="12" max="12" width="19.6333333333333" style="24" customWidth="1"/>
    <col min="13" max="13" width="23" style="24" customWidth="1"/>
    <col min="14" max="14" width="19.6333333333333" style="24" customWidth="1"/>
    <col min="15" max="15" width="24.1833333333333" style="24" customWidth="1"/>
    <col min="16" max="16" width="24.1833333333333" style="4" customWidth="1"/>
    <col min="17" max="17" width="27.5416666666667" style="4" customWidth="1"/>
    <col min="18" max="18" width="21.9083333333333" style="4" customWidth="1"/>
    <col min="19" max="19" width="25.275" style="4" customWidth="1"/>
    <col min="20" max="21" width="21.9083333333333" style="4" customWidth="1"/>
    <col min="22" max="22" width="23.5" style="4" customWidth="1"/>
  </cols>
  <sheetData>
    <row r="1" spans="1:23">
      <c r="A1" t="s">
        <v>82</v>
      </c>
      <c r="B1" t="s">
        <v>94</v>
      </c>
      <c r="C1" t="s">
        <v>95</v>
      </c>
      <c r="D1" t="s">
        <v>96</v>
      </c>
      <c r="E1" t="s">
        <v>83</v>
      </c>
      <c r="F1" t="s">
        <v>97</v>
      </c>
      <c r="G1" t="s">
        <v>98</v>
      </c>
      <c r="H1" s="24" t="s">
        <v>99</v>
      </c>
      <c r="I1" s="24" t="s">
        <v>100</v>
      </c>
      <c r="J1" s="24" t="s">
        <v>101</v>
      </c>
      <c r="K1" s="24" t="s">
        <v>102</v>
      </c>
      <c r="L1" s="24" t="s">
        <v>103</v>
      </c>
      <c r="M1" s="24" t="s">
        <v>104</v>
      </c>
      <c r="N1" s="24" t="s">
        <v>105</v>
      </c>
      <c r="O1" s="24" t="s">
        <v>106</v>
      </c>
      <c r="P1" s="4" t="s">
        <v>107</v>
      </c>
      <c r="Q1" s="4" t="s">
        <v>108</v>
      </c>
      <c r="R1" s="4" t="s">
        <v>109</v>
      </c>
      <c r="S1" s="4" t="s">
        <v>110</v>
      </c>
      <c r="T1" s="4" t="s">
        <v>111</v>
      </c>
      <c r="U1" s="4" t="s">
        <v>112</v>
      </c>
      <c r="V1" s="4" t="s">
        <v>113</v>
      </c>
      <c r="W1" s="25">
        <f>营销智投服务费!F2</f>
        <v>0</v>
      </c>
    </row>
    <row r="2" spans="1:23">
      <c r="H2" s="26"/>
      <c r="J2" s="26"/>
      <c r="M2" s="26"/>
      <c r="O2" s="26"/>
      <c r="P2" s="4">
        <f>G2*$W$1</f>
        <v>0</v>
      </c>
      <c r="Q2" s="4">
        <f>H2*$W$1</f>
        <v>0</v>
      </c>
      <c r="R2" s="4">
        <f>J2*$W$1</f>
        <v>0</v>
      </c>
      <c r="S2" s="1">
        <f>K2*$W$1</f>
        <v>0</v>
      </c>
      <c r="T2" s="4">
        <f>L2*$W$1</f>
        <v>0</v>
      </c>
      <c r="U2" s="1">
        <f>M2*$W$1</f>
        <v>0</v>
      </c>
      <c r="V2" s="4">
        <f>N2*$W$1</f>
        <v>0</v>
      </c>
    </row>
    <row r="3" spans="1:23">
      <c r="H3" s="26"/>
      <c r="J3" s="26"/>
      <c r="M3" s="26"/>
      <c r="O3" s="26"/>
      <c r="S3" s="1"/>
      <c r="U3" s="1"/>
    </row>
    <row r="4" spans="1:23">
      <c r="H4" s="26"/>
      <c r="J4" s="26"/>
      <c r="M4" s="26"/>
      <c r="O4" s="26"/>
      <c r="S4" s="1"/>
      <c r="U4" s="1"/>
    </row>
    <row r="5" spans="1:23">
      <c r="H5" s="26"/>
      <c r="J5" s="26"/>
      <c r="M5" s="26"/>
      <c r="O5" s="26"/>
      <c r="S5" s="1"/>
      <c r="U5" s="1"/>
    </row>
    <row r="6" spans="1:23">
      <c r="H6" s="26"/>
      <c r="J6" s="26"/>
      <c r="M6" s="26"/>
      <c r="O6" s="26"/>
      <c r="S6" s="1"/>
      <c r="U6" s="1"/>
    </row>
    <row r="7" spans="1:23">
      <c r="H7" s="26"/>
      <c r="J7" s="26"/>
      <c r="M7" s="26"/>
      <c r="O7" s="26"/>
      <c r="S7" s="1"/>
      <c r="U7" s="1"/>
    </row>
    <row r="8" spans="1:23">
      <c r="H8" s="26"/>
      <c r="J8" s="26"/>
      <c r="M8" s="26"/>
      <c r="O8" s="26"/>
      <c r="S8" s="1"/>
      <c r="U8" s="1"/>
    </row>
    <row r="9" spans="1:23">
      <c r="H9" s="26"/>
      <c r="J9" s="26"/>
      <c r="M9" s="26"/>
      <c r="O9" s="26"/>
      <c r="S9" s="1"/>
      <c r="U9" s="1"/>
    </row>
    <row r="10" spans="1:23">
      <c r="H10" s="26"/>
      <c r="J10" s="26"/>
      <c r="M10" s="26"/>
      <c r="O10" s="26"/>
      <c r="S10" s="1"/>
      <c r="U10" s="1"/>
    </row>
    <row r="11" spans="1:23">
      <c r="H11" s="26"/>
      <c r="J11" s="26"/>
      <c r="M11" s="26"/>
      <c r="O11" s="26"/>
      <c r="S11" s="1"/>
      <c r="U11" s="1"/>
    </row>
    <row r="12" spans="1:23">
      <c r="H12" s="26"/>
      <c r="J12" s="26"/>
      <c r="M12" s="26"/>
      <c r="O12" s="26"/>
      <c r="S12" s="1"/>
      <c r="U12" s="1"/>
    </row>
    <row r="13" spans="1:23">
      <c r="H13" s="26"/>
      <c r="J13" s="26"/>
      <c r="M13" s="26"/>
      <c r="O13" s="26"/>
      <c r="S13" s="1"/>
      <c r="U13" s="1"/>
    </row>
    <row r="14" spans="1:23">
      <c r="H14" s="26"/>
      <c r="J14" s="26"/>
      <c r="M14" s="26"/>
      <c r="O14" s="26"/>
      <c r="S14" s="1"/>
      <c r="U14" s="1"/>
    </row>
    <row r="15" spans="1:23">
      <c r="H15" s="26"/>
      <c r="J15" s="26"/>
      <c r="M15" s="26"/>
      <c r="O15" s="26"/>
      <c r="S15" s="1"/>
      <c r="U15" s="1"/>
    </row>
    <row r="16" spans="1:23">
      <c r="H16" s="26"/>
      <c r="J16" s="26"/>
      <c r="M16" s="26"/>
      <c r="O16" s="26"/>
      <c r="S16" s="1"/>
      <c r="U16" s="1"/>
    </row>
    <row r="17" spans="8:21">
      <c r="H17" s="26"/>
      <c r="J17" s="26"/>
      <c r="M17" s="26"/>
      <c r="O17" s="26"/>
      <c r="S17" s="1"/>
      <c r="U17" s="1"/>
    </row>
    <row r="18" spans="8:21">
      <c r="H18" s="26"/>
      <c r="J18" s="26"/>
      <c r="M18" s="26"/>
      <c r="O18" s="26"/>
      <c r="S18" s="1"/>
      <c r="U18" s="1"/>
    </row>
    <row r="19" spans="8:21">
      <c r="H19" s="26"/>
      <c r="J19" s="26"/>
      <c r="M19" s="26"/>
      <c r="O19" s="26"/>
      <c r="S19" s="1"/>
      <c r="U19" s="1"/>
    </row>
    <row r="20" spans="8:21">
      <c r="H20" s="26"/>
      <c r="J20" s="26"/>
      <c r="M20" s="26"/>
      <c r="O20" s="26"/>
      <c r="S20" s="1"/>
      <c r="U20" s="1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"/>
  <sheetViews>
    <sheetView workbookViewId="0">
      <selection activeCell="T1" sqref="T1"/>
    </sheetView>
  </sheetViews>
  <sheetFormatPr defaultColWidth="8.725" defaultRowHeight="13.5" outlineLevelRow="1"/>
  <cols>
    <col min="16" max="16" width="9.54166666666667"/>
  </cols>
  <sheetData>
    <row r="1" spans="1:30">
      <c r="P1" s="3"/>
      <c r="T1" s="1">
        <f>SUM(T3:T1048574)</f>
        <v>0</v>
      </c>
    </row>
    <row r="2" s="20" customFormat="1" ht="40.5" spans="1:30">
      <c r="A2" s="23" t="s">
        <v>114</v>
      </c>
      <c r="B2" s="23" t="s">
        <v>115</v>
      </c>
      <c r="C2" s="23" t="s">
        <v>116</v>
      </c>
      <c r="D2" s="23" t="s">
        <v>117</v>
      </c>
      <c r="E2" s="23" t="s">
        <v>118</v>
      </c>
      <c r="F2" s="23" t="s">
        <v>119</v>
      </c>
      <c r="G2" s="23" t="s">
        <v>120</v>
      </c>
      <c r="H2" s="23" t="s">
        <v>121</v>
      </c>
      <c r="I2" s="23" t="s">
        <v>122</v>
      </c>
      <c r="J2" s="23" t="s">
        <v>123</v>
      </c>
      <c r="K2" s="23" t="s">
        <v>124</v>
      </c>
      <c r="L2" s="23" t="s">
        <v>125</v>
      </c>
      <c r="M2" s="23" t="s">
        <v>126</v>
      </c>
      <c r="N2" s="23" t="s">
        <v>127</v>
      </c>
      <c r="O2" s="23" t="s">
        <v>128</v>
      </c>
      <c r="P2" s="23" t="s">
        <v>129</v>
      </c>
      <c r="Q2" s="23" t="s">
        <v>130</v>
      </c>
      <c r="R2" s="23" t="s">
        <v>131</v>
      </c>
      <c r="S2" s="23" t="s">
        <v>132</v>
      </c>
      <c r="T2" s="23" t="s">
        <v>133</v>
      </c>
      <c r="U2" s="23" t="s">
        <v>134</v>
      </c>
      <c r="V2" s="23" t="s">
        <v>135</v>
      </c>
      <c r="W2" s="23" t="s">
        <v>136</v>
      </c>
      <c r="X2" s="23" t="s">
        <v>137</v>
      </c>
      <c r="Y2" s="23" t="s">
        <v>138</v>
      </c>
      <c r="Z2" s="23" t="s">
        <v>139</v>
      </c>
      <c r="AA2" s="23" t="s">
        <v>140</v>
      </c>
      <c r="AB2" s="23" t="s">
        <v>141</v>
      </c>
      <c r="AC2" s="23" t="s">
        <v>142</v>
      </c>
      <c r="AD2" s="23" t="s">
        <v>143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2"/>
  <sheetViews>
    <sheetView workbookViewId="0">
      <selection activeCell="E1" sqref="E1"/>
    </sheetView>
  </sheetViews>
  <sheetFormatPr defaultColWidth="8.725" defaultRowHeight="13.5" outlineLevelRow="1"/>
  <cols>
    <col min="1" max="1" width="27.5416666666667" customWidth="1"/>
    <col min="2" max="2" width="12.9083333333333" customWidth="1"/>
    <col min="3" max="3" width="8.725" customWidth="1"/>
    <col min="4" max="4" width="17.3666666666667" customWidth="1"/>
    <col min="5" max="5" width="9.54166666666667" customWidth="1"/>
    <col min="6" max="6" width="21.9083333333333" customWidth="1"/>
    <col min="7" max="10" width="8.725" customWidth="1"/>
    <col min="11" max="13" width="21.9083333333333" customWidth="1"/>
    <col min="14" max="14" width="11.8166666666667" customWidth="1"/>
    <col min="15" max="15" width="8.725" customWidth="1"/>
    <col min="16" max="16" width="9.54166666666667" customWidth="1"/>
    <col min="17" max="17" width="35.3666666666667" customWidth="1"/>
    <col min="18" max="18" width="55.6333333333333" customWidth="1"/>
    <col min="19" max="19" width="39.9083333333333" customWidth="1"/>
    <col min="20" max="21" width="16.275" customWidth="1"/>
    <col min="22" max="23" width="8.725" customWidth="1"/>
    <col min="24" max="24" width="7.54166666666667" customWidth="1"/>
    <col min="25" max="32" width="8.725" customWidth="1"/>
    <col min="33" max="33" width="6.18333333333333" customWidth="1"/>
    <col min="34" max="34" width="17.3666666666667" customWidth="1"/>
    <col min="35" max="45" width="8.725" customWidth="1"/>
    <col min="46" max="49" width="10.8166666666667" customWidth="1"/>
    <col min="50" max="51" width="8.725" customWidth="1"/>
  </cols>
  <sheetData>
    <row r="1" spans="1:51">
      <c r="B1" s="8" t="s">
        <v>144</v>
      </c>
      <c r="D1" s="21" t="s">
        <v>145</v>
      </c>
      <c r="E1" s="4">
        <f ca="1">SUMIF(B:B,B1,H3:H1048576)</f>
        <v>0</v>
      </c>
      <c r="F1" s="21" t="s">
        <v>146</v>
      </c>
      <c r="G1" s="4">
        <f ca="1">H1-E1</f>
        <v>0</v>
      </c>
      <c r="H1" s="4">
        <f>SUBTOTAL(9,H3:H51)</f>
        <v>0</v>
      </c>
    </row>
    <row r="2" s="20" customFormat="1" ht="56.25" spans="1:51">
      <c r="A2" s="22" t="s">
        <v>147</v>
      </c>
      <c r="B2" s="22" t="s">
        <v>125</v>
      </c>
      <c r="C2" s="22" t="s">
        <v>148</v>
      </c>
      <c r="D2" s="22" t="s">
        <v>149</v>
      </c>
      <c r="E2" s="22" t="s">
        <v>150</v>
      </c>
      <c r="F2" s="22" t="s">
        <v>151</v>
      </c>
      <c r="G2" s="22" t="s">
        <v>152</v>
      </c>
      <c r="H2" s="22" t="s">
        <v>153</v>
      </c>
      <c r="I2" s="22" t="s">
        <v>154</v>
      </c>
      <c r="J2" s="22" t="s">
        <v>155</v>
      </c>
      <c r="K2" s="22" t="s">
        <v>156</v>
      </c>
      <c r="L2" s="22" t="s">
        <v>157</v>
      </c>
      <c r="M2" s="22" t="s">
        <v>158</v>
      </c>
      <c r="N2" s="22" t="s">
        <v>159</v>
      </c>
      <c r="O2" s="22" t="s">
        <v>160</v>
      </c>
      <c r="P2" s="22" t="s">
        <v>161</v>
      </c>
      <c r="Q2" s="22" t="s">
        <v>162</v>
      </c>
      <c r="R2" s="22" t="s">
        <v>163</v>
      </c>
      <c r="S2" s="22" t="s">
        <v>164</v>
      </c>
      <c r="T2" s="22" t="s">
        <v>165</v>
      </c>
      <c r="U2" s="22" t="s">
        <v>166</v>
      </c>
      <c r="V2" s="22" t="s">
        <v>167</v>
      </c>
      <c r="W2" s="22" t="s">
        <v>168</v>
      </c>
      <c r="X2" s="22" t="s">
        <v>169</v>
      </c>
      <c r="Y2" s="22" t="s">
        <v>170</v>
      </c>
      <c r="Z2" s="22" t="s">
        <v>171</v>
      </c>
      <c r="AA2" s="22" t="s">
        <v>172</v>
      </c>
      <c r="AB2" s="22" t="s">
        <v>173</v>
      </c>
      <c r="AC2" s="22" t="s">
        <v>174</v>
      </c>
      <c r="AD2" s="22" t="s">
        <v>175</v>
      </c>
      <c r="AE2" s="22" t="s">
        <v>176</v>
      </c>
      <c r="AF2" s="22" t="s">
        <v>177</v>
      </c>
      <c r="AG2" s="22" t="s">
        <v>178</v>
      </c>
      <c r="AH2" s="22" t="s">
        <v>179</v>
      </c>
      <c r="AI2" s="22" t="s">
        <v>180</v>
      </c>
      <c r="AJ2" s="22" t="s">
        <v>181</v>
      </c>
      <c r="AK2" s="22" t="s">
        <v>182</v>
      </c>
      <c r="AL2" s="22" t="s">
        <v>183</v>
      </c>
      <c r="AM2" s="22" t="s">
        <v>184</v>
      </c>
      <c r="AN2" s="22" t="s">
        <v>185</v>
      </c>
      <c r="AO2" s="22" t="s">
        <v>186</v>
      </c>
      <c r="AP2" s="22" t="s">
        <v>187</v>
      </c>
      <c r="AQ2" s="22" t="s">
        <v>188</v>
      </c>
      <c r="AR2" s="22" t="s">
        <v>189</v>
      </c>
      <c r="AS2" s="22" t="s">
        <v>190</v>
      </c>
      <c r="AT2" s="22" t="s">
        <v>191</v>
      </c>
      <c r="AU2" s="22" t="s">
        <v>192</v>
      </c>
      <c r="AV2" s="22" t="s">
        <v>193</v>
      </c>
      <c r="AW2" s="22" t="s">
        <v>194</v>
      </c>
      <c r="AX2" s="22" t="s">
        <v>195</v>
      </c>
      <c r="AY2" s="22" t="s">
        <v>196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N14:AF24"/>
  <sheetViews>
    <sheetView zoomScale="80" zoomScaleNormal="80" workbookViewId="0">
      <selection activeCell="AI17" sqref="AI17"/>
    </sheetView>
  </sheetViews>
  <sheetFormatPr defaultColWidth="9" defaultRowHeight="13.5"/>
  <cols>
    <col min="1" max="13" width="9" style="10"/>
    <col min="14" max="14" width="12.875" style="10" customWidth="1"/>
    <col min="15" max="15" width="9" style="10"/>
    <col min="16" max="16" width="20.625" style="10" customWidth="1"/>
    <col min="17" max="17" width="9.375" style="10"/>
    <col min="18" max="19" width="9.25833333333333" style="10"/>
    <col min="20" max="21" width="10.125" style="10"/>
    <col min="22" max="22" width="9.5" style="10" customWidth="1"/>
    <col min="23" max="23" width="10.125" style="11" customWidth="1"/>
    <col min="24" max="29" width="10.125" style="10"/>
    <col min="30" max="30" width="9" style="10"/>
    <col min="31" max="31" width="9.25833333333333" style="10"/>
    <col min="32" max="16384" width="9" style="10"/>
  </cols>
  <sheetData>
    <row r="14" ht="16.5" spans="15:32">
      <c r="P14" s="12"/>
      <c r="Q14" s="12"/>
      <c r="R14" s="12"/>
      <c r="S14" s="12"/>
      <c r="T14" s="12"/>
      <c r="U14" s="12"/>
      <c r="V14" s="12"/>
      <c r="AF14" s="12" t="s">
        <v>197</v>
      </c>
    </row>
    <row r="15" ht="16.5" spans="15:32">
      <c r="P15" s="12"/>
      <c r="Q15" s="12" t="s">
        <v>198</v>
      </c>
      <c r="R15" s="12" t="s">
        <v>199</v>
      </c>
      <c r="S15" s="12" t="s">
        <v>199</v>
      </c>
      <c r="T15" s="12" t="s">
        <v>199</v>
      </c>
      <c r="U15" s="12" t="s">
        <v>199</v>
      </c>
      <c r="V15" s="12" t="s">
        <v>199</v>
      </c>
      <c r="W15" s="12" t="s">
        <v>199</v>
      </c>
      <c r="X15" s="12" t="s">
        <v>199</v>
      </c>
      <c r="Y15" s="12" t="s">
        <v>199</v>
      </c>
      <c r="Z15" s="12" t="s">
        <v>199</v>
      </c>
      <c r="AA15" s="12" t="s">
        <v>199</v>
      </c>
      <c r="AB15" s="12" t="s">
        <v>199</v>
      </c>
      <c r="AC15" s="12" t="s">
        <v>199</v>
      </c>
      <c r="AD15" s="12" t="s">
        <v>200</v>
      </c>
      <c r="AE15" s="12" t="s">
        <v>200</v>
      </c>
      <c r="AF15" s="12" t="s">
        <v>200</v>
      </c>
    </row>
    <row r="16" ht="16.5" spans="15:32">
      <c r="O16" s="10" t="s">
        <v>6</v>
      </c>
      <c r="P16" s="13" t="s">
        <v>201</v>
      </c>
      <c r="Q16" s="13" t="s">
        <v>202</v>
      </c>
      <c r="R16" s="14" t="s">
        <v>203</v>
      </c>
      <c r="S16" s="14" t="s">
        <v>204</v>
      </c>
      <c r="T16" s="14" t="s">
        <v>205</v>
      </c>
      <c r="U16" s="14" t="s">
        <v>206</v>
      </c>
      <c r="V16" s="12" t="s">
        <v>207</v>
      </c>
      <c r="W16" s="15" t="s">
        <v>208</v>
      </c>
      <c r="X16" s="15" t="s">
        <v>209</v>
      </c>
      <c r="Y16" s="15" t="s">
        <v>210</v>
      </c>
      <c r="Z16" s="15" t="s">
        <v>211</v>
      </c>
      <c r="AA16" s="15" t="s">
        <v>212</v>
      </c>
      <c r="AB16" s="15" t="s">
        <v>213</v>
      </c>
      <c r="AC16" s="15" t="s">
        <v>202</v>
      </c>
      <c r="AD16" s="12" t="s">
        <v>214</v>
      </c>
      <c r="AE16" s="12" t="s">
        <v>215</v>
      </c>
      <c r="AF16" s="12" t="s">
        <v>216</v>
      </c>
    </row>
    <row r="17" ht="16.5" spans="14:32">
      <c r="P17" s="13" t="s">
        <v>217</v>
      </c>
      <c r="Q17" s="13">
        <v>884.99</v>
      </c>
      <c r="R17" s="14">
        <v>699.14</v>
      </c>
      <c r="S17" s="14">
        <v>484.47</v>
      </c>
      <c r="T17" s="14">
        <v>1623.89</v>
      </c>
      <c r="U17" s="14">
        <v>729.66</v>
      </c>
      <c r="V17" s="15">
        <v>767.38</v>
      </c>
      <c r="W17" s="15">
        <v>1194.1</v>
      </c>
      <c r="X17" s="15">
        <v>825.26</v>
      </c>
      <c r="Y17" s="15">
        <v>1320.9</v>
      </c>
      <c r="Z17" s="15">
        <v>1121.3</v>
      </c>
      <c r="AA17" s="15">
        <v>1597.05</v>
      </c>
      <c r="AB17" s="15">
        <v>3273.29</v>
      </c>
      <c r="AC17" s="15">
        <v>774.45</v>
      </c>
      <c r="AD17" s="15">
        <v>656.12</v>
      </c>
      <c r="AE17" s="15"/>
      <c r="AF17" s="15"/>
    </row>
    <row r="18" ht="16.5" spans="14:32">
      <c r="P18" s="13" t="s">
        <v>218</v>
      </c>
      <c r="Q18" s="13">
        <v>597.32</v>
      </c>
      <c r="R18" s="14">
        <v>876.54</v>
      </c>
      <c r="S18" s="14">
        <v>865.38</v>
      </c>
      <c r="T18" s="14">
        <v>1137.19</v>
      </c>
      <c r="U18" s="14">
        <v>1189.09</v>
      </c>
      <c r="V18" s="15">
        <v>811.59</v>
      </c>
      <c r="W18" s="15">
        <v>1147.83</v>
      </c>
      <c r="X18" s="15">
        <v>775.14</v>
      </c>
      <c r="Y18" s="15">
        <v>1241.34</v>
      </c>
      <c r="Z18" s="15">
        <v>997.02</v>
      </c>
      <c r="AA18" s="15">
        <v>1450.47</v>
      </c>
      <c r="AB18" s="15">
        <v>3017.07</v>
      </c>
      <c r="AC18" s="15">
        <v>965.14</v>
      </c>
      <c r="AD18" s="15">
        <v>703.21</v>
      </c>
      <c r="AE18" s="15"/>
      <c r="AF18" s="15"/>
    </row>
    <row r="19" ht="16.5" spans="14:32">
      <c r="P19" s="13" t="s">
        <v>219</v>
      </c>
      <c r="Q19" s="16"/>
      <c r="R19" s="14">
        <f t="shared" ref="R19:AF19" si="0">R18-R20</f>
        <v>402.17</v>
      </c>
      <c r="S19" s="14">
        <f t="shared" si="0"/>
        <v>502.98</v>
      </c>
      <c r="T19" s="14">
        <f t="shared" si="0"/>
        <v>-130.44</v>
      </c>
      <c r="U19" s="14">
        <f t="shared" si="0"/>
        <v>484.4</v>
      </c>
      <c r="V19" s="14">
        <f t="shared" si="0"/>
        <v>83</v>
      </c>
      <c r="W19" s="13">
        <f t="shared" si="0"/>
        <v>-5.60692654035006</v>
      </c>
      <c r="X19" s="13">
        <f t="shared" si="0"/>
        <v>-20.11</v>
      </c>
      <c r="Y19" s="13">
        <f t="shared" si="0"/>
        <v>17.26</v>
      </c>
      <c r="Z19" s="13">
        <f t="shared" si="0"/>
        <v>-74.1300000000001</v>
      </c>
      <c r="AA19" s="13">
        <f t="shared" si="0"/>
        <v>-96.1099999999999</v>
      </c>
      <c r="AB19" s="13">
        <f t="shared" si="0"/>
        <v>-117.67</v>
      </c>
      <c r="AC19" s="13">
        <f t="shared" si="0"/>
        <v>212.44</v>
      </c>
      <c r="AD19" s="13">
        <f t="shared" si="0"/>
        <v>77.5900000000001</v>
      </c>
      <c r="AE19" s="13">
        <f t="shared" si="0"/>
        <v>-779.46</v>
      </c>
      <c r="AF19" s="13">
        <f t="shared" si="0"/>
        <v>0</v>
      </c>
    </row>
    <row r="20" ht="16.5" spans="14:32">
      <c r="N20" s="10" t="s">
        <v>220</v>
      </c>
      <c r="O20" s="10" t="s">
        <v>221</v>
      </c>
      <c r="P20" s="13" t="s">
        <v>222</v>
      </c>
      <c r="Q20" s="16"/>
      <c r="R20" s="15">
        <v>474.37</v>
      </c>
      <c r="S20" s="15">
        <v>362.4</v>
      </c>
      <c r="T20" s="15">
        <v>1267.63</v>
      </c>
      <c r="U20" s="13">
        <v>704.69</v>
      </c>
      <c r="V20" s="13">
        <v>728.59</v>
      </c>
      <c r="W20" s="13">
        <v>1153.43692654035</v>
      </c>
      <c r="X20" s="13">
        <v>795.25</v>
      </c>
      <c r="Y20" s="13">
        <v>1224.08</v>
      </c>
      <c r="Z20" s="13">
        <f>7609.770945/'[1]Aliexpress-mini管报'!G12</f>
        <v>1071.15</v>
      </c>
      <c r="AA20" s="13">
        <f>10975.768944/7.0968</f>
        <v>1546.58</v>
      </c>
      <c r="AB20" s="13">
        <f>22204.93079/'[1]Aliexpress-mini管报'!$G$14</f>
        <v>3134.74</v>
      </c>
      <c r="AC20" s="13">
        <f>5309.47053/'[1]Aliexpress-mini管报'!$G$15</f>
        <v>752.7</v>
      </c>
      <c r="AD20" s="13">
        <f>4378.276446/'[1]Aliexpress-mini管报'!$G$16</f>
        <v>625.62</v>
      </c>
      <c r="AE20" s="13">
        <f>5413.583538/'[1]Aliexpress-mini管报'!$G$17</f>
        <v>779.46</v>
      </c>
      <c r="AF20" s="13"/>
    </row>
    <row r="21" ht="16.5" spans="14:32">
      <c r="P21" s="17" t="s">
        <v>223</v>
      </c>
      <c r="Q21" s="17">
        <f>Q17-Q18</f>
        <v>287.67</v>
      </c>
      <c r="R21" s="18">
        <f t="shared" ref="R21:AF21" si="1">R17-R20</f>
        <v>224.77</v>
      </c>
      <c r="S21" s="18">
        <f t="shared" si="1"/>
        <v>122.07</v>
      </c>
      <c r="T21" s="18">
        <f t="shared" si="1"/>
        <v>356.26</v>
      </c>
      <c r="U21" s="18">
        <f t="shared" si="1"/>
        <v>24.9699999999999</v>
      </c>
      <c r="V21" s="18">
        <f t="shared" si="1"/>
        <v>38.79</v>
      </c>
      <c r="W21" s="19">
        <f t="shared" si="1"/>
        <v>40.6630734596499</v>
      </c>
      <c r="X21" s="19">
        <f t="shared" si="1"/>
        <v>30.01</v>
      </c>
      <c r="Y21" s="19">
        <f t="shared" si="1"/>
        <v>96.8200000000002</v>
      </c>
      <c r="Z21" s="19">
        <f t="shared" si="1"/>
        <v>50.1499999999999</v>
      </c>
      <c r="AA21" s="19">
        <f t="shared" si="1"/>
        <v>50.47</v>
      </c>
      <c r="AB21" s="19">
        <f t="shared" si="1"/>
        <v>138.55</v>
      </c>
      <c r="AC21" s="19">
        <f t="shared" si="1"/>
        <v>21.7500000000001</v>
      </c>
      <c r="AD21" s="19">
        <f t="shared" si="1"/>
        <v>30.5000000000001</v>
      </c>
      <c r="AE21" s="19">
        <f t="shared" si="1"/>
        <v>-779.46</v>
      </c>
      <c r="AF21" s="19">
        <f t="shared" si="1"/>
        <v>0</v>
      </c>
    </row>
    <row r="22" s="10" customFormat="1" ht="16.5" spans="14:32">
      <c r="P22" s="13"/>
      <c r="Q22" s="13"/>
      <c r="R22" s="14"/>
      <c r="S22" s="14"/>
      <c r="T22" s="14"/>
      <c r="U22" s="14"/>
      <c r="V22" s="14"/>
      <c r="W22" s="13"/>
      <c r="X22" s="13"/>
      <c r="Y22" s="13"/>
      <c r="Z22" s="13"/>
      <c r="AA22" s="13"/>
    </row>
    <row r="23" ht="16.5" spans="14:32">
      <c r="P23" s="14"/>
      <c r="Q23" s="14"/>
      <c r="R23" s="14"/>
      <c r="S23" s="14"/>
      <c r="T23" s="14"/>
      <c r="U23" s="14"/>
      <c r="V23" s="15"/>
    </row>
    <row r="24" ht="16.5" spans="14:32">
      <c r="P24" s="12"/>
      <c r="Q24" s="12"/>
      <c r="R24" s="14"/>
      <c r="S24" s="14"/>
      <c r="T24" s="14"/>
      <c r="U24" s="14"/>
      <c r="V24" s="12"/>
    </row>
  </sheetData>
  <pageMargins left="0.75" right="0.75" top="1" bottom="1" header="0.5" footer="0.5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2"/>
  <sheetViews>
    <sheetView workbookViewId="0">
      <selection activeCell="D2" sqref="D2"/>
    </sheetView>
  </sheetViews>
  <sheetFormatPr defaultColWidth="8.725" defaultRowHeight="13.5" outlineLevelRow="1" outlineLevelCol="3"/>
  <cols>
    <col min="2" max="2" width="16.275" customWidth="1"/>
    <col min="3" max="3" width="21.9083333333333" customWidth="1"/>
  </cols>
  <sheetData>
    <row r="1" spans="2:4">
      <c r="B1" t="str">
        <f>"26年"&amp;MID(速卖通退款!$O$2,5,2)&amp;"月激励(USD)"</f>
        <v>26年月激励(USD)</v>
      </c>
      <c r="C1" t="str">
        <f>SUBSTITUTE(B1,"USD","人民币")</f>
        <v>26年月激励(人民币)</v>
      </c>
      <c r="D1" s="5">
        <f>营销智投服务费!F2</f>
        <v>0</v>
      </c>
    </row>
    <row r="2" spans="2:4">
      <c r="B2" s="9"/>
      <c r="C2" s="1">
        <f>B2*D1</f>
        <v>0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31"/>
  <sheetViews>
    <sheetView workbookViewId="0">
      <selection activeCell="F3" sqref="F3"/>
    </sheetView>
  </sheetViews>
  <sheetFormatPr defaultColWidth="8.725" defaultRowHeight="13.5" outlineLevelCol="5"/>
  <cols>
    <col min="1" max="1" width="21.9083333333333" customWidth="1"/>
    <col min="2" max="3" width="20.8166666666667" customWidth="1"/>
    <col min="4" max="4" width="10.6333333333333" style="7" customWidth="1"/>
    <col min="5" max="5" width="12.9083333333333" style="4" customWidth="1"/>
    <col min="6" max="6" width="10.5416666666667"/>
  </cols>
  <sheetData>
    <row r="1" spans="1:6">
      <c r="D1" s="3" t="e">
        <f>SUM(D3:D531)</f>
        <v>#VALUE!</v>
      </c>
      <c r="E1" s="1" t="e">
        <f>SUM(E3:E531)</f>
        <v>#VALUE!</v>
      </c>
    </row>
    <row r="2" spans="1:6">
      <c r="A2" t="s">
        <v>224</v>
      </c>
      <c r="B2" t="s">
        <v>125</v>
      </c>
      <c r="C2" t="s">
        <v>225</v>
      </c>
      <c r="D2" s="7" t="s">
        <v>226</v>
      </c>
      <c r="E2" s="4" t="s">
        <v>227</v>
      </c>
      <c r="F2" s="8">
        <f>营销智投服务费!F2</f>
        <v>0</v>
      </c>
    </row>
    <row r="3" spans="1:6">
      <c r="D3" s="6" t="e">
        <f>IF(LEFT(C3,1)="U",VALUE(MID(C3,FIND("$",C3),99)),-VALUE(MID(C3,FIND("$",C3),99)))</f>
        <v>#VALUE!</v>
      </c>
      <c r="E3" s="1" t="e">
        <f>D3*$F$2</f>
        <v>#VALUE!</v>
      </c>
    </row>
    <row r="4" spans="1:6">
      <c r="D4" s="6"/>
      <c r="E4" s="1"/>
    </row>
    <row r="5" spans="1:6">
      <c r="D5" s="6"/>
      <c r="E5" s="1"/>
    </row>
    <row r="6" spans="1:6">
      <c r="D6" s="6"/>
      <c r="E6" s="1"/>
    </row>
    <row r="7" spans="1:6">
      <c r="D7" s="6"/>
      <c r="E7" s="1"/>
    </row>
    <row r="8" spans="1:6">
      <c r="D8" s="6"/>
      <c r="E8" s="1"/>
    </row>
    <row r="9" spans="1:6">
      <c r="D9" s="6"/>
      <c r="E9" s="1"/>
    </row>
    <row r="10" spans="1:6">
      <c r="D10" s="6"/>
      <c r="E10" s="1"/>
    </row>
    <row r="11" spans="1:6">
      <c r="D11" s="6"/>
      <c r="E11" s="1"/>
    </row>
    <row r="12" spans="1:6">
      <c r="D12" s="6"/>
      <c r="E12" s="1"/>
    </row>
    <row r="13" spans="1:6">
      <c r="D13" s="6"/>
      <c r="E13" s="1"/>
    </row>
    <row r="14" spans="1:6">
      <c r="D14" s="6"/>
      <c r="E14" s="1"/>
    </row>
    <row r="15" spans="1:6">
      <c r="D15" s="6"/>
      <c r="E15" s="1"/>
    </row>
    <row r="16" spans="1:6">
      <c r="D16" s="6"/>
      <c r="E16" s="1"/>
    </row>
    <row r="17" spans="4:5">
      <c r="D17" s="6"/>
      <c r="E17" s="1"/>
    </row>
    <row r="18" spans="4:5">
      <c r="D18" s="6"/>
      <c r="E18" s="1"/>
    </row>
    <row r="19" spans="4:5">
      <c r="D19" s="6"/>
      <c r="E19" s="1"/>
    </row>
    <row r="20" spans="4:5">
      <c r="D20" s="6"/>
      <c r="E20" s="1"/>
    </row>
    <row r="21" spans="4:5">
      <c r="D21" s="6"/>
      <c r="E21" s="1"/>
    </row>
    <row r="22" spans="4:5">
      <c r="D22" s="6"/>
      <c r="E22" s="1"/>
    </row>
    <row r="23" spans="4:5">
      <c r="D23" s="6"/>
      <c r="E23" s="1"/>
    </row>
    <row r="24" spans="4:5">
      <c r="D24" s="6"/>
      <c r="E24" s="1"/>
    </row>
    <row r="25" spans="4:5">
      <c r="D25" s="6"/>
      <c r="E25" s="1"/>
    </row>
    <row r="26" spans="4:5">
      <c r="D26" s="6"/>
      <c r="E26" s="1"/>
    </row>
    <row r="27" spans="4:5">
      <c r="D27" s="6"/>
      <c r="E27" s="1"/>
    </row>
    <row r="28" spans="4:5">
      <c r="D28" s="6"/>
      <c r="E28" s="1"/>
    </row>
    <row r="29" spans="4:5">
      <c r="D29" s="6"/>
      <c r="E29" s="1"/>
    </row>
    <row r="30" spans="4:5">
      <c r="D30" s="6"/>
      <c r="E30" s="1"/>
    </row>
    <row r="31" spans="4:5">
      <c r="D31" s="6"/>
      <c r="E31" s="1"/>
    </row>
    <row r="32" spans="4:5">
      <c r="D32" s="6"/>
      <c r="E32" s="1"/>
    </row>
    <row r="33" spans="4:5">
      <c r="D33" s="6"/>
      <c r="E33" s="1"/>
    </row>
    <row r="34" spans="4:5">
      <c r="D34" s="6"/>
      <c r="E34" s="1"/>
    </row>
    <row r="35" spans="4:5">
      <c r="D35" s="6"/>
      <c r="E35" s="1"/>
    </row>
    <row r="36" spans="4:5">
      <c r="D36" s="6"/>
      <c r="E36" s="1"/>
    </row>
    <row r="37" spans="4:5">
      <c r="D37" s="6"/>
      <c r="E37" s="1"/>
    </row>
    <row r="38" spans="4:5">
      <c r="D38" s="6"/>
      <c r="E38" s="1"/>
    </row>
    <row r="39" spans="4:5">
      <c r="D39" s="6"/>
      <c r="E39" s="1"/>
    </row>
    <row r="40" spans="4:5">
      <c r="D40" s="6"/>
      <c r="E40" s="1"/>
    </row>
    <row r="41" spans="4:5">
      <c r="D41" s="6"/>
      <c r="E41" s="1"/>
    </row>
    <row r="42" spans="4:5">
      <c r="D42" s="6"/>
      <c r="E42" s="1"/>
    </row>
    <row r="43" spans="4:5">
      <c r="D43" s="6"/>
      <c r="E43" s="1"/>
    </row>
    <row r="44" spans="4:5">
      <c r="D44" s="6"/>
      <c r="E44" s="1"/>
    </row>
    <row r="45" spans="4:5">
      <c r="D45" s="6"/>
      <c r="E45" s="1"/>
    </row>
    <row r="46" spans="4:5">
      <c r="D46" s="6"/>
      <c r="E46" s="1"/>
    </row>
    <row r="47" spans="4:5">
      <c r="D47" s="6"/>
      <c r="E47" s="1"/>
    </row>
    <row r="48" spans="4:5">
      <c r="D48" s="6"/>
      <c r="E48" s="1"/>
    </row>
    <row r="49" spans="4:5">
      <c r="D49" s="6"/>
      <c r="E49" s="1"/>
    </row>
    <row r="50" spans="4:5">
      <c r="D50" s="6"/>
      <c r="E50" s="1"/>
    </row>
    <row r="51" spans="4:5">
      <c r="D51" s="6"/>
      <c r="E51" s="1"/>
    </row>
    <row r="52" spans="4:5">
      <c r="D52" s="6"/>
      <c r="E52" s="1"/>
    </row>
    <row r="53" spans="4:5">
      <c r="D53" s="6"/>
      <c r="E53" s="1"/>
    </row>
    <row r="54" spans="4:5">
      <c r="D54" s="6"/>
      <c r="E54" s="1"/>
    </row>
    <row r="55" spans="4:5">
      <c r="D55" s="6"/>
      <c r="E55" s="1"/>
    </row>
    <row r="56" spans="4:5">
      <c r="D56" s="6"/>
      <c r="E56" s="1"/>
    </row>
    <row r="57" spans="4:5">
      <c r="D57" s="6"/>
      <c r="E57" s="1"/>
    </row>
    <row r="58" spans="4:5">
      <c r="D58" s="6"/>
      <c r="E58" s="1"/>
    </row>
    <row r="59" spans="4:5">
      <c r="D59" s="6"/>
      <c r="E59" s="1"/>
    </row>
    <row r="60" spans="4:5">
      <c r="D60" s="6"/>
      <c r="E60" s="1"/>
    </row>
    <row r="61" spans="4:5">
      <c r="D61" s="6"/>
      <c r="E61" s="1"/>
    </row>
    <row r="62" spans="4:5">
      <c r="D62" s="6"/>
      <c r="E62" s="1"/>
    </row>
    <row r="63" spans="4:5">
      <c r="D63" s="6"/>
      <c r="E63" s="1"/>
    </row>
    <row r="64" spans="4:5">
      <c r="D64" s="6"/>
      <c r="E64" s="1"/>
    </row>
    <row r="65" spans="4:5">
      <c r="D65" s="6"/>
      <c r="E65" s="1"/>
    </row>
    <row r="66" spans="4:5">
      <c r="D66" s="6"/>
      <c r="E66" s="1"/>
    </row>
    <row r="67" spans="4:5">
      <c r="D67" s="6"/>
      <c r="E67" s="1"/>
    </row>
    <row r="68" spans="4:5">
      <c r="D68" s="6"/>
      <c r="E68" s="1"/>
    </row>
    <row r="69" spans="4:5">
      <c r="D69" s="6"/>
      <c r="E69" s="1"/>
    </row>
    <row r="70" spans="4:5">
      <c r="D70" s="6"/>
      <c r="E70" s="1"/>
    </row>
    <row r="71" spans="4:5">
      <c r="D71" s="6"/>
      <c r="E71" s="1"/>
    </row>
    <row r="72" spans="4:5">
      <c r="D72" s="6"/>
      <c r="E72" s="1"/>
    </row>
    <row r="73" spans="4:5">
      <c r="D73" s="6"/>
      <c r="E73" s="1"/>
    </row>
    <row r="74" spans="4:5">
      <c r="D74" s="6"/>
      <c r="E74" s="1"/>
    </row>
    <row r="75" spans="4:5">
      <c r="D75" s="6"/>
      <c r="E75" s="1"/>
    </row>
    <row r="76" spans="4:5">
      <c r="D76" s="6"/>
      <c r="E76" s="1"/>
    </row>
    <row r="77" spans="4:5">
      <c r="D77" s="6"/>
      <c r="E77" s="1"/>
    </row>
    <row r="78" spans="4:5">
      <c r="D78" s="6"/>
      <c r="E78" s="1"/>
    </row>
    <row r="79" spans="4:5">
      <c r="D79" s="6"/>
      <c r="E79" s="1"/>
    </row>
    <row r="80" spans="4:5">
      <c r="D80" s="6"/>
      <c r="E80" s="1"/>
    </row>
    <row r="81" spans="4:5">
      <c r="D81" s="6"/>
      <c r="E81" s="1"/>
    </row>
    <row r="82" spans="4:5">
      <c r="D82" s="6"/>
      <c r="E82" s="1"/>
    </row>
    <row r="83" spans="4:5">
      <c r="D83" s="6"/>
      <c r="E83" s="1"/>
    </row>
    <row r="84" spans="4:5">
      <c r="D84" s="6"/>
      <c r="E84" s="1"/>
    </row>
    <row r="85" spans="4:5">
      <c r="D85" s="6"/>
      <c r="E85" s="1"/>
    </row>
    <row r="86" spans="4:5">
      <c r="D86" s="6"/>
      <c r="E86" s="1"/>
    </row>
    <row r="87" spans="4:5">
      <c r="D87" s="6"/>
      <c r="E87" s="1"/>
    </row>
    <row r="88" spans="4:5">
      <c r="D88" s="6"/>
      <c r="E88" s="1"/>
    </row>
    <row r="89" spans="4:5">
      <c r="D89" s="6"/>
      <c r="E89" s="1"/>
    </row>
    <row r="90" spans="4:5">
      <c r="D90" s="6"/>
      <c r="E90" s="1"/>
    </row>
    <row r="91" spans="4:5">
      <c r="D91" s="6"/>
      <c r="E91" s="1"/>
    </row>
    <row r="92" spans="4:5">
      <c r="D92" s="6"/>
      <c r="E92" s="1"/>
    </row>
    <row r="93" spans="4:5">
      <c r="D93" s="6"/>
      <c r="E93" s="1"/>
    </row>
    <row r="94" spans="4:5">
      <c r="D94" s="6"/>
      <c r="E94" s="1"/>
    </row>
    <row r="95" spans="4:5">
      <c r="D95" s="6"/>
      <c r="E95" s="1"/>
    </row>
    <row r="96" spans="4:5">
      <c r="D96" s="6"/>
      <c r="E96" s="1"/>
    </row>
    <row r="97" spans="4:5">
      <c r="D97" s="6"/>
      <c r="E97" s="1"/>
    </row>
    <row r="98" spans="4:5">
      <c r="D98" s="6"/>
      <c r="E98" s="1"/>
    </row>
    <row r="99" spans="4:5">
      <c r="D99" s="6"/>
      <c r="E99" s="1"/>
    </row>
    <row r="100" spans="4:5">
      <c r="D100" s="6"/>
      <c r="E100" s="1"/>
    </row>
    <row r="101" spans="4:5">
      <c r="D101" s="6"/>
      <c r="E101" s="1"/>
    </row>
    <row r="102" spans="4:5">
      <c r="D102" s="6"/>
      <c r="E102" s="1"/>
    </row>
    <row r="103" spans="4:5">
      <c r="D103" s="6"/>
      <c r="E103" s="1"/>
    </row>
    <row r="104" spans="4:5">
      <c r="D104" s="6"/>
      <c r="E104" s="1"/>
    </row>
    <row r="105" spans="4:5">
      <c r="D105" s="6"/>
      <c r="E105" s="1"/>
    </row>
    <row r="106" spans="4:5">
      <c r="D106" s="6"/>
      <c r="E106" s="1"/>
    </row>
    <row r="107" spans="4:5">
      <c r="D107" s="6"/>
      <c r="E107" s="1"/>
    </row>
    <row r="108" spans="4:5">
      <c r="D108" s="6"/>
      <c r="E108" s="1"/>
    </row>
    <row r="109" spans="4:5">
      <c r="D109" s="6"/>
      <c r="E109" s="1"/>
    </row>
    <row r="110" spans="4:5">
      <c r="D110" s="6"/>
      <c r="E110" s="1"/>
    </row>
    <row r="111" spans="4:5">
      <c r="D111" s="6"/>
      <c r="E111" s="1"/>
    </row>
    <row r="112" spans="4:5">
      <c r="D112" s="6"/>
      <c r="E112" s="1"/>
    </row>
    <row r="113" spans="4:5">
      <c r="D113" s="6"/>
      <c r="E113" s="1"/>
    </row>
    <row r="114" spans="4:5">
      <c r="D114" s="6"/>
      <c r="E114" s="1"/>
    </row>
    <row r="115" spans="4:5">
      <c r="D115" s="6"/>
      <c r="E115" s="1"/>
    </row>
    <row r="116" spans="4:5">
      <c r="D116" s="6"/>
      <c r="E116" s="1"/>
    </row>
    <row r="117" spans="4:5">
      <c r="D117" s="6"/>
      <c r="E117" s="1"/>
    </row>
    <row r="118" spans="4:5">
      <c r="D118" s="6"/>
      <c r="E118" s="1"/>
    </row>
    <row r="119" spans="4:5">
      <c r="D119" s="6"/>
      <c r="E119" s="1"/>
    </row>
    <row r="120" spans="4:5">
      <c r="D120" s="6"/>
      <c r="E120" s="1"/>
    </row>
    <row r="121" spans="4:5">
      <c r="D121" s="6"/>
      <c r="E121" s="1"/>
    </row>
    <row r="122" spans="4:5">
      <c r="D122" s="6"/>
      <c r="E122" s="1"/>
    </row>
    <row r="123" spans="4:5">
      <c r="D123" s="6"/>
      <c r="E123" s="1"/>
    </row>
    <row r="124" spans="4:5">
      <c r="D124" s="6"/>
      <c r="E124" s="1"/>
    </row>
    <row r="125" spans="4:5">
      <c r="D125" s="6"/>
      <c r="E125" s="1"/>
    </row>
    <row r="126" spans="4:5">
      <c r="D126" s="6"/>
      <c r="E126" s="1"/>
    </row>
    <row r="127" spans="4:5">
      <c r="D127" s="6"/>
      <c r="E127" s="1"/>
    </row>
    <row r="128" spans="4:5">
      <c r="D128" s="6"/>
      <c r="E128" s="1"/>
    </row>
    <row r="129" spans="4:5">
      <c r="D129" s="6"/>
      <c r="E129" s="1"/>
    </row>
    <row r="130" spans="4:5">
      <c r="D130" s="6"/>
      <c r="E130" s="1"/>
    </row>
    <row r="131" spans="4:5">
      <c r="D131" s="6"/>
      <c r="E131" s="1"/>
    </row>
    <row r="132" spans="4:5">
      <c r="D132" s="6"/>
      <c r="E132" s="1"/>
    </row>
    <row r="133" spans="4:5">
      <c r="D133" s="6"/>
      <c r="E133" s="1"/>
    </row>
    <row r="134" spans="4:5">
      <c r="D134" s="6"/>
      <c r="E134" s="1"/>
    </row>
    <row r="135" spans="4:5">
      <c r="D135" s="6"/>
      <c r="E135" s="1"/>
    </row>
    <row r="136" spans="4:5">
      <c r="D136" s="6"/>
      <c r="E136" s="1"/>
    </row>
    <row r="137" spans="4:5">
      <c r="D137" s="6"/>
      <c r="E137" s="1"/>
    </row>
    <row r="138" spans="4:5">
      <c r="D138" s="6"/>
      <c r="E138" s="1"/>
    </row>
    <row r="139" spans="4:5">
      <c r="D139" s="6"/>
      <c r="E139" s="1"/>
    </row>
    <row r="140" spans="4:5">
      <c r="D140" s="6"/>
      <c r="E140" s="1"/>
    </row>
    <row r="141" spans="4:5">
      <c r="D141" s="6"/>
      <c r="E141" s="1"/>
    </row>
    <row r="142" spans="4:5">
      <c r="D142" s="6"/>
      <c r="E142" s="1"/>
    </row>
    <row r="143" spans="4:5">
      <c r="D143" s="6"/>
      <c r="E143" s="1"/>
    </row>
    <row r="144" spans="4:5">
      <c r="D144" s="6"/>
      <c r="E144" s="1"/>
    </row>
    <row r="145" spans="4:5">
      <c r="D145" s="6"/>
      <c r="E145" s="1"/>
    </row>
    <row r="146" spans="4:5">
      <c r="D146" s="6"/>
      <c r="E146" s="1"/>
    </row>
    <row r="147" spans="4:5">
      <c r="D147" s="6"/>
      <c r="E147" s="1"/>
    </row>
    <row r="148" spans="4:5">
      <c r="D148" s="6"/>
      <c r="E148" s="1"/>
    </row>
    <row r="149" spans="4:5">
      <c r="D149" s="6"/>
      <c r="E149" s="1"/>
    </row>
    <row r="150" spans="4:5">
      <c r="D150" s="6"/>
      <c r="E150" s="1"/>
    </row>
    <row r="151" spans="4:5">
      <c r="D151" s="6"/>
      <c r="E151" s="1"/>
    </row>
    <row r="152" spans="4:5">
      <c r="D152" s="6"/>
      <c r="E152" s="1"/>
    </row>
    <row r="153" spans="4:5">
      <c r="D153" s="6"/>
      <c r="E153" s="1"/>
    </row>
    <row r="154" spans="4:5">
      <c r="D154" s="6"/>
      <c r="E154" s="1"/>
    </row>
    <row r="155" spans="4:5">
      <c r="D155" s="6"/>
      <c r="E155" s="1"/>
    </row>
    <row r="156" spans="4:5">
      <c r="D156" s="6"/>
      <c r="E156" s="1"/>
    </row>
    <row r="157" spans="4:5">
      <c r="D157" s="6"/>
      <c r="E157" s="1"/>
    </row>
    <row r="158" spans="4:5">
      <c r="D158" s="6"/>
      <c r="E158" s="1"/>
    </row>
    <row r="159" spans="4:5">
      <c r="D159" s="6"/>
      <c r="E159" s="1"/>
    </row>
    <row r="160" spans="4:5">
      <c r="D160" s="6"/>
      <c r="E160" s="1"/>
    </row>
    <row r="161" spans="4:5">
      <c r="D161" s="6"/>
      <c r="E161" s="1"/>
    </row>
    <row r="162" spans="4:5">
      <c r="D162" s="6"/>
      <c r="E162" s="1"/>
    </row>
    <row r="163" spans="4:5">
      <c r="D163" s="6"/>
      <c r="E163" s="1"/>
    </row>
    <row r="164" spans="4:5">
      <c r="D164" s="6"/>
      <c r="E164" s="1"/>
    </row>
    <row r="165" spans="4:5">
      <c r="D165" s="6"/>
      <c r="E165" s="1"/>
    </row>
    <row r="166" spans="4:5">
      <c r="D166" s="6"/>
      <c r="E166" s="1"/>
    </row>
    <row r="167" spans="4:5">
      <c r="D167" s="6"/>
      <c r="E167" s="1"/>
    </row>
    <row r="168" spans="4:5">
      <c r="D168" s="6"/>
      <c r="E168" s="1"/>
    </row>
    <row r="169" spans="4:5">
      <c r="D169" s="6"/>
      <c r="E169" s="1"/>
    </row>
    <row r="170" spans="4:5">
      <c r="D170" s="6"/>
      <c r="E170" s="1"/>
    </row>
    <row r="171" spans="4:5">
      <c r="D171" s="6"/>
      <c r="E171" s="1"/>
    </row>
    <row r="172" spans="4:5">
      <c r="D172" s="6"/>
      <c r="E172" s="1"/>
    </row>
    <row r="173" spans="4:5">
      <c r="D173" s="6"/>
      <c r="E173" s="1"/>
    </row>
    <row r="174" spans="4:5">
      <c r="D174" s="6"/>
      <c r="E174" s="1"/>
    </row>
    <row r="175" spans="4:5">
      <c r="D175" s="6"/>
      <c r="E175" s="1"/>
    </row>
    <row r="176" spans="4:5">
      <c r="D176" s="6"/>
      <c r="E176" s="1"/>
    </row>
    <row r="177" spans="4:5">
      <c r="D177" s="6"/>
      <c r="E177" s="1"/>
    </row>
    <row r="178" spans="4:5">
      <c r="D178" s="6"/>
      <c r="E178" s="1"/>
    </row>
    <row r="179" spans="4:5">
      <c r="D179" s="6"/>
      <c r="E179" s="1"/>
    </row>
    <row r="180" spans="4:5">
      <c r="D180" s="6"/>
      <c r="E180" s="1"/>
    </row>
    <row r="181" spans="4:5">
      <c r="D181" s="6"/>
      <c r="E181" s="1"/>
    </row>
    <row r="182" spans="4:5">
      <c r="D182" s="6"/>
      <c r="E182" s="1"/>
    </row>
    <row r="183" spans="4:5">
      <c r="D183" s="6"/>
      <c r="E183" s="1"/>
    </row>
    <row r="184" spans="4:5">
      <c r="D184" s="6"/>
      <c r="E184" s="1"/>
    </row>
    <row r="185" spans="4:5">
      <c r="D185" s="6"/>
      <c r="E185" s="1"/>
    </row>
    <row r="186" spans="4:5">
      <c r="D186" s="6"/>
      <c r="E186" s="1"/>
    </row>
    <row r="187" spans="4:5">
      <c r="D187" s="6"/>
      <c r="E187" s="1"/>
    </row>
    <row r="188" spans="4:5">
      <c r="D188" s="6"/>
      <c r="E188" s="1"/>
    </row>
    <row r="189" spans="4:5">
      <c r="D189" s="6"/>
      <c r="E189" s="1"/>
    </row>
    <row r="190" spans="4:5">
      <c r="D190" s="6"/>
      <c r="E190" s="1"/>
    </row>
    <row r="191" spans="4:5">
      <c r="D191" s="6"/>
      <c r="E191" s="1"/>
    </row>
    <row r="192" spans="4:5">
      <c r="D192" s="6"/>
      <c r="E192" s="1"/>
    </row>
    <row r="193" spans="4:5">
      <c r="D193" s="6"/>
      <c r="E193" s="1"/>
    </row>
    <row r="194" spans="4:5">
      <c r="D194" s="6"/>
      <c r="E194" s="1"/>
    </row>
    <row r="195" spans="4:5">
      <c r="D195" s="6"/>
      <c r="E195" s="1"/>
    </row>
    <row r="196" spans="4:5">
      <c r="D196" s="6"/>
      <c r="E196" s="1"/>
    </row>
    <row r="197" spans="4:5">
      <c r="D197" s="6"/>
      <c r="E197" s="1"/>
    </row>
    <row r="198" spans="4:5">
      <c r="D198" s="6"/>
      <c r="E198" s="1"/>
    </row>
    <row r="199" spans="4:5">
      <c r="D199" s="6"/>
      <c r="E199" s="1"/>
    </row>
    <row r="200" spans="4:5">
      <c r="D200" s="6"/>
      <c r="E200" s="1"/>
    </row>
    <row r="201" spans="4:5">
      <c r="D201" s="6"/>
      <c r="E201" s="1"/>
    </row>
    <row r="202" spans="4:5">
      <c r="D202" s="6"/>
      <c r="E202" s="1"/>
    </row>
    <row r="203" spans="4:5">
      <c r="D203" s="6"/>
      <c r="E203" s="1"/>
    </row>
    <row r="204" spans="4:5">
      <c r="D204" s="6"/>
      <c r="E204" s="1"/>
    </row>
    <row r="205" spans="4:5">
      <c r="D205" s="6"/>
      <c r="E205" s="1"/>
    </row>
    <row r="206" spans="4:5">
      <c r="D206" s="6"/>
      <c r="E206" s="1"/>
    </row>
    <row r="207" spans="4:5">
      <c r="D207" s="6"/>
      <c r="E207" s="1"/>
    </row>
    <row r="208" spans="4:5">
      <c r="D208" s="6"/>
      <c r="E208" s="1"/>
    </row>
    <row r="209" spans="4:5">
      <c r="D209" s="6"/>
      <c r="E209" s="1"/>
    </row>
    <row r="210" spans="4:5">
      <c r="D210" s="6"/>
      <c r="E210" s="1"/>
    </row>
    <row r="211" spans="4:5">
      <c r="D211" s="6"/>
      <c r="E211" s="1"/>
    </row>
    <row r="212" spans="4:5">
      <c r="D212" s="6"/>
      <c r="E212" s="1"/>
    </row>
    <row r="213" spans="4:5">
      <c r="D213" s="6"/>
      <c r="E213" s="1"/>
    </row>
    <row r="214" spans="4:5">
      <c r="D214" s="6"/>
      <c r="E214" s="1"/>
    </row>
    <row r="215" spans="4:5">
      <c r="D215" s="6"/>
      <c r="E215" s="1"/>
    </row>
    <row r="216" spans="4:5">
      <c r="D216" s="6"/>
      <c r="E216" s="1"/>
    </row>
    <row r="217" spans="4:5">
      <c r="D217" s="6"/>
      <c r="E217" s="1"/>
    </row>
    <row r="218" spans="4:5">
      <c r="D218" s="6"/>
      <c r="E218" s="1"/>
    </row>
    <row r="219" spans="4:5">
      <c r="D219" s="6"/>
      <c r="E219" s="1"/>
    </row>
    <row r="220" spans="4:5">
      <c r="D220" s="6"/>
      <c r="E220" s="1"/>
    </row>
    <row r="221" spans="4:5">
      <c r="D221" s="6"/>
      <c r="E221" s="1"/>
    </row>
    <row r="222" spans="4:5">
      <c r="D222" s="6"/>
      <c r="E222" s="1"/>
    </row>
    <row r="223" spans="4:5">
      <c r="D223" s="6"/>
      <c r="E223" s="1"/>
    </row>
    <row r="224" spans="4:5">
      <c r="D224" s="6"/>
      <c r="E224" s="1"/>
    </row>
    <row r="225" spans="4:5">
      <c r="D225" s="6"/>
      <c r="E225" s="1"/>
    </row>
    <row r="226" spans="4:5">
      <c r="D226" s="6"/>
      <c r="E226" s="1"/>
    </row>
    <row r="227" spans="4:5">
      <c r="D227" s="6"/>
      <c r="E227" s="1"/>
    </row>
    <row r="228" spans="4:5">
      <c r="D228" s="6"/>
      <c r="E228" s="1"/>
    </row>
    <row r="229" spans="4:5">
      <c r="D229" s="6"/>
      <c r="E229" s="1"/>
    </row>
    <row r="230" spans="4:5">
      <c r="D230" s="6"/>
      <c r="E230" s="1"/>
    </row>
    <row r="231" spans="4:5">
      <c r="D231" s="6"/>
      <c r="E231" s="1"/>
    </row>
    <row r="232" spans="4:5">
      <c r="D232" s="6"/>
      <c r="E232" s="1"/>
    </row>
    <row r="233" spans="4:5">
      <c r="D233" s="6"/>
      <c r="E233" s="1"/>
    </row>
    <row r="234" spans="4:5">
      <c r="D234" s="6"/>
      <c r="E234" s="1"/>
    </row>
    <row r="235" spans="4:5">
      <c r="D235" s="6"/>
      <c r="E235" s="1"/>
    </row>
    <row r="236" spans="4:5">
      <c r="D236" s="6"/>
      <c r="E236" s="1"/>
    </row>
    <row r="237" spans="4:5">
      <c r="D237" s="6"/>
      <c r="E237" s="1"/>
    </row>
    <row r="238" spans="4:5">
      <c r="D238" s="6"/>
      <c r="E238" s="1"/>
    </row>
    <row r="239" spans="4:5">
      <c r="D239" s="6"/>
      <c r="E239" s="1"/>
    </row>
    <row r="240" spans="4:5">
      <c r="D240" s="6"/>
      <c r="E240" s="1"/>
    </row>
    <row r="241" spans="4:5">
      <c r="D241" s="6"/>
      <c r="E241" s="1"/>
    </row>
    <row r="242" spans="4:5">
      <c r="D242" s="6"/>
      <c r="E242" s="1"/>
    </row>
    <row r="243" spans="4:5">
      <c r="D243" s="6"/>
      <c r="E243" s="1"/>
    </row>
    <row r="244" spans="4:5">
      <c r="D244" s="6"/>
      <c r="E244" s="1"/>
    </row>
    <row r="245" spans="4:5">
      <c r="D245" s="6"/>
      <c r="E245" s="1"/>
    </row>
    <row r="246" spans="4:5">
      <c r="D246" s="6"/>
      <c r="E246" s="1"/>
    </row>
    <row r="247" spans="4:5">
      <c r="D247" s="6"/>
      <c r="E247" s="1"/>
    </row>
    <row r="248" spans="4:5">
      <c r="D248" s="6"/>
      <c r="E248" s="1"/>
    </row>
    <row r="249" spans="4:5">
      <c r="D249" s="6"/>
      <c r="E249" s="1"/>
    </row>
    <row r="250" spans="4:5">
      <c r="D250" s="6"/>
      <c r="E250" s="1"/>
    </row>
    <row r="251" spans="4:5">
      <c r="D251" s="6"/>
      <c r="E251" s="1"/>
    </row>
    <row r="252" spans="4:5">
      <c r="D252" s="6"/>
      <c r="E252" s="1"/>
    </row>
    <row r="253" spans="4:5">
      <c r="D253" s="6"/>
      <c r="E253" s="1"/>
    </row>
    <row r="254" spans="4:5">
      <c r="D254" s="6"/>
      <c r="E254" s="1"/>
    </row>
    <row r="255" spans="4:5">
      <c r="D255" s="6"/>
      <c r="E255" s="1"/>
    </row>
    <row r="256" spans="4:5">
      <c r="D256" s="6"/>
      <c r="E256" s="1"/>
    </row>
    <row r="257" spans="4:5">
      <c r="D257" s="6"/>
      <c r="E257" s="1"/>
    </row>
    <row r="258" spans="4:5">
      <c r="D258" s="6"/>
      <c r="E258" s="1"/>
    </row>
    <row r="259" spans="4:5">
      <c r="D259" s="6"/>
      <c r="E259" s="1"/>
    </row>
    <row r="260" spans="4:5">
      <c r="D260" s="6"/>
      <c r="E260" s="1"/>
    </row>
    <row r="261" spans="4:5">
      <c r="D261" s="6"/>
      <c r="E261" s="1"/>
    </row>
    <row r="262" spans="4:5">
      <c r="D262" s="6"/>
      <c r="E262" s="1"/>
    </row>
    <row r="263" spans="4:5">
      <c r="D263" s="6"/>
      <c r="E263" s="1"/>
    </row>
    <row r="264" spans="4:5">
      <c r="D264" s="6"/>
      <c r="E264" s="1"/>
    </row>
    <row r="265" spans="4:5">
      <c r="D265" s="6"/>
      <c r="E265" s="1"/>
    </row>
    <row r="266" spans="4:5">
      <c r="D266" s="6"/>
      <c r="E266" s="1"/>
    </row>
    <row r="267" spans="4:5">
      <c r="D267" s="6"/>
      <c r="E267" s="1"/>
    </row>
    <row r="268" spans="4:5">
      <c r="D268" s="6"/>
      <c r="E268" s="1"/>
    </row>
    <row r="269" spans="4:5">
      <c r="D269" s="6"/>
      <c r="E269" s="1"/>
    </row>
    <row r="270" spans="4:5">
      <c r="D270" s="6"/>
      <c r="E270" s="1"/>
    </row>
    <row r="271" spans="4:5">
      <c r="D271" s="6"/>
      <c r="E271" s="1"/>
    </row>
    <row r="272" spans="4:5">
      <c r="D272" s="6"/>
      <c r="E272" s="1"/>
    </row>
    <row r="273" spans="4:5">
      <c r="D273" s="6"/>
      <c r="E273" s="1"/>
    </row>
    <row r="274" spans="4:5">
      <c r="D274" s="6"/>
      <c r="E274" s="1"/>
    </row>
    <row r="275" spans="4:5">
      <c r="D275" s="6"/>
      <c r="E275" s="1"/>
    </row>
    <row r="276" spans="4:5">
      <c r="D276" s="6"/>
      <c r="E276" s="1"/>
    </row>
    <row r="277" spans="4:5">
      <c r="D277" s="6"/>
      <c r="E277" s="1"/>
    </row>
    <row r="278" spans="4:5">
      <c r="D278" s="6"/>
      <c r="E278" s="1"/>
    </row>
    <row r="279" spans="4:5">
      <c r="D279" s="6"/>
      <c r="E279" s="1"/>
    </row>
    <row r="280" spans="4:5">
      <c r="D280" s="6"/>
      <c r="E280" s="1"/>
    </row>
    <row r="281" spans="4:5">
      <c r="D281" s="6"/>
      <c r="E281" s="1"/>
    </row>
    <row r="282" spans="4:5">
      <c r="D282" s="6"/>
      <c r="E282" s="1"/>
    </row>
    <row r="283" spans="4:5">
      <c r="D283" s="6"/>
      <c r="E283" s="1"/>
    </row>
    <row r="284" spans="4:5">
      <c r="D284" s="6"/>
      <c r="E284" s="1"/>
    </row>
    <row r="285" spans="4:5">
      <c r="D285" s="6"/>
      <c r="E285" s="1"/>
    </row>
    <row r="286" spans="4:5">
      <c r="D286" s="6"/>
      <c r="E286" s="1"/>
    </row>
    <row r="287" spans="4:5">
      <c r="D287" s="6"/>
      <c r="E287" s="1"/>
    </row>
    <row r="288" spans="4:5">
      <c r="D288" s="6"/>
      <c r="E288" s="1"/>
    </row>
    <row r="289" spans="4:5">
      <c r="D289" s="6"/>
      <c r="E289" s="1"/>
    </row>
    <row r="290" spans="4:5">
      <c r="D290" s="6"/>
      <c r="E290" s="1"/>
    </row>
    <row r="291" spans="4:5">
      <c r="D291" s="6"/>
      <c r="E291" s="1"/>
    </row>
    <row r="292" spans="4:5">
      <c r="D292" s="6"/>
      <c r="E292" s="1"/>
    </row>
    <row r="293" spans="4:5">
      <c r="D293" s="6"/>
      <c r="E293" s="1"/>
    </row>
    <row r="294" spans="4:5">
      <c r="D294" s="6"/>
      <c r="E294" s="1"/>
    </row>
    <row r="295" spans="4:5">
      <c r="D295" s="6"/>
      <c r="E295" s="1"/>
    </row>
    <row r="296" spans="4:5">
      <c r="D296" s="6"/>
      <c r="E296" s="1"/>
    </row>
    <row r="297" spans="4:5">
      <c r="D297" s="6"/>
      <c r="E297" s="1"/>
    </row>
    <row r="298" spans="4:5">
      <c r="D298" s="6"/>
      <c r="E298" s="1"/>
    </row>
    <row r="299" spans="4:5">
      <c r="D299" s="6"/>
      <c r="E299" s="1"/>
    </row>
    <row r="300" spans="4:5">
      <c r="D300" s="6"/>
      <c r="E300" s="1"/>
    </row>
    <row r="301" spans="4:5">
      <c r="D301" s="6"/>
      <c r="E301" s="1"/>
    </row>
    <row r="302" spans="4:5">
      <c r="D302" s="6"/>
      <c r="E302" s="1"/>
    </row>
    <row r="303" spans="4:5">
      <c r="D303" s="6"/>
      <c r="E303" s="1"/>
    </row>
    <row r="304" spans="4:5">
      <c r="D304" s="6"/>
      <c r="E304" s="1"/>
    </row>
    <row r="305" spans="4:5">
      <c r="D305" s="6"/>
      <c r="E305" s="1"/>
    </row>
    <row r="306" spans="4:5">
      <c r="D306" s="6"/>
      <c r="E306" s="1"/>
    </row>
    <row r="307" spans="4:5">
      <c r="D307" s="6"/>
      <c r="E307" s="1"/>
    </row>
    <row r="308" spans="4:5">
      <c r="D308" s="6"/>
      <c r="E308" s="1"/>
    </row>
    <row r="309" spans="4:5">
      <c r="D309" s="6"/>
      <c r="E309" s="1"/>
    </row>
    <row r="310" spans="4:5">
      <c r="D310" s="6"/>
      <c r="E310" s="1"/>
    </row>
    <row r="311" spans="4:5">
      <c r="D311" s="6"/>
      <c r="E311" s="1"/>
    </row>
    <row r="312" spans="4:5">
      <c r="D312" s="6"/>
      <c r="E312" s="1"/>
    </row>
    <row r="313" spans="4:5">
      <c r="D313" s="6"/>
      <c r="E313" s="1"/>
    </row>
    <row r="314" spans="4:5">
      <c r="D314" s="6"/>
      <c r="E314" s="1"/>
    </row>
    <row r="315" spans="4:5">
      <c r="D315" s="6"/>
      <c r="E315" s="1"/>
    </row>
    <row r="316" spans="4:5">
      <c r="D316" s="6"/>
      <c r="E316" s="1"/>
    </row>
    <row r="317" spans="4:5">
      <c r="D317" s="6"/>
      <c r="E317" s="1"/>
    </row>
    <row r="318" spans="4:5">
      <c r="D318" s="6"/>
      <c r="E318" s="1"/>
    </row>
    <row r="319" spans="4:5">
      <c r="D319" s="6"/>
      <c r="E319" s="1"/>
    </row>
    <row r="320" spans="4:5">
      <c r="D320" s="6"/>
      <c r="E320" s="1"/>
    </row>
    <row r="321" spans="4:5">
      <c r="D321" s="6"/>
      <c r="E321" s="1"/>
    </row>
    <row r="322" spans="4:5">
      <c r="D322" s="6"/>
      <c r="E322" s="1"/>
    </row>
    <row r="323" spans="4:5">
      <c r="D323" s="6"/>
      <c r="E323" s="1"/>
    </row>
    <row r="324" spans="4:5">
      <c r="D324" s="6"/>
      <c r="E324" s="1"/>
    </row>
    <row r="325" spans="4:5">
      <c r="D325" s="6"/>
      <c r="E325" s="1"/>
    </row>
    <row r="326" spans="4:5">
      <c r="D326" s="6"/>
      <c r="E326" s="1"/>
    </row>
    <row r="327" spans="4:5">
      <c r="D327" s="6"/>
      <c r="E327" s="1"/>
    </row>
    <row r="328" spans="4:5">
      <c r="D328" s="6"/>
      <c r="E328" s="1"/>
    </row>
    <row r="329" spans="4:5">
      <c r="D329" s="6"/>
      <c r="E329" s="1"/>
    </row>
    <row r="330" spans="4:5">
      <c r="D330" s="6"/>
      <c r="E330" s="1"/>
    </row>
    <row r="331" spans="4:5">
      <c r="D331" s="6"/>
      <c r="E331" s="1"/>
    </row>
    <row r="332" spans="4:5">
      <c r="D332" s="6"/>
      <c r="E332" s="1"/>
    </row>
    <row r="333" spans="4:5">
      <c r="D333" s="6"/>
      <c r="E333" s="1"/>
    </row>
    <row r="334" spans="4:5">
      <c r="D334" s="6"/>
      <c r="E334" s="1"/>
    </row>
    <row r="335" spans="4:5">
      <c r="D335" s="6"/>
      <c r="E335" s="1"/>
    </row>
    <row r="336" spans="4:5">
      <c r="D336" s="6"/>
      <c r="E336" s="1"/>
    </row>
    <row r="337" spans="4:5">
      <c r="D337" s="6"/>
      <c r="E337" s="1"/>
    </row>
    <row r="338" spans="4:5">
      <c r="D338" s="6"/>
      <c r="E338" s="1"/>
    </row>
    <row r="339" spans="4:5">
      <c r="D339" s="6"/>
      <c r="E339" s="1"/>
    </row>
    <row r="340" spans="4:5">
      <c r="D340" s="6"/>
      <c r="E340" s="1"/>
    </row>
    <row r="341" spans="4:5">
      <c r="D341" s="6"/>
      <c r="E341" s="1"/>
    </row>
    <row r="342" spans="4:5">
      <c r="D342" s="6"/>
      <c r="E342" s="1"/>
    </row>
    <row r="343" spans="4:5">
      <c r="D343" s="6"/>
      <c r="E343" s="1"/>
    </row>
    <row r="344" spans="4:5">
      <c r="D344" s="6"/>
      <c r="E344" s="1"/>
    </row>
    <row r="345" spans="4:5">
      <c r="D345" s="6"/>
      <c r="E345" s="1"/>
    </row>
    <row r="346" spans="4:5">
      <c r="D346" s="6"/>
      <c r="E346" s="1"/>
    </row>
    <row r="347" spans="4:5">
      <c r="D347" s="6"/>
      <c r="E347" s="1"/>
    </row>
    <row r="348" spans="4:5">
      <c r="D348" s="6"/>
      <c r="E348" s="1"/>
    </row>
    <row r="349" spans="4:5">
      <c r="D349" s="6"/>
      <c r="E349" s="1"/>
    </row>
    <row r="350" spans="4:5">
      <c r="D350" s="6"/>
      <c r="E350" s="1"/>
    </row>
    <row r="351" spans="4:5">
      <c r="D351" s="6"/>
      <c r="E351" s="1"/>
    </row>
    <row r="352" spans="4:5">
      <c r="D352" s="6"/>
      <c r="E352" s="1"/>
    </row>
    <row r="353" spans="4:5">
      <c r="D353" s="6"/>
      <c r="E353" s="1"/>
    </row>
    <row r="354" spans="4:5">
      <c r="D354" s="6"/>
      <c r="E354" s="1"/>
    </row>
    <row r="355" spans="4:5">
      <c r="D355" s="6"/>
      <c r="E355" s="1"/>
    </row>
    <row r="356" spans="4:5">
      <c r="D356" s="6"/>
      <c r="E356" s="1"/>
    </row>
    <row r="357" spans="4:5">
      <c r="D357" s="6"/>
      <c r="E357" s="1"/>
    </row>
    <row r="358" spans="4:5">
      <c r="D358" s="6"/>
      <c r="E358" s="1"/>
    </row>
    <row r="359" spans="4:5">
      <c r="D359" s="6"/>
      <c r="E359" s="1"/>
    </row>
    <row r="360" spans="4:5">
      <c r="D360" s="6"/>
      <c r="E360" s="1"/>
    </row>
    <row r="361" spans="4:5">
      <c r="D361" s="6"/>
      <c r="E361" s="1"/>
    </row>
    <row r="362" spans="4:5">
      <c r="D362" s="6"/>
      <c r="E362" s="1"/>
    </row>
    <row r="363" spans="4:5">
      <c r="D363" s="6"/>
      <c r="E363" s="1"/>
    </row>
    <row r="364" spans="4:5">
      <c r="D364" s="6"/>
      <c r="E364" s="1"/>
    </row>
    <row r="365" spans="4:5">
      <c r="D365" s="6"/>
      <c r="E365" s="1"/>
    </row>
    <row r="366" spans="4:5">
      <c r="D366" s="6"/>
      <c r="E366" s="1"/>
    </row>
    <row r="367" spans="4:5">
      <c r="D367" s="6"/>
      <c r="E367" s="1"/>
    </row>
    <row r="368" spans="4:5">
      <c r="D368" s="6"/>
      <c r="E368" s="1"/>
    </row>
    <row r="369" spans="4:5">
      <c r="D369" s="6"/>
      <c r="E369" s="1"/>
    </row>
    <row r="370" spans="4:5">
      <c r="D370" s="6"/>
      <c r="E370" s="1"/>
    </row>
    <row r="371" spans="4:5">
      <c r="D371" s="6"/>
      <c r="E371" s="1"/>
    </row>
    <row r="372" spans="4:5">
      <c r="D372" s="6"/>
      <c r="E372" s="1"/>
    </row>
    <row r="373" spans="4:5">
      <c r="D373" s="6"/>
      <c r="E373" s="1"/>
    </row>
    <row r="374" spans="4:5">
      <c r="D374" s="6"/>
      <c r="E374" s="1"/>
    </row>
    <row r="375" spans="4:5">
      <c r="D375" s="6"/>
      <c r="E375" s="1"/>
    </row>
    <row r="376" spans="4:5">
      <c r="D376" s="6"/>
      <c r="E376" s="1"/>
    </row>
    <row r="377" spans="4:5">
      <c r="D377" s="6"/>
      <c r="E377" s="1"/>
    </row>
    <row r="378" spans="4:5">
      <c r="D378" s="6"/>
      <c r="E378" s="1"/>
    </row>
    <row r="379" spans="4:5">
      <c r="D379" s="6"/>
      <c r="E379" s="1"/>
    </row>
    <row r="380" spans="4:5">
      <c r="D380" s="6"/>
      <c r="E380" s="1"/>
    </row>
    <row r="381" spans="4:5">
      <c r="D381" s="6"/>
      <c r="E381" s="1"/>
    </row>
    <row r="382" spans="4:5">
      <c r="D382" s="6"/>
      <c r="E382" s="1"/>
    </row>
    <row r="383" spans="4:5">
      <c r="D383" s="6"/>
      <c r="E383" s="1"/>
    </row>
    <row r="384" spans="4:5">
      <c r="D384" s="6"/>
      <c r="E384" s="1"/>
    </row>
    <row r="385" spans="4:5">
      <c r="D385" s="6"/>
      <c r="E385" s="1"/>
    </row>
    <row r="386" spans="4:5">
      <c r="D386" s="6"/>
      <c r="E386" s="1"/>
    </row>
    <row r="387" spans="4:5">
      <c r="D387" s="6"/>
      <c r="E387" s="1"/>
    </row>
    <row r="388" spans="4:5">
      <c r="D388" s="6"/>
      <c r="E388" s="1"/>
    </row>
    <row r="389" spans="4:5">
      <c r="D389" s="6"/>
      <c r="E389" s="1"/>
    </row>
    <row r="390" spans="4:5">
      <c r="D390" s="6"/>
      <c r="E390" s="1"/>
    </row>
    <row r="391" spans="4:5">
      <c r="D391" s="6"/>
      <c r="E391" s="1"/>
    </row>
    <row r="392" spans="4:5">
      <c r="D392" s="6"/>
      <c r="E392" s="1"/>
    </row>
    <row r="393" spans="4:5">
      <c r="D393" s="6"/>
      <c r="E393" s="1"/>
    </row>
    <row r="394" spans="4:5">
      <c r="D394" s="6"/>
      <c r="E394" s="1"/>
    </row>
    <row r="395" spans="4:5">
      <c r="D395" s="6"/>
      <c r="E395" s="1"/>
    </row>
    <row r="396" spans="4:5">
      <c r="D396" s="6"/>
      <c r="E396" s="1"/>
    </row>
    <row r="397" spans="4:5">
      <c r="D397" s="6"/>
      <c r="E397" s="1"/>
    </row>
    <row r="398" spans="4:5">
      <c r="D398" s="6"/>
      <c r="E398" s="1"/>
    </row>
    <row r="399" spans="4:5">
      <c r="D399" s="6"/>
      <c r="E399" s="1"/>
    </row>
    <row r="400" spans="4:5">
      <c r="D400" s="6"/>
      <c r="E400" s="1"/>
    </row>
    <row r="401" spans="4:5">
      <c r="D401" s="6"/>
      <c r="E401" s="1"/>
    </row>
    <row r="402" spans="4:5">
      <c r="D402" s="6"/>
      <c r="E402" s="1"/>
    </row>
    <row r="403" spans="4:5">
      <c r="D403" s="6"/>
      <c r="E403" s="1"/>
    </row>
    <row r="404" spans="4:5">
      <c r="D404" s="6"/>
      <c r="E404" s="1"/>
    </row>
    <row r="405" spans="4:5">
      <c r="D405" s="6"/>
      <c r="E405" s="1"/>
    </row>
    <row r="406" spans="4:5">
      <c r="D406" s="6"/>
      <c r="E406" s="1"/>
    </row>
    <row r="407" spans="4:5">
      <c r="D407" s="6"/>
      <c r="E407" s="1"/>
    </row>
    <row r="408" spans="4:5">
      <c r="D408" s="6"/>
      <c r="E408" s="1"/>
    </row>
    <row r="409" spans="4:5">
      <c r="D409" s="6"/>
      <c r="E409" s="1"/>
    </row>
    <row r="410" spans="4:5">
      <c r="D410" s="6"/>
      <c r="E410" s="1"/>
    </row>
    <row r="411" spans="4:5">
      <c r="D411" s="6"/>
      <c r="E411" s="1"/>
    </row>
    <row r="412" spans="4:5">
      <c r="D412" s="6"/>
      <c r="E412" s="1"/>
    </row>
    <row r="413" spans="4:5">
      <c r="D413" s="6"/>
      <c r="E413" s="1"/>
    </row>
    <row r="414" spans="4:5">
      <c r="D414" s="6"/>
      <c r="E414" s="1"/>
    </row>
    <row r="415" spans="4:5">
      <c r="D415" s="6"/>
      <c r="E415" s="1"/>
    </row>
    <row r="416" spans="4:5">
      <c r="D416" s="6"/>
      <c r="E416" s="1"/>
    </row>
    <row r="417" spans="4:5">
      <c r="D417" s="6"/>
      <c r="E417" s="1"/>
    </row>
    <row r="418" spans="4:5">
      <c r="D418" s="6"/>
      <c r="E418" s="1"/>
    </row>
    <row r="419" spans="4:5">
      <c r="D419" s="6"/>
      <c r="E419" s="1"/>
    </row>
    <row r="420" spans="4:5">
      <c r="D420" s="6"/>
      <c r="E420" s="1"/>
    </row>
    <row r="421" spans="4:5">
      <c r="D421" s="6"/>
      <c r="E421" s="1"/>
    </row>
    <row r="422" spans="4:5">
      <c r="D422" s="6"/>
      <c r="E422" s="1"/>
    </row>
    <row r="423" spans="4:5">
      <c r="D423" s="6"/>
      <c r="E423" s="1"/>
    </row>
    <row r="424" spans="4:5">
      <c r="D424" s="6"/>
      <c r="E424" s="1"/>
    </row>
    <row r="425" spans="4:5">
      <c r="D425" s="6"/>
      <c r="E425" s="1"/>
    </row>
    <row r="426" spans="4:5">
      <c r="D426" s="6"/>
      <c r="E426" s="1"/>
    </row>
    <row r="427" spans="4:5">
      <c r="D427" s="6"/>
      <c r="E427" s="1"/>
    </row>
    <row r="428" spans="4:5">
      <c r="D428" s="6"/>
      <c r="E428" s="1"/>
    </row>
    <row r="429" spans="4:5">
      <c r="D429" s="6"/>
      <c r="E429" s="1"/>
    </row>
    <row r="430" spans="4:5">
      <c r="D430" s="6"/>
      <c r="E430" s="1"/>
    </row>
    <row r="431" spans="4:5">
      <c r="D431" s="6"/>
      <c r="E431" s="1"/>
    </row>
    <row r="432" spans="4:5">
      <c r="D432" s="6"/>
      <c r="E432" s="1"/>
    </row>
    <row r="433" spans="4:5">
      <c r="D433" s="6"/>
      <c r="E433" s="1"/>
    </row>
    <row r="434" spans="4:5">
      <c r="D434" s="6"/>
      <c r="E434" s="1"/>
    </row>
    <row r="435" spans="4:5">
      <c r="D435" s="6"/>
      <c r="E435" s="1"/>
    </row>
    <row r="436" spans="4:5">
      <c r="D436" s="6"/>
      <c r="E436" s="1"/>
    </row>
    <row r="437" spans="4:5">
      <c r="D437" s="6"/>
      <c r="E437" s="1"/>
    </row>
    <row r="438" spans="4:5">
      <c r="D438" s="6"/>
      <c r="E438" s="1"/>
    </row>
    <row r="439" spans="4:5">
      <c r="D439" s="6"/>
      <c r="E439" s="1"/>
    </row>
    <row r="440" spans="4:5">
      <c r="D440" s="6"/>
      <c r="E440" s="1"/>
    </row>
    <row r="441" spans="4:5">
      <c r="D441" s="6"/>
      <c r="E441" s="1"/>
    </row>
    <row r="442" spans="4:5">
      <c r="D442" s="6"/>
      <c r="E442" s="1"/>
    </row>
    <row r="443" spans="4:5">
      <c r="D443" s="6"/>
      <c r="E443" s="1"/>
    </row>
    <row r="444" spans="4:5">
      <c r="D444" s="6"/>
      <c r="E444" s="1"/>
    </row>
    <row r="445" spans="4:5">
      <c r="D445" s="6"/>
      <c r="E445" s="1"/>
    </row>
    <row r="446" spans="4:5">
      <c r="D446" s="6"/>
      <c r="E446" s="1"/>
    </row>
    <row r="447" spans="4:5">
      <c r="D447" s="6"/>
      <c r="E447" s="1"/>
    </row>
    <row r="448" spans="4:5">
      <c r="D448" s="6"/>
      <c r="E448" s="1"/>
    </row>
    <row r="449" spans="4:5">
      <c r="D449" s="6"/>
      <c r="E449" s="1"/>
    </row>
    <row r="450" spans="4:5">
      <c r="D450" s="6"/>
      <c r="E450" s="1"/>
    </row>
    <row r="451" spans="4:5">
      <c r="D451" s="6"/>
      <c r="E451" s="1"/>
    </row>
    <row r="452" spans="4:5">
      <c r="D452" s="6"/>
      <c r="E452" s="1"/>
    </row>
    <row r="453" spans="4:5">
      <c r="D453" s="6"/>
      <c r="E453" s="1"/>
    </row>
    <row r="454" spans="4:5">
      <c r="D454" s="6"/>
      <c r="E454" s="1"/>
    </row>
    <row r="455" spans="4:5">
      <c r="D455" s="6"/>
      <c r="E455" s="1"/>
    </row>
    <row r="456" spans="4:5">
      <c r="D456" s="6"/>
      <c r="E456" s="1"/>
    </row>
    <row r="457" spans="4:5">
      <c r="D457" s="6"/>
      <c r="E457" s="1"/>
    </row>
    <row r="458" spans="4:5">
      <c r="D458" s="6"/>
      <c r="E458" s="1"/>
    </row>
    <row r="459" spans="4:5">
      <c r="D459" s="6"/>
      <c r="E459" s="1"/>
    </row>
    <row r="460" spans="4:5">
      <c r="D460" s="6"/>
      <c r="E460" s="1"/>
    </row>
    <row r="461" spans="4:5">
      <c r="D461" s="6"/>
      <c r="E461" s="1"/>
    </row>
    <row r="462" spans="4:5">
      <c r="D462" s="6"/>
      <c r="E462" s="1"/>
    </row>
    <row r="463" spans="4:5">
      <c r="D463" s="6"/>
      <c r="E463" s="1"/>
    </row>
    <row r="464" spans="4:5">
      <c r="D464" s="6"/>
      <c r="E464" s="1"/>
    </row>
    <row r="465" spans="4:5">
      <c r="D465" s="6"/>
      <c r="E465" s="1"/>
    </row>
    <row r="466" spans="4:5">
      <c r="D466" s="6"/>
      <c r="E466" s="1"/>
    </row>
    <row r="467" spans="4:5">
      <c r="D467" s="6"/>
      <c r="E467" s="1"/>
    </row>
    <row r="468" spans="4:5">
      <c r="D468" s="6"/>
      <c r="E468" s="1"/>
    </row>
    <row r="469" spans="4:5">
      <c r="D469" s="6"/>
      <c r="E469" s="1"/>
    </row>
    <row r="470" spans="4:5">
      <c r="D470" s="6"/>
      <c r="E470" s="1"/>
    </row>
    <row r="471" spans="4:5">
      <c r="D471" s="6"/>
      <c r="E471" s="1"/>
    </row>
    <row r="472" spans="4:5">
      <c r="D472" s="6"/>
      <c r="E472" s="1"/>
    </row>
    <row r="473" spans="4:5">
      <c r="D473" s="6"/>
      <c r="E473" s="1"/>
    </row>
    <row r="474" spans="4:5">
      <c r="D474" s="6"/>
      <c r="E474" s="1"/>
    </row>
    <row r="475" spans="4:5">
      <c r="D475" s="6"/>
      <c r="E475" s="1"/>
    </row>
    <row r="476" spans="4:5">
      <c r="D476" s="6"/>
      <c r="E476" s="1"/>
    </row>
    <row r="477" spans="4:5">
      <c r="D477" s="6"/>
      <c r="E477" s="1"/>
    </row>
    <row r="478" spans="4:5">
      <c r="D478" s="6"/>
      <c r="E478" s="1"/>
    </row>
    <row r="479" spans="4:5">
      <c r="D479" s="6"/>
      <c r="E479" s="1"/>
    </row>
    <row r="480" spans="4:5">
      <c r="D480" s="6"/>
      <c r="E480" s="1"/>
    </row>
    <row r="481" spans="4:5">
      <c r="D481" s="6"/>
      <c r="E481" s="1"/>
    </row>
    <row r="482" spans="4:5">
      <c r="D482" s="6"/>
      <c r="E482" s="1"/>
    </row>
    <row r="483" spans="4:5">
      <c r="D483" s="6"/>
      <c r="E483" s="1"/>
    </row>
    <row r="484" spans="4:5">
      <c r="D484" s="6"/>
      <c r="E484" s="1"/>
    </row>
    <row r="485" spans="4:5">
      <c r="D485" s="6"/>
      <c r="E485" s="1"/>
    </row>
    <row r="486" spans="4:5">
      <c r="D486" s="6"/>
      <c r="E486" s="1"/>
    </row>
    <row r="487" spans="4:5">
      <c r="D487" s="6"/>
      <c r="E487" s="1"/>
    </row>
    <row r="488" spans="4:5">
      <c r="D488" s="6"/>
      <c r="E488" s="1"/>
    </row>
    <row r="489" spans="4:5">
      <c r="D489" s="6"/>
      <c r="E489" s="1"/>
    </row>
    <row r="490" spans="4:5">
      <c r="D490" s="6"/>
      <c r="E490" s="1"/>
    </row>
    <row r="491" spans="4:5">
      <c r="D491" s="6"/>
      <c r="E491" s="1"/>
    </row>
    <row r="492" spans="4:5">
      <c r="D492" s="6"/>
      <c r="E492" s="1"/>
    </row>
    <row r="493" spans="4:5">
      <c r="D493" s="6"/>
      <c r="E493" s="1"/>
    </row>
    <row r="494" spans="4:5">
      <c r="D494" s="6"/>
      <c r="E494" s="1"/>
    </row>
    <row r="495" spans="4:5">
      <c r="D495" s="6"/>
      <c r="E495" s="1"/>
    </row>
    <row r="496" spans="4:5">
      <c r="D496" s="6"/>
      <c r="E496" s="1"/>
    </row>
    <row r="497" spans="4:5">
      <c r="D497" s="6"/>
      <c r="E497" s="1"/>
    </row>
    <row r="498" spans="4:5">
      <c r="D498" s="6"/>
      <c r="E498" s="1"/>
    </row>
    <row r="499" spans="4:5">
      <c r="D499" s="6"/>
      <c r="E499" s="1"/>
    </row>
    <row r="500" spans="4:5">
      <c r="D500" s="6"/>
      <c r="E500" s="1"/>
    </row>
    <row r="501" spans="4:5">
      <c r="D501" s="6"/>
      <c r="E501" s="1"/>
    </row>
    <row r="502" spans="4:5">
      <c r="D502" s="6"/>
      <c r="E502" s="1"/>
    </row>
    <row r="503" spans="4:5">
      <c r="D503" s="6"/>
      <c r="E503" s="1"/>
    </row>
    <row r="504" spans="4:5">
      <c r="D504" s="6"/>
      <c r="E504" s="1"/>
    </row>
    <row r="505" spans="4:5">
      <c r="D505" s="6"/>
      <c r="E505" s="1"/>
    </row>
    <row r="506" spans="4:5">
      <c r="D506" s="6"/>
      <c r="E506" s="1"/>
    </row>
    <row r="507" spans="4:5">
      <c r="D507" s="6"/>
      <c r="E507" s="1"/>
    </row>
    <row r="508" spans="4:5">
      <c r="D508" s="6"/>
      <c r="E508" s="1"/>
    </row>
    <row r="509" spans="4:5">
      <c r="D509" s="6"/>
      <c r="E509" s="1"/>
    </row>
    <row r="510" spans="4:5">
      <c r="D510" s="6"/>
      <c r="E510" s="1"/>
    </row>
    <row r="511" spans="4:5">
      <c r="D511" s="6"/>
      <c r="E511" s="1"/>
    </row>
    <row r="512" spans="4:5">
      <c r="D512" s="6"/>
      <c r="E512" s="1"/>
    </row>
    <row r="513" spans="4:5">
      <c r="D513" s="6"/>
      <c r="E513" s="1"/>
    </row>
    <row r="514" spans="4:5">
      <c r="D514" s="6"/>
      <c r="E514" s="1"/>
    </row>
    <row r="515" spans="4:5">
      <c r="D515" s="6"/>
      <c r="E515" s="1"/>
    </row>
    <row r="516" spans="4:5">
      <c r="D516" s="6"/>
      <c r="E516" s="1"/>
    </row>
    <row r="517" spans="4:5">
      <c r="D517" s="6"/>
      <c r="E517" s="1"/>
    </row>
    <row r="518" spans="4:5">
      <c r="D518" s="6"/>
      <c r="E518" s="1"/>
    </row>
    <row r="519" spans="4:5">
      <c r="D519" s="6"/>
      <c r="E519" s="1"/>
    </row>
    <row r="520" spans="4:5">
      <c r="D520" s="6"/>
      <c r="E520" s="1"/>
    </row>
    <row r="521" spans="4:5">
      <c r="D521" s="6"/>
      <c r="E521" s="1"/>
    </row>
    <row r="522" spans="4:5">
      <c r="D522" s="6"/>
      <c r="E522" s="1"/>
    </row>
    <row r="523" spans="4:5">
      <c r="D523" s="6"/>
      <c r="E523" s="1"/>
    </row>
    <row r="524" spans="4:5">
      <c r="D524" s="6"/>
      <c r="E524" s="1"/>
    </row>
    <row r="525" spans="4:5">
      <c r="D525" s="6"/>
      <c r="E525" s="1"/>
    </row>
    <row r="526" spans="4:5">
      <c r="D526" s="6"/>
      <c r="E526" s="1"/>
    </row>
    <row r="527" spans="4:5">
      <c r="D527" s="6"/>
      <c r="E527" s="1"/>
    </row>
    <row r="528" spans="4:5">
      <c r="D528" s="6"/>
      <c r="E528" s="1"/>
    </row>
    <row r="529" spans="4:5">
      <c r="D529" s="6"/>
      <c r="E529" s="1"/>
    </row>
    <row r="530" spans="4:5">
      <c r="D530" s="6"/>
      <c r="E530" s="1"/>
    </row>
    <row r="531" spans="4:5">
      <c r="D531" s="6"/>
      <c r="E531" s="1"/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08"/>
  <sheetViews>
    <sheetView workbookViewId="0">
      <selection activeCell="F3" sqref="F3"/>
    </sheetView>
  </sheetViews>
  <sheetFormatPr defaultColWidth="8.725" defaultRowHeight="13.5" outlineLevelCol="5"/>
  <cols>
    <col min="1" max="1" width="21.9083333333333" customWidth="1"/>
    <col min="2" max="3" width="20.8166666666667" customWidth="1"/>
    <col min="4" max="4" width="10.6333333333333" customWidth="1"/>
    <col min="5" max="5" width="12.9083333333333" style="4" customWidth="1"/>
  </cols>
  <sheetData>
    <row r="1" spans="1:6">
      <c r="D1" t="e">
        <f t="array" ref="D1">SUM(D3:D408)</f>
        <v>#VALUE!</v>
      </c>
      <c r="E1" s="1" t="e">
        <f t="array" ref="E1">SUM(E3:E408)</f>
        <v>#VALUE!</v>
      </c>
    </row>
    <row r="2" spans="1:6">
      <c r="A2" t="s">
        <v>224</v>
      </c>
      <c r="B2" t="s">
        <v>125</v>
      </c>
      <c r="C2" t="s">
        <v>225</v>
      </c>
      <c r="D2" t="s">
        <v>226</v>
      </c>
      <c r="E2" s="4" t="s">
        <v>227</v>
      </c>
      <c r="F2" s="5"/>
    </row>
    <row r="3" spans="1:6">
      <c r="D3" s="6" t="e">
        <f>IF(LEFT(C3,1)="U",VALUE(MID(C3,FIND("$",C3),99)),-VALUE(MID(C3,FIND("$",C3),99)))</f>
        <v>#VALUE!</v>
      </c>
      <c r="E3" s="1" t="e">
        <f>D3*$F$2</f>
        <v>#VALUE!</v>
      </c>
    </row>
    <row r="4" spans="1:6">
      <c r="D4" s="6"/>
      <c r="E4" s="1"/>
    </row>
    <row r="5" spans="1:6">
      <c r="D5" s="6"/>
      <c r="E5" s="1"/>
    </row>
    <row r="6" spans="1:6">
      <c r="D6" s="6"/>
      <c r="E6" s="1"/>
    </row>
    <row r="7" spans="1:6">
      <c r="D7" s="6"/>
      <c r="E7" s="1"/>
    </row>
    <row r="8" spans="1:6">
      <c r="D8" s="6"/>
      <c r="E8" s="1"/>
    </row>
    <row r="9" spans="1:6">
      <c r="D9" s="6"/>
      <c r="E9" s="1"/>
    </row>
    <row r="10" spans="1:6">
      <c r="D10" s="6"/>
      <c r="E10" s="1"/>
    </row>
    <row r="11" spans="1:6">
      <c r="D11" s="6"/>
      <c r="E11" s="1"/>
    </row>
    <row r="12" spans="1:6">
      <c r="D12" s="6"/>
      <c r="E12" s="1"/>
    </row>
    <row r="13" spans="1:6">
      <c r="D13" s="6"/>
      <c r="E13" s="1"/>
    </row>
    <row r="14" spans="1:6">
      <c r="D14" s="6"/>
      <c r="E14" s="1"/>
    </row>
    <row r="15" spans="1:6">
      <c r="D15" s="6"/>
      <c r="E15" s="1"/>
    </row>
    <row r="16" spans="1:6">
      <c r="D16" s="6"/>
      <c r="E16" s="1"/>
    </row>
    <row r="17" spans="4:5">
      <c r="D17" s="6"/>
      <c r="E17" s="1"/>
    </row>
    <row r="18" spans="4:5">
      <c r="D18" s="6"/>
      <c r="E18" s="1"/>
    </row>
    <row r="19" spans="4:5">
      <c r="D19" s="6"/>
      <c r="E19" s="1"/>
    </row>
    <row r="20" spans="4:5">
      <c r="D20" s="6"/>
      <c r="E20" s="1"/>
    </row>
    <row r="21" spans="4:5">
      <c r="D21" s="6"/>
      <c r="E21" s="1"/>
    </row>
    <row r="22" spans="4:5">
      <c r="D22" s="6"/>
      <c r="E22" s="1"/>
    </row>
    <row r="23" spans="4:5">
      <c r="D23" s="6"/>
      <c r="E23" s="1"/>
    </row>
    <row r="24" spans="4:5">
      <c r="D24" s="6"/>
      <c r="E24" s="1"/>
    </row>
    <row r="25" spans="4:5">
      <c r="D25" s="6"/>
      <c r="E25" s="1"/>
    </row>
    <row r="26" spans="4:5">
      <c r="D26" s="6"/>
      <c r="E26" s="1"/>
    </row>
    <row r="27" spans="4:5">
      <c r="D27" s="6"/>
      <c r="E27" s="1"/>
    </row>
    <row r="28" spans="4:5">
      <c r="D28" s="6"/>
      <c r="E28" s="1"/>
    </row>
    <row r="29" spans="4:5">
      <c r="D29" s="6"/>
      <c r="E29" s="1"/>
    </row>
    <row r="30" spans="4:5">
      <c r="D30" s="6"/>
      <c r="E30" s="1"/>
    </row>
    <row r="31" spans="4:5">
      <c r="D31" s="6"/>
      <c r="E31" s="1"/>
    </row>
    <row r="32" spans="4:5">
      <c r="D32" s="6"/>
      <c r="E32" s="1"/>
    </row>
    <row r="33" spans="4:5">
      <c r="D33" s="6"/>
      <c r="E33" s="1"/>
    </row>
    <row r="34" spans="4:5">
      <c r="D34" s="6"/>
      <c r="E34" s="1"/>
    </row>
    <row r="35" spans="4:5">
      <c r="D35" s="6"/>
      <c r="E35" s="1"/>
    </row>
    <row r="36" spans="4:5">
      <c r="D36" s="6"/>
      <c r="E36" s="1"/>
    </row>
    <row r="37" spans="4:5">
      <c r="D37" s="6"/>
      <c r="E37" s="1"/>
    </row>
    <row r="38" spans="4:5">
      <c r="D38" s="6"/>
      <c r="E38" s="1"/>
    </row>
    <row r="39" spans="4:5">
      <c r="D39" s="6"/>
      <c r="E39" s="1"/>
    </row>
    <row r="40" spans="4:5">
      <c r="D40" s="6"/>
      <c r="E40" s="1"/>
    </row>
    <row r="41" spans="4:5">
      <c r="D41" s="6"/>
      <c r="E41" s="1"/>
    </row>
    <row r="42" spans="4:5">
      <c r="D42" s="6"/>
      <c r="E42" s="1"/>
    </row>
    <row r="43" spans="4:5">
      <c r="D43" s="6"/>
      <c r="E43" s="1"/>
    </row>
    <row r="44" spans="4:5">
      <c r="D44" s="6"/>
      <c r="E44" s="1"/>
    </row>
    <row r="45" spans="4:5">
      <c r="D45" s="6"/>
      <c r="E45" s="1"/>
    </row>
    <row r="46" spans="4:5">
      <c r="D46" s="6"/>
      <c r="E46" s="1"/>
    </row>
    <row r="47" spans="4:5">
      <c r="D47" s="6"/>
      <c r="E47" s="1"/>
    </row>
    <row r="48" spans="4:5">
      <c r="D48" s="6"/>
      <c r="E48" s="1"/>
    </row>
    <row r="49" spans="4:5">
      <c r="D49" s="6"/>
      <c r="E49" s="1"/>
    </row>
    <row r="50" spans="4:5">
      <c r="D50" s="6"/>
      <c r="E50" s="1"/>
    </row>
    <row r="51" spans="4:5">
      <c r="D51" s="6"/>
      <c r="E51" s="1"/>
    </row>
    <row r="52" spans="4:5">
      <c r="D52" s="6"/>
      <c r="E52" s="1"/>
    </row>
    <row r="53" spans="4:5">
      <c r="D53" s="6"/>
      <c r="E53" s="1"/>
    </row>
    <row r="54" spans="4:5">
      <c r="D54" s="6"/>
      <c r="E54" s="1"/>
    </row>
    <row r="55" spans="4:5">
      <c r="D55" s="6"/>
      <c r="E55" s="1"/>
    </row>
    <row r="56" spans="4:5">
      <c r="D56" s="6"/>
      <c r="E56" s="1"/>
    </row>
    <row r="57" spans="4:5">
      <c r="D57" s="6"/>
      <c r="E57" s="1"/>
    </row>
    <row r="58" spans="4:5">
      <c r="D58" s="6"/>
      <c r="E58" s="1"/>
    </row>
    <row r="59" spans="4:5">
      <c r="D59" s="6"/>
      <c r="E59" s="1"/>
    </row>
    <row r="60" spans="4:5">
      <c r="D60" s="6"/>
      <c r="E60" s="1"/>
    </row>
    <row r="61" spans="4:5">
      <c r="D61" s="6"/>
      <c r="E61" s="1"/>
    </row>
    <row r="62" spans="4:5">
      <c r="D62" s="6"/>
      <c r="E62" s="1"/>
    </row>
    <row r="63" spans="4:5">
      <c r="D63" s="6"/>
      <c r="E63" s="1"/>
    </row>
    <row r="64" spans="4:5">
      <c r="D64" s="6"/>
      <c r="E64" s="1"/>
    </row>
    <row r="65" spans="4:5">
      <c r="D65" s="6"/>
      <c r="E65" s="1"/>
    </row>
    <row r="66" spans="4:5">
      <c r="D66" s="6"/>
      <c r="E66" s="1"/>
    </row>
    <row r="67" spans="4:5">
      <c r="D67" s="6"/>
      <c r="E67" s="1"/>
    </row>
    <row r="68" spans="4:5">
      <c r="D68" s="6"/>
      <c r="E68" s="1"/>
    </row>
    <row r="69" spans="4:5">
      <c r="D69" s="6"/>
      <c r="E69" s="1"/>
    </row>
    <row r="70" spans="4:5">
      <c r="D70" s="6"/>
      <c r="E70" s="1"/>
    </row>
    <row r="71" spans="4:5">
      <c r="D71" s="6"/>
      <c r="E71" s="1"/>
    </row>
    <row r="72" spans="4:5">
      <c r="D72" s="6"/>
      <c r="E72" s="1"/>
    </row>
    <row r="73" spans="4:5">
      <c r="D73" s="6"/>
      <c r="E73" s="1"/>
    </row>
    <row r="74" spans="4:5">
      <c r="D74" s="6"/>
      <c r="E74" s="1"/>
    </row>
    <row r="75" spans="4:5">
      <c r="D75" s="6"/>
      <c r="E75" s="1"/>
    </row>
    <row r="76" spans="4:5">
      <c r="D76" s="6"/>
      <c r="E76" s="1"/>
    </row>
    <row r="77" spans="4:5">
      <c r="D77" s="6"/>
      <c r="E77" s="1"/>
    </row>
    <row r="78" spans="4:5">
      <c r="D78" s="6"/>
      <c r="E78" s="1"/>
    </row>
    <row r="79" spans="4:5">
      <c r="D79" s="6"/>
      <c r="E79" s="1"/>
    </row>
    <row r="80" spans="4:5">
      <c r="D80" s="6"/>
      <c r="E80" s="1"/>
    </row>
    <row r="81" spans="4:5">
      <c r="D81" s="6"/>
      <c r="E81" s="1"/>
    </row>
    <row r="82" spans="4:5">
      <c r="D82" s="6"/>
      <c r="E82" s="1"/>
    </row>
    <row r="83" spans="4:5">
      <c r="D83" s="6"/>
      <c r="E83" s="1"/>
    </row>
    <row r="84" spans="4:5">
      <c r="D84" s="6"/>
      <c r="E84" s="1"/>
    </row>
    <row r="85" spans="4:5">
      <c r="D85" s="6"/>
      <c r="E85" s="1"/>
    </row>
    <row r="86" spans="4:5">
      <c r="D86" s="6"/>
      <c r="E86" s="1"/>
    </row>
    <row r="87" spans="4:5">
      <c r="D87" s="6"/>
      <c r="E87" s="1"/>
    </row>
    <row r="88" spans="4:5">
      <c r="D88" s="6"/>
      <c r="E88" s="1"/>
    </row>
    <row r="89" spans="4:5">
      <c r="D89" s="6"/>
      <c r="E89" s="1"/>
    </row>
    <row r="90" spans="4:5">
      <c r="D90" s="6"/>
      <c r="E90" s="1"/>
    </row>
    <row r="91" spans="4:5">
      <c r="D91" s="6"/>
      <c r="E91" s="1"/>
    </row>
    <row r="92" spans="4:5">
      <c r="D92" s="6"/>
      <c r="E92" s="1"/>
    </row>
    <row r="93" spans="4:5">
      <c r="D93" s="6"/>
      <c r="E93" s="1"/>
    </row>
    <row r="94" spans="4:5">
      <c r="D94" s="6"/>
      <c r="E94" s="1"/>
    </row>
    <row r="95" spans="4:5">
      <c r="D95" s="6"/>
      <c r="E95" s="1"/>
    </row>
    <row r="96" spans="4:5">
      <c r="D96" s="6"/>
      <c r="E96" s="1"/>
    </row>
    <row r="97" spans="4:5">
      <c r="D97" s="6"/>
      <c r="E97" s="1"/>
    </row>
    <row r="98" spans="4:5">
      <c r="D98" s="6"/>
      <c r="E98" s="1"/>
    </row>
    <row r="99" spans="4:5">
      <c r="D99" s="6"/>
      <c r="E99" s="1"/>
    </row>
    <row r="100" spans="4:5">
      <c r="D100" s="6"/>
      <c r="E100" s="1"/>
    </row>
    <row r="101" spans="4:5">
      <c r="D101" s="6"/>
      <c r="E101" s="1"/>
    </row>
    <row r="102" spans="4:5">
      <c r="D102" s="6"/>
      <c r="E102" s="1"/>
    </row>
    <row r="103" spans="4:5">
      <c r="D103" s="6"/>
      <c r="E103" s="1"/>
    </row>
    <row r="104" spans="4:5">
      <c r="D104" s="6"/>
      <c r="E104" s="1"/>
    </row>
    <row r="105" spans="4:5">
      <c r="D105" s="6"/>
      <c r="E105" s="1"/>
    </row>
    <row r="106" spans="4:5">
      <c r="D106" s="6"/>
      <c r="E106" s="1"/>
    </row>
    <row r="107" spans="4:5">
      <c r="D107" s="6"/>
      <c r="E107" s="1"/>
    </row>
    <row r="108" spans="4:5">
      <c r="D108" s="6"/>
      <c r="E108" s="1"/>
    </row>
    <row r="109" spans="4:5">
      <c r="D109" s="6"/>
      <c r="E109" s="1"/>
    </row>
    <row r="110" spans="4:5">
      <c r="D110" s="6"/>
      <c r="E110" s="1"/>
    </row>
    <row r="111" spans="4:5">
      <c r="D111" s="6"/>
      <c r="E111" s="1"/>
    </row>
    <row r="112" spans="4:5">
      <c r="D112" s="6"/>
      <c r="E112" s="1"/>
    </row>
    <row r="113" spans="4:5">
      <c r="D113" s="6"/>
      <c r="E113" s="1"/>
    </row>
    <row r="114" spans="4:5">
      <c r="D114" s="6"/>
      <c r="E114" s="1"/>
    </row>
    <row r="115" spans="4:5">
      <c r="D115" s="6"/>
      <c r="E115" s="1"/>
    </row>
    <row r="116" spans="4:5">
      <c r="D116" s="6"/>
      <c r="E116" s="1"/>
    </row>
    <row r="117" spans="4:5">
      <c r="D117" s="6"/>
      <c r="E117" s="1"/>
    </row>
    <row r="118" spans="4:5">
      <c r="D118" s="6"/>
      <c r="E118" s="1"/>
    </row>
    <row r="119" spans="4:5">
      <c r="D119" s="6"/>
      <c r="E119" s="1"/>
    </row>
    <row r="120" spans="4:5">
      <c r="D120" s="6"/>
      <c r="E120" s="1"/>
    </row>
    <row r="121" spans="4:5">
      <c r="D121" s="6"/>
      <c r="E121" s="1"/>
    </row>
    <row r="122" spans="4:5">
      <c r="D122" s="6"/>
      <c r="E122" s="1"/>
    </row>
    <row r="123" spans="4:5">
      <c r="D123" s="6"/>
      <c r="E123" s="1"/>
    </row>
    <row r="124" spans="4:5">
      <c r="D124" s="6"/>
      <c r="E124" s="1"/>
    </row>
    <row r="125" spans="4:5">
      <c r="D125" s="6"/>
      <c r="E125" s="1"/>
    </row>
    <row r="126" spans="4:5">
      <c r="D126" s="6"/>
      <c r="E126" s="1"/>
    </row>
    <row r="127" spans="4:5">
      <c r="D127" s="6"/>
      <c r="E127" s="1"/>
    </row>
    <row r="128" spans="4:5">
      <c r="D128" s="6"/>
      <c r="E128" s="1"/>
    </row>
    <row r="129" spans="4:5">
      <c r="D129" s="6"/>
      <c r="E129" s="1"/>
    </row>
    <row r="130" spans="4:5">
      <c r="D130" s="6"/>
      <c r="E130" s="1"/>
    </row>
    <row r="131" spans="4:5">
      <c r="D131" s="6"/>
      <c r="E131" s="1"/>
    </row>
    <row r="132" spans="4:5">
      <c r="D132" s="6"/>
      <c r="E132" s="1"/>
    </row>
    <row r="133" spans="4:5">
      <c r="D133" s="6"/>
      <c r="E133" s="1"/>
    </row>
    <row r="134" spans="4:5">
      <c r="D134" s="6"/>
      <c r="E134" s="1"/>
    </row>
    <row r="135" spans="4:5">
      <c r="D135" s="6"/>
      <c r="E135" s="1"/>
    </row>
    <row r="136" spans="4:5">
      <c r="D136" s="6"/>
      <c r="E136" s="1"/>
    </row>
    <row r="137" spans="4:5">
      <c r="D137" s="6"/>
      <c r="E137" s="1"/>
    </row>
    <row r="138" spans="4:5">
      <c r="D138" s="6"/>
      <c r="E138" s="1"/>
    </row>
    <row r="139" spans="4:5">
      <c r="D139" s="6"/>
      <c r="E139" s="1"/>
    </row>
    <row r="140" spans="4:5">
      <c r="D140" s="6"/>
      <c r="E140" s="1"/>
    </row>
    <row r="141" spans="4:5">
      <c r="D141" s="6"/>
      <c r="E141" s="1"/>
    </row>
    <row r="142" spans="4:5">
      <c r="D142" s="6"/>
      <c r="E142" s="1"/>
    </row>
    <row r="143" spans="4:5">
      <c r="D143" s="6"/>
      <c r="E143" s="1"/>
    </row>
    <row r="144" spans="4:5">
      <c r="D144" s="6"/>
      <c r="E144" s="1"/>
    </row>
    <row r="145" spans="4:5">
      <c r="D145" s="6"/>
      <c r="E145" s="1"/>
    </row>
    <row r="146" spans="4:5">
      <c r="D146" s="6"/>
      <c r="E146" s="1"/>
    </row>
    <row r="147" spans="4:5">
      <c r="D147" s="6"/>
      <c r="E147" s="1"/>
    </row>
    <row r="148" spans="4:5">
      <c r="D148" s="6"/>
      <c r="E148" s="1"/>
    </row>
    <row r="149" spans="4:5">
      <c r="D149" s="6"/>
      <c r="E149" s="1"/>
    </row>
    <row r="150" spans="4:5">
      <c r="D150" s="6"/>
      <c r="E150" s="1"/>
    </row>
    <row r="151" spans="4:5">
      <c r="D151" s="6"/>
      <c r="E151" s="1"/>
    </row>
    <row r="152" spans="4:5">
      <c r="D152" s="6"/>
      <c r="E152" s="1"/>
    </row>
    <row r="153" spans="4:5">
      <c r="D153" s="6"/>
      <c r="E153" s="1"/>
    </row>
    <row r="154" spans="4:5">
      <c r="D154" s="6"/>
      <c r="E154" s="1"/>
    </row>
    <row r="155" spans="4:5">
      <c r="D155" s="6"/>
      <c r="E155" s="1"/>
    </row>
    <row r="156" spans="4:5">
      <c r="D156" s="6"/>
      <c r="E156" s="1"/>
    </row>
    <row r="157" spans="4:5">
      <c r="D157" s="6"/>
      <c r="E157" s="1"/>
    </row>
    <row r="158" spans="4:5">
      <c r="D158" s="6"/>
      <c r="E158" s="1"/>
    </row>
    <row r="159" spans="4:5">
      <c r="D159" s="6"/>
      <c r="E159" s="1"/>
    </row>
    <row r="160" spans="4:5">
      <c r="D160" s="6"/>
      <c r="E160" s="1"/>
    </row>
    <row r="161" spans="4:5">
      <c r="D161" s="6"/>
      <c r="E161" s="1"/>
    </row>
    <row r="162" spans="4:5">
      <c r="D162" s="6"/>
      <c r="E162" s="1"/>
    </row>
    <row r="163" spans="4:5">
      <c r="D163" s="6"/>
      <c r="E163" s="1"/>
    </row>
    <row r="164" spans="4:5">
      <c r="D164" s="6"/>
      <c r="E164" s="1"/>
    </row>
    <row r="165" spans="4:5">
      <c r="D165" s="6"/>
      <c r="E165" s="1"/>
    </row>
    <row r="166" spans="4:5">
      <c r="D166" s="6"/>
      <c r="E166" s="1"/>
    </row>
    <row r="167" spans="4:5">
      <c r="D167" s="6"/>
      <c r="E167" s="1"/>
    </row>
    <row r="168" spans="4:5">
      <c r="D168" s="6"/>
      <c r="E168" s="1"/>
    </row>
    <row r="169" spans="4:5">
      <c r="D169" s="6"/>
      <c r="E169" s="1"/>
    </row>
    <row r="170" spans="4:5">
      <c r="D170" s="6"/>
      <c r="E170" s="1"/>
    </row>
    <row r="171" spans="4:5">
      <c r="D171" s="6"/>
      <c r="E171" s="1"/>
    </row>
    <row r="172" spans="4:5">
      <c r="D172" s="6"/>
      <c r="E172" s="1"/>
    </row>
    <row r="173" spans="4:5">
      <c r="D173" s="6"/>
      <c r="E173" s="1"/>
    </row>
    <row r="174" spans="4:5">
      <c r="D174" s="6"/>
      <c r="E174" s="1"/>
    </row>
    <row r="175" spans="4:5">
      <c r="D175" s="6"/>
      <c r="E175" s="1"/>
    </row>
    <row r="176" spans="4:5">
      <c r="D176" s="6"/>
      <c r="E176" s="1"/>
    </row>
    <row r="177" spans="4:5">
      <c r="D177" s="6"/>
      <c r="E177" s="1"/>
    </row>
    <row r="178" spans="4:5">
      <c r="D178" s="6"/>
      <c r="E178" s="1"/>
    </row>
    <row r="179" spans="4:5">
      <c r="D179" s="6"/>
      <c r="E179" s="1"/>
    </row>
    <row r="180" spans="4:5">
      <c r="D180" s="6"/>
      <c r="E180" s="1"/>
    </row>
    <row r="181" spans="4:5">
      <c r="D181" s="6"/>
      <c r="E181" s="1"/>
    </row>
    <row r="182" spans="4:5">
      <c r="D182" s="6"/>
      <c r="E182" s="1"/>
    </row>
    <row r="183" spans="4:5">
      <c r="D183" s="6"/>
      <c r="E183" s="1"/>
    </row>
    <row r="184" spans="4:5">
      <c r="D184" s="6"/>
      <c r="E184" s="1"/>
    </row>
    <row r="185" spans="4:5">
      <c r="D185" s="6"/>
      <c r="E185" s="1"/>
    </row>
    <row r="186" spans="4:5">
      <c r="D186" s="6"/>
      <c r="E186" s="1"/>
    </row>
    <row r="187" spans="4:5">
      <c r="D187" s="6"/>
      <c r="E187" s="1"/>
    </row>
    <row r="188" spans="4:5">
      <c r="D188" s="6"/>
      <c r="E188" s="1"/>
    </row>
    <row r="189" spans="4:5">
      <c r="D189" s="6"/>
      <c r="E189" s="1"/>
    </row>
    <row r="190" spans="4:5">
      <c r="D190" s="6"/>
      <c r="E190" s="1"/>
    </row>
    <row r="191" spans="4:5">
      <c r="D191" s="6"/>
      <c r="E191" s="1"/>
    </row>
    <row r="192" spans="4:5">
      <c r="D192" s="6"/>
      <c r="E192" s="1"/>
    </row>
    <row r="193" spans="4:5">
      <c r="D193" s="6"/>
      <c r="E193" s="1"/>
    </row>
    <row r="194" spans="4:5">
      <c r="D194" s="6"/>
      <c r="E194" s="1"/>
    </row>
    <row r="195" spans="4:5">
      <c r="D195" s="6"/>
      <c r="E195" s="1"/>
    </row>
    <row r="196" spans="4:5">
      <c r="D196" s="6"/>
      <c r="E196" s="1"/>
    </row>
    <row r="197" spans="4:5">
      <c r="D197" s="6"/>
      <c r="E197" s="1"/>
    </row>
    <row r="198" spans="4:5">
      <c r="D198" s="6"/>
      <c r="E198" s="1"/>
    </row>
    <row r="199" spans="4:5">
      <c r="D199" s="6"/>
      <c r="E199" s="1"/>
    </row>
    <row r="200" spans="4:5">
      <c r="D200" s="6"/>
      <c r="E200" s="1"/>
    </row>
    <row r="201" spans="4:5">
      <c r="D201" s="6"/>
      <c r="E201" s="1"/>
    </row>
    <row r="202" spans="4:5">
      <c r="D202" s="6"/>
      <c r="E202" s="1"/>
    </row>
    <row r="203" spans="4:5">
      <c r="D203" s="6"/>
      <c r="E203" s="1"/>
    </row>
    <row r="204" spans="4:5">
      <c r="D204" s="6"/>
      <c r="E204" s="1"/>
    </row>
    <row r="205" spans="4:5">
      <c r="D205" s="6"/>
      <c r="E205" s="1"/>
    </row>
    <row r="206" spans="4:5">
      <c r="D206" s="6"/>
      <c r="E206" s="1"/>
    </row>
    <row r="207" spans="4:5">
      <c r="D207" s="6"/>
      <c r="E207" s="1"/>
    </row>
    <row r="208" spans="4:5">
      <c r="D208" s="6"/>
      <c r="E208" s="1"/>
    </row>
    <row r="209" spans="4:5">
      <c r="D209" s="6"/>
      <c r="E209" s="1"/>
    </row>
    <row r="210" spans="4:5">
      <c r="D210" s="6"/>
      <c r="E210" s="1"/>
    </row>
    <row r="211" spans="4:5">
      <c r="D211" s="6"/>
      <c r="E211" s="1"/>
    </row>
    <row r="212" spans="4:5">
      <c r="D212" s="6"/>
      <c r="E212" s="1"/>
    </row>
    <row r="213" spans="4:5">
      <c r="D213" s="6"/>
      <c r="E213" s="1"/>
    </row>
    <row r="214" spans="4:5">
      <c r="D214" s="6"/>
      <c r="E214" s="1"/>
    </row>
    <row r="215" spans="4:5">
      <c r="D215" s="6"/>
      <c r="E215" s="1"/>
    </row>
    <row r="216" spans="4:5">
      <c r="D216" s="6"/>
      <c r="E216" s="1"/>
    </row>
    <row r="217" spans="4:5">
      <c r="D217" s="6"/>
      <c r="E217" s="1"/>
    </row>
    <row r="218" spans="4:5">
      <c r="D218" s="6"/>
      <c r="E218" s="1"/>
    </row>
    <row r="219" spans="4:5">
      <c r="D219" s="6"/>
      <c r="E219" s="1"/>
    </row>
    <row r="220" spans="4:5">
      <c r="D220" s="6"/>
      <c r="E220" s="1"/>
    </row>
    <row r="221" spans="4:5">
      <c r="D221" s="6"/>
      <c r="E221" s="1"/>
    </row>
    <row r="222" spans="4:5">
      <c r="D222" s="6"/>
      <c r="E222" s="1"/>
    </row>
    <row r="223" spans="4:5">
      <c r="D223" s="6"/>
      <c r="E223" s="1"/>
    </row>
    <row r="224" spans="4:5">
      <c r="D224" s="6"/>
      <c r="E224" s="1"/>
    </row>
    <row r="225" spans="4:5">
      <c r="D225" s="6"/>
      <c r="E225" s="1"/>
    </row>
    <row r="226" spans="4:5">
      <c r="D226" s="6"/>
      <c r="E226" s="1"/>
    </row>
    <row r="227" spans="4:5">
      <c r="D227" s="6"/>
      <c r="E227" s="1"/>
    </row>
    <row r="228" spans="4:5">
      <c r="D228" s="6"/>
      <c r="E228" s="1"/>
    </row>
    <row r="229" spans="4:5">
      <c r="D229" s="6"/>
      <c r="E229" s="1"/>
    </row>
    <row r="230" spans="4:5">
      <c r="D230" s="6"/>
      <c r="E230" s="1"/>
    </row>
    <row r="231" spans="4:5">
      <c r="D231" s="6"/>
      <c r="E231" s="1"/>
    </row>
    <row r="232" spans="4:5">
      <c r="D232" s="6"/>
      <c r="E232" s="1"/>
    </row>
    <row r="233" spans="4:5">
      <c r="D233" s="6"/>
      <c r="E233" s="1"/>
    </row>
    <row r="234" spans="4:5">
      <c r="D234" s="6"/>
      <c r="E234" s="1"/>
    </row>
    <row r="235" spans="4:5">
      <c r="D235" s="6"/>
      <c r="E235" s="1"/>
    </row>
    <row r="236" spans="4:5">
      <c r="D236" s="6"/>
      <c r="E236" s="1"/>
    </row>
    <row r="237" spans="4:5">
      <c r="D237" s="6"/>
      <c r="E237" s="1"/>
    </row>
    <row r="238" spans="4:5">
      <c r="D238" s="6"/>
      <c r="E238" s="1"/>
    </row>
    <row r="239" spans="4:5">
      <c r="D239" s="6"/>
      <c r="E239" s="1"/>
    </row>
    <row r="240" spans="4:5">
      <c r="D240" s="6"/>
      <c r="E240" s="1"/>
    </row>
    <row r="241" spans="4:5">
      <c r="D241" s="6"/>
      <c r="E241" s="1"/>
    </row>
    <row r="242" spans="4:5">
      <c r="D242" s="6"/>
      <c r="E242" s="1"/>
    </row>
    <row r="243" spans="4:5">
      <c r="D243" s="6"/>
      <c r="E243" s="1"/>
    </row>
    <row r="244" spans="4:5">
      <c r="D244" s="6"/>
      <c r="E244" s="1"/>
    </row>
    <row r="245" spans="4:5">
      <c r="D245" s="6"/>
      <c r="E245" s="1"/>
    </row>
    <row r="246" spans="4:5">
      <c r="D246" s="6"/>
      <c r="E246" s="1"/>
    </row>
    <row r="247" spans="4:5">
      <c r="D247" s="6"/>
      <c r="E247" s="1"/>
    </row>
    <row r="248" spans="4:5">
      <c r="D248" s="6"/>
      <c r="E248" s="1"/>
    </row>
    <row r="249" spans="4:5">
      <c r="D249" s="6"/>
      <c r="E249" s="1"/>
    </row>
    <row r="250" spans="4:5">
      <c r="D250" s="6"/>
      <c r="E250" s="1"/>
    </row>
    <row r="251" spans="4:5">
      <c r="D251" s="6"/>
      <c r="E251" s="1"/>
    </row>
    <row r="252" spans="4:5">
      <c r="D252" s="6"/>
      <c r="E252" s="1"/>
    </row>
    <row r="253" spans="4:5">
      <c r="D253" s="6"/>
      <c r="E253" s="1"/>
    </row>
    <row r="254" spans="4:5">
      <c r="D254" s="6"/>
      <c r="E254" s="1"/>
    </row>
    <row r="255" spans="4:5">
      <c r="D255" s="6"/>
      <c r="E255" s="1"/>
    </row>
    <row r="256" spans="4:5">
      <c r="D256" s="6"/>
      <c r="E256" s="1"/>
    </row>
    <row r="257" spans="4:5">
      <c r="D257" s="6"/>
      <c r="E257" s="1"/>
    </row>
    <row r="258" spans="4:5">
      <c r="D258" s="6"/>
      <c r="E258" s="1"/>
    </row>
    <row r="259" spans="4:5">
      <c r="D259" s="6"/>
      <c r="E259" s="1"/>
    </row>
    <row r="260" spans="4:5">
      <c r="D260" s="6"/>
      <c r="E260" s="1"/>
    </row>
    <row r="261" spans="4:5">
      <c r="D261" s="6"/>
      <c r="E261" s="1"/>
    </row>
    <row r="262" spans="4:5">
      <c r="D262" s="6"/>
      <c r="E262" s="1"/>
    </row>
    <row r="263" spans="4:5">
      <c r="D263" s="6"/>
      <c r="E263" s="1"/>
    </row>
    <row r="264" spans="4:5">
      <c r="D264" s="6"/>
      <c r="E264" s="1"/>
    </row>
    <row r="265" spans="4:5">
      <c r="D265" s="6"/>
      <c r="E265" s="1"/>
    </row>
    <row r="266" spans="4:5">
      <c r="D266" s="6"/>
      <c r="E266" s="1"/>
    </row>
    <row r="267" spans="4:5">
      <c r="D267" s="6"/>
      <c r="E267" s="1"/>
    </row>
    <row r="268" spans="4:5">
      <c r="D268" s="6"/>
      <c r="E268" s="1"/>
    </row>
    <row r="269" spans="4:5">
      <c r="D269" s="6"/>
      <c r="E269" s="1"/>
    </row>
    <row r="270" spans="4:5">
      <c r="D270" s="6"/>
      <c r="E270" s="1"/>
    </row>
    <row r="271" spans="4:5">
      <c r="D271" s="6"/>
      <c r="E271" s="1"/>
    </row>
    <row r="272" spans="4:5">
      <c r="D272" s="6"/>
      <c r="E272" s="1"/>
    </row>
    <row r="273" spans="4:5">
      <c r="D273" s="6"/>
      <c r="E273" s="1"/>
    </row>
    <row r="274" spans="4:5">
      <c r="D274" s="6"/>
      <c r="E274" s="1"/>
    </row>
    <row r="275" spans="4:5">
      <c r="D275" s="6"/>
      <c r="E275" s="1"/>
    </row>
    <row r="276" spans="4:5">
      <c r="D276" s="6"/>
      <c r="E276" s="1"/>
    </row>
    <row r="277" spans="4:5">
      <c r="D277" s="6"/>
      <c r="E277" s="1"/>
    </row>
    <row r="278" spans="4:5">
      <c r="D278" s="6"/>
      <c r="E278" s="1"/>
    </row>
    <row r="279" spans="4:5">
      <c r="D279" s="6"/>
      <c r="E279" s="1"/>
    </row>
    <row r="280" spans="4:5">
      <c r="D280" s="6"/>
      <c r="E280" s="1"/>
    </row>
    <row r="281" spans="4:5">
      <c r="D281" s="6"/>
      <c r="E281" s="1"/>
    </row>
    <row r="282" spans="4:5">
      <c r="D282" s="6"/>
      <c r="E282" s="1"/>
    </row>
    <row r="283" spans="4:5">
      <c r="D283" s="6"/>
      <c r="E283" s="1"/>
    </row>
    <row r="284" spans="4:5">
      <c r="D284" s="6"/>
      <c r="E284" s="1"/>
    </row>
    <row r="285" spans="4:5">
      <c r="D285" s="6"/>
      <c r="E285" s="1"/>
    </row>
    <row r="286" spans="4:5">
      <c r="D286" s="6"/>
      <c r="E286" s="1"/>
    </row>
    <row r="287" spans="4:5">
      <c r="D287" s="6"/>
      <c r="E287" s="1"/>
    </row>
    <row r="288" spans="4:5">
      <c r="D288" s="6"/>
      <c r="E288" s="1"/>
    </row>
    <row r="289" spans="4:5">
      <c r="D289" s="6"/>
      <c r="E289" s="1"/>
    </row>
    <row r="290" spans="4:5">
      <c r="D290" s="6"/>
      <c r="E290" s="1"/>
    </row>
    <row r="291" spans="4:5">
      <c r="D291" s="6"/>
      <c r="E291" s="1"/>
    </row>
    <row r="292" spans="4:5">
      <c r="D292" s="6"/>
      <c r="E292" s="1"/>
    </row>
    <row r="293" spans="4:5">
      <c r="D293" s="6"/>
      <c r="E293" s="1"/>
    </row>
    <row r="294" spans="4:5">
      <c r="D294" s="6"/>
      <c r="E294" s="1"/>
    </row>
    <row r="295" spans="4:5">
      <c r="D295" s="6"/>
      <c r="E295" s="1"/>
    </row>
    <row r="296" spans="4:5">
      <c r="D296" s="6"/>
      <c r="E296" s="1"/>
    </row>
    <row r="297" spans="4:5">
      <c r="D297" s="6"/>
      <c r="E297" s="1"/>
    </row>
    <row r="298" spans="4:5">
      <c r="D298" s="6"/>
      <c r="E298" s="1"/>
    </row>
    <row r="299" spans="4:5">
      <c r="D299" s="6"/>
      <c r="E299" s="1"/>
    </row>
    <row r="300" spans="4:5">
      <c r="D300" s="6"/>
      <c r="E300" s="1"/>
    </row>
    <row r="301" spans="4:5">
      <c r="D301" s="6"/>
      <c r="E301" s="1"/>
    </row>
    <row r="302" spans="4:5">
      <c r="D302" s="6"/>
      <c r="E302" s="1"/>
    </row>
    <row r="303" spans="4:5">
      <c r="D303" s="6"/>
      <c r="E303" s="1"/>
    </row>
    <row r="304" spans="4:5">
      <c r="D304" s="6"/>
      <c r="E304" s="1"/>
    </row>
    <row r="305" spans="4:5">
      <c r="D305" s="6"/>
      <c r="E305" s="1"/>
    </row>
    <row r="306" spans="4:5">
      <c r="D306" s="6"/>
      <c r="E306" s="1"/>
    </row>
    <row r="307" spans="4:5">
      <c r="D307" s="6"/>
      <c r="E307" s="1"/>
    </row>
    <row r="308" spans="4:5">
      <c r="D308" s="6"/>
      <c r="E308" s="1"/>
    </row>
    <row r="309" spans="4:5">
      <c r="D309" s="6"/>
      <c r="E309" s="1"/>
    </row>
    <row r="310" spans="4:5">
      <c r="D310" s="6"/>
      <c r="E310" s="1"/>
    </row>
    <row r="311" spans="4:5">
      <c r="D311" s="6"/>
      <c r="E311" s="1"/>
    </row>
    <row r="312" spans="4:5">
      <c r="D312" s="6"/>
      <c r="E312" s="1"/>
    </row>
    <row r="313" spans="4:5">
      <c r="D313" s="6"/>
      <c r="E313" s="1"/>
    </row>
    <row r="314" spans="4:5">
      <c r="D314" s="6"/>
      <c r="E314" s="1"/>
    </row>
    <row r="315" spans="4:5">
      <c r="D315" s="6"/>
      <c r="E315" s="1"/>
    </row>
    <row r="316" spans="4:5">
      <c r="D316" s="6"/>
      <c r="E316" s="1"/>
    </row>
    <row r="317" spans="4:5">
      <c r="D317" s="6"/>
      <c r="E317" s="1"/>
    </row>
    <row r="318" spans="4:5">
      <c r="D318" s="6"/>
      <c r="E318" s="1"/>
    </row>
    <row r="319" spans="4:5">
      <c r="D319" s="6"/>
      <c r="E319" s="1"/>
    </row>
    <row r="320" spans="4:5">
      <c r="D320" s="6"/>
      <c r="E320" s="1"/>
    </row>
    <row r="321" spans="4:5">
      <c r="D321" s="6"/>
      <c r="E321" s="1"/>
    </row>
    <row r="322" spans="4:5">
      <c r="D322" s="6"/>
      <c r="E322" s="1"/>
    </row>
    <row r="323" spans="4:5">
      <c r="D323" s="6"/>
      <c r="E323" s="1"/>
    </row>
    <row r="324" spans="4:5">
      <c r="D324" s="6"/>
      <c r="E324" s="1"/>
    </row>
    <row r="325" spans="4:5">
      <c r="D325" s="6"/>
      <c r="E325" s="1"/>
    </row>
    <row r="326" spans="4:5">
      <c r="D326" s="6"/>
      <c r="E326" s="1"/>
    </row>
    <row r="327" spans="4:5">
      <c r="D327" s="6"/>
      <c r="E327" s="1"/>
    </row>
    <row r="328" spans="4:5">
      <c r="D328" s="6"/>
      <c r="E328" s="1"/>
    </row>
    <row r="329" spans="4:5">
      <c r="D329" s="6"/>
      <c r="E329" s="1"/>
    </row>
    <row r="330" spans="4:5">
      <c r="D330" s="6"/>
      <c r="E330" s="1"/>
    </row>
    <row r="331" spans="4:5">
      <c r="D331" s="6"/>
      <c r="E331" s="1"/>
    </row>
    <row r="332" spans="4:5">
      <c r="D332" s="6"/>
      <c r="E332" s="1"/>
    </row>
    <row r="333" spans="4:5">
      <c r="D333" s="6"/>
      <c r="E333" s="1"/>
    </row>
    <row r="334" spans="4:5">
      <c r="D334" s="6"/>
      <c r="E334" s="1"/>
    </row>
    <row r="335" spans="4:5">
      <c r="D335" s="6"/>
      <c r="E335" s="1"/>
    </row>
    <row r="336" spans="4:5">
      <c r="D336" s="6"/>
      <c r="E336" s="1"/>
    </row>
    <row r="337" spans="4:5">
      <c r="D337" s="6"/>
      <c r="E337" s="1"/>
    </row>
    <row r="338" spans="4:5">
      <c r="D338" s="6"/>
      <c r="E338" s="1"/>
    </row>
    <row r="339" spans="4:5">
      <c r="D339" s="6"/>
      <c r="E339" s="1"/>
    </row>
    <row r="340" spans="4:5">
      <c r="D340" s="6"/>
      <c r="E340" s="1"/>
    </row>
    <row r="341" spans="4:5">
      <c r="D341" s="6"/>
      <c r="E341" s="1"/>
    </row>
    <row r="342" spans="4:5">
      <c r="D342" s="6"/>
      <c r="E342" s="1"/>
    </row>
    <row r="343" spans="4:5">
      <c r="D343" s="6"/>
      <c r="E343" s="1"/>
    </row>
    <row r="344" spans="4:5">
      <c r="D344" s="6"/>
      <c r="E344" s="1"/>
    </row>
    <row r="345" spans="4:5">
      <c r="D345" s="6"/>
      <c r="E345" s="1"/>
    </row>
    <row r="346" spans="4:5">
      <c r="D346" s="6"/>
      <c r="E346" s="1"/>
    </row>
    <row r="347" spans="4:5">
      <c r="D347" s="6"/>
      <c r="E347" s="1"/>
    </row>
    <row r="348" spans="4:5">
      <c r="D348" s="6"/>
      <c r="E348" s="1"/>
    </row>
    <row r="349" spans="4:5">
      <c r="D349" s="6"/>
      <c r="E349" s="1"/>
    </row>
    <row r="350" spans="4:5">
      <c r="D350" s="6"/>
      <c r="E350" s="1"/>
    </row>
    <row r="351" spans="4:5">
      <c r="D351" s="6"/>
      <c r="E351" s="1"/>
    </row>
    <row r="352" spans="4:5">
      <c r="D352" s="6"/>
      <c r="E352" s="1"/>
    </row>
    <row r="353" spans="4:5">
      <c r="D353" s="6"/>
      <c r="E353" s="1"/>
    </row>
    <row r="354" spans="4:5">
      <c r="D354" s="6"/>
      <c r="E354" s="1"/>
    </row>
    <row r="355" spans="4:5">
      <c r="D355" s="6"/>
      <c r="E355" s="1"/>
    </row>
    <row r="356" spans="4:5">
      <c r="D356" s="6"/>
      <c r="E356" s="1"/>
    </row>
    <row r="357" spans="4:5">
      <c r="D357" s="6"/>
      <c r="E357" s="1"/>
    </row>
    <row r="358" spans="4:5">
      <c r="D358" s="6"/>
      <c r="E358" s="1"/>
    </row>
    <row r="359" spans="4:5">
      <c r="D359" s="6"/>
      <c r="E359" s="1"/>
    </row>
    <row r="360" spans="4:5">
      <c r="D360" s="6"/>
      <c r="E360" s="1"/>
    </row>
    <row r="361" spans="4:5">
      <c r="D361" s="6"/>
      <c r="E361" s="1"/>
    </row>
    <row r="362" spans="4:5">
      <c r="D362" s="6"/>
      <c r="E362" s="1"/>
    </row>
    <row r="363" spans="4:5">
      <c r="D363" s="6"/>
      <c r="E363" s="1"/>
    </row>
    <row r="364" spans="4:5">
      <c r="D364" s="6"/>
      <c r="E364" s="1"/>
    </row>
    <row r="365" spans="4:5">
      <c r="D365" s="6"/>
      <c r="E365" s="1"/>
    </row>
    <row r="366" spans="4:5">
      <c r="D366" s="6"/>
      <c r="E366" s="1"/>
    </row>
    <row r="367" spans="4:5">
      <c r="D367" s="6"/>
      <c r="E367" s="1"/>
    </row>
    <row r="368" spans="4:5">
      <c r="D368" s="6"/>
      <c r="E368" s="1"/>
    </row>
    <row r="369" spans="4:5">
      <c r="D369" s="6"/>
      <c r="E369" s="1"/>
    </row>
    <row r="370" spans="4:5">
      <c r="D370" s="6"/>
      <c r="E370" s="1"/>
    </row>
    <row r="371" spans="4:5">
      <c r="D371" s="6"/>
      <c r="E371" s="1"/>
    </row>
    <row r="372" spans="4:5">
      <c r="D372" s="6"/>
      <c r="E372" s="1"/>
    </row>
    <row r="373" spans="4:5">
      <c r="D373" s="6"/>
      <c r="E373" s="1"/>
    </row>
    <row r="374" spans="4:5">
      <c r="D374" s="6"/>
      <c r="E374" s="1"/>
    </row>
    <row r="375" spans="4:5">
      <c r="D375" s="6"/>
      <c r="E375" s="1"/>
    </row>
    <row r="376" spans="4:5">
      <c r="D376" s="6"/>
      <c r="E376" s="1"/>
    </row>
    <row r="377" spans="4:5">
      <c r="D377" s="6"/>
      <c r="E377" s="1"/>
    </row>
    <row r="378" spans="4:5">
      <c r="D378" s="6"/>
      <c r="E378" s="1"/>
    </row>
    <row r="379" spans="4:5">
      <c r="D379" s="6"/>
      <c r="E379" s="1"/>
    </row>
    <row r="380" spans="4:5">
      <c r="D380" s="6"/>
      <c r="E380" s="1"/>
    </row>
    <row r="381" spans="4:5">
      <c r="D381" s="6"/>
      <c r="E381" s="1"/>
    </row>
    <row r="382" spans="4:5">
      <c r="D382" s="6"/>
      <c r="E382" s="1"/>
    </row>
    <row r="383" spans="4:5">
      <c r="D383" s="6"/>
      <c r="E383" s="1"/>
    </row>
    <row r="384" spans="4:5">
      <c r="D384" s="6"/>
      <c r="E384" s="1"/>
    </row>
    <row r="385" spans="4:5">
      <c r="D385" s="6"/>
      <c r="E385" s="1"/>
    </row>
    <row r="386" spans="4:5">
      <c r="D386" s="6"/>
      <c r="E386" s="1"/>
    </row>
    <row r="387" spans="4:5">
      <c r="D387" s="6"/>
      <c r="E387" s="1"/>
    </row>
    <row r="388" spans="4:5">
      <c r="D388" s="6"/>
      <c r="E388" s="1"/>
    </row>
    <row r="389" spans="4:5">
      <c r="D389" s="6"/>
      <c r="E389" s="1"/>
    </row>
    <row r="390" spans="4:5">
      <c r="D390" s="6"/>
      <c r="E390" s="1"/>
    </row>
    <row r="391" spans="4:5">
      <c r="D391" s="6"/>
      <c r="E391" s="1"/>
    </row>
    <row r="392" spans="4:5">
      <c r="D392" s="6"/>
      <c r="E392" s="1"/>
    </row>
    <row r="393" spans="4:5">
      <c r="D393" s="6"/>
      <c r="E393" s="1"/>
    </row>
    <row r="394" spans="4:5">
      <c r="D394" s="6"/>
      <c r="E394" s="1"/>
    </row>
    <row r="395" spans="4:5">
      <c r="D395" s="6"/>
      <c r="E395" s="1"/>
    </row>
    <row r="396" spans="4:5">
      <c r="D396" s="6"/>
      <c r="E396" s="1"/>
    </row>
    <row r="397" spans="4:5">
      <c r="D397" s="6"/>
      <c r="E397" s="1"/>
    </row>
    <row r="398" spans="4:5">
      <c r="D398" s="6"/>
      <c r="E398" s="1"/>
    </row>
    <row r="399" spans="4:5">
      <c r="D399" s="6"/>
      <c r="E399" s="1"/>
    </row>
    <row r="400" spans="4:5">
      <c r="D400" s="6"/>
      <c r="E400" s="1"/>
    </row>
    <row r="401" spans="4:5">
      <c r="D401" s="6"/>
      <c r="E401" s="1"/>
    </row>
    <row r="402" spans="4:5">
      <c r="D402" s="6"/>
      <c r="E402" s="1"/>
    </row>
    <row r="403" spans="4:5">
      <c r="D403" s="6"/>
      <c r="E403" s="1"/>
    </row>
    <row r="404" spans="4:5">
      <c r="D404" s="6"/>
      <c r="E404" s="1"/>
    </row>
    <row r="405" spans="4:5">
      <c r="D405" s="6"/>
      <c r="E405" s="1"/>
    </row>
    <row r="406" spans="4:5">
      <c r="D406" s="6"/>
      <c r="E406" s="1"/>
    </row>
    <row r="407" spans="4:5">
      <c r="D407" s="6"/>
      <c r="E407" s="1"/>
    </row>
    <row r="408" spans="4:5">
      <c r="D408" s="6"/>
      <c r="E408" s="1"/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"/>
  <sheetViews>
    <sheetView workbookViewId="0">
      <selection activeCell="A3" sqref="A3"/>
    </sheetView>
  </sheetViews>
  <sheetFormatPr defaultColWidth="8.725" defaultRowHeight="13.5" outlineLevelCol="5"/>
  <cols>
    <col min="1" max="1" width="11.8166666666667" customWidth="1"/>
    <col min="2" max="6" width="14" customWidth="1"/>
    <col min="7" max="7" width="11.8166666666667" customWidth="1"/>
  </cols>
  <sheetData>
    <row r="1" spans="1:6">
      <c r="B1" s="1"/>
      <c r="C1" s="1"/>
      <c r="D1" s="1"/>
      <c r="E1" s="1">
        <f>SUBTOTAL(9,E3:E1000)</f>
        <v>0</v>
      </c>
      <c r="F1" s="1">
        <f>SUBTOTAL(9,F3:F1000)</f>
        <v>0</v>
      </c>
    </row>
    <row r="2" spans="1:6">
      <c r="A2" t="s">
        <v>228</v>
      </c>
      <c r="B2" t="s">
        <v>229</v>
      </c>
      <c r="C2" t="s">
        <v>230</v>
      </c>
      <c r="D2" t="s">
        <v>231</v>
      </c>
      <c r="E2" t="s">
        <v>232</v>
      </c>
      <c r="F2" t="s">
        <v>233</v>
      </c>
    </row>
    <row r="3" spans="1:6">
      <c r="B3" s="2"/>
      <c r="C3" s="2"/>
      <c r="D3" s="3"/>
      <c r="E3" s="3">
        <f>VALUE(B3)</f>
        <v>0</v>
      </c>
      <c r="F3" s="3">
        <f>VALUE(C3)</f>
        <v>0</v>
      </c>
    </row>
    <row r="4" spans="1:6">
      <c r="B4" s="2"/>
      <c r="C4" s="2"/>
      <c r="D4" s="2"/>
      <c r="E4" s="2"/>
      <c r="F4" s="2"/>
    </row>
    <row r="5" spans="1:6">
      <c r="B5" s="2"/>
      <c r="C5" s="2"/>
      <c r="D5" s="2"/>
      <c r="E5" s="2"/>
      <c r="F5" s="2"/>
    </row>
    <row r="6" spans="1:6">
      <c r="B6" s="2"/>
      <c r="C6" s="2"/>
      <c r="D6" s="2"/>
      <c r="E6" s="2"/>
      <c r="F6" s="2"/>
    </row>
    <row r="7" spans="1:6">
      <c r="B7" s="2"/>
      <c r="C7" s="2"/>
      <c r="D7" s="2"/>
      <c r="E7" s="2"/>
      <c r="F7" s="2"/>
    </row>
    <row r="8" spans="1:6">
      <c r="B8" s="2"/>
      <c r="C8" s="2"/>
      <c r="D8" s="2"/>
      <c r="E8" s="2"/>
      <c r="F8" s="2"/>
    </row>
    <row r="9" spans="1:6">
      <c r="B9" s="2"/>
      <c r="C9" s="2"/>
      <c r="D9" s="2"/>
      <c r="E9" s="2"/>
      <c r="F9" s="2"/>
    </row>
    <row r="10" spans="1:6">
      <c r="B10" s="2"/>
      <c r="C10" s="2"/>
      <c r="D10" s="2"/>
      <c r="E10" s="2"/>
      <c r="F10" s="2"/>
    </row>
    <row r="11" spans="1:6">
      <c r="B11" s="2"/>
      <c r="C11" s="2"/>
      <c r="D11" s="2"/>
      <c r="E11" s="2"/>
      <c r="F11" s="2"/>
    </row>
    <row r="12" spans="1:6">
      <c r="B12" s="2"/>
      <c r="C12" s="2"/>
      <c r="D12" s="2"/>
      <c r="E12" s="2"/>
      <c r="F12" s="2"/>
    </row>
    <row r="13" spans="1:6">
      <c r="B13" s="2"/>
      <c r="C13" s="2"/>
      <c r="D13" s="2"/>
      <c r="E13" s="2"/>
      <c r="F13" s="2"/>
    </row>
    <row r="14" spans="1:6">
      <c r="B14" s="2"/>
      <c r="C14" s="2"/>
      <c r="D14" s="2"/>
      <c r="E14" s="2"/>
      <c r="F14" s="2"/>
    </row>
    <row r="15" spans="1:6">
      <c r="B15" s="2"/>
      <c r="C15" s="2"/>
      <c r="D15" s="2"/>
      <c r="E15" s="2"/>
      <c r="F15" s="2"/>
    </row>
    <row r="16" spans="1:6">
      <c r="B16" s="2"/>
      <c r="C16" s="2"/>
      <c r="D16" s="2"/>
      <c r="E16" s="2"/>
      <c r="F16" s="2"/>
    </row>
    <row r="17" spans="2:6">
      <c r="B17" s="2"/>
      <c r="C17" s="2"/>
      <c r="D17" s="2"/>
      <c r="E17" s="2"/>
      <c r="F17" s="2"/>
    </row>
    <row r="18" spans="2:6">
      <c r="B18" s="2"/>
      <c r="C18" s="2"/>
      <c r="D18" s="2"/>
      <c r="E18" s="2"/>
      <c r="F18" s="2"/>
    </row>
    <row r="19" spans="2:6">
      <c r="B19" s="2"/>
      <c r="C19" s="2"/>
      <c r="D19" s="2"/>
      <c r="E19" s="2"/>
      <c r="F19" s="2"/>
    </row>
    <row r="20" spans="2:6">
      <c r="B20" s="2"/>
      <c r="C20" s="2"/>
      <c r="D20" s="2"/>
      <c r="E20" s="2"/>
      <c r="F20" s="2"/>
    </row>
    <row r="21" spans="2:6">
      <c r="B21" s="2"/>
      <c r="C21" s="2"/>
      <c r="D21" s="2"/>
      <c r="E21" s="2"/>
      <c r="F21" s="2"/>
    </row>
    <row r="22" spans="2:6">
      <c r="B22" s="2"/>
      <c r="C22" s="2"/>
      <c r="D22" s="2"/>
      <c r="E22" s="2"/>
      <c r="F22" s="2"/>
    </row>
    <row r="23" spans="2:6">
      <c r="B23" s="2"/>
      <c r="C23" s="2"/>
      <c r="D23" s="2"/>
      <c r="E23" s="2"/>
      <c r="F23" s="2"/>
    </row>
    <row r="24" spans="2:6">
      <c r="B24" s="2"/>
      <c r="C24" s="2"/>
      <c r="D24" s="2"/>
      <c r="E24" s="2"/>
      <c r="F24" s="2"/>
    </row>
    <row r="25" spans="2:6">
      <c r="B25" s="2"/>
      <c r="C25" s="2"/>
      <c r="D25" s="2"/>
      <c r="E25" s="2"/>
      <c r="F25" s="2"/>
    </row>
    <row r="26" spans="2:6">
      <c r="B26" s="2"/>
      <c r="C26" s="2"/>
      <c r="D26" s="2"/>
      <c r="E26" s="2"/>
      <c r="F26" s="2"/>
    </row>
    <row r="27" spans="2:6">
      <c r="B27" s="2"/>
      <c r="C27" s="2"/>
      <c r="D27" s="2"/>
      <c r="E27" s="2"/>
      <c r="F27" s="2"/>
    </row>
    <row r="28" spans="2:6">
      <c r="B28" s="2"/>
      <c r="C28" s="2"/>
      <c r="D28" s="2"/>
      <c r="E28" s="2"/>
      <c r="F28" s="2"/>
    </row>
    <row r="29" spans="2:6">
      <c r="B29" s="2"/>
      <c r="C29" s="2"/>
      <c r="D29" s="2"/>
      <c r="E29" s="2"/>
      <c r="F29" s="2"/>
    </row>
    <row r="30" spans="2:6">
      <c r="B30" s="2"/>
      <c r="C30" s="2"/>
      <c r="D30" s="2"/>
      <c r="E30" s="2"/>
      <c r="F30" s="2"/>
    </row>
    <row r="31" spans="2:6">
      <c r="B31" s="2"/>
      <c r="C31" s="2"/>
      <c r="D31" s="2"/>
      <c r="E31" s="2"/>
      <c r="F31" s="2"/>
    </row>
    <row r="32" spans="2:6">
      <c r="B32" s="2"/>
      <c r="C32" s="2"/>
      <c r="D32" s="2"/>
      <c r="E32" s="2"/>
      <c r="F32" s="2"/>
    </row>
    <row r="33" spans="2:6">
      <c r="B33" s="2"/>
      <c r="C33" s="2"/>
      <c r="D33" s="2"/>
      <c r="E33" s="2"/>
      <c r="F33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速卖通-mini管报-26年X月</vt:lpstr>
      <vt:lpstr>收入成本汇总表-最终</vt:lpstr>
      <vt:lpstr>收入成本汇总表-订单</vt:lpstr>
      <vt:lpstr>收入成本汇总表-退款</vt:lpstr>
      <vt:lpstr>速卖通收入</vt:lpstr>
      <vt:lpstr>速卖通退款</vt:lpstr>
      <vt:lpstr>头程费用</vt:lpstr>
      <vt:lpstr>物流-计费明细-报关&amp;仓租</vt:lpstr>
      <vt:lpstr>联盟金币预计结算</vt:lpstr>
      <vt:lpstr>平台激励</vt:lpstr>
      <vt:lpstr>营销技术服务费</vt:lpstr>
      <vt:lpstr>营销智投服务费</vt:lpstr>
      <vt:lpstr>直通车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SZ-HP-012</dc:creator>
  <cp:lastModifiedBy>WPS_1644217872</cp:lastModifiedBy>
  <dcterms:created xsi:type="dcterms:W3CDTF">2026-04-10T05:45:00Z</dcterms:created>
  <dcterms:modified xsi:type="dcterms:W3CDTF">2026-05-21T06:20:22Z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3C6A95540EAD4E8083011C3277267873_13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