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Google Drive\DATE\"/>
    </mc:Choice>
  </mc:AlternateContent>
  <xr:revisionPtr revIDLastSave="0" documentId="13_ncr:1_{5C78DB84-3D71-4DC1-B9E9-9163AB352B22}" xr6:coauthVersionLast="45" xr6:coauthVersionMax="45" xr10:uidLastSave="{00000000-0000-0000-0000-000000000000}"/>
  <bookViews>
    <workbookView xWindow="-120" yWindow="-120" windowWidth="29040" windowHeight="15525" xr2:uid="{8C344790-3C35-4E3C-836F-C3244C0E890D}"/>
  </bookViews>
  <sheets>
    <sheet name="Check" sheetId="7" r:id="rId1"/>
    <sheet name="BitStampData" sheetId="3" r:id="rId2"/>
    <sheet name="KrakenData" sheetId="5" r:id="rId3"/>
    <sheet name="LunoData" sheetId="6" r:id="rId4"/>
    <sheet name="XRatesData" sheetId="9" r:id="rId5"/>
    <sheet name="BinanceJE" sheetId="11" r:id="rId6"/>
  </sheets>
  <definedNames>
    <definedName name="_?from_ZAR_amount_1" localSheetId="4">XRatesData!$A$1:$C$11</definedName>
    <definedName name="en" localSheetId="5">BinanceJE!$A$1:$A$194</definedName>
    <definedName name="ExternalData_1" localSheetId="1" hidden="1">BitStampData!$A$1:$J$3</definedName>
    <definedName name="ExternalData_1" localSheetId="2" hidden="1">KrakenData!$A$1:$J$10</definedName>
    <definedName name="ExternalData_1" localSheetId="3" hidden="1">LunoData!$A$1:$J$7</definedName>
    <definedName name="_xlnm.Print_Area" localSheetId="0">Check!$A$1:$J$26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7" l="1"/>
  <c r="G15" i="7"/>
  <c r="F15" i="7"/>
  <c r="I16" i="7" l="1"/>
  <c r="H16" i="7"/>
  <c r="G16" i="7"/>
  <c r="F16" i="7"/>
  <c r="I14" i="7"/>
  <c r="H14" i="7"/>
  <c r="G14" i="7"/>
  <c r="F14" i="7"/>
  <c r="H15" i="7"/>
  <c r="I12" i="7"/>
  <c r="H12" i="7"/>
  <c r="G12" i="7"/>
  <c r="F12" i="7"/>
  <c r="I17" i="7" l="1"/>
  <c r="I18" i="7" s="1"/>
  <c r="I20" i="7" s="1"/>
  <c r="F17" i="7" l="1"/>
  <c r="G17" i="7" l="1"/>
  <c r="G18" i="7" s="1"/>
  <c r="H17" i="7"/>
  <c r="H18" i="7" s="1"/>
  <c r="H20" i="7" s="1"/>
  <c r="F18" i="7"/>
  <c r="F20" i="7" s="1"/>
  <c r="E19" i="7" l="1"/>
  <c r="G20" i="7"/>
  <c r="E14" i="7"/>
  <c r="E17" i="7"/>
  <c r="E16" i="7"/>
  <c r="E18" i="7"/>
  <c r="E12" i="7"/>
  <c r="Q30" i="7" s="1"/>
  <c r="E15" i="7"/>
  <c r="E20" i="7" l="1"/>
  <c r="Q35" i="7" s="1"/>
  <c r="Q3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4A6CF-DC45-4A9E-BFF3-FB2406CD85B6}" interval="5" name="BinanceJE Connection" type="4" refreshedVersion="6" refreshOnLoad="1" saveData="1">
    <webPr sourceData="1" parsePre="1" consecutive="1" xl2000="1" url="https://www.binance.je/en" htmlFormat="all"/>
  </connection>
  <connection id="2" xr16:uid="{BDA4C395-8F53-45A7-B523-CC6207847FEE}" keepAlive="1" interval="5" name="Query - BitStampData_CMC" description="Connection to the 'BitStampData_CMC' query in the workbook." type="5" refreshedVersion="6" refreshOnLoad="1" saveData="1">
    <dbPr connection="Provider=Microsoft.Mashup.OleDb.1;Data Source=$Workbook$;Location=BitStampData_CMC;Extended Properties=&quot;&quot;" command="SELECT * FROM [BitStampData_CMC]"/>
  </connection>
  <connection id="3" xr16:uid="{DFFAC126-E95A-4DDE-9219-576F26362DDA}" keepAlive="1" interval="5" name="Query - KrakenData_CMC" description="Connection to the 'KrakenData_CMC' query in the workbook." type="5" refreshedVersion="6" refreshOnLoad="1" saveData="1">
    <dbPr connection="Provider=Microsoft.Mashup.OleDb.1;Data Source=$Workbook$;Location=KrakenData_CMC;Extended Properties=&quot;&quot;" command="SELECT * FROM [KrakenData_CMC]"/>
  </connection>
  <connection id="4" xr16:uid="{0F167AEE-94CF-49B0-AB63-16D45495630C}" keepAlive="1" interval="5" name="Query - LunoData_CMC" description="Connection to the 'LunoData_CMC' query in the workbook." type="5" refreshedVersion="6" refreshOnLoad="1" saveData="1">
    <dbPr connection="Provider=Microsoft.Mashup.OleDb.1;Data Source=$Workbook$;Location=LunoData_CMC;Extended Properties=&quot;&quot;" command="SELECT * FROM [LunoData_CMC]"/>
  </connection>
  <connection id="5" xr16:uid="{BDAE3E16-B37B-4458-8CFE-CAC8E1965C89}" interval="5" name="X-rates Connection" type="4" refreshedVersion="6" refreshOnLoad="1" saveData="1">
    <webPr sourceData="1" parsePre="1" consecutive="1" xl2000="1" url="https://www.x-rates.com/table/?from=ZAR&amp;amount=1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<sst xmlns="http://schemas.openxmlformats.org/spreadsheetml/2006/main" count="246" uniqueCount="136">
  <si>
    <t>Bitcoin</t>
  </si>
  <si>
    <t>#</t>
  </si>
  <si>
    <t>Currency</t>
  </si>
  <si>
    <t>Pair</t>
  </si>
  <si>
    <t>Volume (24h)</t>
  </si>
  <si>
    <t>Price</t>
  </si>
  <si>
    <t>Volume (%)</t>
  </si>
  <si>
    <t>Liquidity</t>
  </si>
  <si>
    <t>Category</t>
  </si>
  <si>
    <t>Fee Type</t>
  </si>
  <si>
    <t>Updated</t>
  </si>
  <si>
    <t>BTC/USD</t>
  </si>
  <si>
    <t>Spot</t>
  </si>
  <si>
    <t>Percentage</t>
  </si>
  <si>
    <t>Recently</t>
  </si>
  <si>
    <t>BTC/EUR</t>
  </si>
  <si>
    <t>ETH/EUR</t>
  </si>
  <si>
    <t>LTC/EUR</t>
  </si>
  <si>
    <t>BCH/EUR</t>
  </si>
  <si>
    <t>BTC/CAD</t>
  </si>
  <si>
    <t>BTC/GBP</t>
  </si>
  <si>
    <t>ETH/GBP</t>
  </si>
  <si>
    <t>BTC/CHF</t>
  </si>
  <si>
    <t>BTC/USDC</t>
  </si>
  <si>
    <t>BTC/USDT</t>
  </si>
  <si>
    <t>BTC/DAI</t>
  </si>
  <si>
    <t>BTC/JPY</t>
  </si>
  <si>
    <t>BTC/ZAR</t>
  </si>
  <si>
    <t>BTC/NGN</t>
  </si>
  <si>
    <t>BTC/MYR</t>
  </si>
  <si>
    <t>BTC/IDR</t>
  </si>
  <si>
    <t>BTC/UGX</t>
  </si>
  <si>
    <t>DATE</t>
  </si>
  <si>
    <t>Summary</t>
  </si>
  <si>
    <t>EM Exchange</t>
  </si>
  <si>
    <t>EM Currency</t>
  </si>
  <si>
    <t>DM Exchange</t>
  </si>
  <si>
    <t>DM Currency</t>
  </si>
  <si>
    <t>Currency Source</t>
  </si>
  <si>
    <t>Luno</t>
  </si>
  <si>
    <t>ZAR</t>
  </si>
  <si>
    <t>BitStamp</t>
  </si>
  <si>
    <t>EUR</t>
  </si>
  <si>
    <t>VALR</t>
  </si>
  <si>
    <t>Kraken</t>
  </si>
  <si>
    <t>USD</t>
  </si>
  <si>
    <t>BinanceJE</t>
  </si>
  <si>
    <t>GBP</t>
  </si>
  <si>
    <t>ArbTarget</t>
  </si>
  <si>
    <t>Calculations</t>
  </si>
  <si>
    <t>DM price (LC)</t>
  </si>
  <si>
    <t>Gross margin</t>
  </si>
  <si>
    <t>Fee spread</t>
  </si>
  <si>
    <t>Net margin</t>
  </si>
  <si>
    <t>South African Rand</t>
  </si>
  <si>
    <t>1.00 ZAR</t>
  </si>
  <si>
    <t>inv. 1.00 ZAR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</si>
  <si>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</si>
  <si>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</si>
  <si>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</si>
  <si>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</si>
  <si>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</si>
  <si>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</si>
  <si>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</si>
  <si>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</si>
  <si>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</si>
  <si>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</si>
  <si>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Exchange</t>
  </si>
  <si>
    <t>Basic</t>
  </si>
  <si>
    <t>Advanced</t>
  </si>
  <si>
    <t>ReferralSupportNews</t>
  </si>
  <si>
    <t>RegisterorLog In</t>
  </si>
  <si>
    <t>CNY</t>
  </si>
  <si>
    <t>JPY</t>
  </si>
  <si>
    <t>KRW</t>
  </si>
  <si>
    <t>RUB</t>
  </si>
  <si>
    <t>Last Price</t>
  </si>
  <si>
    <t>24h Change</t>
  </si>
  <si>
    <t>24h High</t>
  </si>
  <si>
    <t>24h Low</t>
  </si>
  <si>
    <t>24h Volume</t>
  </si>
  <si>
    <t>BCH/GBP</t>
  </si>
  <si>
    <t>BGBP/GBP</t>
  </si>
  <si>
    <t>BNB/EUR</t>
  </si>
  <si>
    <t>BNB/GBP</t>
  </si>
  <si>
    <t>LTC/GBP</t>
  </si>
  <si>
    <t>About</t>
  </si>
  <si>
    <t>Terms</t>
  </si>
  <si>
    <t>Privacy</t>
  </si>
  <si>
    <t>Fees</t>
  </si>
  <si>
    <t>EURgbp</t>
  </si>
  <si>
    <t>Binance Jersey</t>
  </si>
  <si>
    <t>Bridging the Crypto-Fiat Channel</t>
  </si>
  <si>
    <t>Buy/Sell Cryptocurrencies with Pounds and Euros</t>
  </si>
  <si>
    <t>RegisterLog In</t>
  </si>
  <si>
    <t>Binance.JE</t>
  </si>
  <si>
    <t>Zero Withdrawal Fee For Binance.JE (EUR/GBP)</t>
  </si>
  <si>
    <t>Join our Telegram</t>
  </si>
  <si>
    <t>news</t>
  </si>
  <si>
    <t>Zero Fee Promotion Extension For EUR &amp; GBP Deposits and Withdrawals</t>
  </si>
  <si>
    <t>Binance.JE Will Support The Upcoming Ethereum Istanbul Upgrade</t>
  </si>
  <si>
    <t>EUR/GBP Withdrawals Will Be Suspended During the Winter Holidays</t>
  </si>
  <si>
    <t>Binance Jersey System Upgrade Complete</t>
  </si>
  <si>
    <t>Binance Jersey System Upgrade Extension</t>
  </si>
  <si>
    <t>Binance Jersey System Upgrade Notice</t>
  </si>
  <si>
    <t xml:space="preserve">View More News Â» </t>
  </si>
  <si>
    <t>Buy and Sell Cryptocurrencies with Pounds and Euros</t>
  </si>
  <si>
    <t>Binance Jersey provides secure and reliable trading of the Euro (EUR) and British Pound (GBP) with Cryptocurrencies, in addition to digital asset management services to users from around the world.</t>
  </si>
  <si>
    <t>â€“</t>
  </si>
  <si>
    <t>Why Binance Jersey Exchange?</t>
  </si>
  <si>
    <t>Binance Jersey is built on technology developed by Binance, the worldâ€™s leading crypto exchange and one of the fastest success stories in the blockchain industry. Binanceâ€™s technology is used by more than 30 exchanges around the world today, including Binance Uganda.</t>
  </si>
  <si>
    <t>Binance Jersey brings a world-class trading experience</t>
  </si>
  <si>
    <t>Fast, secure and reliable</t>
  </si>
  <si>
    <t>Industry-leading performance, capable of processing 1.4 million transactions per second</t>
  </si>
  <si>
    <t>State-of-the-art storage technology guaranteeing maximum security</t>
  </si>
  <si>
    <t>World-class support</t>
  </si>
  <si>
    <t>24/7 live customer support</t>
  </si>
  <si>
    <t>Over 95% of requests are processed within 24 hours</t>
  </si>
  <si>
    <t>Fast KYC processing</t>
  </si>
  <si>
    <t>User-friendly</t>
  </si>
  <si>
    <t>Intuitive, easy-to-use interface</t>
  </si>
  <si>
    <t>Simple and easy trading</t>
  </si>
  <si>
    <t>How to Get Started</t>
  </si>
  <si>
    <t>1Create An Account</t>
  </si>
  <si>
    <t>Register</t>
  </si>
  <si>
    <t>KYC</t>
  </si>
  <si>
    <t>2Deposit Assets</t>
  </si>
  <si>
    <t>Fiat: EUR, GBP</t>
  </si>
  <si>
    <t>Crypto: BTC, ETH, BNB, LTC, BCH, BGBP</t>
  </si>
  <si>
    <t>3Start Trading</t>
  </si>
  <si>
    <t>How To Get Started</t>
  </si>
  <si>
    <t>Â© 2020 binance.je All Rights Reserved</t>
  </si>
  <si>
    <t>X-Rates</t>
  </si>
  <si>
    <t>DM price (FC)</t>
  </si>
  <si>
    <t>EM price (LC)</t>
  </si>
  <si>
    <t>FX rate (LC)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</si>
</sst>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);\(#,##0\);&quot;-  &quot;;&quot; &quot;@"/>
    <numFmt numFmtId="165" formatCode="dd\ mmm\ yy_);;&quot;-  &quot;;&quot; &quot;@"/>
    <numFmt numFmtId="166" formatCode="0.00%_);\-0.00%_);&quot;-  &quot;;&quot; &quot;@"/>
    <numFmt numFmtId="167" formatCode="#,##0.000_);\(#,##0.000\);&quot;-  &quot;;&quot; &quot;@"/>
    <numFmt numFmtId="174" formatCode="#,##0.00_);\(#,##0.00\);&quot;-  &quot;;&quot; &quot;@"/>
  </numFmts>
  <fonts count="2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8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0"/>
      <color theme="5" tint="0.3999755851924192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1"/>
      <color rgb="FF999999"/>
      <name val="Arial"/>
      <family val="2"/>
      <scheme val="minor"/>
    </font>
    <font>
      <b/>
      <sz val="13.5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sz val="11"/>
      <color rgb="FF333333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7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8"/>
      <color theme="0" tint="-0.499984740745262"/>
      <name val="Arial"/>
      <family val="2"/>
      <scheme val="minor"/>
    </font>
    <font>
      <sz val="10"/>
      <color theme="0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7" tint="0.59996337778862885"/>
      </left>
      <right style="medium">
        <color theme="7" tint="0.59996337778862885"/>
      </right>
      <top style="medium">
        <color theme="7" tint="0.59996337778862885"/>
      </top>
      <bottom/>
      <diagonal/>
    </border>
    <border>
      <left style="medium">
        <color theme="7" tint="0.59996337778862885"/>
      </left>
      <right style="medium">
        <color theme="7" tint="0.59996337778862885"/>
      </right>
      <top/>
      <bottom/>
      <diagonal/>
    </border>
    <border>
      <left style="medium">
        <color theme="7" tint="0.59996337778862885"/>
      </left>
      <right style="medium">
        <color theme="7" tint="0.59996337778862885"/>
      </right>
      <top/>
      <bottom style="medium">
        <color theme="7" tint="0.59996337778862885"/>
      </bottom>
      <diagonal/>
    </border>
    <border>
      <left/>
      <right/>
      <top/>
      <bottom style="medium">
        <color rgb="FFF2F2F2"/>
      </bottom>
      <diagonal/>
    </border>
  </borders>
  <cellStyleXfs count="6">
    <xf numFmtId="0" fontId="0" fillId="0" borderId="0"/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NumberFormat="1"/>
    <xf numFmtId="164" fontId="3" fillId="2" borderId="0" xfId="1" applyFont="1" applyFill="1" applyAlignment="1">
      <alignment vertical="center"/>
    </xf>
    <xf numFmtId="164" fontId="4" fillId="2" borderId="0" xfId="1" applyFont="1" applyFill="1" applyAlignment="1">
      <alignment vertical="center"/>
    </xf>
    <xf numFmtId="164" fontId="5" fillId="0" borderId="0" xfId="1" applyFont="1" applyAlignment="1">
      <alignment vertical="center"/>
    </xf>
    <xf numFmtId="164" fontId="5" fillId="3" borderId="0" xfId="1" applyFont="1" applyFill="1" applyAlignment="1">
      <alignment vertical="center"/>
    </xf>
    <xf numFmtId="164" fontId="5" fillId="4" borderId="0" xfId="1" applyFont="1" applyFill="1" applyAlignment="1">
      <alignment vertical="center"/>
    </xf>
    <xf numFmtId="164" fontId="6" fillId="4" borderId="0" xfId="1" applyFont="1" applyFill="1" applyAlignment="1">
      <alignment vertical="center"/>
    </xf>
    <xf numFmtId="164" fontId="8" fillId="4" borderId="0" xfId="1" applyFont="1" applyFill="1" applyAlignment="1">
      <alignment vertical="center" wrapText="1"/>
    </xf>
    <xf numFmtId="164" fontId="9" fillId="2" borderId="0" xfId="1" applyFont="1" applyFill="1" applyAlignment="1">
      <alignment vertical="center"/>
    </xf>
    <xf numFmtId="164" fontId="5" fillId="5" borderId="0" xfId="1" applyFont="1" applyFill="1" applyAlignment="1">
      <alignment vertical="center"/>
    </xf>
    <xf numFmtId="164" fontId="10" fillId="2" borderId="0" xfId="1" applyFont="1" applyFill="1" applyAlignment="1">
      <alignment vertical="center"/>
    </xf>
    <xf numFmtId="166" fontId="5" fillId="5" borderId="1" xfId="3" applyFont="1" applyFill="1" applyBorder="1">
      <alignment vertical="top"/>
    </xf>
    <xf numFmtId="164" fontId="7" fillId="4" borderId="0" xfId="1" applyFont="1" applyFill="1" applyAlignment="1">
      <alignment vertical="center"/>
    </xf>
    <xf numFmtId="164" fontId="11" fillId="4" borderId="0" xfId="1" applyFont="1" applyFill="1" applyAlignment="1">
      <alignment vertical="center"/>
    </xf>
    <xf numFmtId="164" fontId="12" fillId="4" borderId="0" xfId="1" applyFont="1" applyFill="1" applyAlignment="1">
      <alignment horizontal="center" vertical="center" wrapText="1"/>
    </xf>
    <xf numFmtId="0" fontId="7" fillId="4" borderId="0" xfId="1" applyNumberFormat="1" applyFont="1" applyFill="1" applyAlignment="1">
      <alignment horizontal="center" vertical="center" wrapText="1"/>
    </xf>
    <xf numFmtId="164" fontId="7" fillId="4" borderId="0" xfId="1" applyFont="1" applyFill="1" applyAlignment="1">
      <alignment horizontal="center" vertical="center"/>
    </xf>
    <xf numFmtId="167" fontId="9" fillId="2" borderId="0" xfId="1" applyNumberFormat="1" applyFont="1" applyFill="1" applyAlignment="1">
      <alignment vertical="center"/>
    </xf>
    <xf numFmtId="166" fontId="9" fillId="2" borderId="0" xfId="3" applyFont="1" applyFill="1">
      <alignment vertical="top"/>
    </xf>
    <xf numFmtId="164" fontId="11" fillId="0" borderId="0" xfId="1" applyFont="1" applyAlignment="1">
      <alignment horizontal="center" vertical="center" wrapText="1"/>
    </xf>
    <xf numFmtId="166" fontId="13" fillId="0" borderId="0" xfId="3" applyFont="1" applyAlignment="1">
      <alignment horizontal="center" vertical="center"/>
    </xf>
    <xf numFmtId="164" fontId="7" fillId="0" borderId="0" xfId="1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20" fillId="0" borderId="0" xfId="4"/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" fontId="20" fillId="0" borderId="0" xfId="4" applyNumberFormat="1"/>
    <xf numFmtId="0" fontId="16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" fontId="18" fillId="0" borderId="0" xfId="0" applyNumberFormat="1" applyFont="1" applyAlignment="1">
      <alignment vertical="center"/>
    </xf>
    <xf numFmtId="10" fontId="18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4" applyAlignment="1">
      <alignment horizontal="left" vertical="center" indent="1"/>
    </xf>
    <xf numFmtId="10" fontId="9" fillId="2" borderId="0" xfId="5" applyNumberFormat="1" applyFont="1" applyFill="1" applyAlignment="1">
      <alignment vertical="center"/>
    </xf>
    <xf numFmtId="164" fontId="10" fillId="2" borderId="2" xfId="1" applyFont="1" applyFill="1" applyBorder="1" applyAlignment="1">
      <alignment vertical="center"/>
    </xf>
    <xf numFmtId="164" fontId="10" fillId="2" borderId="3" xfId="1" applyFont="1" applyFill="1" applyBorder="1" applyAlignment="1">
      <alignment vertical="center"/>
    </xf>
    <xf numFmtId="167" fontId="10" fillId="2" borderId="3" xfId="1" applyNumberFormat="1" applyFont="1" applyFill="1" applyBorder="1" applyAlignment="1">
      <alignment vertical="center"/>
    </xf>
    <xf numFmtId="166" fontId="10" fillId="2" borderId="3" xfId="3" applyFont="1" applyFill="1" applyBorder="1">
      <alignment vertical="top"/>
    </xf>
    <xf numFmtId="166" fontId="10" fillId="2" borderId="4" xfId="3" applyFont="1" applyFill="1" applyBorder="1">
      <alignment vertical="top"/>
    </xf>
    <xf numFmtId="174" fontId="9" fillId="2" borderId="0" xfId="1" applyNumberFormat="1" applyFont="1" applyFill="1" applyAlignment="1">
      <alignment vertical="center"/>
    </xf>
    <xf numFmtId="164" fontId="9" fillId="2" borderId="0" xfId="1" applyNumberFormat="1" applyFont="1" applyFill="1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164" fontId="25" fillId="4" borderId="0" xfId="1" applyFont="1" applyFill="1" applyAlignment="1">
      <alignment vertical="center" wrapText="1"/>
    </xf>
    <xf numFmtId="164" fontId="26" fillId="5" borderId="0" xfId="1" applyFont="1" applyFill="1" applyAlignment="1">
      <alignment vertical="center"/>
    </xf>
  </cellXfs>
  <cellStyles count="6">
    <cellStyle name="DateShort" xfId="2" xr:uid="{6AC4AD6A-9DD9-4BAE-A949-7B3EE71B0B28}"/>
    <cellStyle name="Hyperlink" xfId="4" builtinId="8"/>
    <cellStyle name="Normal" xfId="0" builtinId="0"/>
    <cellStyle name="Normal 2" xfId="1" xr:uid="{0EFEB173-7F94-41D6-A96E-9C7B3B97A86F}"/>
    <cellStyle name="Percent" xfId="5" builtinId="5"/>
    <cellStyle name="Percent 2" xfId="3" xr:uid="{DE641FD6-EB2C-4203-AC88-84C2E2D0392D}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3333"/>
      <color rgb="FFF0B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826316</xdr:colOff>
      <xdr:row>4</xdr:row>
      <xdr:rowOff>92870</xdr:rowOff>
    </xdr:from>
    <xdr:to>
      <xdr:col>9</xdr:col>
      <xdr:colOff>231880</xdr:colOff>
      <xdr:row>7</xdr:row>
      <xdr:rowOff>152505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04D8D1-973D-4522-B549-97FACEF470EB}"/>
            </a:ext>
          </a:extLst>
        </xdr:cNvPr>
        <xdr:cNvGrpSpPr/>
      </xdr:nvGrpSpPr>
      <xdr:grpSpPr>
        <a:xfrm>
          <a:off x="5438004" y="1085058"/>
          <a:ext cx="2144001" cy="535885"/>
          <a:chOff x="5705475" y="1228725"/>
          <a:chExt cx="1952625" cy="5905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2034B36-F87E-49CF-8A10-89973F7007B9}"/>
              </a:ext>
            </a:extLst>
          </xdr:cNvPr>
          <xdr:cNvSpPr/>
        </xdr:nvSpPr>
        <xdr:spPr>
          <a:xfrm>
            <a:off x="5705475" y="1228725"/>
            <a:ext cx="1952625" cy="590550"/>
          </a:xfrm>
          <a:prstGeom prst="roundRect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4" name="Picture 3">
                <a:extLst>
                  <a:ext uri="{FF2B5EF4-FFF2-40B4-BE49-F238E27FC236}">
                    <a16:creationId xmlns:a16="http://schemas.microsoft.com/office/drawing/2014/main" id="{50BA3262-4C4C-40B4-81CE-686832AFDEB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Q$30" spid="_x0000_s4179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6015669" y="1266540"/>
                <a:ext cx="1332237" cy="51491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  <xdr:twoCellAnchor>
    <xdr:from>
      <xdr:col>2</xdr:col>
      <xdr:colOff>1013004</xdr:colOff>
      <xdr:row>4</xdr:row>
      <xdr:rowOff>101113</xdr:rowOff>
    </xdr:from>
    <xdr:to>
      <xdr:col>6</xdr:col>
      <xdr:colOff>64327</xdr:colOff>
      <xdr:row>7</xdr:row>
      <xdr:rowOff>144262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8BB0751-26ED-4E9B-B07E-2A98CAD3CFF5}"/>
            </a:ext>
          </a:extLst>
        </xdr:cNvPr>
        <xdr:cNvGrpSpPr/>
      </xdr:nvGrpSpPr>
      <xdr:grpSpPr>
        <a:xfrm>
          <a:off x="2402067" y="1093301"/>
          <a:ext cx="2273948" cy="519399"/>
          <a:chOff x="3308964" y="1209675"/>
          <a:chExt cx="1952625" cy="590550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FE06EA01-4164-4005-8D36-16C1B5F28C97}"/>
              </a:ext>
            </a:extLst>
          </xdr:cNvPr>
          <xdr:cNvSpPr/>
        </xdr:nvSpPr>
        <xdr:spPr>
          <a:xfrm>
            <a:off x="3308964" y="1209675"/>
            <a:ext cx="1952625" cy="590550"/>
          </a:xfrm>
          <a:prstGeom prst="roundRect">
            <a:avLst/>
          </a:prstGeom>
          <a:solidFill>
            <a:schemeClr val="accent3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7" name="Picture 6">
                <a:extLst>
                  <a:ext uri="{FF2B5EF4-FFF2-40B4-BE49-F238E27FC236}">
                    <a16:creationId xmlns:a16="http://schemas.microsoft.com/office/drawing/2014/main" id="{C0059B75-8E0C-4215-917B-60D998E12DF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Q$33" spid="_x0000_s4180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3343296" y="1304607"/>
                <a:ext cx="1883960" cy="40068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  <xdr:twoCellAnchor>
    <xdr:from>
      <xdr:col>1</xdr:col>
      <xdr:colOff>380774</xdr:colOff>
      <xdr:row>5</xdr:row>
      <xdr:rowOff>1793</xdr:rowOff>
    </xdr:from>
    <xdr:to>
      <xdr:col>2</xdr:col>
      <xdr:colOff>251015</xdr:colOff>
      <xdr:row>7</xdr:row>
      <xdr:rowOff>82390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FC81890-4F25-401A-86C4-4673B647F1AB}"/>
            </a:ext>
          </a:extLst>
        </xdr:cNvPr>
        <xdr:cNvGrpSpPr/>
      </xdr:nvGrpSpPr>
      <xdr:grpSpPr>
        <a:xfrm>
          <a:off x="515712" y="1152731"/>
          <a:ext cx="1124366" cy="398097"/>
          <a:chOff x="2627089" y="1348154"/>
          <a:chExt cx="976253" cy="402981"/>
        </a:xfrm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85A212D5-D778-4E3F-AA88-B4061C44CDB2}"/>
              </a:ext>
            </a:extLst>
          </xdr:cNvPr>
          <xdr:cNvSpPr/>
        </xdr:nvSpPr>
        <xdr:spPr>
          <a:xfrm>
            <a:off x="2908789" y="1348154"/>
            <a:ext cx="402981" cy="402981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CFE9240B-1AAD-4E1D-9E7B-A42A06990338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Q$35" spid="_x0000_s4181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2627089" y="1473884"/>
                <a:ext cx="976253" cy="161607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2" xr16:uid="{9C9F115D-FA2B-4A26-A8B0-FC419121F2D9}" autoFormatId="16" applyNumberFormats="0" applyBorderFormats="0" applyFontFormats="0" applyPatternFormats="0" applyAlignmentFormats="0" applyWidthHeightFormats="0">
  <queryTableRefresh nextId="11">
    <queryTableFields count="10">
      <queryTableField id="1" name="#" tableColumnId="11"/>
      <queryTableField id="2" name="Currency" tableColumnId="2"/>
      <queryTableField id="3" name="Pair" tableColumnId="3"/>
      <queryTableField id="4" name="Volume (24h)" tableColumnId="4"/>
      <queryTableField id="5" name="Price" tableColumnId="5"/>
      <queryTableField id="6" name="Volume (%)" tableColumnId="6"/>
      <queryTableField id="7" name="Liquidity" tableColumnId="7"/>
      <queryTableField id="8" name="Category" tableColumnId="8"/>
      <queryTableField id="9" name="Fee Type" tableColumnId="9"/>
      <queryTableField id="10" name="Update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3" xr16:uid="{77461EF9-32CD-4126-A891-B3CA61BF8CB5}" autoFormatId="16" applyNumberFormats="0" applyBorderFormats="0" applyFontFormats="0" applyPatternFormats="0" applyAlignmentFormats="0" applyWidthHeightFormats="0">
  <queryTableRefresh nextId="11">
    <queryTableFields count="10">
      <queryTableField id="1" name="#" tableColumnId="11"/>
      <queryTableField id="2" name="Currency" tableColumnId="2"/>
      <queryTableField id="3" name="Pair" tableColumnId="3"/>
      <queryTableField id="4" name="Volume (24h)" tableColumnId="4"/>
      <queryTableField id="5" name="Price" tableColumnId="5"/>
      <queryTableField id="6" name="Volume (%)" tableColumnId="6"/>
      <queryTableField id="7" name="Liquidity" tableColumnId="7"/>
      <queryTableField id="8" name="Category" tableColumnId="8"/>
      <queryTableField id="9" name="Fee Type" tableColumnId="9"/>
      <queryTableField id="10" name="Update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4" xr16:uid="{F27E44A7-3308-43BC-8056-646F6D3907E5}" autoFormatId="16" applyNumberFormats="0" applyBorderFormats="0" applyFontFormats="0" applyPatternFormats="0" applyAlignmentFormats="0" applyWidthHeightFormats="0">
  <queryTableRefresh nextId="11">
    <queryTableFields count="10">
      <queryTableField id="1" name="#" tableColumnId="11"/>
      <queryTableField id="2" name="Currency" tableColumnId="2"/>
      <queryTableField id="3" name="Pair" tableColumnId="3"/>
      <queryTableField id="4" name="Volume (24h)" tableColumnId="4"/>
      <queryTableField id="5" name="Price" tableColumnId="5"/>
      <queryTableField id="6" name="Volume (%)" tableColumnId="6"/>
      <queryTableField id="7" name="Liquidity" tableColumnId="7"/>
      <queryTableField id="8" name="Category" tableColumnId="8"/>
      <queryTableField id="9" name="Fee Type" tableColumnId="9"/>
      <queryTableField id="10" name="Updated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from=ZAR&amp;amount=1" backgroundRefresh="0" refreshOnLoad="1" connectionId="5" xr16:uid="{390A82FC-69D4-4963-918F-203002436BB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" backgroundRefresh="0" refreshOnLoad="1" preserveFormatting="0" connectionId="1" xr16:uid="{DB702310-A733-4F2E-9CD1-7B5DB663973B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BFBB4-07FA-4CED-AEBD-45C1C1D62162}" name="BitStampData_CMC" displayName="BitStampData_CMC" ref="A1:J3" tableType="queryTable" totalsRowShown="0">
  <autoFilter ref="A1:J3" xr:uid="{C325B2FE-BC62-4EB8-9231-5C0C1FA630E6}"/>
  <tableColumns count="10">
    <tableColumn id="11" xr3:uid="{0ADB3FA9-8E5C-4DDE-AFBA-FB6B4D8F0134}" uniqueName="11" name="#" queryTableFieldId="1" dataDxfId="29"/>
    <tableColumn id="2" xr3:uid="{73AA221B-351C-4DC0-A436-A6832360CAE1}" uniqueName="2" name="Currency" queryTableFieldId="2" dataDxfId="28"/>
    <tableColumn id="3" xr3:uid="{5D87CC90-DB43-4321-BC4D-D3DFC8C38AD1}" uniqueName="3" name="Pair" queryTableFieldId="3" dataDxfId="27"/>
    <tableColumn id="4" xr3:uid="{CA495B3B-6018-461D-B4D4-7A02CB9C1311}" uniqueName="4" name="Volume (24h)" queryTableFieldId="4" dataDxfId="26"/>
    <tableColumn id="5" xr3:uid="{B95CBB7B-6BF3-45C0-9A27-4303495CC53A}" uniqueName="5" name="Price" queryTableFieldId="5" dataDxfId="25"/>
    <tableColumn id="6" xr3:uid="{00D3FD12-AB2C-42C6-841F-43C15946D0F2}" uniqueName="6" name="Volume (%)" queryTableFieldId="6" dataDxfId="24"/>
    <tableColumn id="7" xr3:uid="{B6013880-AB80-4B99-88FC-4EF83ED68005}" uniqueName="7" name="Liquidity" queryTableFieldId="7" dataDxfId="23"/>
    <tableColumn id="8" xr3:uid="{77854AC1-EFE0-4B33-8E84-604A362195C1}" uniqueName="8" name="Category" queryTableFieldId="8" dataDxfId="22"/>
    <tableColumn id="9" xr3:uid="{B5940108-FA2D-4F31-A90B-1C69235D6D3F}" uniqueName="9" name="Fee Type" queryTableFieldId="9" dataDxfId="21"/>
    <tableColumn id="10" xr3:uid="{EC51A5CE-A145-43F7-B0FD-138F6DE13F2F}" uniqueName="10" name="Updated" queryTableFieldId="10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9044B8-D4BA-4F2B-B8CE-9F168E002E18}" name="KrakenData_CMC" displayName="KrakenData_CMC" ref="A1:J10" tableType="queryTable" totalsRowShown="0">
  <autoFilter ref="A1:J10" xr:uid="{5E977C35-3F5D-4AD7-A560-26A7991DA87A}"/>
  <tableColumns count="10">
    <tableColumn id="11" xr3:uid="{4DF38CA9-B136-44AE-901F-B1622A4F555C}" uniqueName="11" name="#" queryTableFieldId="1" dataDxfId="19"/>
    <tableColumn id="2" xr3:uid="{D670F897-8E49-47F5-8F7E-2C9F32AB7E62}" uniqueName="2" name="Currency" queryTableFieldId="2" dataDxfId="18"/>
    <tableColumn id="3" xr3:uid="{546A593F-F920-46BC-8211-027568E1F2CC}" uniqueName="3" name="Pair" queryTableFieldId="3" dataDxfId="17"/>
    <tableColumn id="4" xr3:uid="{AD606B2C-CCF0-405C-953C-5549C8CFB8CB}" uniqueName="4" name="Volume (24h)" queryTableFieldId="4" dataDxfId="16"/>
    <tableColumn id="5" xr3:uid="{1D1D38A4-6E0D-48AA-8EF9-26D24AB7B00C}" uniqueName="5" name="Price" queryTableFieldId="5" dataDxfId="15"/>
    <tableColumn id="6" xr3:uid="{339A21A6-CC13-4866-95F2-2A90FA06AFAC}" uniqueName="6" name="Volume (%)" queryTableFieldId="6" dataDxfId="14"/>
    <tableColumn id="7" xr3:uid="{C5F7215C-5E6D-4C7F-87C7-58B3FAF2CDA9}" uniqueName="7" name="Liquidity" queryTableFieldId="7" dataDxfId="13"/>
    <tableColumn id="8" xr3:uid="{A78B2427-B858-4021-A0E8-A544096DC4F9}" uniqueName="8" name="Category" queryTableFieldId="8" dataDxfId="12"/>
    <tableColumn id="9" xr3:uid="{B4865E58-C420-409B-813F-0D3A916DF218}" uniqueName="9" name="Fee Type" queryTableFieldId="9" dataDxfId="11"/>
    <tableColumn id="10" xr3:uid="{23678A5C-9848-4F03-BF7D-388F316EB585}" uniqueName="10" name="Updated" queryTableFieldId="10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7A678E-4338-4FFD-9A39-2CEA09C54D14}" name="LunoData_CMC" displayName="LunoData_CMC" ref="A1:J7" tableType="queryTable" totalsRowShown="0">
  <autoFilter ref="A1:J7" xr:uid="{973168CB-062C-430C-B54A-EE88DBA63C49}"/>
  <tableColumns count="10">
    <tableColumn id="11" xr3:uid="{0FC4B6CB-458B-40B1-8FAE-C67DAC768A21}" uniqueName="11" name="#" queryTableFieldId="1" dataDxfId="9"/>
    <tableColumn id="2" xr3:uid="{492C98CA-61CC-4F20-99D7-FAEA29DE0A9E}" uniqueName="2" name="Currency" queryTableFieldId="2" dataDxfId="8"/>
    <tableColumn id="3" xr3:uid="{482473AF-C4D5-43DA-AFB5-0F2A9849F61C}" uniqueName="3" name="Pair" queryTableFieldId="3" dataDxfId="7"/>
    <tableColumn id="4" xr3:uid="{BE701D2C-DA24-4F1A-A170-9F28F333A86D}" uniqueName="4" name="Volume (24h)" queryTableFieldId="4" dataDxfId="6"/>
    <tableColumn id="5" xr3:uid="{DEA0B4EA-AA10-406C-B9C7-B9ED5FF6BD2F}" uniqueName="5" name="Price" queryTableFieldId="5" dataDxfId="5"/>
    <tableColumn id="6" xr3:uid="{E8F0C57A-FFEB-4522-946C-5A7234EB861F}" uniqueName="6" name="Volume (%)" queryTableFieldId="6" dataDxfId="4"/>
    <tableColumn id="7" xr3:uid="{07CFCFB1-6879-4927-B635-63BC4D6936B6}" uniqueName="7" name="Liquidity" queryTableFieldId="7" dataDxfId="3"/>
    <tableColumn id="8" xr3:uid="{330A58E6-D214-4A66-9785-1295AC6A0990}" uniqueName="8" name="Category" queryTableFieldId="8" dataDxfId="2"/>
    <tableColumn id="9" xr3:uid="{A598C8CA-5C5C-4179-A318-2E8B198F1186}" uniqueName="9" name="Fee Type" queryTableFieldId="9" dataDxfId="1"/>
    <tableColumn id="10" xr3:uid="{42C47F9D-3117-4D55-A87A-B44E68FB5B34}" uniqueName="10" name="Updated" queryTableFieldId="10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R Theme1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R Theme1" id="{D0861942-46CD-459D-8C45-1097E36CF246}" vid="{4B7BBDA3-C0CC-4005-BE7C-FEF01DB4872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binance.je/hc/en-us/articles/360037582051" TargetMode="External"/><Relationship Id="rId13" Type="http://schemas.openxmlformats.org/officeDocument/2006/relationships/hyperlink" Target="https://support.binance.je/hc/en-us/categories/360001213212-Announcements" TargetMode="External"/><Relationship Id="rId18" Type="http://schemas.openxmlformats.org/officeDocument/2006/relationships/hyperlink" Target="https://www.binance.je/fees.html" TargetMode="External"/><Relationship Id="rId3" Type="http://schemas.openxmlformats.org/officeDocument/2006/relationships/hyperlink" Target="https://binance.je/" TargetMode="External"/><Relationship Id="rId7" Type="http://schemas.openxmlformats.org/officeDocument/2006/relationships/hyperlink" Target="https://support.binance.je/hc/en-us/articles/360037662191" TargetMode="External"/><Relationship Id="rId12" Type="http://schemas.openxmlformats.org/officeDocument/2006/relationships/hyperlink" Target="https://support.binance.je/hc/en-us/articles/360037325931" TargetMode="External"/><Relationship Id="rId17" Type="http://schemas.openxmlformats.org/officeDocument/2006/relationships/hyperlink" Target="https://www.binance.je/statement.html" TargetMode="External"/><Relationship Id="rId2" Type="http://schemas.openxmlformats.org/officeDocument/2006/relationships/hyperlink" Target="https://www.binance.je/en/trade/pro/BTC_GBP" TargetMode="External"/><Relationship Id="rId16" Type="http://schemas.openxmlformats.org/officeDocument/2006/relationships/hyperlink" Target="https://www.binance.je/terms.html" TargetMode="External"/><Relationship Id="rId1" Type="http://schemas.openxmlformats.org/officeDocument/2006/relationships/hyperlink" Target="https://www.binance.je/en/trade/BTC_GBP" TargetMode="External"/><Relationship Id="rId6" Type="http://schemas.openxmlformats.org/officeDocument/2006/relationships/hyperlink" Target="https://support.binance.je/hc/en-us/articles/360038389451" TargetMode="External"/><Relationship Id="rId11" Type="http://schemas.openxmlformats.org/officeDocument/2006/relationships/hyperlink" Target="https://support.binance.je/hc/en-us/articles/360037325931" TargetMode="External"/><Relationship Id="rId5" Type="http://schemas.openxmlformats.org/officeDocument/2006/relationships/hyperlink" Target="https://t.me/Binance_Jersey" TargetMode="External"/><Relationship Id="rId15" Type="http://schemas.openxmlformats.org/officeDocument/2006/relationships/hyperlink" Target="https://www.binance.je/aboutUs.html" TargetMode="External"/><Relationship Id="rId10" Type="http://schemas.openxmlformats.org/officeDocument/2006/relationships/hyperlink" Target="https://support.binance.je/hc/en-us/articles/360037328891" TargetMode="External"/><Relationship Id="rId19" Type="http://schemas.openxmlformats.org/officeDocument/2006/relationships/queryTable" Target="../queryTables/queryTable5.xml"/><Relationship Id="rId4" Type="http://schemas.openxmlformats.org/officeDocument/2006/relationships/hyperlink" Target="https://support.binance.je/hc/en-us/articles/360029787472-" TargetMode="External"/><Relationship Id="rId9" Type="http://schemas.openxmlformats.org/officeDocument/2006/relationships/hyperlink" Target="https://support.binance.je/hc/en-us/articles/360037330291" TargetMode="External"/><Relationship Id="rId14" Type="http://schemas.openxmlformats.org/officeDocument/2006/relationships/hyperlink" Target="https://www.binance.je/regis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D3E6-6417-485E-800A-ABF1868D7077}">
  <sheetPr>
    <pageSetUpPr fitToPage="1"/>
  </sheetPr>
  <dimension ref="A1:T35"/>
  <sheetViews>
    <sheetView showGridLines="0" tabSelected="1" view="pageBreakPreview" zoomScale="120" zoomScaleNormal="100" zoomScaleSheetLayoutView="120" workbookViewId="0">
      <selection activeCell="C22" sqref="C22"/>
    </sheetView>
  </sheetViews>
  <sheetFormatPr defaultRowHeight="12.75" x14ac:dyDescent="0.2"/>
  <cols>
    <col min="1" max="1" width="1.75" style="4" customWidth="1"/>
    <col min="2" max="2" width="16.5" style="4" customWidth="1"/>
    <col min="3" max="3" width="15.375" style="4" customWidth="1"/>
    <col min="4" max="4" width="2.625" style="4" customWidth="1"/>
    <col min="5" max="5" width="12.25" style="4" customWidth="1"/>
    <col min="6" max="9" width="12" style="4" customWidth="1"/>
    <col min="10" max="10" width="9" style="4"/>
    <col min="11" max="11" width="87.625" style="4" customWidth="1"/>
    <col min="12" max="16" width="9" style="4"/>
    <col min="17" max="17" width="12.75" style="4" customWidth="1"/>
    <col min="18" max="16384" width="9" style="4"/>
  </cols>
  <sheetData>
    <row r="1" spans="1:20" ht="23.25" x14ac:dyDescent="0.2">
      <c r="A1" s="2" t="s">
        <v>32</v>
      </c>
      <c r="B1" s="3"/>
      <c r="C1" s="3"/>
      <c r="D1" s="3"/>
      <c r="E1" s="3"/>
      <c r="F1" s="3"/>
      <c r="G1" s="3"/>
      <c r="H1" s="3"/>
      <c r="I1" s="3"/>
      <c r="J1" s="3"/>
    </row>
    <row r="2" spans="1:20" s="5" customFormat="1" x14ac:dyDescent="0.2"/>
    <row r="3" spans="1:20" ht="30" customHeight="1" x14ac:dyDescent="0.2">
      <c r="A3" s="6"/>
      <c r="B3" s="7" t="s">
        <v>33</v>
      </c>
      <c r="C3" s="6"/>
      <c r="D3" s="6"/>
      <c r="E3" s="6"/>
      <c r="F3" s="6"/>
      <c r="G3" s="6"/>
      <c r="H3" s="6"/>
      <c r="I3" s="6"/>
      <c r="J3" s="6"/>
      <c r="L3" s="49" t="s">
        <v>34</v>
      </c>
      <c r="M3" s="49" t="s">
        <v>35</v>
      </c>
      <c r="N3" s="49" t="s">
        <v>36</v>
      </c>
      <c r="O3" s="49" t="s">
        <v>37</v>
      </c>
      <c r="P3" s="49" t="s">
        <v>38</v>
      </c>
      <c r="Q3" s="8"/>
      <c r="R3" s="8"/>
      <c r="S3" s="8"/>
      <c r="T3" s="8"/>
    </row>
    <row r="4" spans="1:20" x14ac:dyDescent="0.2">
      <c r="A4" s="9"/>
      <c r="B4" s="9"/>
      <c r="C4" s="9"/>
      <c r="D4" s="9"/>
      <c r="E4" s="9"/>
      <c r="F4" s="9"/>
      <c r="G4" s="9"/>
      <c r="H4" s="9"/>
      <c r="I4" s="9"/>
      <c r="J4" s="9"/>
      <c r="L4" s="50" t="s">
        <v>39</v>
      </c>
      <c r="M4" s="50" t="s">
        <v>40</v>
      </c>
      <c r="N4" s="50" t="s">
        <v>41</v>
      </c>
      <c r="O4" s="50" t="s">
        <v>42</v>
      </c>
      <c r="P4" s="50" t="s">
        <v>132</v>
      </c>
    </row>
    <row r="5" spans="1:20" x14ac:dyDescent="0.2">
      <c r="A5" s="9"/>
      <c r="B5" s="9"/>
      <c r="C5" s="9"/>
      <c r="D5" s="9"/>
      <c r="E5" s="9"/>
      <c r="F5" s="9"/>
      <c r="G5" s="9"/>
      <c r="H5" s="9"/>
      <c r="I5" s="9"/>
      <c r="J5" s="9"/>
      <c r="L5" s="50" t="s">
        <v>43</v>
      </c>
      <c r="M5" s="50"/>
      <c r="N5" s="50" t="s">
        <v>44</v>
      </c>
      <c r="O5" s="50" t="s">
        <v>45</v>
      </c>
      <c r="P5" s="50"/>
    </row>
    <row r="6" spans="1:20" x14ac:dyDescent="0.2">
      <c r="A6" s="9"/>
      <c r="B6" s="9"/>
      <c r="C6" s="9"/>
      <c r="D6" s="9"/>
      <c r="E6" s="9"/>
      <c r="F6" s="9"/>
      <c r="G6" s="9"/>
      <c r="H6" s="9"/>
      <c r="I6" s="9"/>
      <c r="J6" s="9"/>
      <c r="L6" s="50"/>
      <c r="M6" s="50"/>
      <c r="N6" s="50" t="s">
        <v>46</v>
      </c>
      <c r="O6" s="50" t="s">
        <v>47</v>
      </c>
      <c r="P6" s="50"/>
    </row>
    <row r="7" spans="1:20" x14ac:dyDescent="0.2">
      <c r="A7" s="9"/>
      <c r="B7" s="9"/>
      <c r="C7" s="9"/>
      <c r="D7" s="9"/>
      <c r="E7" s="9"/>
      <c r="F7" s="9"/>
      <c r="G7" s="9"/>
      <c r="H7" s="9"/>
      <c r="I7" s="9"/>
      <c r="J7" s="9"/>
      <c r="L7" s="50"/>
      <c r="M7" s="50"/>
      <c r="N7" s="50"/>
      <c r="O7" s="50"/>
      <c r="P7" s="50"/>
    </row>
    <row r="8" spans="1:20" x14ac:dyDescent="0.2">
      <c r="A8" s="9"/>
      <c r="B8" s="9"/>
      <c r="C8" s="9"/>
      <c r="D8" s="9"/>
      <c r="E8" s="9"/>
      <c r="F8" s="9"/>
      <c r="G8" s="9"/>
      <c r="H8" s="9"/>
      <c r="I8" s="9"/>
      <c r="J8" s="9"/>
      <c r="L8" s="50"/>
      <c r="M8" s="50"/>
      <c r="N8" s="50"/>
      <c r="O8" s="50"/>
      <c r="P8" s="50"/>
    </row>
    <row r="9" spans="1:20" x14ac:dyDescent="0.2">
      <c r="A9" s="9"/>
      <c r="B9" s="9"/>
      <c r="C9" s="9"/>
      <c r="D9" s="9"/>
      <c r="E9" s="9"/>
      <c r="F9" s="9"/>
      <c r="G9" s="9"/>
      <c r="H9" s="9"/>
      <c r="I9" s="9"/>
      <c r="J9" s="9"/>
      <c r="L9" s="50"/>
      <c r="M9" s="50"/>
      <c r="N9" s="50"/>
      <c r="O9" s="50"/>
      <c r="P9" s="50"/>
    </row>
    <row r="10" spans="1:20" x14ac:dyDescent="0.2">
      <c r="A10" s="9"/>
      <c r="B10" s="11" t="s">
        <v>48</v>
      </c>
      <c r="C10" s="12">
        <v>0.05</v>
      </c>
      <c r="D10" s="9"/>
      <c r="E10" s="9"/>
      <c r="F10" s="9"/>
      <c r="G10" s="9"/>
      <c r="H10" s="9"/>
      <c r="I10" s="9"/>
      <c r="J10" s="9"/>
      <c r="L10" s="10"/>
      <c r="M10" s="10"/>
      <c r="N10" s="10"/>
      <c r="O10" s="10"/>
      <c r="P10" s="10"/>
    </row>
    <row r="11" spans="1:20" x14ac:dyDescent="0.2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20" ht="22.5" x14ac:dyDescent="0.2">
      <c r="A12" s="13"/>
      <c r="B12" s="14" t="s">
        <v>49</v>
      </c>
      <c r="C12" s="13"/>
      <c r="D12" s="13"/>
      <c r="E12" s="15" t="str">
        <f xml:space="preserve"> INDEX( F12:J12, MATCH( MAX($F$18:$J$18), $F$18:$J$18, FALSE) )</f>
        <v>Luno | ZAR &gt;&gt; BitStamp | USD</v>
      </c>
      <c r="F12" s="16" t="str">
        <f xml:space="preserve"> $L4 &amp; " | " &amp; $M4 &amp; " &gt;&gt; " &amp; $N5 &amp; " | " &amp; $O4</f>
        <v>Luno | ZAR &gt;&gt; Kraken | EUR</v>
      </c>
      <c r="G12" s="16" t="str">
        <f xml:space="preserve"> $L4 &amp; " | " &amp; $M4 &amp; " &gt;&gt; " &amp; $N4 &amp; " | " &amp; $O4</f>
        <v>Luno | ZAR &gt;&gt; BitStamp | EUR</v>
      </c>
      <c r="H12" s="16" t="str">
        <f xml:space="preserve"> $L4 &amp; " | " &amp; $M4 &amp; " &gt;&gt; " &amp; $N4 &amp; " | " &amp; $O5</f>
        <v>Luno | ZAR &gt;&gt; BitStamp | USD</v>
      </c>
      <c r="I12" s="23" t="str">
        <f xml:space="preserve"> $L4 &amp; " | " &amp; $M4 &amp; " &gt;&gt; " &amp; $N6 &amp; " | " &amp; $O6</f>
        <v>Luno | ZAR &gt;&gt; BinanceJE | GBP</v>
      </c>
      <c r="J12" s="17"/>
    </row>
    <row r="13" spans="1:20" ht="13.5" thickBot="1" x14ac:dyDescent="0.25">
      <c r="A13" s="9"/>
      <c r="B13" s="11"/>
      <c r="C13" s="9"/>
      <c r="D13" s="9"/>
      <c r="E13" s="9"/>
      <c r="F13" s="9"/>
      <c r="G13" s="9"/>
      <c r="H13" s="9"/>
      <c r="I13" s="9"/>
      <c r="J13" s="9"/>
    </row>
    <row r="14" spans="1:20" x14ac:dyDescent="0.2">
      <c r="A14" s="9"/>
      <c r="B14" s="11" t="s">
        <v>134</v>
      </c>
      <c r="C14" s="9"/>
      <c r="D14" s="9"/>
      <c r="E14" s="38">
        <f xml:space="preserve"> INDEX( F14:J14, MATCH( MAX($F$18:$J$18), $F$18:$J$18, FALSE) )</f>
        <v>157523.14006770001</v>
      </c>
      <c r="F14" s="44">
        <f xml:space="preserve"> LunoData!$E$2 * XRatesData!$C$2</f>
        <v>157523.14006770001</v>
      </c>
      <c r="G14" s="44">
        <f xml:space="preserve"> LunoData!$E$2 * XRatesData!$C$2</f>
        <v>157523.14006770001</v>
      </c>
      <c r="H14" s="44">
        <f xml:space="preserve"> LunoData!$E$2 * XRatesData!$C$2</f>
        <v>157523.14006770001</v>
      </c>
      <c r="I14" s="44">
        <f xml:space="preserve"> LunoData!$E$2 * XRatesData!$C$2</f>
        <v>157523.14006770001</v>
      </c>
      <c r="J14" s="9"/>
    </row>
    <row r="15" spans="1:20" x14ac:dyDescent="0.2">
      <c r="A15" s="9"/>
      <c r="B15" s="11" t="s">
        <v>133</v>
      </c>
      <c r="C15" s="9"/>
      <c r="D15" s="9"/>
      <c r="E15" s="39">
        <f xml:space="preserve"> INDEX( F15:J15, MATCH( MAX($F$18:$J$18), $F$18:$J$18, FALSE) )</f>
        <v>9995.31</v>
      </c>
      <c r="F15" s="43">
        <f xml:space="preserve"> KrakenData!E3 * ( XRatesData!$C$2 / XRatesData!$C$3 )</f>
        <v>9232.2741132870342</v>
      </c>
      <c r="G15" s="43">
        <f>BitStampData!E3 * ( XRatesData!$C$2 / XRatesData!$C$3 )</f>
        <v>9259.7319948152108</v>
      </c>
      <c r="H15" s="43">
        <f xml:space="preserve"> BitStampData!E2</f>
        <v>9995.31</v>
      </c>
      <c r="I15" s="43">
        <f xml:space="preserve"> INDEX( BinanceJE!A:A, MATCH("BTC/GBP",BinanceJE!A:A,0) + 1 )</f>
        <v>7750.49</v>
      </c>
      <c r="J15" s="9"/>
    </row>
    <row r="16" spans="1:20" x14ac:dyDescent="0.2">
      <c r="A16" s="9"/>
      <c r="B16" s="11" t="s">
        <v>135</v>
      </c>
      <c r="C16" s="9"/>
      <c r="D16" s="9"/>
      <c r="E16" s="40">
        <f xml:space="preserve"> INDEX( F16:J16, MATCH( MAX($F$18:$J$18), $F$18:$J$18, FALSE) )</f>
        <v>14.913150999999999</v>
      </c>
      <c r="F16" s="18">
        <f xml:space="preserve"> XRatesData!$C$3</f>
        <v>16.152633999999999</v>
      </c>
      <c r="G16" s="18">
        <f xml:space="preserve"> XRatesData!$C$3</f>
        <v>16.152633999999999</v>
      </c>
      <c r="H16" s="18">
        <f xml:space="preserve"> XRatesData!C2</f>
        <v>14.913150999999999</v>
      </c>
      <c r="I16" s="18">
        <f xml:space="preserve"> XRatesData!C4</f>
        <v>19.458940999999999</v>
      </c>
      <c r="J16" s="9"/>
    </row>
    <row r="17" spans="1:17" x14ac:dyDescent="0.2">
      <c r="A17" s="9"/>
      <c r="B17" s="11" t="s">
        <v>50</v>
      </c>
      <c r="C17" s="9"/>
      <c r="D17" s="9"/>
      <c r="E17" s="39">
        <f xml:space="preserve"> INDEX( F17:J17, MATCH( MAX($F$18:$J$18), $F$18:$J$18, FALSE) )</f>
        <v>149061.56732181</v>
      </c>
      <c r="F17" s="9">
        <f xml:space="preserve"> F15 * F16</f>
        <v>149125.54473959998</v>
      </c>
      <c r="G17" s="9">
        <f xml:space="preserve"> G15 * G16</f>
        <v>149569.06185033999</v>
      </c>
      <c r="H17" s="9">
        <f xml:space="preserve"> H15 * H16</f>
        <v>149061.56732181</v>
      </c>
      <c r="I17" s="9">
        <f xml:space="preserve"> I15 * I16</f>
        <v>150816.32763108998</v>
      </c>
      <c r="J17" s="9"/>
    </row>
    <row r="18" spans="1:17" x14ac:dyDescent="0.2">
      <c r="A18" s="9"/>
      <c r="B18" s="11" t="s">
        <v>51</v>
      </c>
      <c r="C18" s="9"/>
      <c r="D18" s="9"/>
      <c r="E18" s="41">
        <f xml:space="preserve"> INDEX( F18:J18, MATCH( MAX($F$18:$J$18), $F$18:$J$18, FALSE) )</f>
        <v>5.6765623077223326E-2</v>
      </c>
      <c r="F18" s="19">
        <f xml:space="preserve"> F14 / F17 - 1</f>
        <v>5.6312252490099857E-2</v>
      </c>
      <c r="G18" s="19">
        <f xml:space="preserve"> G14 / G17 - 1</f>
        <v>5.3179969968113694E-2</v>
      </c>
      <c r="H18" s="19">
        <f xml:space="preserve"> H14 / H17 - 1</f>
        <v>5.6765623077223326E-2</v>
      </c>
      <c r="I18" s="19">
        <f xml:space="preserve"> I14 / I17 - 1</f>
        <v>4.4470068605671598E-2</v>
      </c>
      <c r="J18" s="9"/>
    </row>
    <row r="19" spans="1:17" x14ac:dyDescent="0.2">
      <c r="A19" s="9"/>
      <c r="B19" s="11" t="s">
        <v>52</v>
      </c>
      <c r="C19" s="9"/>
      <c r="D19" s="9"/>
      <c r="E19" s="41">
        <f xml:space="preserve"> INDEX( F19:J19, MATCH( MAX($F$18:$J$18), $F$18:$J$18, FALSE) )</f>
        <v>1.5650998125140918E-2</v>
      </c>
      <c r="F19" s="37">
        <v>1.4891089666063905E-2</v>
      </c>
      <c r="G19" s="37">
        <v>1.5650998125140918E-2</v>
      </c>
      <c r="H19" s="37">
        <v>1.5650998125140918E-2</v>
      </c>
      <c r="I19" s="37">
        <v>1.32E-2</v>
      </c>
      <c r="J19" s="9"/>
    </row>
    <row r="20" spans="1:17" ht="13.5" thickBot="1" x14ac:dyDescent="0.25">
      <c r="A20" s="9"/>
      <c r="B20" s="11" t="s">
        <v>53</v>
      </c>
      <c r="C20" s="9"/>
      <c r="D20" s="9"/>
      <c r="E20" s="42">
        <f xml:space="preserve"> E18 - E19</f>
        <v>4.1114624952082408E-2</v>
      </c>
      <c r="F20" s="37">
        <f t="shared" ref="F20:I20" si="0" xml:space="preserve"> F18 - F19</f>
        <v>4.1421162824035948E-2</v>
      </c>
      <c r="G20" s="37">
        <f t="shared" si="0"/>
        <v>3.7528971842972776E-2</v>
      </c>
      <c r="H20" s="37">
        <f t="shared" si="0"/>
        <v>4.1114624952082408E-2</v>
      </c>
      <c r="I20" s="37">
        <f t="shared" si="0"/>
        <v>3.1270068605671594E-2</v>
      </c>
      <c r="J20" s="9"/>
    </row>
    <row r="21" spans="1:17" x14ac:dyDescent="0.2">
      <c r="A21" s="9"/>
      <c r="B21" s="11"/>
      <c r="C21" s="9"/>
      <c r="D21" s="9"/>
      <c r="E21" s="9"/>
      <c r="F21" s="9"/>
      <c r="G21" s="9"/>
      <c r="H21" s="9"/>
      <c r="I21" s="9"/>
      <c r="J21" s="9"/>
    </row>
    <row r="22" spans="1:17" x14ac:dyDescent="0.2">
      <c r="A22" s="9"/>
      <c r="B22" s="11"/>
      <c r="C22" s="9"/>
      <c r="D22" s="9"/>
      <c r="E22" s="9"/>
      <c r="F22" s="9"/>
      <c r="G22" s="9"/>
      <c r="H22" s="9"/>
      <c r="I22" s="9"/>
      <c r="J22" s="9"/>
    </row>
    <row r="23" spans="1:17" x14ac:dyDescent="0.2">
      <c r="A23" s="9"/>
      <c r="B23" s="11"/>
      <c r="C23" s="9"/>
      <c r="D23" s="9"/>
      <c r="E23" s="9"/>
      <c r="F23" s="9"/>
      <c r="G23" s="9"/>
      <c r="H23" s="9"/>
      <c r="I23" s="9"/>
      <c r="J23" s="9"/>
    </row>
    <row r="24" spans="1:17" x14ac:dyDescent="0.2">
      <c r="A24" s="9"/>
      <c r="B24" s="11"/>
      <c r="C24" s="9"/>
      <c r="D24" s="9"/>
      <c r="E24" s="9"/>
      <c r="F24" s="9"/>
      <c r="G24" s="9"/>
      <c r="H24" s="9"/>
      <c r="I24" s="9"/>
      <c r="J24" s="9"/>
    </row>
    <row r="25" spans="1:17" x14ac:dyDescent="0.2">
      <c r="A25" s="9"/>
      <c r="B25" s="11"/>
      <c r="C25" s="9"/>
      <c r="D25" s="9"/>
      <c r="E25" s="9"/>
      <c r="F25" s="9"/>
      <c r="G25" s="9"/>
      <c r="H25" s="9"/>
      <c r="I25" s="9"/>
      <c r="J25" s="9"/>
    </row>
    <row r="26" spans="1:17" x14ac:dyDescent="0.2">
      <c r="A26" s="9"/>
      <c r="B26" s="11"/>
      <c r="C26" s="9"/>
      <c r="D26" s="9"/>
      <c r="E26" s="9"/>
      <c r="F26" s="9"/>
      <c r="G26" s="9"/>
      <c r="H26" s="9"/>
      <c r="I26" s="9"/>
      <c r="J26" s="9"/>
    </row>
    <row r="30" spans="1:17" ht="24" x14ac:dyDescent="0.2">
      <c r="Q30" s="20" t="str">
        <f>E12</f>
        <v>Luno | ZAR &gt;&gt; BitStamp | USD</v>
      </c>
    </row>
    <row r="33" spans="17:17" x14ac:dyDescent="0.2">
      <c r="Q33" s="21">
        <f>E20</f>
        <v>4.1114624952082408E-2</v>
      </c>
    </row>
    <row r="35" spans="17:17" x14ac:dyDescent="0.2">
      <c r="Q35" s="22">
        <f xml:space="preserve"> IF( E20 &gt;= $C$10, 1, 0 )</f>
        <v>0</v>
      </c>
    </row>
  </sheetData>
  <pageMargins left="0.7" right="0.7" top="0.75" bottom="0.75" header="0.3" footer="0.3"/>
  <pageSetup paperSize="9" fitToHeight="0" orientation="landscape" horizontalDpi="1200" verticalDpi="12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F7C6F55-116A-493F-BDBA-DA06F72DE67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Q35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4BA4-F7D3-414C-83AD-82F5E6487D16}">
  <dimension ref="A1:J3"/>
  <sheetViews>
    <sheetView workbookViewId="0">
      <selection activeCell="D33" sqref="D33"/>
    </sheetView>
  </sheetViews>
  <sheetFormatPr defaultRowHeight="14.25" x14ac:dyDescent="0.2"/>
  <cols>
    <col min="1" max="1" width="3.875" bestFit="1" customWidth="1"/>
    <col min="2" max="2" width="11" customWidth="1"/>
    <col min="3" max="3" width="9" bestFit="1" customWidth="1"/>
    <col min="4" max="4" width="14.25" bestFit="1" customWidth="1"/>
    <col min="5" max="5" width="8.875" bestFit="1" customWidth="1"/>
    <col min="6" max="6" width="12.75" bestFit="1" customWidth="1"/>
    <col min="7" max="7" width="10.375" bestFit="1" customWidth="1"/>
    <col min="8" max="8" width="10.875" bestFit="1" customWidth="1"/>
    <col min="9" max="9" width="11.125" bestFit="1" customWidth="1"/>
    <col min="10" max="10" width="10.375" bestFit="1" customWidth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">
      <c r="A2" s="1">
        <v>1</v>
      </c>
      <c r="B2" s="1" t="s">
        <v>0</v>
      </c>
      <c r="C2" s="1" t="s">
        <v>11</v>
      </c>
      <c r="D2" s="1">
        <v>54117924</v>
      </c>
      <c r="E2" s="1">
        <v>9995.31</v>
      </c>
      <c r="F2" s="1">
        <v>0.41470000000000001</v>
      </c>
      <c r="G2" s="1">
        <v>3660887</v>
      </c>
      <c r="H2" s="1" t="s">
        <v>12</v>
      </c>
      <c r="I2" s="1" t="s">
        <v>13</v>
      </c>
      <c r="J2" s="1" t="s">
        <v>14</v>
      </c>
    </row>
    <row r="3" spans="1:10" x14ac:dyDescent="0.2">
      <c r="A3" s="1">
        <v>3</v>
      </c>
      <c r="B3" s="1" t="s">
        <v>0</v>
      </c>
      <c r="C3" s="1" t="s">
        <v>15</v>
      </c>
      <c r="D3" s="1">
        <v>15261437</v>
      </c>
      <c r="E3" s="1">
        <v>10029.34</v>
      </c>
      <c r="F3" s="1">
        <v>0.1169</v>
      </c>
      <c r="G3" s="1">
        <v>1727436</v>
      </c>
      <c r="H3" s="1" t="s">
        <v>12</v>
      </c>
      <c r="I3" s="1" t="s">
        <v>13</v>
      </c>
      <c r="J3" s="1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481B-0869-473D-ADC6-33F8C9C688BD}">
  <dimension ref="A1:J10"/>
  <sheetViews>
    <sheetView workbookViewId="0">
      <selection activeCell="E3" sqref="E3"/>
    </sheetView>
  </sheetViews>
  <sheetFormatPr defaultRowHeight="14.25" x14ac:dyDescent="0.2"/>
  <cols>
    <col min="1" max="1" width="3.875" bestFit="1" customWidth="1"/>
    <col min="2" max="2" width="11" customWidth="1"/>
    <col min="3" max="3" width="10.375" bestFit="1" customWidth="1"/>
    <col min="4" max="4" width="14.25" bestFit="1" customWidth="1"/>
    <col min="5" max="5" width="8.875" bestFit="1" customWidth="1"/>
    <col min="6" max="6" width="12.75" bestFit="1" customWidth="1"/>
    <col min="7" max="7" width="10.375" bestFit="1" customWidth="1"/>
    <col min="8" max="8" width="10.875" bestFit="1" customWidth="1"/>
    <col min="9" max="9" width="11.125" bestFit="1" customWidth="1"/>
    <col min="10" max="10" width="10.375" bestFit="1" customWidth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">
      <c r="A2" s="1">
        <v>1</v>
      </c>
      <c r="B2" s="1" t="s">
        <v>0</v>
      </c>
      <c r="C2" s="1" t="s">
        <v>15</v>
      </c>
      <c r="D2" s="1">
        <v>40942715</v>
      </c>
      <c r="E2" s="1">
        <v>10022</v>
      </c>
      <c r="F2" s="1">
        <v>0.191</v>
      </c>
      <c r="G2" s="1">
        <v>3045616</v>
      </c>
      <c r="H2" s="1" t="s">
        <v>12</v>
      </c>
      <c r="I2" s="1" t="s">
        <v>13</v>
      </c>
      <c r="J2" s="1" t="s">
        <v>14</v>
      </c>
    </row>
    <row r="3" spans="1:10" x14ac:dyDescent="0.2">
      <c r="A3" s="1">
        <v>2</v>
      </c>
      <c r="B3" s="1" t="s">
        <v>0</v>
      </c>
      <c r="C3" s="1" t="s">
        <v>11</v>
      </c>
      <c r="D3" s="1">
        <v>37250439</v>
      </c>
      <c r="E3" s="1">
        <v>9999.6</v>
      </c>
      <c r="F3" s="1">
        <v>0.17380000000000001</v>
      </c>
      <c r="G3" s="1">
        <v>3221042</v>
      </c>
      <c r="H3" s="1" t="s">
        <v>12</v>
      </c>
      <c r="I3" s="1" t="s">
        <v>13</v>
      </c>
      <c r="J3" s="1" t="s">
        <v>14</v>
      </c>
    </row>
    <row r="4" spans="1:10" x14ac:dyDescent="0.2">
      <c r="A4" s="1">
        <v>30</v>
      </c>
      <c r="B4" s="1" t="s">
        <v>0</v>
      </c>
      <c r="C4" s="1" t="s">
        <v>19</v>
      </c>
      <c r="D4" s="1">
        <v>686317</v>
      </c>
      <c r="E4" s="1">
        <v>10023.66</v>
      </c>
      <c r="F4" s="1">
        <v>3.2000000000000002E-3</v>
      </c>
      <c r="G4" s="1">
        <v>454229</v>
      </c>
      <c r="H4" s="1" t="s">
        <v>12</v>
      </c>
      <c r="I4" s="1" t="s">
        <v>13</v>
      </c>
      <c r="J4" s="1" t="s">
        <v>14</v>
      </c>
    </row>
    <row r="5" spans="1:10" x14ac:dyDescent="0.2">
      <c r="A5" s="1">
        <v>31</v>
      </c>
      <c r="B5" s="1" t="s">
        <v>0</v>
      </c>
      <c r="C5" s="1" t="s">
        <v>23</v>
      </c>
      <c r="D5" s="1">
        <v>579152</v>
      </c>
      <c r="E5" s="1">
        <v>10154.27</v>
      </c>
      <c r="F5" s="1">
        <v>2.7000000000000001E-3</v>
      </c>
      <c r="G5" s="1">
        <v>96187</v>
      </c>
      <c r="H5" s="1" t="s">
        <v>12</v>
      </c>
      <c r="I5" s="1" t="s">
        <v>13</v>
      </c>
      <c r="J5" s="1" t="s">
        <v>14</v>
      </c>
    </row>
    <row r="6" spans="1:10" x14ac:dyDescent="0.2">
      <c r="A6" s="1">
        <v>46</v>
      </c>
      <c r="B6" s="1" t="s">
        <v>0</v>
      </c>
      <c r="C6" s="1" t="s">
        <v>24</v>
      </c>
      <c r="D6" s="1">
        <v>322422</v>
      </c>
      <c r="E6" s="1">
        <v>9963.11</v>
      </c>
      <c r="F6" s="1">
        <v>1.5E-3</v>
      </c>
      <c r="G6" s="1">
        <v>109218</v>
      </c>
      <c r="H6" s="1" t="s">
        <v>12</v>
      </c>
      <c r="I6" s="1" t="s">
        <v>13</v>
      </c>
      <c r="J6" s="1" t="s">
        <v>14</v>
      </c>
    </row>
    <row r="7" spans="1:10" x14ac:dyDescent="0.2">
      <c r="A7" s="1">
        <v>61</v>
      </c>
      <c r="B7" s="1" t="s">
        <v>0</v>
      </c>
      <c r="C7" s="1" t="s">
        <v>20</v>
      </c>
      <c r="D7" s="1">
        <v>199459</v>
      </c>
      <c r="E7" s="1">
        <v>10111.5</v>
      </c>
      <c r="F7" s="1">
        <v>8.9999999999999998E-4</v>
      </c>
      <c r="G7" s="1">
        <v>389611</v>
      </c>
      <c r="H7" s="1" t="s">
        <v>12</v>
      </c>
      <c r="I7" s="1" t="s">
        <v>13</v>
      </c>
      <c r="J7" s="1" t="s">
        <v>14</v>
      </c>
    </row>
    <row r="8" spans="1:10" x14ac:dyDescent="0.2">
      <c r="A8" s="1">
        <v>79</v>
      </c>
      <c r="B8" s="1" t="s">
        <v>0</v>
      </c>
      <c r="C8" s="1" t="s">
        <v>22</v>
      </c>
      <c r="D8" s="1">
        <v>125752</v>
      </c>
      <c r="E8" s="1">
        <v>10032.1</v>
      </c>
      <c r="F8" s="1">
        <v>5.9999999999999995E-4</v>
      </c>
      <c r="G8" s="1">
        <v>342001</v>
      </c>
      <c r="H8" s="1" t="s">
        <v>12</v>
      </c>
      <c r="I8" s="1" t="s">
        <v>13</v>
      </c>
      <c r="J8" s="1" t="s">
        <v>14</v>
      </c>
    </row>
    <row r="9" spans="1:10" x14ac:dyDescent="0.2">
      <c r="A9" s="1">
        <v>107</v>
      </c>
      <c r="B9" s="1" t="s">
        <v>0</v>
      </c>
      <c r="C9" s="1" t="s">
        <v>25</v>
      </c>
      <c r="D9" s="1">
        <v>44970</v>
      </c>
      <c r="E9" s="1">
        <v>9992.75</v>
      </c>
      <c r="F9" s="1">
        <v>2.0000000000000001E-4</v>
      </c>
      <c r="G9" s="1">
        <v>98039</v>
      </c>
      <c r="H9" s="1" t="s">
        <v>12</v>
      </c>
      <c r="I9" s="1" t="s">
        <v>13</v>
      </c>
      <c r="J9" s="1" t="s">
        <v>14</v>
      </c>
    </row>
    <row r="10" spans="1:10" x14ac:dyDescent="0.2">
      <c r="A10" s="1">
        <v>128</v>
      </c>
      <c r="B10" s="1" t="s">
        <v>0</v>
      </c>
      <c r="C10" s="1" t="s">
        <v>26</v>
      </c>
      <c r="D10" s="1">
        <v>2018</v>
      </c>
      <c r="E10" s="1">
        <v>9979.77</v>
      </c>
      <c r="F10" s="1">
        <v>0</v>
      </c>
      <c r="G10" s="1">
        <v>236354</v>
      </c>
      <c r="H10" s="1" t="s">
        <v>12</v>
      </c>
      <c r="I10" s="1" t="s">
        <v>13</v>
      </c>
      <c r="J10" s="1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A900-C35B-440B-82E0-B8A31015B6BA}">
  <dimension ref="A1:J7"/>
  <sheetViews>
    <sheetView workbookViewId="0">
      <selection sqref="A1:J7"/>
    </sheetView>
  </sheetViews>
  <sheetFormatPr defaultRowHeight="14.25" x14ac:dyDescent="0.2"/>
  <cols>
    <col min="1" max="1" width="3.875" bestFit="1" customWidth="1"/>
    <col min="2" max="2" width="11" customWidth="1"/>
    <col min="3" max="3" width="9" bestFit="1" customWidth="1"/>
    <col min="4" max="4" width="14.25" bestFit="1" customWidth="1"/>
    <col min="5" max="5" width="8.875" customWidth="1"/>
    <col min="6" max="6" width="12.75" bestFit="1" customWidth="1"/>
    <col min="7" max="7" width="10.375" bestFit="1" customWidth="1"/>
    <col min="8" max="8" width="10.875" bestFit="1" customWidth="1"/>
    <col min="9" max="9" width="11.125" bestFit="1" customWidth="1"/>
    <col min="10" max="10" width="10.375" bestFit="1" customWidth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">
      <c r="A2" s="1">
        <v>1</v>
      </c>
      <c r="B2" s="1" t="s">
        <v>0</v>
      </c>
      <c r="C2" s="1" t="s">
        <v>27</v>
      </c>
      <c r="D2" s="1">
        <v>2430029</v>
      </c>
      <c r="E2" s="1">
        <v>10562.7</v>
      </c>
      <c r="F2" s="1">
        <v>0.72250000000000003</v>
      </c>
      <c r="G2" s="1">
        <v>642028</v>
      </c>
      <c r="H2" s="1" t="s">
        <v>12</v>
      </c>
      <c r="I2" s="1" t="s">
        <v>13</v>
      </c>
      <c r="J2" s="1" t="s">
        <v>14</v>
      </c>
    </row>
    <row r="3" spans="1:10" x14ac:dyDescent="0.2">
      <c r="A3" s="1">
        <v>2</v>
      </c>
      <c r="B3" s="1" t="s">
        <v>0</v>
      </c>
      <c r="C3" s="1" t="s">
        <v>28</v>
      </c>
      <c r="D3" s="1">
        <v>449739</v>
      </c>
      <c r="E3" s="1">
        <v>9893.48</v>
      </c>
      <c r="F3" s="1">
        <v>0.13370000000000001</v>
      </c>
      <c r="G3" s="1">
        <v>244441</v>
      </c>
      <c r="H3" s="1" t="s">
        <v>12</v>
      </c>
      <c r="I3" s="1" t="s">
        <v>13</v>
      </c>
      <c r="J3" s="1" t="s">
        <v>14</v>
      </c>
    </row>
    <row r="4" spans="1:10" x14ac:dyDescent="0.2">
      <c r="A4" s="1">
        <v>3</v>
      </c>
      <c r="B4" s="1" t="s">
        <v>0</v>
      </c>
      <c r="C4" s="1" t="s">
        <v>29</v>
      </c>
      <c r="D4" s="1">
        <v>320356</v>
      </c>
      <c r="E4" s="1">
        <v>10057.709999999999</v>
      </c>
      <c r="F4" s="1">
        <v>9.5299999999999996E-2</v>
      </c>
      <c r="G4" s="1">
        <v>219583</v>
      </c>
      <c r="H4" s="1" t="s">
        <v>12</v>
      </c>
      <c r="I4" s="1" t="s">
        <v>13</v>
      </c>
      <c r="J4" s="1" t="s">
        <v>14</v>
      </c>
    </row>
    <row r="5" spans="1:10" x14ac:dyDescent="0.2">
      <c r="A5" s="1">
        <v>4</v>
      </c>
      <c r="B5" s="1" t="s">
        <v>0</v>
      </c>
      <c r="C5" s="1" t="s">
        <v>15</v>
      </c>
      <c r="D5" s="1">
        <v>120068</v>
      </c>
      <c r="E5" s="1">
        <v>10009.18</v>
      </c>
      <c r="F5" s="1">
        <v>3.5700000000000003E-2</v>
      </c>
      <c r="G5" s="1">
        <v>157765</v>
      </c>
      <c r="H5" s="1" t="s">
        <v>12</v>
      </c>
      <c r="I5" s="1" t="s">
        <v>13</v>
      </c>
      <c r="J5" s="1" t="s">
        <v>14</v>
      </c>
    </row>
    <row r="6" spans="1:10" x14ac:dyDescent="0.2">
      <c r="A6" s="1">
        <v>5</v>
      </c>
      <c r="B6" s="1" t="s">
        <v>0</v>
      </c>
      <c r="C6" s="1" t="s">
        <v>30</v>
      </c>
      <c r="D6" s="1">
        <v>42981</v>
      </c>
      <c r="E6" s="1">
        <v>10041.08</v>
      </c>
      <c r="F6" s="1">
        <v>1.2800000000000001E-2</v>
      </c>
      <c r="G6" s="1">
        <v>66573</v>
      </c>
      <c r="H6" s="1" t="s">
        <v>12</v>
      </c>
      <c r="I6" s="1" t="s">
        <v>13</v>
      </c>
      <c r="J6" s="1" t="s">
        <v>14</v>
      </c>
    </row>
    <row r="7" spans="1:10" x14ac:dyDescent="0.2">
      <c r="A7" s="1">
        <v>6</v>
      </c>
      <c r="B7" s="1" t="s">
        <v>0</v>
      </c>
      <c r="C7" s="1" t="s">
        <v>31</v>
      </c>
      <c r="D7" s="1">
        <v>43</v>
      </c>
      <c r="E7" s="1">
        <v>9919.66</v>
      </c>
      <c r="F7" s="1">
        <v>0</v>
      </c>
      <c r="G7" s="1">
        <v>21723</v>
      </c>
      <c r="H7" s="1" t="s">
        <v>12</v>
      </c>
      <c r="I7" s="1" t="s">
        <v>13</v>
      </c>
      <c r="J7" s="1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B953-811C-445E-8C79-825CADD420DC}">
  <dimension ref="A1:C11"/>
  <sheetViews>
    <sheetView workbookViewId="0">
      <selection activeCell="D12" sqref="D12"/>
    </sheetView>
  </sheetViews>
  <sheetFormatPr defaultRowHeight="14.25" x14ac:dyDescent="0.2"/>
  <cols>
    <col min="1" max="1" width="18.125" bestFit="1" customWidth="1"/>
    <col min="2" max="2" width="8.875" customWidth="1"/>
    <col min="3" max="3" width="11.625" bestFit="1" customWidth="1"/>
  </cols>
  <sheetData>
    <row r="1" spans="1:3" ht="15" x14ac:dyDescent="0.25">
      <c r="A1" s="45" t="s">
        <v>54</v>
      </c>
      <c r="B1" t="s">
        <v>55</v>
      </c>
      <c r="C1" t="s">
        <v>56</v>
      </c>
    </row>
    <row r="2" spans="1:3" ht="15" x14ac:dyDescent="0.25">
      <c r="A2" t="s">
        <v>57</v>
      </c>
      <c r="B2">
        <v>6.7055000000000003E-2</v>
      </c>
      <c r="C2" s="47">
        <v>14.913150999999999</v>
      </c>
    </row>
    <row r="3" spans="1:3" ht="15" x14ac:dyDescent="0.25">
      <c r="A3" t="s">
        <v>58</v>
      </c>
      <c r="B3">
        <v>6.1908999999999999E-2</v>
      </c>
      <c r="C3" s="46">
        <v>16.152633999999999</v>
      </c>
    </row>
    <row r="4" spans="1:3" ht="15" x14ac:dyDescent="0.25">
      <c r="A4" t="s">
        <v>59</v>
      </c>
      <c r="B4">
        <v>5.1389999999999998E-2</v>
      </c>
      <c r="C4" s="48">
        <v>19.458940999999999</v>
      </c>
    </row>
    <row r="5" spans="1:3" x14ac:dyDescent="0.2">
      <c r="A5" t="s">
        <v>60</v>
      </c>
      <c r="B5">
        <v>4.7967870000000001</v>
      </c>
      <c r="C5">
        <v>0.20847299999999999</v>
      </c>
    </row>
    <row r="6" spans="1:3" x14ac:dyDescent="0.2">
      <c r="A6" t="s">
        <v>61</v>
      </c>
      <c r="B6">
        <v>9.9886000000000003E-2</v>
      </c>
      <c r="C6">
        <v>10.011405999999999</v>
      </c>
    </row>
    <row r="7" spans="1:3" x14ac:dyDescent="0.2">
      <c r="A7" t="s">
        <v>62</v>
      </c>
      <c r="B7">
        <v>8.8850999999999999E-2</v>
      </c>
      <c r="C7">
        <v>11.254766</v>
      </c>
    </row>
    <row r="8" spans="1:3" x14ac:dyDescent="0.2">
      <c r="A8" t="s">
        <v>63</v>
      </c>
      <c r="B8">
        <v>9.3328999999999995E-2</v>
      </c>
      <c r="C8">
        <v>10.714765999999999</v>
      </c>
    </row>
    <row r="9" spans="1:3" x14ac:dyDescent="0.2">
      <c r="A9" t="s">
        <v>64</v>
      </c>
      <c r="B9">
        <v>6.5850000000000006E-2</v>
      </c>
      <c r="C9">
        <v>15.185979</v>
      </c>
    </row>
    <row r="10" spans="1:3" x14ac:dyDescent="0.2">
      <c r="A10" t="s">
        <v>65</v>
      </c>
      <c r="B10">
        <v>0.27778599999999998</v>
      </c>
      <c r="C10">
        <v>3.5998960000000002</v>
      </c>
    </row>
    <row r="11" spans="1:3" x14ac:dyDescent="0.2">
      <c r="A11" t="s">
        <v>66</v>
      </c>
      <c r="B11">
        <v>7.3607899999999997</v>
      </c>
      <c r="C11">
        <v>0.135855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E66E-2DBB-43BD-B636-399AFC0422BC}">
  <dimension ref="A1:A195"/>
  <sheetViews>
    <sheetView topLeftCell="A49" workbookViewId="0">
      <selection activeCell="A77" sqref="A77"/>
    </sheetView>
  </sheetViews>
  <sheetFormatPr defaultRowHeight="15" x14ac:dyDescent="0.2"/>
  <cols>
    <col min="1" max="1" width="9.875" bestFit="1" customWidth="1"/>
  </cols>
  <sheetData>
    <row r="1" spans="1:1" ht="14.25" x14ac:dyDescent="0.2">
      <c r="A1" t="s">
        <v>67</v>
      </c>
    </row>
    <row r="2" spans="1:1" ht="14.25" x14ac:dyDescent="0.2">
      <c r="A2" s="24" t="s">
        <v>68</v>
      </c>
    </row>
    <row r="3" spans="1:1" ht="14.25" x14ac:dyDescent="0.2">
      <c r="A3" s="24" t="s">
        <v>69</v>
      </c>
    </row>
    <row r="4" spans="1:1" ht="14.25" x14ac:dyDescent="0.2">
      <c r="A4" t="s">
        <v>70</v>
      </c>
    </row>
    <row r="5" spans="1:1" ht="14.25" x14ac:dyDescent="0.2">
      <c r="A5" t="s">
        <v>71</v>
      </c>
    </row>
    <row r="6" spans="1:1" ht="14.25" x14ac:dyDescent="0.2">
      <c r="A6" t="s">
        <v>45</v>
      </c>
    </row>
    <row r="7" spans="1:1" ht="14.25" x14ac:dyDescent="0.2">
      <c r="A7" t="s">
        <v>72</v>
      </c>
    </row>
    <row r="8" spans="1:1" ht="14.25" x14ac:dyDescent="0.2">
      <c r="A8" t="s">
        <v>42</v>
      </c>
    </row>
    <row r="9" spans="1:1" ht="14.25" x14ac:dyDescent="0.2">
      <c r="A9" t="s">
        <v>47</v>
      </c>
    </row>
    <row r="10" spans="1:1" ht="14.25" x14ac:dyDescent="0.2">
      <c r="A10" t="s">
        <v>73</v>
      </c>
    </row>
    <row r="11" spans="1:1" ht="14.25" x14ac:dyDescent="0.2">
      <c r="A11" t="s">
        <v>74</v>
      </c>
    </row>
    <row r="12" spans="1:1" ht="14.25" x14ac:dyDescent="0.2">
      <c r="A12" t="s">
        <v>75</v>
      </c>
    </row>
    <row r="13" spans="1:1" ht="14.25" x14ac:dyDescent="0.2">
      <c r="A13" t="s">
        <v>45</v>
      </c>
    </row>
    <row r="14" spans="1:1" ht="14.25" x14ac:dyDescent="0.2">
      <c r="A14" t="s">
        <v>90</v>
      </c>
    </row>
    <row r="15" spans="1:1" ht="14.25" x14ac:dyDescent="0.2"/>
    <row r="16" spans="1:1" ht="23.25" x14ac:dyDescent="0.2">
      <c r="A16" s="25" t="s">
        <v>91</v>
      </c>
    </row>
    <row r="17" spans="1:1" ht="14.25" x14ac:dyDescent="0.2"/>
    <row r="18" spans="1:1" ht="23.25" x14ac:dyDescent="0.2">
      <c r="A18" s="25" t="s">
        <v>92</v>
      </c>
    </row>
    <row r="19" spans="1:1" ht="14.25" x14ac:dyDescent="0.2"/>
    <row r="20" spans="1:1" ht="30" x14ac:dyDescent="0.2">
      <c r="A20" s="26" t="s">
        <v>93</v>
      </c>
    </row>
    <row r="21" spans="1:1" ht="14.25" x14ac:dyDescent="0.2"/>
    <row r="22" spans="1:1" ht="14.25" x14ac:dyDescent="0.2">
      <c r="A22" t="s">
        <v>94</v>
      </c>
    </row>
    <row r="23" spans="1:1" ht="14.25" x14ac:dyDescent="0.2">
      <c r="A23" s="24" t="s">
        <v>95</v>
      </c>
    </row>
    <row r="24" spans="1:1" ht="14.25" x14ac:dyDescent="0.2">
      <c r="A24" s="24" t="s">
        <v>96</v>
      </c>
    </row>
    <row r="25" spans="1:1" ht="14.25" x14ac:dyDescent="0.2">
      <c r="A25" s="24" t="s">
        <v>97</v>
      </c>
    </row>
    <row r="26" spans="1:1" ht="14.25" x14ac:dyDescent="0.2">
      <c r="A26" t="s">
        <v>98</v>
      </c>
    </row>
    <row r="27" spans="1:1" ht="14.25" x14ac:dyDescent="0.2"/>
    <row r="28" spans="1:1" ht="14.25" x14ac:dyDescent="0.2">
      <c r="A28" s="24" t="s">
        <v>99</v>
      </c>
    </row>
    <row r="29" spans="1:1" ht="14.25" x14ac:dyDescent="0.2"/>
    <row r="30" spans="1:1" ht="14.25" x14ac:dyDescent="0.2">
      <c r="A30" s="27">
        <v>44196</v>
      </c>
    </row>
    <row r="31" spans="1:1" ht="14.25" x14ac:dyDescent="0.2">
      <c r="A31" s="24"/>
    </row>
    <row r="32" spans="1:1" ht="14.25" x14ac:dyDescent="0.2">
      <c r="A32" s="24" t="s">
        <v>100</v>
      </c>
    </row>
    <row r="33" spans="1:1" ht="14.25" x14ac:dyDescent="0.2"/>
    <row r="34" spans="1:1" ht="14.25" x14ac:dyDescent="0.2">
      <c r="A34" s="27">
        <v>44172</v>
      </c>
    </row>
    <row r="35" spans="1:1" ht="14.25" x14ac:dyDescent="0.2">
      <c r="A35" s="24"/>
    </row>
    <row r="36" spans="1:1" ht="14.25" x14ac:dyDescent="0.2">
      <c r="A36" s="24" t="s">
        <v>101</v>
      </c>
    </row>
    <row r="37" spans="1:1" ht="14.25" x14ac:dyDescent="0.2"/>
    <row r="38" spans="1:1" ht="14.25" x14ac:dyDescent="0.2">
      <c r="A38" s="27">
        <v>44170</v>
      </c>
    </row>
    <row r="39" spans="1:1" ht="14.25" x14ac:dyDescent="0.2">
      <c r="A39" s="24"/>
    </row>
    <row r="40" spans="1:1" ht="14.25" x14ac:dyDescent="0.2">
      <c r="A40" s="24" t="s">
        <v>102</v>
      </c>
    </row>
    <row r="41" spans="1:1" ht="14.25" x14ac:dyDescent="0.2"/>
    <row r="42" spans="1:1" ht="14.25" x14ac:dyDescent="0.2">
      <c r="A42" s="27">
        <v>44164</v>
      </c>
    </row>
    <row r="43" spans="1:1" ht="14.25" x14ac:dyDescent="0.2">
      <c r="A43" s="24"/>
    </row>
    <row r="44" spans="1:1" ht="14.25" x14ac:dyDescent="0.2">
      <c r="A44" s="24" t="s">
        <v>103</v>
      </c>
    </row>
    <row r="45" spans="1:1" ht="14.25" x14ac:dyDescent="0.2"/>
    <row r="46" spans="1:1" ht="14.25" x14ac:dyDescent="0.2">
      <c r="A46" s="27">
        <v>44164</v>
      </c>
    </row>
    <row r="47" spans="1:1" ht="14.25" x14ac:dyDescent="0.2">
      <c r="A47" s="24"/>
    </row>
    <row r="48" spans="1:1" ht="14.25" x14ac:dyDescent="0.2">
      <c r="A48" s="24" t="s">
        <v>104</v>
      </c>
    </row>
    <row r="49" spans="1:1" ht="14.25" x14ac:dyDescent="0.2"/>
    <row r="50" spans="1:1" ht="14.25" x14ac:dyDescent="0.2">
      <c r="A50" s="27">
        <v>44164</v>
      </c>
    </row>
    <row r="51" spans="1:1" ht="14.25" x14ac:dyDescent="0.2">
      <c r="A51" s="24" t="s">
        <v>105</v>
      </c>
    </row>
    <row r="52" spans="1:1" ht="14.25" x14ac:dyDescent="0.2"/>
    <row r="53" spans="1:1" ht="17.25" x14ac:dyDescent="0.2">
      <c r="A53" s="28" t="s">
        <v>106</v>
      </c>
    </row>
    <row r="54" spans="1:1" ht="14.25" x14ac:dyDescent="0.2"/>
    <row r="55" spans="1:1" ht="14.25" x14ac:dyDescent="0.2">
      <c r="A55" t="s">
        <v>107</v>
      </c>
    </row>
    <row r="56" spans="1:1" thickBot="1" x14ac:dyDescent="0.25">
      <c r="A56" s="29"/>
    </row>
    <row r="57" spans="1:1" ht="14.25" x14ac:dyDescent="0.2">
      <c r="A57" s="30" t="s">
        <v>3</v>
      </c>
    </row>
    <row r="58" spans="1:1" ht="14.25" x14ac:dyDescent="0.2">
      <c r="A58" s="30" t="s">
        <v>76</v>
      </c>
    </row>
    <row r="59" spans="1:1" ht="14.25" x14ac:dyDescent="0.2">
      <c r="A59" s="30" t="s">
        <v>77</v>
      </c>
    </row>
    <row r="60" spans="1:1" ht="14.25" x14ac:dyDescent="0.2">
      <c r="A60" s="30" t="s">
        <v>78</v>
      </c>
    </row>
    <row r="61" spans="1:1" ht="14.25" x14ac:dyDescent="0.2">
      <c r="A61" s="30" t="s">
        <v>79</v>
      </c>
    </row>
    <row r="62" spans="1:1" ht="14.25" x14ac:dyDescent="0.2">
      <c r="A62" s="30" t="s">
        <v>80</v>
      </c>
    </row>
    <row r="63" spans="1:1" ht="14.25" x14ac:dyDescent="0.2">
      <c r="A63" s="31" t="s">
        <v>15</v>
      </c>
    </row>
    <row r="64" spans="1:1" ht="14.25" x14ac:dyDescent="0.2">
      <c r="A64" s="32">
        <v>9258.59</v>
      </c>
    </row>
    <row r="65" spans="1:1" ht="14.25" x14ac:dyDescent="0.2">
      <c r="A65" s="31" t="s">
        <v>108</v>
      </c>
    </row>
    <row r="66" spans="1:1" ht="14.25" x14ac:dyDescent="0.2">
      <c r="A66" s="33">
        <v>-2.58E-2</v>
      </c>
    </row>
    <row r="67" spans="1:1" ht="14.25" x14ac:dyDescent="0.2">
      <c r="A67" s="32">
        <v>9578.02</v>
      </c>
    </row>
    <row r="68" spans="1:1" ht="14.25" x14ac:dyDescent="0.2">
      <c r="A68" s="32">
        <v>9107.9500000000007</v>
      </c>
    </row>
    <row r="69" spans="1:1" ht="14.25" x14ac:dyDescent="0.2">
      <c r="A69" s="32">
        <v>173975.64</v>
      </c>
    </row>
    <row r="70" spans="1:1" ht="14.25" x14ac:dyDescent="0.2">
      <c r="A70" s="31" t="s">
        <v>16</v>
      </c>
    </row>
    <row r="71" spans="1:1" ht="14.25" x14ac:dyDescent="0.2">
      <c r="A71" s="31">
        <v>252.45</v>
      </c>
    </row>
    <row r="72" spans="1:1" ht="14.25" x14ac:dyDescent="0.2">
      <c r="A72" s="31" t="s">
        <v>108</v>
      </c>
    </row>
    <row r="73" spans="1:1" ht="14.25" x14ac:dyDescent="0.2">
      <c r="A73" s="33">
        <v>-4.5499999999999999E-2</v>
      </c>
    </row>
    <row r="74" spans="1:1" ht="14.25" x14ac:dyDescent="0.2">
      <c r="A74" s="31">
        <v>264.48</v>
      </c>
    </row>
    <row r="75" spans="1:1" ht="14.25" x14ac:dyDescent="0.2">
      <c r="A75" s="31">
        <v>239.04</v>
      </c>
    </row>
    <row r="76" spans="1:1" ht="14.25" x14ac:dyDescent="0.2">
      <c r="A76" s="32">
        <v>115411.62</v>
      </c>
    </row>
    <row r="77" spans="1:1" ht="14.25" x14ac:dyDescent="0.2">
      <c r="A77" s="31" t="s">
        <v>20</v>
      </c>
    </row>
    <row r="78" spans="1:1" ht="14.25" x14ac:dyDescent="0.2">
      <c r="A78" s="32">
        <v>7750.49</v>
      </c>
    </row>
    <row r="79" spans="1:1" ht="14.25" x14ac:dyDescent="0.2">
      <c r="A79" s="31" t="s">
        <v>108</v>
      </c>
    </row>
    <row r="80" spans="1:1" ht="14.25" x14ac:dyDescent="0.2">
      <c r="A80" s="33">
        <v>-2.4899999999999999E-2</v>
      </c>
    </row>
    <row r="81" spans="1:1" ht="14.25" x14ac:dyDescent="0.2">
      <c r="A81" s="32">
        <v>7999.01</v>
      </c>
    </row>
    <row r="82" spans="1:1" ht="14.25" x14ac:dyDescent="0.2">
      <c r="A82" s="32">
        <v>7553.15</v>
      </c>
    </row>
    <row r="83" spans="1:1" ht="14.25" x14ac:dyDescent="0.2">
      <c r="A83" s="32">
        <v>79025.31</v>
      </c>
    </row>
    <row r="84" spans="1:1" ht="14.25" x14ac:dyDescent="0.2">
      <c r="A84" s="31" t="s">
        <v>21</v>
      </c>
    </row>
    <row r="85" spans="1:1" ht="14.25" x14ac:dyDescent="0.2">
      <c r="A85" s="31">
        <v>208.73</v>
      </c>
    </row>
    <row r="86" spans="1:1" ht="14.25" x14ac:dyDescent="0.2">
      <c r="A86" s="31" t="s">
        <v>108</v>
      </c>
    </row>
    <row r="87" spans="1:1" ht="14.25" x14ac:dyDescent="0.2">
      <c r="A87" s="33">
        <v>-4.82E-2</v>
      </c>
    </row>
    <row r="88" spans="1:1" ht="14.25" x14ac:dyDescent="0.2">
      <c r="A88" s="31">
        <v>221.66</v>
      </c>
    </row>
    <row r="89" spans="1:1" ht="14.25" x14ac:dyDescent="0.2">
      <c r="A89" s="31">
        <v>200.99</v>
      </c>
    </row>
    <row r="90" spans="1:1" ht="14.25" x14ac:dyDescent="0.2">
      <c r="A90" s="32">
        <v>54332.01</v>
      </c>
    </row>
    <row r="91" spans="1:1" ht="14.25" x14ac:dyDescent="0.2">
      <c r="A91" s="31" t="s">
        <v>18</v>
      </c>
    </row>
    <row r="92" spans="1:1" ht="14.25" x14ac:dyDescent="0.2">
      <c r="A92" s="31">
        <v>411.82</v>
      </c>
    </row>
    <row r="93" spans="1:1" ht="14.25" x14ac:dyDescent="0.2">
      <c r="A93" s="31" t="s">
        <v>108</v>
      </c>
    </row>
    <row r="94" spans="1:1" ht="14.25" x14ac:dyDescent="0.2">
      <c r="A94" s="33">
        <v>-7.7499999999999999E-2</v>
      </c>
    </row>
    <row r="95" spans="1:1" ht="14.25" x14ac:dyDescent="0.2">
      <c r="A95" s="31">
        <v>449.19</v>
      </c>
    </row>
    <row r="96" spans="1:1" ht="14.25" x14ac:dyDescent="0.2">
      <c r="A96" s="31">
        <v>399.8</v>
      </c>
    </row>
    <row r="97" spans="1:1" ht="14.25" x14ac:dyDescent="0.2">
      <c r="A97" s="32">
        <v>22713.63</v>
      </c>
    </row>
    <row r="98" spans="1:1" ht="14.25" x14ac:dyDescent="0.2">
      <c r="A98" s="31" t="s">
        <v>83</v>
      </c>
    </row>
    <row r="99" spans="1:1" ht="14.25" x14ac:dyDescent="0.2">
      <c r="A99" s="31">
        <v>22.84</v>
      </c>
    </row>
    <row r="100" spans="1:1" ht="14.25" x14ac:dyDescent="0.2">
      <c r="A100" s="31" t="s">
        <v>108</v>
      </c>
    </row>
    <row r="101" spans="1:1" ht="14.25" x14ac:dyDescent="0.2">
      <c r="A101" s="33">
        <v>-4.87E-2</v>
      </c>
    </row>
    <row r="102" spans="1:1" ht="14.25" x14ac:dyDescent="0.2">
      <c r="A102" s="31">
        <v>24.24</v>
      </c>
    </row>
    <row r="103" spans="1:1" ht="14.25" x14ac:dyDescent="0.2">
      <c r="A103" s="31">
        <v>22</v>
      </c>
    </row>
    <row r="104" spans="1:1" ht="14.25" x14ac:dyDescent="0.2">
      <c r="A104" s="32">
        <v>14688.98</v>
      </c>
    </row>
    <row r="105" spans="1:1" ht="14.25" x14ac:dyDescent="0.2">
      <c r="A105" s="31" t="s">
        <v>17</v>
      </c>
    </row>
    <row r="106" spans="1:1" ht="14.25" x14ac:dyDescent="0.2">
      <c r="A106" s="31">
        <v>70.28</v>
      </c>
    </row>
    <row r="107" spans="1:1" ht="14.25" x14ac:dyDescent="0.2">
      <c r="A107" s="31" t="s">
        <v>108</v>
      </c>
    </row>
    <row r="108" spans="1:1" ht="14.25" x14ac:dyDescent="0.2">
      <c r="A108" s="33">
        <v>-6.08E-2</v>
      </c>
    </row>
    <row r="109" spans="1:1" ht="14.25" x14ac:dyDescent="0.2">
      <c r="A109" s="31">
        <v>75.03</v>
      </c>
    </row>
    <row r="110" spans="1:1" ht="14.25" x14ac:dyDescent="0.2">
      <c r="A110" s="31">
        <v>70.2</v>
      </c>
    </row>
    <row r="111" spans="1:1" ht="14.25" x14ac:dyDescent="0.2">
      <c r="A111" s="32">
        <v>11759.12</v>
      </c>
    </row>
    <row r="112" spans="1:1" ht="14.25" x14ac:dyDescent="0.2">
      <c r="A112" s="31" t="s">
        <v>81</v>
      </c>
    </row>
    <row r="113" spans="1:1" ht="14.25" x14ac:dyDescent="0.2">
      <c r="A113" s="31">
        <v>340</v>
      </c>
    </row>
    <row r="114" spans="1:1" ht="14.25" x14ac:dyDescent="0.2">
      <c r="A114" s="31" t="s">
        <v>108</v>
      </c>
    </row>
    <row r="115" spans="1:1" ht="14.25" x14ac:dyDescent="0.2">
      <c r="A115" s="33">
        <v>-1.0999999999999999E-2</v>
      </c>
    </row>
    <row r="116" spans="1:1" ht="14.25" x14ac:dyDescent="0.2">
      <c r="A116" s="31">
        <v>345.71</v>
      </c>
    </row>
    <row r="117" spans="1:1" ht="14.25" x14ac:dyDescent="0.2">
      <c r="A117" s="31">
        <v>340</v>
      </c>
    </row>
    <row r="118" spans="1:1" ht="14.25" x14ac:dyDescent="0.2">
      <c r="A118" s="32">
        <v>7157.22</v>
      </c>
    </row>
    <row r="119" spans="1:1" ht="14.25" x14ac:dyDescent="0.2">
      <c r="A119" s="31" t="s">
        <v>84</v>
      </c>
    </row>
    <row r="120" spans="1:1" ht="14.25" x14ac:dyDescent="0.2">
      <c r="A120" s="31">
        <v>18.46</v>
      </c>
    </row>
    <row r="121" spans="1:1" ht="14.25" x14ac:dyDescent="0.2">
      <c r="A121" s="31" t="s">
        <v>108</v>
      </c>
    </row>
    <row r="122" spans="1:1" ht="14.25" x14ac:dyDescent="0.2">
      <c r="A122" s="33">
        <v>-9.64E-2</v>
      </c>
    </row>
    <row r="123" spans="1:1" ht="14.25" x14ac:dyDescent="0.2">
      <c r="A123" s="31">
        <v>20.43</v>
      </c>
    </row>
    <row r="124" spans="1:1" ht="14.25" x14ac:dyDescent="0.2">
      <c r="A124" s="31">
        <v>18.239999999999998</v>
      </c>
    </row>
    <row r="125" spans="1:1" ht="14.25" x14ac:dyDescent="0.2">
      <c r="A125" s="32">
        <v>5252.64</v>
      </c>
    </row>
    <row r="126" spans="1:1" ht="14.25" x14ac:dyDescent="0.2">
      <c r="A126" s="31" t="s">
        <v>85</v>
      </c>
    </row>
    <row r="127" spans="1:1" ht="14.25" x14ac:dyDescent="0.2">
      <c r="A127" s="31">
        <v>59.89</v>
      </c>
    </row>
    <row r="128" spans="1:1" ht="14.25" x14ac:dyDescent="0.2">
      <c r="A128" s="31" t="s">
        <v>108</v>
      </c>
    </row>
    <row r="129" spans="1:1" ht="14.25" x14ac:dyDescent="0.2">
      <c r="A129" s="33">
        <v>-4.48E-2</v>
      </c>
    </row>
    <row r="130" spans="1:1" ht="14.25" x14ac:dyDescent="0.2">
      <c r="A130" s="31">
        <v>62.7</v>
      </c>
    </row>
    <row r="131" spans="1:1" ht="14.25" x14ac:dyDescent="0.2">
      <c r="A131" s="31">
        <v>58.99</v>
      </c>
    </row>
    <row r="132" spans="1:1" ht="14.25" x14ac:dyDescent="0.2">
      <c r="A132" s="32">
        <v>1918.02</v>
      </c>
    </row>
    <row r="133" spans="1:1" ht="14.25" x14ac:dyDescent="0.2">
      <c r="A133" s="31" t="s">
        <v>82</v>
      </c>
    </row>
    <row r="134" spans="1:1" ht="14.25" x14ac:dyDescent="0.2">
      <c r="A134" s="31">
        <v>0.99</v>
      </c>
    </row>
    <row r="135" spans="1:1" ht="14.25" x14ac:dyDescent="0.2">
      <c r="A135" s="31" t="s">
        <v>108</v>
      </c>
    </row>
    <row r="136" spans="1:1" ht="14.25" x14ac:dyDescent="0.2">
      <c r="A136" s="31" t="s">
        <v>108</v>
      </c>
    </row>
    <row r="137" spans="1:1" ht="14.25" x14ac:dyDescent="0.2">
      <c r="A137" s="31">
        <v>0</v>
      </c>
    </row>
    <row r="138" spans="1:1" ht="14.25" x14ac:dyDescent="0.2">
      <c r="A138" s="31">
        <v>0</v>
      </c>
    </row>
    <row r="139" spans="1:1" ht="14.25" x14ac:dyDescent="0.2">
      <c r="A139" s="31">
        <v>0</v>
      </c>
    </row>
    <row r="140" spans="1:1" ht="14.25" x14ac:dyDescent="0.2"/>
    <row r="141" spans="1:1" ht="17.25" x14ac:dyDescent="0.2">
      <c r="A141" s="28" t="s">
        <v>109</v>
      </c>
    </row>
    <row r="142" spans="1:1" ht="14.25" x14ac:dyDescent="0.2"/>
    <row r="143" spans="1:1" ht="14.25" x14ac:dyDescent="0.2">
      <c r="A143" t="s">
        <v>110</v>
      </c>
    </row>
    <row r="144" spans="1:1" ht="14.25" x14ac:dyDescent="0.2"/>
    <row r="145" spans="1:1" ht="17.25" x14ac:dyDescent="0.2">
      <c r="A145" s="28" t="s">
        <v>111</v>
      </c>
    </row>
    <row r="146" spans="1:1" ht="14.25" x14ac:dyDescent="0.2"/>
    <row r="147" spans="1:1" ht="14.25" x14ac:dyDescent="0.2">
      <c r="A147" t="s">
        <v>112</v>
      </c>
    </row>
    <row r="148" spans="1:1" ht="14.25" x14ac:dyDescent="0.2">
      <c r="A148" t="s">
        <v>112</v>
      </c>
    </row>
    <row r="149" spans="1:1" ht="14.25" x14ac:dyDescent="0.2">
      <c r="A149" s="34"/>
    </row>
    <row r="150" spans="1:1" ht="14.25" x14ac:dyDescent="0.2">
      <c r="A150" s="34" t="s">
        <v>113</v>
      </c>
    </row>
    <row r="151" spans="1:1" ht="14.25" x14ac:dyDescent="0.2">
      <c r="A151" s="34"/>
    </row>
    <row r="152" spans="1:1" ht="14.25" x14ac:dyDescent="0.2">
      <c r="A152" s="34" t="s">
        <v>114</v>
      </c>
    </row>
    <row r="153" spans="1:1" ht="14.25" x14ac:dyDescent="0.2"/>
    <row r="154" spans="1:1" ht="14.25" x14ac:dyDescent="0.2">
      <c r="A154" t="s">
        <v>115</v>
      </c>
    </row>
    <row r="155" spans="1:1" ht="14.25" x14ac:dyDescent="0.2">
      <c r="A155" t="s">
        <v>115</v>
      </c>
    </row>
    <row r="156" spans="1:1" ht="14.25" x14ac:dyDescent="0.2">
      <c r="A156" s="34"/>
    </row>
    <row r="157" spans="1:1" ht="14.25" x14ac:dyDescent="0.2">
      <c r="A157" s="34" t="s">
        <v>116</v>
      </c>
    </row>
    <row r="158" spans="1:1" ht="14.25" x14ac:dyDescent="0.2">
      <c r="A158" s="34"/>
    </row>
    <row r="159" spans="1:1" ht="14.25" x14ac:dyDescent="0.2">
      <c r="A159" s="34" t="s">
        <v>117</v>
      </c>
    </row>
    <row r="160" spans="1:1" ht="14.25" x14ac:dyDescent="0.2">
      <c r="A160" s="34"/>
    </row>
    <row r="161" spans="1:1" ht="14.25" x14ac:dyDescent="0.2">
      <c r="A161" s="34" t="s">
        <v>118</v>
      </c>
    </row>
    <row r="162" spans="1:1" ht="14.25" x14ac:dyDescent="0.2"/>
    <row r="163" spans="1:1" ht="14.25" x14ac:dyDescent="0.2">
      <c r="A163" t="s">
        <v>119</v>
      </c>
    </row>
    <row r="164" spans="1:1" ht="14.25" x14ac:dyDescent="0.2">
      <c r="A164" t="s">
        <v>119</v>
      </c>
    </row>
    <row r="165" spans="1:1" ht="14.25" x14ac:dyDescent="0.2">
      <c r="A165" s="34"/>
    </row>
    <row r="166" spans="1:1" ht="14.25" x14ac:dyDescent="0.2">
      <c r="A166" s="34" t="s">
        <v>120</v>
      </c>
    </row>
    <row r="167" spans="1:1" ht="14.25" x14ac:dyDescent="0.2">
      <c r="A167" s="34"/>
    </row>
    <row r="168" spans="1:1" ht="14.25" x14ac:dyDescent="0.2">
      <c r="A168" s="34" t="s">
        <v>121</v>
      </c>
    </row>
    <row r="169" spans="1:1" ht="14.25" x14ac:dyDescent="0.2"/>
    <row r="170" spans="1:1" ht="17.25" x14ac:dyDescent="0.2">
      <c r="A170" s="28" t="s">
        <v>122</v>
      </c>
    </row>
    <row r="171" spans="1:1" ht="14.25" x14ac:dyDescent="0.2"/>
    <row r="172" spans="1:1" ht="15.75" x14ac:dyDescent="0.2">
      <c r="A172" s="35" t="s">
        <v>123</v>
      </c>
    </row>
    <row r="173" spans="1:1" ht="14.25" x14ac:dyDescent="0.2">
      <c r="A173" s="34"/>
    </row>
    <row r="174" spans="1:1" ht="14.25" x14ac:dyDescent="0.2">
      <c r="A174" s="36" t="s">
        <v>124</v>
      </c>
    </row>
    <row r="175" spans="1:1" ht="14.25" x14ac:dyDescent="0.2">
      <c r="A175" s="36" t="s">
        <v>125</v>
      </c>
    </row>
    <row r="176" spans="1:1" ht="14.25" x14ac:dyDescent="0.2"/>
    <row r="177" spans="1:1" ht="15.75" x14ac:dyDescent="0.2">
      <c r="A177" s="35" t="s">
        <v>126</v>
      </c>
    </row>
    <row r="178" spans="1:1" ht="14.25" x14ac:dyDescent="0.2">
      <c r="A178" s="34"/>
    </row>
    <row r="179" spans="1:1" ht="14.25" x14ac:dyDescent="0.2">
      <c r="A179" s="34" t="s">
        <v>127</v>
      </c>
    </row>
    <row r="180" spans="1:1" ht="14.25" x14ac:dyDescent="0.2">
      <c r="A180" s="34" t="s">
        <v>128</v>
      </c>
    </row>
    <row r="181" spans="1:1" ht="14.25" x14ac:dyDescent="0.2"/>
    <row r="182" spans="1:1" ht="15.75" x14ac:dyDescent="0.2">
      <c r="A182" s="35" t="s">
        <v>129</v>
      </c>
    </row>
    <row r="183" spans="1:1" ht="14.25" x14ac:dyDescent="0.2">
      <c r="A183" s="34"/>
    </row>
    <row r="184" spans="1:1" ht="14.25" x14ac:dyDescent="0.2">
      <c r="A184" s="36" t="s">
        <v>68</v>
      </c>
    </row>
    <row r="185" spans="1:1" ht="14.25" x14ac:dyDescent="0.2">
      <c r="A185" s="36" t="s">
        <v>69</v>
      </c>
    </row>
    <row r="186" spans="1:1" ht="14.25" x14ac:dyDescent="0.2"/>
    <row r="187" spans="1:1" ht="14.25" x14ac:dyDescent="0.2">
      <c r="A187" t="s">
        <v>130</v>
      </c>
    </row>
    <row r="188" spans="1:1" ht="14.25" x14ac:dyDescent="0.2">
      <c r="A188" s="34"/>
    </row>
    <row r="189" spans="1:1" ht="14.25" x14ac:dyDescent="0.2">
      <c r="A189" s="36" t="s">
        <v>86</v>
      </c>
    </row>
    <row r="190" spans="1:1" ht="14.25" x14ac:dyDescent="0.2">
      <c r="A190" s="36" t="s">
        <v>87</v>
      </c>
    </row>
    <row r="191" spans="1:1" ht="14.25" x14ac:dyDescent="0.2">
      <c r="A191" s="36" t="s">
        <v>88</v>
      </c>
    </row>
    <row r="192" spans="1:1" ht="14.25" x14ac:dyDescent="0.2">
      <c r="A192" s="36" t="s">
        <v>89</v>
      </c>
    </row>
    <row r="193" spans="1:1" ht="14.25" x14ac:dyDescent="0.2"/>
    <row r="194" spans="1:1" ht="14.25" x14ac:dyDescent="0.2">
      <c r="A194" t="s">
        <v>131</v>
      </c>
    </row>
    <row r="195" spans="1:1" ht="14.25" x14ac:dyDescent="0.2"/>
  </sheetData>
  <hyperlinks>
    <hyperlink ref="A2" r:id="rId1" display="https://www.binance.je/en/trade/BTC_GBP" xr:uid="{23C0A118-1FCC-4E9C-B3E0-17FDC3372449}"/>
    <hyperlink ref="A3" r:id="rId2" display="https://www.binance.je/en/trade/pro/BTC_GBP" xr:uid="{958A0F48-B2C9-4AFC-94EC-075AD8A456EF}"/>
    <hyperlink ref="A23" r:id="rId3" display="https://binance.je/" xr:uid="{7A359C60-5825-4020-814B-78B9AB017519}"/>
    <hyperlink ref="A24" r:id="rId4" display="https://support.binance.je/hc/en-us/articles/360029787472-" xr:uid="{CBD65CCA-7BAE-4218-837B-77DC97081E79}"/>
    <hyperlink ref="A25" r:id="rId5" display="https://t.me/Binance_Jersey" xr:uid="{5C9B2388-9C0F-4A6A-89BB-803770CD19DA}"/>
    <hyperlink ref="A28" r:id="rId6" display="https://support.binance.je/hc/en-us/articles/360038389451" xr:uid="{A513FA69-A07C-435D-858B-7F4A87B088E0}"/>
    <hyperlink ref="A30:A32" r:id="rId7" display="https://support.binance.je/hc/en-us/articles/360037662191" xr:uid="{84E38CDA-57E7-41A7-83A0-9BEFC61AC211}"/>
    <hyperlink ref="A34:A36" r:id="rId8" display="https://support.binance.je/hc/en-us/articles/360037582051" xr:uid="{E7525500-4AEB-4233-A2F2-C186F8D168A4}"/>
    <hyperlink ref="A38:A40" r:id="rId9" display="https://support.binance.je/hc/en-us/articles/360037330291" xr:uid="{EEB1C3CB-09E9-453A-BB16-7E1DF533051B}"/>
    <hyperlink ref="A42:A44" r:id="rId10" display="https://support.binance.je/hc/en-us/articles/360037328891" xr:uid="{DBE54126-C913-480B-8D1F-429AF031534B}"/>
    <hyperlink ref="A46:A48" r:id="rId11" display="https://support.binance.je/hc/en-us/articles/360037325931" xr:uid="{E8F751AE-06E8-416E-9FD2-2A5CBFFD4D62}"/>
    <hyperlink ref="A50" r:id="rId12" display="https://support.binance.je/hc/en-us/articles/360037325931" xr:uid="{BF5FAA03-8480-4340-BAD5-C9E003B51DC4}"/>
    <hyperlink ref="A51" r:id="rId13" display="https://support.binance.je/hc/en-us/categories/360001213212-Announcements" xr:uid="{5244B99E-E1B5-41C0-B1E3-953410E89F0E}"/>
    <hyperlink ref="A174" r:id="rId14" display="https://www.binance.je/register.html" xr:uid="{6CB27933-FCC0-43F8-BCF1-FE4669DF78B7}"/>
    <hyperlink ref="A175" xr:uid="{74DCAFED-7EF6-4432-95DA-FBC95CA21359}"/>
    <hyperlink ref="A184" xr:uid="{1668F675-D9E8-48C0-8962-D428D24DB88D}"/>
    <hyperlink ref="A185" xr:uid="{D223F48D-189E-47EF-829D-4644D5975DDA}"/>
    <hyperlink ref="A189" r:id="rId15" display="https://www.binance.je/aboutUs.html" xr:uid="{D914262B-1316-4F6F-89B2-743697D13479}"/>
    <hyperlink ref="A190" r:id="rId16" display="https://www.binance.je/terms.html" xr:uid="{5685AB5B-B8A4-4AE0-9B0E-B87A9D5C3775}"/>
    <hyperlink ref="A191" r:id="rId17" display="https://www.binance.je/statement.html" xr:uid="{8B1E184C-B6EA-4953-9ECB-E3DF0DC1ABB5}"/>
    <hyperlink ref="A192" r:id="rId18" display="https://www.binance.je/fees.html" xr:uid="{D9E78F64-B372-47FC-9100-29B5E133739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0 3 2 b 1 8 - 6 f e f - 4 2 5 8 - 8 4 9 1 - 8 3 c 7 a 7 9 5 9 0 7 3 "   x m l n s = " h t t p : / / s c h e m a s . m i c r o s o f t . c o m / D a t a M a s h u p " > A A A A A H k E A A B Q S w M E F A A C A A g A p l p Q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K Z a U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l B Q P B N t V m 8 B A A C I B g A A E w A c A E Z v c m 1 1 b G F z L 1 N l Y 3 R p b 2 4 x L m 0 g o h g A K K A U A A A A A A A A A A A A A A A A A A A A A A A A A A A A 7 V L P S 8 M w G L 0 X 9 j + E D q G D 0 k 4 Z H h x e r A z E C c V O P Y w h W f q 5 h r V J T b 7 i x t j / b t I 6 9 8 N d d 5 H l 0 v B e 3 k v 6 v q e B I Z e C J M 3 3 s t 9 y W o 7 O q I K U 3 H F M k B b l P U X 6 H j 1 F 5 J b k g C 2 H m J X I S j E w y B t M g 5 j O w L O b S A o E g d p z M 8 R S 3 4 Q h k 1 w U V M 0 B G S 0 D J o s Q F i y j Y g Y 6 n H L U 1 j 9 0 O x 2 / s b V X d Y 1 r Y 7 / q r s c W m f y w b T e q p S k Z L U t w z b k R n e Y Q j B Q V + k O q I p J 5 V Q h L a q + 2 8 l c r t + 3 6 5 E H g d S + w x N o n K z e q l A L B l o Z B g x G E B d Z E T L n 6 A 7 5 a V y D e V S / r G H I j 3 t r F i j M 4 y m y k F 1 Y Y g / k n g S a s 7 Y E h / 6 x 4 y n F 5 V B 5 R h J l U f 9 8 5 A G g y O C R e y t R o 0 j 1 8 3 f n N b 8 B z B D v b Z / m l t w E m k J v 5 W 8 w 7 y N g n Q F l G v P H m c R M j c k 0 z 7 G D N 3 F o O F 8 f N d 5 v 0 q O g c x K l 6 N K / d z y 3 6 7 y 0 a V k K e q k O 5 8 T 4 3 6 N Q N 2 p 3 z X o T 9 b 1 B L A Q I t A B Q A A g A I A K Z a U F C W q e w m q A A A A P g A A A A S A A A A A A A A A A A A A A A A A A A A A A B D b 2 5 m a W c v U G F j a 2 F n Z S 5 4 b W x Q S w E C L Q A U A A I A C A C m W l B Q D 8 r p q 6 Q A A A D p A A A A E w A A A A A A A A A A A A A A A A D 0 A A A A W 0 N v b n R l b n R f V H l w Z X N d L n h t b F B L A Q I t A B Q A A g A I A K Z a U F A 8 E 2 1 W b w E A A I g G A A A T A A A A A A A A A A A A A A A A A O U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q A A A A A A A A / S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y Y W t l b k R h d G F f Q 0 1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y Y W t l b k R h d G F f Q 0 1 D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Q 3 V y c m V u Y 3 k m c X V v d D s s J n F 1 b 3 Q 7 U G F p c i Z x d W 9 0 O y w m c X V v d D t W b 2 x 1 b W U g K D I 0 a C k m c X V v d D s s J n F 1 b 3 Q 7 U H J p Y 2 U m c X V v d D s s J n F 1 b 3 Q 7 V m 9 s d W 1 l I C g l K S Z x d W 9 0 O y w m c X V v d D t M a X F 1 a W R p d H k m c X V v d D s s J n F 1 b 3 Q 7 Q 2 F 0 Z W d v c n k m c X V v d D s s J n F 1 b 3 Q 7 R m V l I F R 5 c G U m c X V v d D s s J n F 1 b 3 Q 7 V X B k Y X R l Z C Z x d W 9 0 O 1 0 i I C 8 + P E V u d H J 5 I F R 5 c G U 9 I k Z p b G x D b 2 x 1 b W 5 U e X B l c y I g V m F s d W U 9 I n N B d 1 l H R V J F R U V R W U d C Z z 0 9 I i A v P j x F b n R y e S B U e X B l P S J G a W x s T G F z d F V w Z G F 0 Z W Q i I F Z h b H V l P S J k M j A y M C 0 w M i 0 x N l Q w O T o y M T o x M S 4 5 N T U 2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J j Y T V l O D k 4 L W Z k Y j Y t N G Z h M C 0 5 O G I z L T J k M T V j N j B l O T g 1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y Y W t l b k R h d G F f Q 0 1 D L 0 N o Y W 5 n Z W Q g V H l w Z S 5 7 I y w w f S Z x d W 9 0 O y w m c X V v d D t T Z W N 0 a W 9 u M S 9 L c m F r Z W 5 E Y X R h X 0 N N Q y 9 D a G F u Z 2 V k I F R 5 c G U u e 0 N 1 c n J l b m N 5 L D F 9 J n F 1 b 3 Q 7 L C Z x d W 9 0 O 1 N l Y 3 R p b 2 4 x L 0 t y Y W t l b k R h d G F f Q 0 1 D L 0 N o Y W 5 n Z W Q g V H l w Z S 5 7 U G F p c i w y f S Z x d W 9 0 O y w m c X V v d D t T Z W N 0 a W 9 u M S 9 L c m F r Z W 5 E Y X R h X 0 N N Q y 9 D a G F u Z 2 V k I F R 5 c G U u e 1 Z v b H V t Z S A o M j R o K S w z f S Z x d W 9 0 O y w m c X V v d D t T Z W N 0 a W 9 u M S 9 L c m F r Z W 5 E Y X R h X 0 N N Q y 9 D a G F u Z 2 V k I F R 5 c G U u e 1 B y a W N l L D R 9 J n F 1 b 3 Q 7 L C Z x d W 9 0 O 1 N l Y 3 R p b 2 4 x L 0 t y Y W t l b k R h d G F f Q 0 1 D L 0 N o Y W 5 n Z W Q g V H l w Z S 5 7 V m 9 s d W 1 l I C g l K S w 1 f S Z x d W 9 0 O y w m c X V v d D t T Z W N 0 a W 9 u M S 9 L c m F r Z W 5 E Y X R h X 0 N N Q y 9 D a G F u Z 2 V k I F R 5 c G U u e 0 x p c X V p Z G l 0 e S w 2 f S Z x d W 9 0 O y w m c X V v d D t T Z W N 0 a W 9 u M S 9 L c m F r Z W 5 E Y X R h X 0 N N Q y 9 D a G F u Z 2 V k I F R 5 c G U u e 0 N h d G V n b 3 J 5 L D d 9 J n F 1 b 3 Q 7 L C Z x d W 9 0 O 1 N l Y 3 R p b 2 4 x L 0 t y Y W t l b k R h d G F f Q 0 1 D L 0 N o Y W 5 n Z W Q g V H l w Z S 5 7 R m V l I F R 5 c G U s O H 0 m c X V v d D s s J n F 1 b 3 Q 7 U 2 V j d G l v b j E v S 3 J h a 2 V u R G F 0 Y V 9 D T U M v Q 2 h h b m d l Z C B U e X B l L n t V c G R h d G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c m F r Z W 5 E Y X R h X 0 N N Q y 9 D a G F u Z 2 V k I F R 5 c G U u e y M s M H 0 m c X V v d D s s J n F 1 b 3 Q 7 U 2 V j d G l v b j E v S 3 J h a 2 V u R G F 0 Y V 9 D T U M v Q 2 h h b m d l Z C B U e X B l L n t D d X J y Z W 5 j e S w x f S Z x d W 9 0 O y w m c X V v d D t T Z W N 0 a W 9 u M S 9 L c m F r Z W 5 E Y X R h X 0 N N Q y 9 D a G F u Z 2 V k I F R 5 c G U u e 1 B h a X I s M n 0 m c X V v d D s s J n F 1 b 3 Q 7 U 2 V j d G l v b j E v S 3 J h a 2 V u R G F 0 Y V 9 D T U M v Q 2 h h b m d l Z C B U e X B l L n t W b 2 x 1 b W U g K D I 0 a C k s M 3 0 m c X V v d D s s J n F 1 b 3 Q 7 U 2 V j d G l v b j E v S 3 J h a 2 V u R G F 0 Y V 9 D T U M v Q 2 h h b m d l Z C B U e X B l L n t Q c m l j Z S w 0 f S Z x d W 9 0 O y w m c X V v d D t T Z W N 0 a W 9 u M S 9 L c m F r Z W 5 E Y X R h X 0 N N Q y 9 D a G F u Z 2 V k I F R 5 c G U u e 1 Z v b H V t Z S A o J S k s N X 0 m c X V v d D s s J n F 1 b 3 Q 7 U 2 V j d G l v b j E v S 3 J h a 2 V u R G F 0 Y V 9 D T U M v Q 2 h h b m d l Z C B U e X B l L n t M a X F 1 a W R p d H k s N n 0 m c X V v d D s s J n F 1 b 3 Q 7 U 2 V j d G l v b j E v S 3 J h a 2 V u R G F 0 Y V 9 D T U M v Q 2 h h b m d l Z C B U e X B l L n t D Y X R l Z 2 9 y e S w 3 f S Z x d W 9 0 O y w m c X V v d D t T Z W N 0 a W 9 u M S 9 L c m F r Z W 5 E Y X R h X 0 N N Q y 9 D a G F u Z 2 V k I F R 5 c G U u e 0 Z l Z S B U e X B l L D h 9 J n F 1 b 3 Q 7 L C Z x d W 9 0 O 1 N l Y 3 R p b 2 4 x L 0 t y Y W t l b k R h d G F f Q 0 1 D L 0 N o Y W 5 n Z W Q g V H l w Z S 5 7 V X B k Y X R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J h a 2 V u R G F 0 Y V 9 D T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J h a 2 V u R G F 0 Y V 9 D T U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F r Z W 5 E Y X R h X 0 N N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F N 0 Y W 1 w R G F 0 Y V 9 D T U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l 0 U 3 R h b X B E Y X R h X 0 N N Q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T G l x d W l k a X R 5 J n F 1 b 3 Q 7 L C Z x d W 9 0 O 0 N h d G V n b 3 J 5 J n F 1 b 3 Q 7 L C Z x d W 9 0 O 0 Z l Z S B U e X B l J n F 1 b 3 Q 7 L C Z x d W 9 0 O 1 V w Z G F 0 Z W Q m c X V v d D t d I i A v P j x F b n R y e S B U e X B l P S J G a W x s Q 2 9 s d W 1 u V H l w Z X M i I F Z h b H V l P S J z Q X d Z R 0 V S R U V F U V l H Q m c 9 P S I g L z 4 8 R W 5 0 c n k g V H l w Z T 0 i R m l s b E x h c 3 R V c G R h d G V k I i B W Y W x 1 Z T 0 i Z D I w M j A t M D I t M T Z U M D k 6 M j E 6 M T E u O T g w N j I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w M W Z l Y 2 E 0 O S 0 z N T h j L T R i N j U t Y j Q 5 M y 1 k O T A 5 M T F l M D d j N m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T d G F t c E R h d G F f Q 0 1 D L 0 N o Y W 5 n Z W Q g V H l w Z S 5 7 I y w w f S Z x d W 9 0 O y w m c X V v d D t T Z W N 0 a W 9 u M S 9 C a X R T d G F t c E R h d G F f Q 0 1 D L 0 N o Y W 5 n Z W Q g V H l w Z S 5 7 Q 3 V y c m V u Y 3 k s M X 0 m c X V v d D s s J n F 1 b 3 Q 7 U 2 V j d G l v b j E v Q m l 0 U 3 R h b X B E Y X R h X 0 N N Q y 9 D a G F u Z 2 V k I F R 5 c G U u e 1 B h a X I s M n 0 m c X V v d D s s J n F 1 b 3 Q 7 U 2 V j d G l v b j E v Q m l 0 U 3 R h b X B E Y X R h X 0 N N Q y 9 D a G F u Z 2 V k I F R 5 c G U u e 1 Z v b H V t Z S A o M j R o K S w z f S Z x d W 9 0 O y w m c X V v d D t T Z W N 0 a W 9 u M S 9 C a X R T d G F t c E R h d G F f Q 0 1 D L 0 N o Y W 5 n Z W Q g V H l w Z S 5 7 U H J p Y 2 U s N H 0 m c X V v d D s s J n F 1 b 3 Q 7 U 2 V j d G l v b j E v Q m l 0 U 3 R h b X B E Y X R h X 0 N N Q y 9 D a G F u Z 2 V k I F R 5 c G U u e 1 Z v b H V t Z S A o J S k s N X 0 m c X V v d D s s J n F 1 b 3 Q 7 U 2 V j d G l v b j E v Q m l 0 U 3 R h b X B E Y X R h X 0 N N Q y 9 D a G F u Z 2 V k I F R 5 c G U u e 0 x p c X V p Z G l 0 e S w 2 f S Z x d W 9 0 O y w m c X V v d D t T Z W N 0 a W 9 u M S 9 C a X R T d G F t c E R h d G F f Q 0 1 D L 0 N o Y W 5 n Z W Q g V H l w Z S 5 7 Q 2 F 0 Z W d v c n k s N 3 0 m c X V v d D s s J n F 1 b 3 Q 7 U 2 V j d G l v b j E v Q m l 0 U 3 R h b X B E Y X R h X 0 N N Q y 9 D a G F u Z 2 V k I F R 5 c G U u e 0 Z l Z S B U e X B l L D h 9 J n F 1 b 3 Q 7 L C Z x d W 9 0 O 1 N l Y 3 R p b 2 4 x L 0 J p d F N 0 Y W 1 w R G F 0 Y V 9 D T U M v Q 2 h h b m d l Z C B U e X B l L n t V c G R h d G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a X R T d G F t c E R h d G F f Q 0 1 D L 0 N o Y W 5 n Z W Q g V H l w Z S 5 7 I y w w f S Z x d W 9 0 O y w m c X V v d D t T Z W N 0 a W 9 u M S 9 C a X R T d G F t c E R h d G F f Q 0 1 D L 0 N o Y W 5 n Z W Q g V H l w Z S 5 7 Q 3 V y c m V u Y 3 k s M X 0 m c X V v d D s s J n F 1 b 3 Q 7 U 2 V j d G l v b j E v Q m l 0 U 3 R h b X B E Y X R h X 0 N N Q y 9 D a G F u Z 2 V k I F R 5 c G U u e 1 B h a X I s M n 0 m c X V v d D s s J n F 1 b 3 Q 7 U 2 V j d G l v b j E v Q m l 0 U 3 R h b X B E Y X R h X 0 N N Q y 9 D a G F u Z 2 V k I F R 5 c G U u e 1 Z v b H V t Z S A o M j R o K S w z f S Z x d W 9 0 O y w m c X V v d D t T Z W N 0 a W 9 u M S 9 C a X R T d G F t c E R h d G F f Q 0 1 D L 0 N o Y W 5 n Z W Q g V H l w Z S 5 7 U H J p Y 2 U s N H 0 m c X V v d D s s J n F 1 b 3 Q 7 U 2 V j d G l v b j E v Q m l 0 U 3 R h b X B E Y X R h X 0 N N Q y 9 D a G F u Z 2 V k I F R 5 c G U u e 1 Z v b H V t Z S A o J S k s N X 0 m c X V v d D s s J n F 1 b 3 Q 7 U 2 V j d G l v b j E v Q m l 0 U 3 R h b X B E Y X R h X 0 N N Q y 9 D a G F u Z 2 V k I F R 5 c G U u e 0 x p c X V p Z G l 0 e S w 2 f S Z x d W 9 0 O y w m c X V v d D t T Z W N 0 a W 9 u M S 9 C a X R T d G F t c E R h d G F f Q 0 1 D L 0 N o Y W 5 n Z W Q g V H l w Z S 5 7 Q 2 F 0 Z W d v c n k s N 3 0 m c X V v d D s s J n F 1 b 3 Q 7 U 2 V j d G l v b j E v Q m l 0 U 3 R h b X B E Y X R h X 0 N N Q y 9 D a G F u Z 2 V k I F R 5 c G U u e 0 Z l Z S B U e X B l L D h 9 J n F 1 b 3 Q 7 L C Z x d W 9 0 O 1 N l Y 3 R p b 2 4 x L 0 J p d F N 0 Y W 1 w R G F 0 Y V 9 D T U M v Q 2 h h b m d l Z C B U e X B l L n t V c G R h d G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X R T d G F t c E R h d G F f Q 0 1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F N 0 Y W 1 w R G F 0 Y V 9 D T U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T d G F t c E R h d G F f Q 0 1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J h a 2 V u R G F 0 Y V 9 D T U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U 3 R h b X B E Y X R h X 0 N N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v R G F 0 Y V 9 D T U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H V u b 0 R h d G F f Q 0 1 D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I x O j E x L j k z N z c z O D l a I i A v P j x F b n R y e S B U e X B l P S J G a W x s Q 2 9 s d W 1 u V H l w Z X M i I F Z h b H V l P S J z Q X d Z R 0 V S R U V F U V l H Q m c 9 P S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T G l x d W l k a X R 5 J n F 1 b 3 Q 7 L C Z x d W 9 0 O 0 N h d G V n b 3 J 5 J n F 1 b 3 Q 7 L C Z x d W 9 0 O 0 Z l Z S B U e X B l J n F 1 b 3 Q 7 L C Z x d W 9 0 O 1 V w Z G F 0 Z W Q m c X V v d D t d I i A v P j x F b n R y e S B U e X B l P S J G a W x s U 3 R h d H V z I i B W Y W x 1 Z T 0 i c 0 N v b X B s Z X R l I i A v P j x F b n R y e S B U e X B l P S J R d W V y e U l E I i B W Y W x 1 Z T 0 i c z J k Z j U y N T F l L W Y 1 N z I t N G Z l O C 0 5 Y 2 I 0 L W Z i N z c 2 Z G I 0 Z D F k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b m 9 E Y X R h X 0 N N Q y 9 D a G F u Z 2 V k I F R 5 c G U u e y M s M H 0 m c X V v d D s s J n F 1 b 3 Q 7 U 2 V j d G l v b j E v T H V u b 0 R h d G F f Q 0 1 D L 0 N o Y W 5 n Z W Q g V H l w Z S 5 7 Q 3 V y c m V u Y 3 k s M X 0 m c X V v d D s s J n F 1 b 3 Q 7 U 2 V j d G l v b j E v T H V u b 0 R h d G F f Q 0 1 D L 0 N o Y W 5 n Z W Q g V H l w Z S 5 7 U G F p c i w y f S Z x d W 9 0 O y w m c X V v d D t T Z W N 0 a W 9 u M S 9 M d W 5 v R G F 0 Y V 9 D T U M v Q 2 h h b m d l Z C B U e X B l L n t W b 2 x 1 b W U g K D I 0 a C k s M 3 0 m c X V v d D s s J n F 1 b 3 Q 7 U 2 V j d G l v b j E v T H V u b 0 R h d G F f Q 0 1 D L 0 N o Y W 5 n Z W Q g V H l w Z S 5 7 U H J p Y 2 U s N H 0 m c X V v d D s s J n F 1 b 3 Q 7 U 2 V j d G l v b j E v T H V u b 0 R h d G F f Q 0 1 D L 0 N o Y W 5 n Z W Q g V H l w Z S 5 7 V m 9 s d W 1 l I C g l K S w 1 f S Z x d W 9 0 O y w m c X V v d D t T Z W N 0 a W 9 u M S 9 M d W 5 v R G F 0 Y V 9 D T U M v Q 2 h h b m d l Z C B U e X B l L n t M a X F 1 a W R p d H k s N n 0 m c X V v d D s s J n F 1 b 3 Q 7 U 2 V j d G l v b j E v T H V u b 0 R h d G F f Q 0 1 D L 0 N o Y W 5 n Z W Q g V H l w Z S 5 7 Q 2 F 0 Z W d v c n k s N 3 0 m c X V v d D s s J n F 1 b 3 Q 7 U 2 V j d G l v b j E v T H V u b 0 R h d G F f Q 0 1 D L 0 N o Y W 5 n Z W Q g V H l w Z S 5 7 R m V l I F R 5 c G U s O H 0 m c X V v d D s s J n F 1 b 3 Q 7 U 2 V j d G l v b j E v T H V u b 0 R h d G F f Q 0 1 D L 0 N o Y W 5 n Z W Q g V H l w Z S 5 7 V X B k Y X R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H V u b 0 R h d G F f Q 0 1 D L 0 N o Y W 5 n Z W Q g V H l w Z S 5 7 I y w w f S Z x d W 9 0 O y w m c X V v d D t T Z W N 0 a W 9 u M S 9 M d W 5 v R G F 0 Y V 9 D T U M v Q 2 h h b m d l Z C B U e X B l L n t D d X J y Z W 5 j e S w x f S Z x d W 9 0 O y w m c X V v d D t T Z W N 0 a W 9 u M S 9 M d W 5 v R G F 0 Y V 9 D T U M v Q 2 h h b m d l Z C B U e X B l L n t Q Y W l y L D J 9 J n F 1 b 3 Q 7 L C Z x d W 9 0 O 1 N l Y 3 R p b 2 4 x L 0 x 1 b m 9 E Y X R h X 0 N N Q y 9 D a G F u Z 2 V k I F R 5 c G U u e 1 Z v b H V t Z S A o M j R o K S w z f S Z x d W 9 0 O y w m c X V v d D t T Z W N 0 a W 9 u M S 9 M d W 5 v R G F 0 Y V 9 D T U M v Q 2 h h b m d l Z C B U e X B l L n t Q c m l j Z S w 0 f S Z x d W 9 0 O y w m c X V v d D t T Z W N 0 a W 9 u M S 9 M d W 5 v R G F 0 Y V 9 D T U M v Q 2 h h b m d l Z C B U e X B l L n t W b 2 x 1 b W U g K C U p L D V 9 J n F 1 b 3 Q 7 L C Z x d W 9 0 O 1 N l Y 3 R p b 2 4 x L 0 x 1 b m 9 E Y X R h X 0 N N Q y 9 D a G F u Z 2 V k I F R 5 c G U u e 0 x p c X V p Z G l 0 e S w 2 f S Z x d W 9 0 O y w m c X V v d D t T Z W N 0 a W 9 u M S 9 M d W 5 v R G F 0 Y V 9 D T U M v Q 2 h h b m d l Z C B U e X B l L n t D Y X R l Z 2 9 y e S w 3 f S Z x d W 9 0 O y w m c X V v d D t T Z W N 0 a W 9 u M S 9 M d W 5 v R G F 0 Y V 9 D T U M v Q 2 h h b m d l Z C B U e X B l L n t G Z W U g V H l w Z S w 4 f S Z x d W 9 0 O y w m c X V v d D t T Z W N 0 a W 9 u M S 9 M d W 5 v R G F 0 Y V 9 D T U M v Q 2 h h b m d l Z C B U e X B l L n t V c G R h d G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v R G F 0 Y V 9 D T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u b 0 R h d G F f Q 0 1 D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u b 0 R h d G F f Q 0 1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t A R W M S I N A l G k n 8 X n B t D g A A A A A A g A A A A A A E G Y A A A A B A A A g A A A A z n B T B j A D A D X c U n U o L x 4 H r y l v k i 4 R q I T 6 J a o 2 O V E 0 9 I 8 A A A A A D o A A A A A C A A A g A A A A P 1 N c 4 U I l E F 8 i x 1 0 / F I r n e q Q / 4 s 5 f 6 A N u Y u X w q b t V T l l Q A A A A h E 4 x R G r G / u D X 4 X M 6 J J n i 2 P b P N M d 0 u i n 8 e A h B p u q M 4 E 4 s 7 j m 9 l x Z S q U l R 5 c f T F E E x l G U o j y f R Q R D V S M o n 8 R h b 7 z 5 v x F i d y a e g R I a Q 4 u r I l o t A A A A A i 7 i Q s / n t I y 9 / a J 7 / Z j Q C p k P h / 3 b 7 l D k F z 4 f e x + D M U o c X E R h Q p o S x V c c 9 S A T y d g l 7 G t C R v K l x k t M j X n 7 9 D r 1 K x Q = = < / D a t a M a s h u p > 
</file>

<file path=customXml/itemProps1.xml><?xml version="1.0" encoding="utf-8"?>
<ds:datastoreItem xmlns:ds="http://schemas.openxmlformats.org/officeDocument/2006/customXml" ds:itemID="{2E2190BA-11DF-4E55-8B67-03131864F4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Check</vt:lpstr>
      <vt:lpstr>BitStampData</vt:lpstr>
      <vt:lpstr>KrakenData</vt:lpstr>
      <vt:lpstr>LunoData</vt:lpstr>
      <vt:lpstr>XRatesData</vt:lpstr>
      <vt:lpstr>BinanceJE</vt:lpstr>
      <vt:lpstr>XRatesData!_?from_ZAR_amount_1</vt:lpstr>
      <vt:lpstr>BinanceJE!en</vt:lpstr>
      <vt:lpstr>Check!Print_Area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Ekerete Umoetok</dc:creator>
  <cp:lastModifiedBy>Ekerete Umoetok</cp:lastModifiedBy>
  <dcterms:created xsi:type="dcterms:W3CDTF">2020-02-10T16:59:06Z</dcterms:created>
  <dcterms:modified xsi:type="dcterms:W3CDTF">2020-02-16T09:21:24Z</dcterms:modified>
</cp:coreProperties>
</file>