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Devices" sheetId="1" state="visible" r:id="rId1"/>
  </sheets>
  <calcPr/>
</workbook>
</file>

<file path=xl/sharedStrings.xml><?xml version="1.0" encoding="utf-8"?>
<sst xmlns="http://schemas.openxmlformats.org/spreadsheetml/2006/main" count="53" uniqueCount="53">
  <si>
    <t>Manufacturer</t>
  </si>
  <si>
    <t>Model</t>
  </si>
  <si>
    <t>Description</t>
  </si>
  <si>
    <t>Protocols</t>
  </si>
  <si>
    <t>Power</t>
  </si>
  <si>
    <t>Quantity</t>
  </si>
  <si>
    <t xml:space="preserve">NFC reader/writer</t>
  </si>
  <si>
    <t>NFC</t>
  </si>
  <si>
    <t>USB</t>
  </si>
  <si>
    <t xml:space="preserve">Micro-weather station
Air temperature and humidity, barometric pressure, solar irradiation - sun intensity</t>
  </si>
  <si>
    <t>LoRaWAN</t>
  </si>
  <si>
    <t xml:space="preserve">Solar
Li-ion battery</t>
  </si>
  <si>
    <t xml:space="preserve">Wired rain gauge
Rain amount</t>
  </si>
  <si>
    <t>analog</t>
  </si>
  <si>
    <t>-</t>
  </si>
  <si>
    <t xml:space="preserve">Wireless wind sensor
Wind speed and direction</t>
  </si>
  <si>
    <t xml:space="preserve">Solar
Non-removable Li-ion 3.7V DC battery</t>
  </si>
  <si>
    <t xml:space="preserve">Water meter with valve control</t>
  </si>
  <si>
    <t xml:space="preserve">3.6V Lithium battery</t>
  </si>
  <si>
    <t xml:space="preserve">Parking sensor</t>
  </si>
  <si>
    <t xml:space="preserve">3 x ER14505 AA 3.6V</t>
  </si>
  <si>
    <t xml:space="preserve">Water meter without valve control </t>
  </si>
  <si>
    <t xml:space="preserve">GPS asset tracker</t>
  </si>
  <si>
    <t xml:space="preserve">3 x AA
Alkaline
Lithium (LiFeS2) (Recommended)
Lithium Thionyl Chloride (LTC) (Recommended)</t>
  </si>
  <si>
    <t xml:space="preserve">Asset tracker</t>
  </si>
  <si>
    <t xml:space="preserve">2 x AAA
Alkaline
Lithium (LiFeS2) (Recommended)</t>
  </si>
  <si>
    <t xml:space="preserve">Electric vehicle (EV) charging station</t>
  </si>
  <si>
    <t xml:space="preserve">BT &amp;Wifi &amp; LTE</t>
  </si>
  <si>
    <t xml:space="preserve">Luminaire controller</t>
  </si>
  <si>
    <t>3(5)</t>
  </si>
  <si>
    <t xml:space="preserve">Flood sensor</t>
  </si>
  <si>
    <t xml:space="preserve">1 x CR123A 3V</t>
  </si>
  <si>
    <t xml:space="preserve">CO2 sensor &amp; notifier</t>
  </si>
  <si>
    <t xml:space="preserve">2 x AA
Lithium (Recommended)</t>
  </si>
  <si>
    <t xml:space="preserve">Multipurpose button</t>
  </si>
  <si>
    <t xml:space="preserve">1 x ER10280 3.6V</t>
  </si>
  <si>
    <t xml:space="preserve">Bluetooth Low Energy (BLE) beacon</t>
  </si>
  <si>
    <t xml:space="preserve">Bluetooth 4.0
BLE</t>
  </si>
  <si>
    <t xml:space="preserve">4 x AA</t>
  </si>
  <si>
    <t xml:space="preserve">Electronic door lock</t>
  </si>
  <si>
    <t xml:space="preserve">Wi-Fi 2.4GHz
Bluetooth 5.0</t>
  </si>
  <si>
    <t xml:space="preserve">Rechargeable NiMH battery pack
4.8 V DC, 2.500 mAh, 12 Wh
USB Type-C</t>
  </si>
  <si>
    <t xml:space="preserve">Door sensor</t>
  </si>
  <si>
    <t xml:space="preserve">Bluetooth 5.0</t>
  </si>
  <si>
    <t xml:space="preserve">1 x ER14250 1/2 AA 3.6V</t>
  </si>
  <si>
    <t xml:space="preserve">Bidirectional people flow sensor</t>
  </si>
  <si>
    <t xml:space="preserve">Power supply
Model: PSAC05R-050L6
Input: 100-240V AC, 300mA, 50-60Hz
Output: 5V DC, 1A max
Micro USB</t>
  </si>
  <si>
    <t xml:space="preserve">Sound level meter</t>
  </si>
  <si>
    <t xml:space="preserve">Solar
Power AGM PR12-6
6V 12Ah 20HR</t>
  </si>
  <si>
    <t xml:space="preserve">Passive infrared (PIR) smart room sensor
Temperature, humidity, light, movement, motion, shock, open/closed door and window detection</t>
  </si>
  <si>
    <t xml:space="preserve">1 x CR2477 3V</t>
  </si>
  <si>
    <t xml:space="preserve">Smoke alarm</t>
  </si>
  <si>
    <t xml:space="preserve">Non-removable 3V battery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</si>
</sst>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1"/>
      <sz val="11.000000"/>
      <u/>
      <scheme val="minor"/>
    </font>
    <font>
      <name val="Calibri"/>
      <color theme="10"/>
      <sz val="11.000000"/>
      <u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6">
    <xf fontId="0" fillId="0" borderId="0" numFmtId="0" xfId="0"/>
    <xf fontId="0" fillId="0" borderId="0" numFmtId="0" xfId="0" applyAlignment="1">
      <alignment horizontal="center" vertical="center"/>
    </xf>
    <xf fontId="2" fillId="0" borderId="0" numFmtId="0" xfId="0" applyFont="1" applyAlignment="1">
      <alignment horizontal="center" vertical="center"/>
    </xf>
    <xf fontId="3" fillId="0" borderId="0" numFmtId="0" xfId="1" applyFont="1" applyAlignment="1">
      <alignment horizontal="center" vertical="center"/>
    </xf>
    <xf fontId="0" fillId="0" borderId="0" numFmtId="0" xfId="0" applyAlignment="1">
      <alignment horizontal="center" vertical="center" wrapText="1"/>
    </xf>
    <xf fontId="1" fillId="0" borderId="0" numFmt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" zoomScale="100" workbookViewId="0">
      <selection activeCell="E3" activeCellId="0" sqref="E3"/>
    </sheetView>
  </sheetViews>
  <sheetFormatPr defaultRowHeight="14.25"/>
  <cols>
    <col customWidth="1" min="1" max="1" style="1" width="22.5546875"/>
    <col bestFit="1" customWidth="1" min="2" max="2" style="1" width="21.88671875"/>
    <col bestFit="1" customWidth="1" min="3" max="3" style="1" width="78.109375"/>
    <col customWidth="1" min="4" max="4" style="1" width="14.88671875"/>
    <col customWidth="1" min="5" max="5" style="1" width="54.6640625"/>
    <col bestFit="1" customWidth="1" min="6" max="6" style="1" width="8.44140625"/>
    <col min="7" max="16384" style="1" width="8.88671875"/>
  </cols>
  <sheetData>
    <row r="1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tr">
        <f>HYPERLINK("https://www.acs.com.hk/en/", "ACS")</f>
        <v>ACS</v>
      </c>
      <c r="B2" s="3" t="str">
        <f>HYPERLINK("https://www.acs.com.hk/en/products/3/acr122u-usb-nfc-reader/", "ACR122U")</f>
        <v>ACR122U</v>
      </c>
      <c r="C2" s="1" t="s">
        <v>6</v>
      </c>
      <c r="D2" s="1" t="s">
        <v>7</v>
      </c>
      <c r="E2" s="1" t="s">
        <v>8</v>
      </c>
      <c r="F2" s="1">
        <v>2</v>
      </c>
    </row>
    <row r="3" ht="28.5">
      <c r="A3" s="3" t="str">
        <f t="shared" ref="A3:A5" si="0">HYPERLINK("https://www.baranidesign.com/", "BARANI")</f>
        <v>BARANI</v>
      </c>
      <c r="B3" s="3" t="str">
        <f>HYPERLINK("https://www.baranidesign.com/meteohelix-pro-weather-station", "MeteoHelix IoT Pro")</f>
        <v xml:space="preserve">MeteoHelix IoT Pro</v>
      </c>
      <c r="C3" s="4" t="s">
        <v>9</v>
      </c>
      <c r="D3" s="1" t="s">
        <v>10</v>
      </c>
      <c r="E3" s="4" t="s">
        <v>11</v>
      </c>
      <c r="F3" s="1">
        <v>1</v>
      </c>
    </row>
    <row r="4" ht="28.5">
      <c r="A4" s="5" t="str">
        <f t="shared" si="0"/>
        <v>BARANI</v>
      </c>
      <c r="B4" s="3" t="str">
        <f>HYPERLINK("https://www.baranidesign.com/meteorain-200-compact", "MeteoRain 200 Compact")</f>
        <v xml:space="preserve">MeteoRain 200 Compact</v>
      </c>
      <c r="C4" s="4" t="s">
        <v>12</v>
      </c>
      <c r="D4" s="1" t="s">
        <v>13</v>
      </c>
      <c r="E4" s="1" t="s">
        <v>14</v>
      </c>
      <c r="F4" s="1">
        <v>1</v>
      </c>
    </row>
    <row r="5" ht="28.5">
      <c r="A5" s="5" t="str">
        <f t="shared" si="0"/>
        <v>BARANI</v>
      </c>
      <c r="B5" s="3" t="str">
        <f>HYPERLINK("https://www.baranidesign.com/meteowind-iot-pro", "MeteoWind IoT Pro")</f>
        <v xml:space="preserve">MeteoWind IoT Pro</v>
      </c>
      <c r="C5" s="4" t="s">
        <v>15</v>
      </c>
      <c r="D5" s="1" t="s">
        <v>10</v>
      </c>
      <c r="E5" s="4" t="s">
        <v>16</v>
      </c>
      <c r="F5" s="1">
        <v>1</v>
      </c>
    </row>
    <row r="6">
      <c r="A6" s="3" t="str">
        <f t="shared" ref="A6:A8" si="1">HYPERLINK("https://cicicom.gr/", "CICICOM")</f>
        <v>CICICOM</v>
      </c>
      <c r="B6" s="3" t="str">
        <f>HYPERLINK("https://cicicom.gr/pages/lora-wan/lora-water-meter/", "IMI-3VVL")</f>
        <v>IMI-3VVL</v>
      </c>
      <c r="C6" s="1" t="s">
        <v>17</v>
      </c>
      <c r="D6" s="1" t="s">
        <v>10</v>
      </c>
      <c r="E6" s="1" t="s">
        <v>18</v>
      </c>
      <c r="F6" s="1">
        <v>1</v>
      </c>
    </row>
    <row r="7">
      <c r="A7" s="5" t="str">
        <f t="shared" si="1"/>
        <v>CICICOM</v>
      </c>
      <c r="B7" s="3" t="str">
        <f>HYPERLINK("https://cicicom.gr/pages/lora-wan/lora-parking-sensor/", "S-LG3T")</f>
        <v>S-LG3T</v>
      </c>
      <c r="C7" s="1" t="s">
        <v>19</v>
      </c>
      <c r="D7" s="1" t="s">
        <v>10</v>
      </c>
      <c r="E7" s="1" t="s">
        <v>20</v>
      </c>
      <c r="F7" s="1">
        <v>9</v>
      </c>
    </row>
    <row r="8">
      <c r="A8" s="5" t="str">
        <f t="shared" si="1"/>
        <v>CICICOM</v>
      </c>
      <c r="B8" s="3" t="str">
        <f>HYPERLINK("https://cicicom.gr/pages/lora-wan/lora-water-meter/", "IMI-4MJ")</f>
        <v>IMI-4MJ</v>
      </c>
      <c r="C8" s="1" t="s">
        <v>21</v>
      </c>
      <c r="D8" s="1" t="s">
        <v>10</v>
      </c>
      <c r="E8" s="1" t="s">
        <v>18</v>
      </c>
      <c r="F8" s="1">
        <v>1</v>
      </c>
    </row>
    <row r="9" ht="57">
      <c r="A9" s="3" t="str">
        <f t="shared" ref="A9:A10" si="2">HYPERLINK("https://www.digitalmatter.com/", "Digital Matter")</f>
        <v xml:space="preserve">Digital Matter</v>
      </c>
      <c r="B9" s="3" t="str">
        <f>HYPERLINK("https://www.digitalmatter.com/devices/oyster-lorawan/", "Oyster3")</f>
        <v>Oyster3</v>
      </c>
      <c r="C9" s="1" t="s">
        <v>22</v>
      </c>
      <c r="D9" s="1" t="s">
        <v>10</v>
      </c>
      <c r="E9" s="4" t="s">
        <v>23</v>
      </c>
      <c r="F9" s="1">
        <v>2</v>
      </c>
    </row>
    <row r="10" ht="42.75">
      <c r="A10" s="3" t="str">
        <f t="shared" si="2"/>
        <v xml:space="preserve">Digital Matter</v>
      </c>
      <c r="B10" s="3" t="str">
        <f>HYPERLINK("https://www.digitalmatter.com/devices/guppy-lorawan/", "Guppy")</f>
        <v>Guppy</v>
      </c>
      <c r="C10" s="1" t="s">
        <v>24</v>
      </c>
      <c r="D10" s="1" t="s">
        <v>10</v>
      </c>
      <c r="E10" s="4" t="s">
        <v>25</v>
      </c>
      <c r="F10" s="1">
        <v>10</v>
      </c>
    </row>
    <row r="11">
      <c r="A11" s="3" t="str">
        <f>HYPERLINK("https://evbox.com/en/", "EVBox")</f>
        <v>EVBox</v>
      </c>
      <c r="B11" s="3" t="str">
        <f>HYPERLINK("https://evbox.com/en/ev-chargers/businessline", "BusinessLine")</f>
        <v>BusinessLine</v>
      </c>
      <c r="C11" s="1" t="s">
        <v>26</v>
      </c>
      <c r="D11" s="1" t="s">
        <v>27</v>
      </c>
      <c r="F11" s="1">
        <v>1</v>
      </c>
    </row>
    <row r="12">
      <c r="A12" s="3" t="str">
        <f>HYPERLINK("https://intelilight.eu", "inteliLIGHT")</f>
        <v>inteliLIGHT</v>
      </c>
      <c r="B12" s="3" t="str">
        <f>HYPERLINK("https://intelilight.eu/intelilight-fre-220-nema-l-lorawan-compatible-luminaire-controller/", "FRE-220-NEMA-L")</f>
        <v>FRE-220-NEMA-L</v>
      </c>
      <c r="C12" s="1" t="s">
        <v>28</v>
      </c>
      <c r="D12" s="1" t="s">
        <v>10</v>
      </c>
      <c r="F12" s="1" t="s">
        <v>29</v>
      </c>
    </row>
    <row r="13">
      <c r="A13" s="3" t="str">
        <f t="shared" ref="A13:A15" si="3">HYPERLINK("https://mclimate.eu/", "MClimate")</f>
        <v>MClimate</v>
      </c>
      <c r="B13" s="3" t="str">
        <f>HYPERLINK("https://mclimate.eu/products/flood-sensor-lorawan", "Flood Sensor")</f>
        <v xml:space="preserve">Flood Sensor</v>
      </c>
      <c r="C13" s="1" t="s">
        <v>30</v>
      </c>
      <c r="D13" s="1" t="s">
        <v>10</v>
      </c>
      <c r="E13" s="1" t="s">
        <v>31</v>
      </c>
      <c r="F13" s="1">
        <v>2</v>
      </c>
    </row>
    <row r="14" ht="28.5">
      <c r="A14" s="3" t="str">
        <f t="shared" si="3"/>
        <v>MClimate</v>
      </c>
      <c r="B14" s="3" t="str">
        <f>HYPERLINK("https://mclimate.eu/products/mclimate-co2-sensor-notifier-lorawan", "CO2 Sensor &amp; Notifier")</f>
        <v xml:space="preserve">CO2 Sensor &amp; Notifier</v>
      </c>
      <c r="C14" s="1" t="s">
        <v>32</v>
      </c>
      <c r="D14" s="1" t="s">
        <v>10</v>
      </c>
      <c r="E14" s="4" t="s">
        <v>33</v>
      </c>
      <c r="F14" s="1">
        <v>3</v>
      </c>
    </row>
    <row r="15">
      <c r="A15" s="3" t="str">
        <f t="shared" si="3"/>
        <v>MClimate</v>
      </c>
      <c r="B15" s="3" t="str">
        <f>HYPERLINK("https://mclimate.eu/products/mclimate-button-lorawan", "Multipurpose Button")</f>
        <v xml:space="preserve">Multipurpose Button</v>
      </c>
      <c r="C15" s="1" t="s">
        <v>34</v>
      </c>
      <c r="D15" s="1" t="s">
        <v>10</v>
      </c>
      <c r="E15" s="1" t="s">
        <v>35</v>
      </c>
      <c r="F15" s="1">
        <v>2</v>
      </c>
    </row>
    <row r="16" ht="28.5">
      <c r="A16" s="3" t="str">
        <f>HYPERLINK("https://www.minew.com/","Minew")</f>
        <v>Minew</v>
      </c>
      <c r="B16" s="3" t="str">
        <f>HYPERLINK("https://fccid.io/2ABU6-E2","E2")</f>
        <v>E2</v>
      </c>
      <c r="C16" s="1" t="s">
        <v>36</v>
      </c>
      <c r="D16" s="4" t="s">
        <v>37</v>
      </c>
      <c r="E16" s="1" t="s">
        <v>38</v>
      </c>
      <c r="F16" s="1">
        <v>5</v>
      </c>
    </row>
    <row r="17" ht="42.75">
      <c r="A17" s="3" t="str">
        <f t="shared" ref="A17:A18" si="4">HYPERLINK("https://nuki.io/en/","Nuki")</f>
        <v>Nuki</v>
      </c>
      <c r="B17" s="3" t="str">
        <f>HYPERLINK("https://nuki.io/en/smart-lock-pro/","Smart Lock 3.0 Pro")</f>
        <v xml:space="preserve">Smart Lock 3.0 Pro</v>
      </c>
      <c r="C17" s="1" t="s">
        <v>39</v>
      </c>
      <c r="D17" s="4" t="s">
        <v>40</v>
      </c>
      <c r="E17" s="4" t="s">
        <v>41</v>
      </c>
      <c r="F17" s="1">
        <v>2</v>
      </c>
    </row>
    <row r="18">
      <c r="A18" s="3" t="str">
        <f t="shared" si="4"/>
        <v>Nuki</v>
      </c>
      <c r="B18" s="3" t="str">
        <f>HYPERLINK("https://nuki.io/en/door-sensor/","Door Sensor")</f>
        <v xml:space="preserve">Door Sensor</v>
      </c>
      <c r="C18" s="1" t="s">
        <v>42</v>
      </c>
      <c r="D18" s="1" t="s">
        <v>43</v>
      </c>
      <c r="E18" s="1" t="s">
        <v>44</v>
      </c>
      <c r="F18" s="1">
        <v>4</v>
      </c>
    </row>
    <row r="19" ht="71.25">
      <c r="A19" s="3" t="str">
        <f>HYPERLINK("https://www.parametric.ch","Parametric")</f>
        <v>Parametric</v>
      </c>
      <c r="B19" s="3" t="str">
        <f>HYPERLINK("https://www.parametric.ch/products/pcr2-in/","PCR2-IN")</f>
        <v>PCR2-IN</v>
      </c>
      <c r="C19" s="1" t="s">
        <v>45</v>
      </c>
      <c r="D19" s="1" t="s">
        <v>10</v>
      </c>
      <c r="E19" s="4" t="s">
        <v>46</v>
      </c>
      <c r="F19" s="1">
        <v>1</v>
      </c>
    </row>
    <row r="20" ht="42.75">
      <c r="A20" s="5" t="str">
        <f>HYPERLINK("https://www.iotsoundsensor.com/","Dutch Sensor Systems")</f>
        <v xml:space="preserve">Dutch Sensor Systems</v>
      </c>
      <c r="B20" s="5" t="str">
        <f>HYPERLINK("https://www.iotsoundsensor.com/product/ranos-db-2/","Ranos dB 2")</f>
        <v xml:space="preserve">Ranos dB 2</v>
      </c>
      <c r="C20" s="1" t="s">
        <v>47</v>
      </c>
      <c r="D20" s="1" t="s">
        <v>10</v>
      </c>
      <c r="E20" s="4" t="s">
        <v>48</v>
      </c>
      <c r="F20" s="1">
        <v>1</v>
      </c>
    </row>
    <row r="21" ht="42.75">
      <c r="A21" s="3" t="str">
        <f>HYPERLINK("https://www.tektelic.com/","TEKTELIC")</f>
        <v>TEKTELIC</v>
      </c>
      <c r="B21" s="3" t="str">
        <f>HYPERLINK("https://www.tektelic.com/products/sensors/vivid-pir-smart-room-sensor/","VIVID")</f>
        <v>VIVID</v>
      </c>
      <c r="C21" s="4" t="s">
        <v>49</v>
      </c>
      <c r="D21" s="1" t="s">
        <v>10</v>
      </c>
      <c r="E21" s="1" t="s">
        <v>50</v>
      </c>
      <c r="F21" s="1">
        <v>3</v>
      </c>
    </row>
    <row r="22">
      <c r="A22" s="3" t="str">
        <f>HYPERLINK("https://zenner.com/","ZENNER")</f>
        <v>ZENNER</v>
      </c>
      <c r="B22" s="3" t="str">
        <f>HYPERLINK("https://zenner.com/products/rwm_easy_protect_funk-2/","EASY PROTECT Radio")</f>
        <v xml:space="preserve">EASY PROTECT Radio</v>
      </c>
      <c r="C22" s="1" t="s">
        <v>51</v>
      </c>
      <c r="D22" s="1" t="s">
        <v>10</v>
      </c>
      <c r="E22" s="1" t="s">
        <v>52</v>
      </c>
      <c r="F22" s="1">
        <v>3</v>
      </c>
    </row>
  </sheetData>
  <sortState ref="A2:F22">
    <sortCondition ref="A2:A22"/>
  </sortState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Thanos</dc:creator>
  <cp:lastModifiedBy>itsampras</cp:lastModifiedBy>
  <cp:revision>9</cp:revision>
  <dcterms:created xsi:type="dcterms:W3CDTF">2023-01-12T11:29:47Z</dcterms:created>
  <dcterms:modified xsi:type="dcterms:W3CDTF">2024-10-25T12:10:31Z</dcterms:modified>
</cp:coreProperties>
</file>