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6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Sheet7" sheetId="2" r:id="rId2" state="hidden"/>
    <sheet name="Setup" sheetId="3" r:id="rId3"/>
    <sheet name="Saldo Buku" sheetId="4" r:id="rId4"/>
    <sheet name="Anggaran" sheetId="5" r:id="rId5"/>
    <sheet name="Transaksi" sheetId="6" r:id="rId6"/>
    <sheet name="BKU" sheetId="7" r:id="rId7"/>
    <sheet name="BP Bank" sheetId="8" r:id="rId8"/>
    <sheet name="BP Petty Cash" sheetId="9" r:id="rId9"/>
    <sheet name="BP Bahan Baku" sheetId="10" r:id="rId10"/>
    <sheet name="BP Operasional" sheetId="11" r:id="rId11"/>
    <sheet name="BP Fasilitas" sheetId="12" r:id="rId12"/>
    <sheet name="BP Pajak" sheetId="13" r:id="rId13" state="hidden"/>
    <sheet name="LR" sheetId="14" r:id="rId14" state="hidden"/>
    <sheet name="LPA" sheetId="15" r:id="rId15"/>
    <sheet name="SPTJ" sheetId="16" r:id="rId16"/>
    <sheet name="BAPSD" sheetId="17" r:id="rId17"/>
    <sheet name="Catatan" sheetId="18" r:id="rId18"/>
    <sheet name="DafNom" sheetId="19" r:id="rId19"/>
    <sheet name="Ref_Brg" sheetId="20" r:id="rId20"/>
    <sheet name="Masuk" sheetId="21" r:id="rId21"/>
    <sheet name="Saldo_Brg" sheetId="22" r:id="rId22"/>
    <sheet name="Keluar" sheetId="23" r:id="rId23"/>
    <sheet name="Refresh" sheetId="24" r:id="rId24"/>
    <sheet name="Stock_Brg (D)" sheetId="25" r:id="rId25"/>
    <sheet name="Stock_Brg (R)" sheetId="26" r:id="rId26"/>
  </sheets>
  <definedNames>
    <definedName name="_xlnm._FilterDatabase" localSheetId="12" hidden="1">'BP Pajak'!C14:C2793</definedName>
    <definedName name="_xlnm._FilterDatabase" localSheetId="22" hidden="1">'Keluar'!C7:C508</definedName>
    <definedName name="_xlnm._FilterDatabase" localSheetId="6" hidden="1">BKU!$C$14:$C$216</definedName>
    <definedName name="_xlnm._FilterDatabase" localSheetId="9" hidden="1">'BP Bahan Baku'!$D$15:$D$116</definedName>
    <definedName name="_xlnm._FilterDatabase" localSheetId="7" hidden="1">'BP Bank'!$C$14:$C$115</definedName>
    <definedName name="_xlnm._FilterDatabase" localSheetId="11" hidden="1">'BP Fasilitas'!$D$15:$D$116</definedName>
    <definedName name="_xlnm._FilterDatabase" localSheetId="10" hidden="1">'BP Operasional'!$D$15:$D$116</definedName>
    <definedName name="_xlnm._FilterDatabase" localSheetId="8" hidden="1">'BP Petty Cash'!$C$14:$C$115</definedName>
    <definedName name="_xlnm._FilterDatabase" localSheetId="17" hidden="1">Catatan!$C$22:$C$35</definedName>
    <definedName name="_xlnm._FilterDatabase" localSheetId="19" hidden="1">Ref_Brg!$A$7:$C$311</definedName>
    <definedName name="_xlnm._FilterDatabase" localSheetId="21" hidden="1">Saldo_Brg!$B$8:$B$210</definedName>
    <definedName name="_xlnm._FilterDatabase" localSheetId="5" hidden="1">Transaksi!$C$9:$Q$1011</definedName>
    <definedName name="Akun" localSheetId="22">[1]SAA!$D$10:$D$46</definedName>
    <definedName name="Akun" localSheetId="20">[1]SAA!$D$10:$D$46</definedName>
    <definedName name="Akun" localSheetId="19">[1]SAA!$D$10:$D$46</definedName>
    <definedName name="Akun" localSheetId="3">[2]SAA!$D$10:$D$46</definedName>
    <definedName name="Akun" localSheetId="21">[1]SAA!$D$10:$D$46</definedName>
    <definedName name="Akun" localSheetId="24">[1]SAA!$D$10:$D$46</definedName>
    <definedName name="Akun">[3]SAA!$D$10:$D$46</definedName>
    <definedName name="ANGGOTA" localSheetId="9">#REF!</definedName>
    <definedName name="ANGGOTA" localSheetId="11">#REF!</definedName>
    <definedName name="ANGGOTA" localSheetId="10">#REF!</definedName>
    <definedName name="ANGGOTA" localSheetId="12">#REF!</definedName>
    <definedName name="ANGGOTA" localSheetId="0">'[4]DATA-ANGGOTA'!$D$15:$D$314</definedName>
    <definedName name="ANGGOTA" localSheetId="3">#REF!</definedName>
    <definedName name="ANGGOTA">#REF!</definedName>
    <definedName name="Bagan" localSheetId="3">[5]PERKIRAAN!$B$11:$G$121</definedName>
    <definedName name="Bagan">[6]PERKIRAAN!$B$11:$G$121</definedName>
    <definedName name="Bahan_Makanan" localSheetId="4">#REF!</definedName>
    <definedName name="Bahan_Makanan" localSheetId="3">#REF!</definedName>
    <definedName name="Bahan_Makanan">#REF!</definedName>
    <definedName name="cccc" localSheetId="9">#REF!</definedName>
    <definedName name="cccc" localSheetId="11">#REF!</definedName>
    <definedName name="cccc" localSheetId="10">#REF!</definedName>
    <definedName name="cccc" localSheetId="12">#REF!</definedName>
    <definedName name="cccc" localSheetId="22">#REF!</definedName>
    <definedName name="cccc" localSheetId="20">#REF!</definedName>
    <definedName name="cccc" localSheetId="0">#REF!</definedName>
    <definedName name="cccc" localSheetId="19">#REF!</definedName>
    <definedName name="cccc" localSheetId="3">#REF!</definedName>
    <definedName name="cccc" localSheetId="21">#REF!</definedName>
    <definedName name="cccc" localSheetId="24">#REF!</definedName>
    <definedName name="cccc">#REF!</definedName>
    <definedName name="Daftar" localSheetId="22">[1]SAA!$J$10:$J$46</definedName>
    <definedName name="Daftar" localSheetId="20">[1]SAA!$J$10:$J$46</definedName>
    <definedName name="Daftar" localSheetId="19">[1]SAA!$J$10:$J$46</definedName>
    <definedName name="Daftar" localSheetId="3">[2]SAA!$J$10:$J$46</definedName>
    <definedName name="Daftar" localSheetId="21">[1]SAA!$J$10:$J$46</definedName>
    <definedName name="Daftar" localSheetId="24">[1]SAA!$J$10:$J$46</definedName>
    <definedName name="Daftar">[3]SAA!$J$10:$J$46</definedName>
    <definedName name="Daftar_Rekanan" localSheetId="9">#REF!</definedName>
    <definedName name="Daftar_Rekanan" localSheetId="11">#REF!</definedName>
    <definedName name="Daftar_Rekanan" localSheetId="10">#REF!</definedName>
    <definedName name="Daftar_Rekanan" localSheetId="12">#REF!</definedName>
    <definedName name="Daftar_Rekanan" localSheetId="3">#REF!</definedName>
    <definedName name="Daftar_Rekanan">#REF!</definedName>
    <definedName name="Data_Masuk">Masuk!$B$8:$F$812</definedName>
    <definedName name="Input" localSheetId="9">#REF!</definedName>
    <definedName name="Input" localSheetId="11">#REF!</definedName>
    <definedName name="Input" localSheetId="10">#REF!</definedName>
    <definedName name="Input" localSheetId="12">#REF!</definedName>
    <definedName name="Input" localSheetId="22">#REF!</definedName>
    <definedName name="Input" localSheetId="20">#REF!</definedName>
    <definedName name="Input" localSheetId="0">#REF!</definedName>
    <definedName name="Input" localSheetId="19">#REF!</definedName>
    <definedName name="Input" localSheetId="3">#REF!</definedName>
    <definedName name="Input" localSheetId="21">#REF!</definedName>
    <definedName name="Input" localSheetId="24">#REF!</definedName>
    <definedName name="Input">#REF!</definedName>
    <definedName name="Jenis_Pembayaran" localSheetId="9">#REF!</definedName>
    <definedName name="Jenis_Pembayaran" localSheetId="11">#REF!</definedName>
    <definedName name="Jenis_Pembayaran" localSheetId="10">#REF!</definedName>
    <definedName name="Jenis_Pembayaran" localSheetId="12">#REF!</definedName>
    <definedName name="Jenis_Pembayaran" localSheetId="0">[4]Referensi!#REF!</definedName>
    <definedName name="Jenis_Pembayaran" localSheetId="3">#REF!</definedName>
    <definedName name="Jenis_Pembayaran">#REF!</definedName>
    <definedName name="Kategori" localSheetId="4">#REF!</definedName>
    <definedName name="Kategori" localSheetId="3">#REF!</definedName>
    <definedName name="Kategori">#REF!</definedName>
    <definedName name="Keg_Output_Akun" localSheetId="9">#REF!</definedName>
    <definedName name="Keg_Output_Akun" localSheetId="11">#REF!</definedName>
    <definedName name="Keg_Output_Akun" localSheetId="10">#REF!</definedName>
    <definedName name="Keg_Output_Akun" localSheetId="12">#REF!</definedName>
    <definedName name="Keg_Output_Akun" localSheetId="0">'[4]BAGAN-AKUN'!#REF!</definedName>
    <definedName name="Keg_Output_Akun" localSheetId="3">'Saldo Buku'!#REF!</definedName>
    <definedName name="Keg_Output_Akun">#REF!</definedName>
    <definedName name="Keg_Output_Komp_Akun" localSheetId="9">#REF!</definedName>
    <definedName name="Keg_Output_Komp_Akun" localSheetId="11">#REF!</definedName>
    <definedName name="Keg_Output_Komp_Akun" localSheetId="10">#REF!</definedName>
    <definedName name="Keg_Output_Komp_Akun" localSheetId="12">#REF!</definedName>
    <definedName name="Keg_Output_Komp_Akun" localSheetId="0">'[4]BAGAN-AKUN'!#REF!</definedName>
    <definedName name="Keg_Output_Komp_Akun" localSheetId="3">'Saldo Buku'!#REF!</definedName>
    <definedName name="Keg_Output_Komp_Akun">#REF!</definedName>
    <definedName name="Klabel" localSheetId="9">#REF!</definedName>
    <definedName name="Klabel" localSheetId="11">#REF!</definedName>
    <definedName name="Klabel" localSheetId="10">#REF!</definedName>
    <definedName name="Klabel" localSheetId="12">#REF!</definedName>
    <definedName name="Klabel" localSheetId="0">[4]Referensi!#REF!</definedName>
    <definedName name="Klabel" localSheetId="3">#REF!</definedName>
    <definedName name="Klabel">#REF!</definedName>
    <definedName name="Kode" localSheetId="9">#REF!</definedName>
    <definedName name="Kode" localSheetId="11">#REF!</definedName>
    <definedName name="Kode" localSheetId="10">#REF!</definedName>
    <definedName name="Kode" localSheetId="12">#REF!</definedName>
    <definedName name="Kode" localSheetId="3">#REF!</definedName>
    <definedName name="Kode">#REF!</definedName>
    <definedName name="Kode_Transaksi" localSheetId="9">#REF!</definedName>
    <definedName name="Kode_Transaksi" localSheetId="11">#REF!</definedName>
    <definedName name="Kode_Transaksi" localSheetId="10">#REF!</definedName>
    <definedName name="Kode_Transaksi" localSheetId="12">#REF!</definedName>
    <definedName name="Kode_Transaksi" localSheetId="0">#REF!</definedName>
    <definedName name="Kode_Transaksi" localSheetId="3">#REF!</definedName>
    <definedName name="Kode_Transaksi">#REF!</definedName>
    <definedName name="KODEAKUN" localSheetId="0">[4]SETUP!$AC$7:$AC$99</definedName>
    <definedName name="KODEAKUN">Setup!$AA$8:$AA$104</definedName>
    <definedName name="KodeDosen" localSheetId="9">#REF!</definedName>
    <definedName name="KodeDosen" localSheetId="11">#REF!</definedName>
    <definedName name="KodeDosen" localSheetId="10">#REF!</definedName>
    <definedName name="KodeDosen" localSheetId="12">#REF!</definedName>
    <definedName name="KodeDosen" localSheetId="22">#REF!</definedName>
    <definedName name="KodeDosen" localSheetId="20">#REF!</definedName>
    <definedName name="KodeDosen" localSheetId="0">#REF!</definedName>
    <definedName name="KodeDosen" localSheetId="19">#REF!</definedName>
    <definedName name="KodeDosen" localSheetId="3">#REF!</definedName>
    <definedName name="KodeDosen" localSheetId="21">#REF!</definedName>
    <definedName name="KodeDosen" localSheetId="24">#REF!</definedName>
    <definedName name="KodeDosen">#REF!</definedName>
    <definedName name="Mulai" localSheetId="9">#REF!</definedName>
    <definedName name="Mulai" localSheetId="11">#REF!</definedName>
    <definedName name="Mulai" localSheetId="10">#REF!</definedName>
    <definedName name="Mulai" localSheetId="12">#REF!</definedName>
    <definedName name="Mulai" localSheetId="22">#REF!</definedName>
    <definedName name="Mulai" localSheetId="20">#REF!</definedName>
    <definedName name="Mulai" localSheetId="0">#REF!</definedName>
    <definedName name="Mulai" localSheetId="19">#REF!</definedName>
    <definedName name="Mulai" localSheetId="3">#REF!</definedName>
    <definedName name="Mulai" localSheetId="21">#REF!</definedName>
    <definedName name="Mulai" localSheetId="24">#REF!</definedName>
    <definedName name="Mulai">#REF!</definedName>
    <definedName name="nama_barang" localSheetId="19">Ref_Brg!$A$8:$A$217</definedName>
    <definedName name="nama_barang" localSheetId="3">#REF!</definedName>
    <definedName name="nama_barang" localSheetId="21">Saldo_Brg!$A$9:$A$208</definedName>
    <definedName name="nama_barang">#REF!</definedName>
    <definedName name="Nama_Buku" localSheetId="9">#REF!</definedName>
    <definedName name="Nama_Buku" localSheetId="11">#REF!</definedName>
    <definedName name="Nama_Buku" localSheetId="10">#REF!</definedName>
    <definedName name="Nama_Buku" localSheetId="12">#REF!</definedName>
    <definedName name="Nama_Buku" localSheetId="0">'[4]BAGAN-AKUN'!#REF!</definedName>
    <definedName name="Nama_Buku" localSheetId="3">'Saldo Buku'!#REF!</definedName>
    <definedName name="Nama_Buku">#REF!</definedName>
    <definedName name="NamaAkun" localSheetId="22">[1]SAA!$C$10:$D$46</definedName>
    <definedName name="NamaAkun" localSheetId="20">[1]SAA!$C$10:$D$46</definedName>
    <definedName name="NamaAkun" localSheetId="19">[1]SAA!$C$10:$D$46</definedName>
    <definedName name="NamaAkun" localSheetId="3">[2]SAA!$C$10:$D$46</definedName>
    <definedName name="NamaAkun" localSheetId="21">[1]SAA!$C$10:$D$46</definedName>
    <definedName name="NamaAkun" localSheetId="24">[1]SAA!$C$10:$D$46</definedName>
    <definedName name="NamaAkun">[3]SAA!$C$10:$D$46</definedName>
    <definedName name="no" localSheetId="3">[7]Keluar!#REF!</definedName>
    <definedName name="no" localSheetId="24">[8]Keluar!#REF!</definedName>
    <definedName name="no">Keluar!#REF!</definedName>
    <definedName name="Nomor" localSheetId="22">[1]SAA!$C$10:$C$46</definedName>
    <definedName name="Nomor" localSheetId="20">[1]SAA!$C$10:$C$46</definedName>
    <definedName name="Nomor" localSheetId="19">[1]SAA!$C$10:$C$46</definedName>
    <definedName name="Nomor" localSheetId="3">[2]SAA!$C$10:$C$46</definedName>
    <definedName name="Nomor" localSheetId="21">[1]SAA!$C$10:$C$46</definedName>
    <definedName name="Nomor" localSheetId="24">[1]SAA!$C$10:$C$46</definedName>
    <definedName name="Nomor">[3]SAA!$C$10:$C$46</definedName>
    <definedName name="Operasional" localSheetId="4">#REF!</definedName>
    <definedName name="Operasional" localSheetId="3">#REF!</definedName>
    <definedName name="Operasional">#REF!</definedName>
    <definedName name="Output_01" localSheetId="9">#REF!</definedName>
    <definedName name="Output_01" localSheetId="11">#REF!</definedName>
    <definedName name="Output_01" localSheetId="10">#REF!</definedName>
    <definedName name="Output_01" localSheetId="12">#REF!</definedName>
    <definedName name="Output_01" localSheetId="0">'[4]BAGAN-AKUN'!#REF!</definedName>
    <definedName name="Output_01" localSheetId="3">'Saldo Buku'!#REF!</definedName>
    <definedName name="Output_01">#REF!</definedName>
    <definedName name="Output_02" localSheetId="9">Setup!#REF!</definedName>
    <definedName name="Output_02" localSheetId="11">Setup!#REF!</definedName>
    <definedName name="Output_02" localSheetId="10">Setup!#REF!</definedName>
    <definedName name="Output_02" localSheetId="12">Setup!#REF!</definedName>
    <definedName name="Output_02" localSheetId="0">[4]SETUP!#REF!</definedName>
    <definedName name="Output_02" localSheetId="3">[7]Setup!#REF!</definedName>
    <definedName name="Output_02">Setup!#REF!</definedName>
    <definedName name="Output_03" localSheetId="9">#REF!</definedName>
    <definedName name="Output_03" localSheetId="11">#REF!</definedName>
    <definedName name="Output_03" localSheetId="10">#REF!</definedName>
    <definedName name="Output_03" localSheetId="12">#REF!</definedName>
    <definedName name="Output_03" localSheetId="0">'[4]BAGAN-AKUN'!#REF!</definedName>
    <definedName name="Output_03" localSheetId="3">'Saldo Buku'!#REF!</definedName>
    <definedName name="Output_03">#REF!</definedName>
    <definedName name="Output_04" localSheetId="9">#REF!</definedName>
    <definedName name="Output_04" localSheetId="11">#REF!</definedName>
    <definedName name="Output_04" localSheetId="10">#REF!</definedName>
    <definedName name="Output_04" localSheetId="12">#REF!</definedName>
    <definedName name="Output_04" localSheetId="0">'[4]BAGAN-AKUN'!#REF!</definedName>
    <definedName name="Output_04" localSheetId="3">'Saldo Buku'!#REF!</definedName>
    <definedName name="Output_04">#REF!</definedName>
    <definedName name="Output_06" localSheetId="9">#REF!</definedName>
    <definedName name="Output_06" localSheetId="11">#REF!</definedName>
    <definedName name="Output_06" localSheetId="10">#REF!</definedName>
    <definedName name="Output_06" localSheetId="12">#REF!</definedName>
    <definedName name="Output_06" localSheetId="0">'[4]BAGAN-AKUN'!#REF!</definedName>
    <definedName name="Output_06" localSheetId="3">'Saldo Buku'!#REF!</definedName>
    <definedName name="Output_06">#REF!</definedName>
    <definedName name="_xlnm.Print_Area" localSheetId="13">LR!$A$1:$K$36</definedName>
    <definedName name="_xlnm.Print_Area" localSheetId="0">Menu!$C$1:$I$20</definedName>
    <definedName name="_xlnm.Print_Area" localSheetId="24">'Stock_Brg (D)'!$A$2:$I$312</definedName>
    <definedName name="_xlnm.Print_Area" localSheetId="5">Transaksi!$C$3:$I$1010</definedName>
    <definedName name="_xlnm.Print_Titles" localSheetId="4">Anggaran!$3:$3</definedName>
    <definedName name="_xlnm.Print_Titles" localSheetId="18">DafNom!$5:$6</definedName>
    <definedName name="_xlnm.Print_Titles" localSheetId="24">'Stock_Brg (D)'!$7:$7</definedName>
    <definedName name="Rekanan" localSheetId="9">#REF!</definedName>
    <definedName name="Rekanan" localSheetId="11">#REF!</definedName>
    <definedName name="Rekanan" localSheetId="10">#REF!</definedName>
    <definedName name="Rekanan" localSheetId="12">#REF!</definedName>
    <definedName name="Rekanan" localSheetId="0">[4]Referensi!#REF!</definedName>
    <definedName name="Rekanan" localSheetId="3">#REF!</definedName>
    <definedName name="Rekanan">#REF!</definedName>
    <definedName name="Saldo" localSheetId="22">[1]SAA!$D$10:$E$46</definedName>
    <definedName name="Saldo" localSheetId="20">[1]SAA!$D$10:$E$46</definedName>
    <definedName name="Saldo" localSheetId="19">[1]SAA!$D$10:$E$46</definedName>
    <definedName name="Saldo" localSheetId="3">[2]SAA!$D$10:$E$46</definedName>
    <definedName name="Saldo" localSheetId="21">[1]SAA!$D$10:$E$46</definedName>
    <definedName name="Saldo" localSheetId="24">[1]SAA!$D$10:$E$46</definedName>
    <definedName name="Saldo">[3]SAA!$D$10:$E$46</definedName>
    <definedName name="Sewa_Maintenance" localSheetId="4">#REF!</definedName>
    <definedName name="Sewa_Maintenance" localSheetId="3">#REF!</definedName>
    <definedName name="Sewa_Maintenance">#REF!</definedName>
    <definedName name="Sifat_Pembayaran" localSheetId="9">#REF!</definedName>
    <definedName name="Sifat_Pembayaran" localSheetId="11">#REF!</definedName>
    <definedName name="Sifat_Pembayaran" localSheetId="10">#REF!</definedName>
    <definedName name="Sifat_Pembayaran" localSheetId="12">#REF!</definedName>
    <definedName name="Sifat_Pembayaran" localSheetId="0">[4]Referensi!#REF!</definedName>
    <definedName name="Sifat_Pembayaran" localSheetId="3">#REF!</definedName>
    <definedName name="Sifat_Pembayaran">#REF!</definedName>
    <definedName name="TRANSAKSI" localSheetId="9">#REF!</definedName>
    <definedName name="TRANSAKSI" localSheetId="11">#REF!</definedName>
    <definedName name="TRANSAKSI" localSheetId="10">#REF!</definedName>
    <definedName name="TRANSAKSI" localSheetId="12">#REF!</definedName>
    <definedName name="TRANSAKSI" localSheetId="3">#REF!</definedName>
    <definedName name="TRANSAKSI">#REF!</definedName>
  </definedNames>
</workbook>
</file>

<file path=xl/comments6.xml><?xml version="1.0" encoding="utf-8"?>
<comments xmlns="http://schemas.openxmlformats.org/spreadsheetml/2006/main">
  <authors>
    <author>tc={444E20F3-5A66-4FB1-A60A-1D7EEBAD11AD}</author>
    <author>YP Al Chasanah</author>
  </authors>
  <commentList>
    <comment ref="G146" author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Nihil</t>
      </text>
    </comment>
    <comment ref="G632" authorId="1">
      <text>
        <t xml:space="preserve">YP Al Chasanah:
Nihil</t>
      </text>
    </comment>
    <comment ref="H647" authorId="1">
      <text>
        <t xml:space="preserve">YP Al Chasanah:
Kelebihan Bayar sebesar Rp. 1.152.000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3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58" formatCode="m/d/yy"/>
    <numFmt numFmtId="176" formatCode="[$-421]dd\ mmmm\ yyyy;@"/>
    <numFmt numFmtId="177" formatCode="dd\ mmmm\ yyyy"/>
    <numFmt numFmtId="178" formatCode="[$-421]ddd\,\ d\ mmm\ yyyy;@"/>
    <numFmt numFmtId="179" formatCode="[$-421]ddd\,\ d\ mmmm\ yyyy;@"/>
    <numFmt numFmtId="180" formatCode="&quot;Rp&quot;#,##0;[Red]\-&quot;Rp&quot;#,##0"/>
    <numFmt numFmtId="181" formatCode="dd\ mmm\ yyyy"/>
    <numFmt numFmtId="182" formatCode="&quot;&quot;"/>
    <numFmt numFmtId="183" formatCode="dd\ mmm\ yy"/>
    <numFmt numFmtId="184" formatCode="_(* #,##0_);_(* \(#,##0\);_(* &quot;-&quot;??_);_(@_)"/>
    <numFmt numFmtId="185" formatCode="_-&quot;Rp&quot;* #,##0_-;\-&quot;Rp&quot;* #,##0_-;_-&quot;Rp&quot;* &quot;-&quot;_-;_-@_-"/>
    <numFmt numFmtId="186" formatCode="_-* #,##0_-;\-* #,##0_-;_-* &quot;-&quot;_-;_-@_-"/>
    <numFmt numFmtId="187" formatCode="_(* #,##0.00_);_(* \(#,##0.00\);_(* &quot;-&quot;_);_(@_)"/>
    <numFmt numFmtId="188" formatCode="_-&quot;Rp&quot;* #,##0_-;\-&quot;Rp&quot;* #,##0_-;_-&quot;Rp&quot;* &quot;-&quot;??_-;_-@_-"/>
    <numFmt numFmtId="189" formatCode="_-* #,##0.00_-;\-* #,##0.00_-;_-* &quot;-&quot;??_-;_-@_-"/>
    <numFmt numFmtId="190" formatCode="dd\-mm\-yyyy"/>
    <numFmt numFmtId="191" formatCode="_-&quot;Rp&quot;* #,##0.00_-;\-&quot;Rp&quot;* #,##0.00_-;_-&quot;Rp&quot;* &quot;-&quot;??_-;_-@_-"/>
    <numFmt numFmtId="192" formatCode="#,##0_ ;[Red]\-#,##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ersi04@202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207"/>
  <sheetViews>
    <sheetView workbookViewId="0" rightToLeft="0"/>
  </sheetViews>
  <sheetData>
    <row r="4">
      <c r="C4" t="str">
        <f>IF(Setup!C6="","",Setup!C6)</f>
        <v>Input Nama SPPG di sini</v>
      </c>
    </row>
    <row r="5">
      <c r="K5" t="str">
        <v>versi04@2025</v>
      </c>
    </row>
    <row r="7">
      <c r="T7" t="str">
        <v>newest</v>
      </c>
    </row>
    <row r="8">
      <c r="T8" t="str">
        <v>13/03/26</v>
      </c>
    </row>
    <row r="9">
      <c r="E9" t="str">
        <v xml:space="preserve"> </v>
      </c>
      <c r="F9" t="str">
        <v>BUKU KAS UMUM (BKU)</v>
      </c>
      <c r="J9">
        <f>NOW()</f>
        <v>46260.2596643519</v>
      </c>
    </row>
    <row r="10">
      <c r="E10" t="str">
        <v xml:space="preserve"> </v>
      </c>
      <c r="G10" t="str">
        <v xml:space="preserve"> </v>
      </c>
      <c r="K10" t="str">
        <v xml:space="preserve"> </v>
      </c>
    </row>
    <row r="11">
      <c r="E11" t="str">
        <v xml:space="preserve"> </v>
      </c>
      <c r="F11" t="str">
        <v>BP - KAS DI BANK</v>
      </c>
      <c r="G11" t="str">
        <v xml:space="preserve"> </v>
      </c>
      <c r="H11" t="str">
        <v>LP DANA/ANGGARAN</v>
      </c>
      <c r="J11" t="str">
        <v>REFERENSI BARANG</v>
      </c>
      <c r="K11" t="str">
        <v xml:space="preserve"> </v>
      </c>
    </row>
    <row r="12">
      <c r="E12" t="str">
        <v xml:space="preserve"> </v>
      </c>
      <c r="G12" t="str">
        <v xml:space="preserve"> </v>
      </c>
      <c r="K12" t="str">
        <v xml:space="preserve"> </v>
      </c>
    </row>
    <row r="13">
      <c r="D13" t="str">
        <v>SETUP USER</v>
      </c>
      <c r="E13" t="str">
        <v xml:space="preserve"> </v>
      </c>
      <c r="F13" t="str">
        <v>BP - PETTY CASH</v>
      </c>
      <c r="G13" t="str">
        <v xml:space="preserve"> </v>
      </c>
      <c r="H13" t="str">
        <v>SP TANGGUNG JAWAB</v>
      </c>
      <c r="J13" t="str">
        <v>SALDO AWAL BARANG</v>
      </c>
      <c r="K13" t="str">
        <v xml:space="preserve"> </v>
      </c>
    </row>
    <row r="14">
      <c r="E14" t="str">
        <v xml:space="preserve"> </v>
      </c>
      <c r="G14" t="str">
        <v xml:space="preserve"> </v>
      </c>
      <c r="K14" t="str">
        <v xml:space="preserve"> </v>
      </c>
    </row>
    <row r="15">
      <c r="D15" t="str">
        <v>SALDO AWAL BUKU</v>
      </c>
      <c r="E15" t="str">
        <v xml:space="preserve"> </v>
      </c>
      <c r="F15" t="str">
        <v>BP - BAHAN BAKU</v>
      </c>
      <c r="G15" t="str">
        <v xml:space="preserve"> </v>
      </c>
      <c r="H15" t="str">
        <v>BAP SISA DANA</v>
      </c>
      <c r="J15" t="str">
        <v>PENERIMAAN BARANG</v>
      </c>
      <c r="K15" t="str">
        <v xml:space="preserve"> </v>
      </c>
    </row>
    <row r="16">
      <c r="E16" t="str">
        <v xml:space="preserve"> </v>
      </c>
      <c r="G16" t="str">
        <v xml:space="preserve"> </v>
      </c>
      <c r="K16" t="str">
        <v xml:space="preserve"> </v>
      </c>
    </row>
    <row r="17">
      <c r="D17" t="str">
        <v>ANGGARAN</v>
      </c>
      <c r="E17" t="str">
        <v xml:space="preserve"> </v>
      </c>
      <c r="F17" t="str">
        <v>BP - OPERASIONAL</v>
      </c>
      <c r="G17" t="str">
        <v xml:space="preserve"> </v>
      </c>
      <c r="H17" t="str">
        <v>DAFTAR NOMINATIF</v>
      </c>
      <c r="J17" t="str">
        <v>PENGELUARAN BARANG</v>
      </c>
      <c r="K17" t="str">
        <v xml:space="preserve"> </v>
      </c>
    </row>
    <row r="18">
      <c r="G18" t="str">
        <v xml:space="preserve"> </v>
      </c>
    </row>
    <row r="19">
      <c r="D19" t="str">
        <v>TRANSAKSI</v>
      </c>
      <c r="F19" t="str">
        <v>BP - INSENTIF FASILITAS</v>
      </c>
      <c r="G19" t="str">
        <v xml:space="preserve"> </v>
      </c>
      <c r="H19" t="str">
        <v>CATATAN PENGELUARAN</v>
      </c>
      <c r="J19" t="str">
        <v>LAPORAN STOCK BARANG</v>
      </c>
    </row>
  </sheetData>
  <hyperlinks>
    <hyperlink ref="K5" r:id="rId1"/>
    <hyperlink ref="F9" location="BKU!A1"/>
    <hyperlink ref="F11" location="'BP Bank'!A1"/>
    <hyperlink ref="H11" location="LPA!A1"/>
    <hyperlink ref="J11" location="Ref_Brg!A1"/>
    <hyperlink ref="D13" location="Setup!A1"/>
    <hyperlink ref="F13" location="'BP Petty Cash'!A1"/>
    <hyperlink ref="H13" location="SPTJ!A1"/>
    <hyperlink ref="J13" location="Saldo_Brg!A1"/>
    <hyperlink ref="D15" location="'Saldo Buku'!A1"/>
    <hyperlink ref="F15" location="'BP Bahan Baku'!A1"/>
    <hyperlink ref="H15" location="BAPSD!A1"/>
    <hyperlink ref="J15" location="Masuk!A1"/>
    <hyperlink ref="D17" location="Anggaran!A1"/>
    <hyperlink ref="F17" location="'BP Operasional'!A1"/>
    <hyperlink ref="H17" location="DafNom!A1"/>
    <hyperlink ref="J17" location="Keluar!A1"/>
    <hyperlink ref="D19" location="Transaksi!A1"/>
    <hyperlink ref="F19" location="'BP Fasilitas'!A1"/>
    <hyperlink ref="H19" location="Catatan!A1"/>
    <hyperlink ref="J19" location="'Stock_Brg (D)'!A1"/>
  </hyperlinks>
  <pageMargins left="0.236220472440945" right="0.31496062992126" top="0.984251968503937" bottom="0.984251968503937" header="0.511811023622047" footer="0.511811023622047"/>
  <ignoredErrors>
    <ignoredError numberStoredAsText="1" sqref="A1:BA2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1:AD180"/>
  <sheetViews>
    <sheetView workbookViewId="0" rightToLeft="0"/>
  </sheetViews>
  <sheetData>
    <row r="3">
      <c r="B3" t="str">
        <v>SETUP USER</v>
      </c>
    </row>
    <row r="5">
      <c r="B5" t="str">
        <v>ITEM</v>
      </c>
      <c r="C5" t="str">
        <v>URAIAN</v>
      </c>
    </row>
    <row r="6">
      <c r="B6" t="str">
        <v>Nama SPPG</v>
      </c>
      <c r="C6" t="str">
        <v>Input Nama SPPG di sini</v>
      </c>
    </row>
    <row r="7">
      <c r="B7" t="str">
        <v>ID SPPG</v>
      </c>
      <c r="Z7" t="str">
        <v>Nama Bln</v>
      </c>
      <c r="AA7" t="str">
        <v>Nama Akun</v>
      </c>
      <c r="AC7" t="str">
        <v>Nama Sheet</v>
      </c>
      <c r="AD7" t="str">
        <v>Password</v>
      </c>
    </row>
    <row r="8">
      <c r="B8" t="str">
        <v>Alamat</v>
      </c>
      <c r="Z8" t="str">
        <v>Januari</v>
      </c>
      <c r="AA8" t="str">
        <f>'Saldo Buku'!C10</f>
        <v>Petty Cash</v>
      </c>
      <c r="AC8" t="str">
        <v>Menu</v>
      </c>
      <c r="AD8" t="str">
        <v>menu</v>
      </c>
    </row>
    <row r="9">
      <c r="B9" t="str">
        <v>Nama Kepala SPPG</v>
      </c>
      <c r="Z9" t="str">
        <v>Februari</v>
      </c>
      <c r="AA9" t="str">
        <f>'Saldo Buku'!C11</f>
        <v>Kas di Bank</v>
      </c>
      <c r="AC9" t="str">
        <v>Setup</v>
      </c>
      <c r="AD9" t="str">
        <v>setup</v>
      </c>
    </row>
    <row r="10">
      <c r="B10" t="str">
        <v>Nama Akuntan SPPG</v>
      </c>
      <c r="Z10" t="str">
        <v>Maret</v>
      </c>
      <c r="AA10" t="str">
        <f>'Saldo Buku'!C13</f>
        <v>Dana Bantuan Pemerintah</v>
      </c>
      <c r="AC10" t="str">
        <v>Saldo Buku</v>
      </c>
      <c r="AD10" t="str">
        <v>saldo</v>
      </c>
    </row>
    <row r="11">
      <c r="B11" t="str">
        <v>Nama Yayasan</v>
      </c>
      <c r="Z11" t="str">
        <v>April</v>
      </c>
      <c r="AA11" t="str">
        <f>'Saldo Buku'!C19</f>
        <v>Biaya Bahan Baku</v>
      </c>
      <c r="AC11" t="str">
        <v>Transaksi</v>
      </c>
      <c r="AD11" t="str">
        <v>transaksi</v>
      </c>
    </row>
    <row r="12">
      <c r="B12" t="str">
        <v>Ketua Yayasan/yang mewakili</v>
      </c>
      <c r="Z12" t="str">
        <v>Mei</v>
      </c>
      <c r="AA12" t="str">
        <f>'Saldo Buku'!C20</f>
        <v>Biaya Operasional</v>
      </c>
      <c r="AC12" t="str">
        <v>BKU</v>
      </c>
      <c r="AD12" t="str">
        <v>bku</v>
      </c>
    </row>
    <row r="13">
      <c r="B13" t="str">
        <v>Nomor Rekening/VA</v>
      </c>
      <c r="Z13" t="str">
        <v>Juni</v>
      </c>
      <c r="AA13" t="str">
        <f>'Saldo Buku'!C21</f>
        <v>Biaya Insentif Fasilitas</v>
      </c>
      <c r="AC13" t="str">
        <v>BP Kas di Bank</v>
      </c>
      <c r="AD13" t="str">
        <v>bank</v>
      </c>
    </row>
    <row r="14">
      <c r="B14" t="str">
        <v>Tahun Anggaran</v>
      </c>
      <c r="Z14" t="str">
        <v>Juli</v>
      </c>
      <c r="AC14" t="str">
        <v>BP Petty Cash</v>
      </c>
      <c r="AD14" t="str">
        <v>petty</v>
      </c>
    </row>
    <row r="15">
      <c r="B15" t="str">
        <v>Tgl awal periode ini (dd-mm-yyyy; format text)</v>
      </c>
      <c r="C15" t="str">
        <v>05-01-2026</v>
      </c>
      <c r="D15" t="str">
        <v>contoh: '05-01-2026</v>
      </c>
      <c r="Z15" t="str">
        <v>Agustus</v>
      </c>
      <c r="AC15" t="str">
        <v>Bahan Baku</v>
      </c>
      <c r="AD15" t="str">
        <v>bahan</v>
      </c>
    </row>
    <row r="16">
      <c r="B16" t="str">
        <v>Tgl akhir periode ini (dd-mm-yyyy; format text)</v>
      </c>
      <c r="C16" t="str">
        <v>17-01-2026</v>
      </c>
      <c r="D16" t="str">
        <v>contoh: '17-01-2026</v>
      </c>
      <c r="Z16" t="str">
        <v>September</v>
      </c>
      <c r="AC16" t="str">
        <v>Operasional</v>
      </c>
      <c r="AD16" t="str">
        <v>operasional</v>
      </c>
    </row>
    <row r="17">
      <c r="B17" t="str">
        <v>Awal periode berikutnya (format text)</v>
      </c>
      <c r="D17" t="str">
        <v>contoh: '19 Januari 2026</v>
      </c>
      <c r="Z17" t="str">
        <v>Oktober</v>
      </c>
      <c r="AC17" t="str">
        <v>Fasilitas</v>
      </c>
      <c r="AD17" t="str">
        <v>fasilitas</v>
      </c>
    </row>
    <row r="18">
      <c r="B18" t="str">
        <v>Tanggal Pelaporan (format text)</v>
      </c>
      <c r="D18" t="str">
        <v>contoh: '17 Januari 2026</v>
      </c>
      <c r="Z18" t="str">
        <v>November</v>
      </c>
      <c r="AC18" t="str">
        <v>LPA</v>
      </c>
      <c r="AD18" t="str">
        <v>lpa</v>
      </c>
    </row>
    <row r="19">
      <c r="B19" t="str">
        <v>Tempat Pelaporan</v>
      </c>
      <c r="Z19" t="str">
        <v>Desember</v>
      </c>
      <c r="AC19" t="str">
        <v>SPTJ</v>
      </c>
      <c r="AD19" t="str">
        <v>sptj</v>
      </c>
    </row>
    <row r="20">
      <c r="B20" t="str">
        <v>Nomor LPA</v>
      </c>
      <c r="AC20" t="str">
        <v>BAPSD</v>
      </c>
      <c r="AD20" t="str">
        <v>bapsd</v>
      </c>
    </row>
    <row r="21">
      <c r="B21" t="str">
        <v>Nomor BAPSD</v>
      </c>
      <c r="AC21" t="str">
        <v>Referensi Brg</v>
      </c>
      <c r="AD21" t="str">
        <v>referensi</v>
      </c>
    </row>
    <row r="22">
      <c r="AC22" t="str">
        <v>Saldo Brg</v>
      </c>
      <c r="AD22" t="str">
        <v>brg</v>
      </c>
    </row>
    <row r="23">
      <c r="AC23" t="str">
        <v>Masuk</v>
      </c>
      <c r="AD23" t="str">
        <v>masuk</v>
      </c>
    </row>
    <row r="24">
      <c r="AC24" t="str">
        <v>Keluar</v>
      </c>
      <c r="AD24" t="str">
        <v>keluar</v>
      </c>
    </row>
    <row r="25">
      <c r="AC25" t="str">
        <v>Stock Brg Detil</v>
      </c>
      <c r="AD25" t="str">
        <v>stockd</v>
      </c>
    </row>
    <row r="26">
      <c r="AC26" t="str">
        <v>Stock Brg Rekap</v>
      </c>
      <c r="AD26" t="str">
        <v>stockr</v>
      </c>
    </row>
  </sheetData>
  <pageMargins left="0.75" right="0.75" top="1" bottom="1" header="0.5" footer="0.5"/>
  <ignoredErrors>
    <ignoredError numberStoredAsText="1" sqref="B1:AD18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1:Z34"/>
  <sheetViews>
    <sheetView workbookViewId="0" rightToLeft="0"/>
  </sheetViews>
  <sheetData>
    <row r="1">
      <c r="B1" t="str">
        <v>SALDO AWAL BUKU</v>
      </c>
    </row>
    <row r="3">
      <c r="B3" t="str">
        <v>Nama SPPG</v>
      </c>
      <c r="C3" t="str">
        <f>":  "&amp;Setup!C6</f>
        <v>:  Input Nama SPPG di sini</v>
      </c>
    </row>
    <row r="4">
      <c r="B4" t="str">
        <v>ID SPPG</v>
      </c>
      <c r="C4" t="str">
        <f>":  "&amp;Setup!C7</f>
        <v xml:space="preserve">:  </v>
      </c>
    </row>
    <row r="5">
      <c r="B5" t="str">
        <v>Alamat</v>
      </c>
      <c r="C5" t="str">
        <f>":  "&amp;Setup!C8</f>
        <v xml:space="preserve">:  </v>
      </c>
    </row>
    <row r="7">
      <c r="B7" t="str">
        <v>KODE</v>
      </c>
      <c r="C7" t="str">
        <v>NAMA AKUN</v>
      </c>
      <c r="D7" t="str">
        <v>SALDO AWAL</v>
      </c>
      <c r="E7" t="str">
        <v>SALDO AKHIR</v>
      </c>
      <c r="F7" t="str">
        <v>CEK SALDO</v>
      </c>
      <c r="G7" t="str">
        <v>Saldo Awal</v>
      </c>
      <c r="H7" t="str">
        <v>Saldo Akhir</v>
      </c>
    </row>
    <row r="8">
      <c r="B8">
        <v>1000</v>
      </c>
      <c r="C8" t="str">
        <v>BUKU KAS UMUM</v>
      </c>
      <c r="D8">
        <v>705388600</v>
      </c>
      <c r="E8">
        <f>BKU!I11</f>
        <v>190646221</v>
      </c>
      <c r="F8" t="str">
        <v>BKU</v>
      </c>
      <c r="G8">
        <f>D8</f>
        <v>705388600</v>
      </c>
      <c r="H8">
        <f>E8</f>
        <v>190646221</v>
      </c>
    </row>
    <row r="9">
      <c r="B9">
        <v>1100</v>
      </c>
      <c r="C9" t="str">
        <v>BUKU PEMBANTU KAS</v>
      </c>
      <c r="F9" t="str">
        <v>BP Kas</v>
      </c>
      <c r="G9">
        <f>D10+D11</f>
        <v>705388600</v>
      </c>
      <c r="H9">
        <f>E10+E11</f>
        <v>190646221</v>
      </c>
    </row>
    <row r="10">
      <c r="B10">
        <v>1101</v>
      </c>
      <c r="C10" t="str">
        <v>Petty Cash</v>
      </c>
      <c r="D10">
        <v>3155500</v>
      </c>
      <c r="E10">
        <f>LR!J27</f>
        <v>1257321</v>
      </c>
      <c r="F10" t="str">
        <v>BP Banper</v>
      </c>
      <c r="G10">
        <f>SUM(D13:D20)</f>
        <v>705388600</v>
      </c>
      <c r="H10">
        <f>SUM(E13:E20)</f>
        <v>190646221</v>
      </c>
    </row>
    <row r="11">
      <c r="B11">
        <v>1102</v>
      </c>
      <c r="C11" t="str">
        <v>Kas di Bank</v>
      </c>
      <c r="D11">
        <v>702233100</v>
      </c>
      <c r="E11">
        <f>LR!J28</f>
        <v>189388900</v>
      </c>
      <c r="G11" t="str">
        <f>IF(G8-G9=0,"Oke, Cocok","Tidak Cocok")</f>
        <v>Oke, Cocok</v>
      </c>
      <c r="H11" t="str">
        <f>IF(H8-H9=0,"Oke, Cocok","Tidak Cocok")</f>
        <v>Oke, Cocok</v>
      </c>
    </row>
    <row r="12">
      <c r="B12">
        <v>2000</v>
      </c>
      <c r="C12" t="str">
        <v>BUKU PEMBANTU JENIS DANA</v>
      </c>
      <c r="G12" t="str">
        <f>IF(G8-G10=0,"Oke, Cocok","Tidak Cocok")</f>
        <v>Oke, Cocok</v>
      </c>
      <c r="H12" t="str">
        <f>IF(H8-H10=0,"Oke, Cocok","Tidak Cocok")</f>
        <v>Oke, Cocok</v>
      </c>
    </row>
    <row r="13">
      <c r="B13">
        <v>2110</v>
      </c>
      <c r="C13" t="str">
        <v>Dana Bantuan Pemerintah</v>
      </c>
      <c r="D13">
        <v>705388600</v>
      </c>
      <c r="E13">
        <f>LR!K28</f>
        <v>190646221</v>
      </c>
      <c r="F13" t="str">
        <v>INGAT: isi angka hanya di sel warna kuning</v>
      </c>
    </row>
    <row r="14">
      <c r="B14">
        <v>2120</v>
      </c>
      <c r="C14" t="str">
        <v>Pungutan/Setoran PPN</v>
      </c>
      <c r="D14">
        <v>0</v>
      </c>
      <c r="E14">
        <v>0</v>
      </c>
    </row>
    <row r="15">
      <c r="B15">
        <v>2130</v>
      </c>
      <c r="C15" t="str">
        <v>Pungutan/Setoran PPh 21</v>
      </c>
      <c r="D15">
        <v>0</v>
      </c>
      <c r="E15">
        <v>0</v>
      </c>
    </row>
    <row r="16">
      <c r="B16">
        <v>2140</v>
      </c>
      <c r="C16" t="str">
        <v>Pungutan/Setoran PPh 22</v>
      </c>
      <c r="D16">
        <v>0</v>
      </c>
      <c r="E16">
        <v>0</v>
      </c>
    </row>
    <row r="17">
      <c r="B17">
        <v>2150</v>
      </c>
      <c r="C17" t="str">
        <v>Pungutan/Setoran PPh 23</v>
      </c>
      <c r="D17">
        <v>0</v>
      </c>
      <c r="E17">
        <v>0</v>
      </c>
    </row>
    <row r="18">
      <c r="B18">
        <v>2160</v>
      </c>
      <c r="C18" t="str">
        <v>Pungutan/Setoran PPh pasal 4 ayat (2)</v>
      </c>
      <c r="D18">
        <v>0</v>
      </c>
      <c r="E18">
        <v>0</v>
      </c>
    </row>
    <row r="19">
      <c r="B19">
        <v>2120</v>
      </c>
      <c r="C19" t="str">
        <v>Biaya Bahan Baku</v>
      </c>
      <c r="D19">
        <v>0</v>
      </c>
      <c r="E19">
        <v>0</v>
      </c>
    </row>
    <row r="20">
      <c r="B20">
        <v>2130</v>
      </c>
      <c r="C20" t="str">
        <v>Biaya Operasional</v>
      </c>
      <c r="D20">
        <v>0</v>
      </c>
      <c r="E20">
        <v>0</v>
      </c>
    </row>
    <row r="21">
      <c r="B21">
        <v>2140</v>
      </c>
      <c r="C21" t="str">
        <v>Biaya Insentif Fasilitas</v>
      </c>
      <c r="D21">
        <v>0</v>
      </c>
      <c r="E21">
        <v>0</v>
      </c>
    </row>
    <row r="22">
      <c r="B22">
        <v>2122</v>
      </c>
      <c r="C22" t="str">
        <v>Biaya Lainnya</v>
      </c>
      <c r="D22">
        <v>0</v>
      </c>
      <c r="E22">
        <f>[7]LR!J23</f>
        <v>0</v>
      </c>
    </row>
    <row r="26">
      <c r="F26" t="str">
        <v>Saldo BKU = petty cash/cash in hand + Kas di Bank</v>
      </c>
    </row>
    <row r="27">
      <c r="F27" t="str">
        <v>Saldo BKU = Saldo Bantuan Pemerintah</v>
      </c>
    </row>
  </sheetData>
  <hyperlinks>
    <hyperlink ref="C8" location="Detil!A1"/>
  </hyperlinks>
  <pageMargins left="0.7" right="0.7" top="0.75" bottom="0.75" header="0.3" footer="0.3"/>
  <ignoredErrors>
    <ignoredError numberStoredAsText="1" sqref="B1:Z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B1:AM352"/>
  <sheetViews>
    <sheetView workbookViewId="0" rightToLeft="0"/>
  </sheetViews>
  <sheetData>
    <row r="2">
      <c r="C2" t="str">
        <v>1. ANGGARAN BAHAN MAKANAN</v>
      </c>
      <c r="X2" t="str">
        <v>2. ANGGARAN OPERASIONAL</v>
      </c>
      <c r="AF2" t="str">
        <v>3. ANGGARAN INSENTIF FASILITAS</v>
      </c>
    </row>
    <row r="3" xml:space="preserve">
      <c r="C3" t="str">
        <v>Hari/Tanggal</v>
      </c>
      <c r="D3" t="str">
        <v>Jumlah Paket MBG</v>
      </c>
      <c r="E3" t="str">
        <v>Balita</v>
      </c>
      <c r="F3" t="str" xml:space="preserve">
        <v xml:space="preserve">PAUD/
TK/RA</v>
      </c>
      <c r="G3" t="str" xml:space="preserve">
        <v xml:space="preserve">SD/MI 
1-3</v>
      </c>
      <c r="H3" t="str" xml:space="preserve">
        <v xml:space="preserve">SD/MI 
4-6</v>
      </c>
      <c r="I3" t="str" xml:space="preserve">
        <v xml:space="preserve">SMP/
MTs</v>
      </c>
      <c r="J3" t="str" xml:space="preserve">
        <v xml:space="preserve">SMA/
MA/
SMK</v>
      </c>
      <c r="K3" t="str">
        <v>SLB</v>
      </c>
      <c r="L3" t="str">
        <v>Santri</v>
      </c>
      <c r="M3" t="str" xml:space="preserve">
        <v xml:space="preserve">Pend/
TK</v>
      </c>
      <c r="N3" t="str">
        <v>Bumil</v>
      </c>
      <c r="O3" t="str">
        <v>Busui</v>
      </c>
      <c r="P3" t="str" xml:space="preserve">
        <v xml:space="preserve">Lain
nya</v>
      </c>
      <c r="Q3" t="str">
        <v>Harga Satuan Paket MBG</v>
      </c>
      <c r="R3" t="str">
        <v>Harga Satuan Paket MBG2</v>
      </c>
      <c r="S3" t="str">
        <v>Rencana Anggaran Biaya (RAB)</v>
      </c>
      <c r="T3" t="str">
        <v>Aktual</v>
      </c>
      <c r="U3" t="str">
        <v>Selisih</v>
      </c>
      <c r="V3" t="str">
        <v>Keterangan</v>
      </c>
      <c r="X3" t="str">
        <v>Hari/Tanggal</v>
      </c>
      <c r="Y3" t="str">
        <v>Jumlah Paket MBG</v>
      </c>
      <c r="Z3" t="str">
        <v>Harga Satuan Paket MBG</v>
      </c>
      <c r="AA3" t="str">
        <v>Rencana Anggaran Biaya (RAB)</v>
      </c>
      <c r="AB3" t="str">
        <v>Aktual</v>
      </c>
      <c r="AC3" t="str">
        <v>Selisih</v>
      </c>
      <c r="AD3" t="str">
        <v>Keterangan</v>
      </c>
      <c r="AF3" t="str">
        <v>Hari/Tanggal</v>
      </c>
      <c r="AG3" t="str">
        <v>Jumlah Paket MBG</v>
      </c>
      <c r="AH3" t="str">
        <v>Harga Satuan Paket MBG</v>
      </c>
      <c r="AI3" t="str">
        <v>Rencana Anggaran Biaya (RAB)</v>
      </c>
      <c r="AJ3" t="str">
        <v>Aktual</v>
      </c>
      <c r="AK3" t="str">
        <v>Selisih</v>
      </c>
      <c r="AL3" t="str">
        <v>Keterangan</v>
      </c>
    </row>
    <row r="4" xml:space="preserve">
      <c r="C4" t="str">
        <f>Setup!C15</f>
        <v>05-01-2026</v>
      </c>
      <c r="D4">
        <f>SUM(Anggaran_BM[[#This Row],[Balita]:[Santri]])</f>
        <v>0</v>
      </c>
      <c r="Q4">
        <v>8000</v>
      </c>
      <c r="R4">
        <v>10000</v>
      </c>
      <c r="S4" xml:space="preserve">
        <f xml:space="preserve"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U4">
        <f>Anggaran_BM[[#This Row],[Rencana Anggaran Biaya (RAB)]]-Anggaran_BM[[#This Row],[Aktual]]</f>
        <v>0</v>
      </c>
      <c r="X4" t="str">
        <f>Anggaran_BM[[#This Row],[Hari/Tanggal]]</f>
        <v>05-01-2026</v>
      </c>
      <c r="AA4">
        <v>0</v>
      </c>
      <c r="AC4">
        <f>Anggaran_Ops[[#This Row],[Rencana Anggaran Biaya (RAB)]]-Anggaran_Ops[[#This Row],[Aktual]]</f>
        <v>0</v>
      </c>
      <c r="AF4" t="str">
        <f>Anggaran_BM[[#This Row],[Hari/Tanggal]]</f>
        <v>05-01-2026</v>
      </c>
      <c r="AG4">
        <v>3000</v>
      </c>
      <c r="AH4">
        <v>2000</v>
      </c>
      <c r="AI4">
        <f>Anggaran_SM[[#This Row],[Jumlah Paket MBG]]*Anggaran_SM[[#This Row],[Harga Satuan Paket MBG]]</f>
        <v>6000000</v>
      </c>
      <c r="AK4">
        <f>Anggaran_SM[[#This Row],[Rencana Anggaran Biaya (RAB)]]-Anggaran_SM[[#This Row],[Aktual]]</f>
        <v>6000000</v>
      </c>
    </row>
    <row r="5" xml:space="preserve">
      <c r="C5">
        <f>C4+1</f>
        <v>46028</v>
      </c>
      <c r="D5">
        <f>SUM(Anggaran_BM[[#This Row],[Balita]:[Santri]])</f>
        <v>0</v>
      </c>
      <c r="Q5">
        <v>8000</v>
      </c>
      <c r="R5">
        <v>10000</v>
      </c>
      <c r="S5" xml:space="preserve">
        <f xml:space="preserve"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U5">
        <f>Anggaran_BM[[#This Row],[Rencana Anggaran Biaya (RAB)]]-Anggaran_BM[[#This Row],[Aktual]]</f>
        <v>0</v>
      </c>
      <c r="X5">
        <f>Anggaran_BM[[#This Row],[Hari/Tanggal]]</f>
        <v>46028</v>
      </c>
      <c r="AA5">
        <v>0</v>
      </c>
      <c r="AC5">
        <f>Anggaran_Ops[[#This Row],[Rencana Anggaran Biaya (RAB)]]-Anggaran_Ops[[#This Row],[Aktual]]</f>
        <v>0</v>
      </c>
      <c r="AF5">
        <f>Anggaran_BM[[#This Row],[Hari/Tanggal]]</f>
        <v>46028</v>
      </c>
      <c r="AG5">
        <v>3000</v>
      </c>
      <c r="AH5">
        <v>2000</v>
      </c>
      <c r="AI5">
        <f>Anggaran_SM[[#This Row],[Jumlah Paket MBG]]*Anggaran_SM[[#This Row],[Harga Satuan Paket MBG]]</f>
        <v>6000000</v>
      </c>
      <c r="AK5">
        <f>Anggaran_SM[[#This Row],[Rencana Anggaran Biaya (RAB)]]-Anggaran_SM[[#This Row],[Aktual]]</f>
        <v>6000000</v>
      </c>
    </row>
    <row r="6" xml:space="preserve">
      <c r="C6">
        <f>C5+1</f>
        <v>46029</v>
      </c>
      <c r="D6">
        <f>SUM(Anggaran_BM[[#This Row],[Balita]:[Santri]])</f>
        <v>0</v>
      </c>
      <c r="Q6">
        <v>8000</v>
      </c>
      <c r="R6">
        <v>10000</v>
      </c>
      <c r="S6" xml:space="preserve">
        <f xml:space="preserve"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U6">
        <f>Anggaran_BM[[#This Row],[Rencana Anggaran Biaya (RAB)]]-Anggaran_BM[[#This Row],[Aktual]]</f>
        <v>0</v>
      </c>
      <c r="X6">
        <f>Anggaran_BM[[#This Row],[Hari/Tanggal]]</f>
        <v>46029</v>
      </c>
      <c r="AA6">
        <v>0</v>
      </c>
      <c r="AC6">
        <f>Anggaran_Ops[[#This Row],[Rencana Anggaran Biaya (RAB)]]-Anggaran_Ops[[#This Row],[Aktual]]</f>
        <v>0</v>
      </c>
      <c r="AF6">
        <f>Anggaran_BM[[#This Row],[Hari/Tanggal]]</f>
        <v>46029</v>
      </c>
      <c r="AG6">
        <v>3000</v>
      </c>
      <c r="AH6">
        <v>2000</v>
      </c>
      <c r="AI6">
        <f>Anggaran_SM[[#This Row],[Jumlah Paket MBG]]*Anggaran_SM[[#This Row],[Harga Satuan Paket MBG]]</f>
        <v>6000000</v>
      </c>
      <c r="AK6">
        <f>Anggaran_SM[[#This Row],[Rencana Anggaran Biaya (RAB)]]-Anggaran_SM[[#This Row],[Aktual]]</f>
        <v>6000000</v>
      </c>
    </row>
    <row r="7" xml:space="preserve">
      <c r="C7">
        <f>C6+1</f>
        <v>46030</v>
      </c>
      <c r="D7">
        <f>SUM(Anggaran_BM[[#This Row],[Balita]:[Santri]])</f>
        <v>0</v>
      </c>
      <c r="Q7">
        <v>8000</v>
      </c>
      <c r="R7">
        <v>10000</v>
      </c>
      <c r="S7" xml:space="preserve">
        <f xml:space="preserve"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U7">
        <f>Anggaran_BM[[#This Row],[Rencana Anggaran Biaya (RAB)]]-Anggaran_BM[[#This Row],[Aktual]]</f>
        <v>0</v>
      </c>
      <c r="X7">
        <f>Anggaran_BM[[#This Row],[Hari/Tanggal]]</f>
        <v>46030</v>
      </c>
      <c r="AA7">
        <v>0</v>
      </c>
      <c r="AC7">
        <f>Anggaran_Ops[[#This Row],[Rencana Anggaran Biaya (RAB)]]-Anggaran_Ops[[#This Row],[Aktual]]</f>
        <v>0</v>
      </c>
      <c r="AF7">
        <f>Anggaran_BM[[#This Row],[Hari/Tanggal]]</f>
        <v>46030</v>
      </c>
      <c r="AG7">
        <v>3000</v>
      </c>
      <c r="AH7">
        <v>2000</v>
      </c>
      <c r="AI7">
        <f>Anggaran_SM[[#This Row],[Jumlah Paket MBG]]*Anggaran_SM[[#This Row],[Harga Satuan Paket MBG]]</f>
        <v>6000000</v>
      </c>
      <c r="AK7">
        <f>Anggaran_SM[[#This Row],[Rencana Anggaran Biaya (RAB)]]-Anggaran_SM[[#This Row],[Aktual]]</f>
        <v>6000000</v>
      </c>
    </row>
    <row r="8" xml:space="preserve">
      <c r="C8">
        <f>C7+1</f>
        <v>46031</v>
      </c>
      <c r="D8">
        <f>SUM(Anggaran_BM[[#This Row],[Balita]:[Santri]])</f>
        <v>0</v>
      </c>
      <c r="Q8">
        <v>8000</v>
      </c>
      <c r="R8">
        <v>10000</v>
      </c>
      <c r="S8" xml:space="preserve">
        <f xml:space="preserve"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U8">
        <f>Anggaran_BM[[#This Row],[Rencana Anggaran Biaya (RAB)]]-Anggaran_BM[[#This Row],[Aktual]]</f>
        <v>0</v>
      </c>
      <c r="X8">
        <f>Anggaran_BM[[#This Row],[Hari/Tanggal]]</f>
        <v>46031</v>
      </c>
      <c r="AA8">
        <v>0</v>
      </c>
      <c r="AC8">
        <f>Anggaran_Ops[[#This Row],[Rencana Anggaran Biaya (RAB)]]-Anggaran_Ops[[#This Row],[Aktual]]</f>
        <v>0</v>
      </c>
      <c r="AF8">
        <f>Anggaran_BM[[#This Row],[Hari/Tanggal]]</f>
        <v>46031</v>
      </c>
      <c r="AG8">
        <v>3000</v>
      </c>
      <c r="AH8">
        <v>2000</v>
      </c>
      <c r="AI8">
        <f>Anggaran_SM[[#This Row],[Jumlah Paket MBG]]*Anggaran_SM[[#This Row],[Harga Satuan Paket MBG]]</f>
        <v>6000000</v>
      </c>
      <c r="AK8">
        <f>Anggaran_SM[[#This Row],[Rencana Anggaran Biaya (RAB)]]-Anggaran_SM[[#This Row],[Aktual]]</f>
        <v>6000000</v>
      </c>
    </row>
    <row r="9" xml:space="preserve">
      <c r="C9">
        <f>C8+1</f>
        <v>46032</v>
      </c>
      <c r="D9">
        <f>SUM(Anggaran_BM[[#This Row],[Balita]:[Santri]])</f>
        <v>0</v>
      </c>
      <c r="Q9">
        <v>8000</v>
      </c>
      <c r="R9">
        <v>10000</v>
      </c>
      <c r="S9" xml:space="preserve">
        <f xml:space="preserve"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U9">
        <f>Anggaran_BM[[#This Row],[Rencana Anggaran Biaya (RAB)]]-Anggaran_BM[[#This Row],[Aktual]]</f>
        <v>0</v>
      </c>
      <c r="X9">
        <f>Anggaran_BM[[#This Row],[Hari/Tanggal]]</f>
        <v>46032</v>
      </c>
      <c r="AA9">
        <v>0</v>
      </c>
      <c r="AC9">
        <f>Anggaran_Ops[[#This Row],[Rencana Anggaran Biaya (RAB)]]-Anggaran_Ops[[#This Row],[Aktual]]</f>
        <v>0</v>
      </c>
      <c r="AF9">
        <f>Anggaran_BM[[#This Row],[Hari/Tanggal]]</f>
        <v>46032</v>
      </c>
      <c r="AG9">
        <v>3000</v>
      </c>
      <c r="AH9">
        <v>2000</v>
      </c>
      <c r="AI9">
        <f>Anggaran_SM[[#This Row],[Jumlah Paket MBG]]*Anggaran_SM[[#This Row],[Harga Satuan Paket MBG]]</f>
        <v>6000000</v>
      </c>
      <c r="AK9">
        <f>Anggaran_SM[[#This Row],[Rencana Anggaran Biaya (RAB)]]-Anggaran_SM[[#This Row],[Aktual]]</f>
        <v>6000000</v>
      </c>
    </row>
    <row r="10">
      <c r="C10" t="str">
        <v>Surplus/Utang</v>
      </c>
      <c r="V10">
        <f>SUM(U4:U9)</f>
        <v>0</v>
      </c>
      <c r="X10" t="str">
        <v>Surplus/ Utang</v>
      </c>
      <c r="AF10" t="str">
        <v>Surplus/Utang</v>
      </c>
    </row>
    <row r="11" xml:space="preserve">
      <c r="C11">
        <f>C9+2</f>
        <v>46034</v>
      </c>
      <c r="D11">
        <f>SUM(Anggaran_BM[[#This Row],[Balita]:[Santri]])</f>
        <v>0</v>
      </c>
      <c r="Q11">
        <v>8000</v>
      </c>
      <c r="R11">
        <v>10000</v>
      </c>
      <c r="S11" xml:space="preserve">
        <f xml:space="preserve"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U11">
        <f>Anggaran_BM[[#This Row],[Rencana Anggaran Biaya (RAB)]]-Anggaran_BM[[#This Row],[Aktual]]</f>
        <v>0</v>
      </c>
      <c r="X11">
        <f>Anggaran_BM[[#This Row],[Hari/Tanggal]]</f>
        <v>46034</v>
      </c>
      <c r="AA11">
        <v>0</v>
      </c>
      <c r="AC11">
        <f>Anggaran_Ops[[#This Row],[Rencana Anggaran Biaya (RAB)]]-Anggaran_Ops[[#This Row],[Aktual]]</f>
        <v>0</v>
      </c>
      <c r="AF11">
        <f>Anggaran_BM[[#This Row],[Hari/Tanggal]]</f>
        <v>46034</v>
      </c>
      <c r="AG11">
        <v>3000</v>
      </c>
      <c r="AH11">
        <v>2000</v>
      </c>
      <c r="AI11">
        <f>Anggaran_SM[[#This Row],[Jumlah Paket MBG]]*Anggaran_SM[[#This Row],[Harga Satuan Paket MBG]]</f>
        <v>6000000</v>
      </c>
      <c r="AK11">
        <f>Anggaran_SM[[#This Row],[Rencana Anggaran Biaya (RAB)]]-Anggaran_SM[[#This Row],[Aktual]]</f>
        <v>6000000</v>
      </c>
    </row>
    <row r="12" xml:space="preserve">
      <c r="C12">
        <f>C11+1</f>
        <v>46035</v>
      </c>
      <c r="D12">
        <f>SUM(Anggaran_BM[[#This Row],[Balita]:[Santri]])</f>
        <v>0</v>
      </c>
      <c r="Q12">
        <v>8000</v>
      </c>
      <c r="R12">
        <v>10000</v>
      </c>
      <c r="S12" xml:space="preserve">
        <f xml:space="preserve"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U12">
        <f>Anggaran_BM[[#This Row],[Rencana Anggaran Biaya (RAB)]]-Anggaran_BM[[#This Row],[Aktual]]</f>
        <v>0</v>
      </c>
      <c r="X12">
        <f>Anggaran_BM[[#This Row],[Hari/Tanggal]]</f>
        <v>46035</v>
      </c>
      <c r="AA12">
        <v>0</v>
      </c>
      <c r="AC12">
        <f>Anggaran_Ops[[#This Row],[Rencana Anggaran Biaya (RAB)]]-Anggaran_Ops[[#This Row],[Aktual]]</f>
        <v>0</v>
      </c>
      <c r="AF12">
        <f>Anggaran_BM[[#This Row],[Hari/Tanggal]]</f>
        <v>46035</v>
      </c>
      <c r="AG12">
        <v>3000</v>
      </c>
      <c r="AH12">
        <v>2000</v>
      </c>
      <c r="AI12">
        <f>Anggaran_SM[[#This Row],[Jumlah Paket MBG]]*Anggaran_SM[[#This Row],[Harga Satuan Paket MBG]]</f>
        <v>6000000</v>
      </c>
      <c r="AK12">
        <f>Anggaran_SM[[#This Row],[Rencana Anggaran Biaya (RAB)]]-Anggaran_SM[[#This Row],[Aktual]]</f>
        <v>6000000</v>
      </c>
    </row>
    <row r="13" xml:space="preserve">
      <c r="C13">
        <f>C12+1</f>
        <v>46036</v>
      </c>
      <c r="D13">
        <f>SUM(Anggaran_BM[[#This Row],[Balita]:[Santri]])</f>
        <v>0</v>
      </c>
      <c r="Q13">
        <v>8000</v>
      </c>
      <c r="R13">
        <v>10000</v>
      </c>
      <c r="S13" xml:space="preserve">
        <f xml:space="preserve"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U13">
        <f>Anggaran_BM[[#This Row],[Rencana Anggaran Biaya (RAB)]]-Anggaran_BM[[#This Row],[Aktual]]</f>
        <v>0</v>
      </c>
      <c r="X13">
        <f>Anggaran_BM[[#This Row],[Hari/Tanggal]]</f>
        <v>46036</v>
      </c>
      <c r="AA13">
        <v>0</v>
      </c>
      <c r="AC13">
        <f>Anggaran_Ops[[#This Row],[Rencana Anggaran Biaya (RAB)]]-Anggaran_Ops[[#This Row],[Aktual]]</f>
        <v>0</v>
      </c>
      <c r="AF13">
        <f>Anggaran_BM[[#This Row],[Hari/Tanggal]]</f>
        <v>46036</v>
      </c>
      <c r="AG13">
        <v>3000</v>
      </c>
      <c r="AH13">
        <v>2000</v>
      </c>
      <c r="AI13">
        <f>Anggaran_SM[[#This Row],[Jumlah Paket MBG]]*Anggaran_SM[[#This Row],[Harga Satuan Paket MBG]]</f>
        <v>6000000</v>
      </c>
      <c r="AK13">
        <f>Anggaran_SM[[#This Row],[Rencana Anggaran Biaya (RAB)]]-Anggaran_SM[[#This Row],[Aktual]]</f>
        <v>6000000</v>
      </c>
    </row>
    <row r="14" xml:space="preserve">
      <c r="C14">
        <f>C13+1</f>
        <v>46037</v>
      </c>
      <c r="D14">
        <f>SUM(Anggaran_BM[[#This Row],[Balita]:[Santri]])</f>
        <v>0</v>
      </c>
      <c r="Q14">
        <v>8000</v>
      </c>
      <c r="R14">
        <v>10000</v>
      </c>
      <c r="S14" xml:space="preserve">
        <f xml:space="preserve"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U14">
        <f>Anggaran_BM[[#This Row],[Rencana Anggaran Biaya (RAB)]]-Anggaran_BM[[#This Row],[Aktual]]</f>
        <v>0</v>
      </c>
      <c r="X14">
        <f>Anggaran_BM[[#This Row],[Hari/Tanggal]]</f>
        <v>46037</v>
      </c>
      <c r="AA14">
        <v>0</v>
      </c>
      <c r="AC14">
        <f>Anggaran_Ops[[#This Row],[Rencana Anggaran Biaya (RAB)]]-Anggaran_Ops[[#This Row],[Aktual]]</f>
        <v>0</v>
      </c>
      <c r="AF14">
        <f>Anggaran_BM[[#This Row],[Hari/Tanggal]]</f>
        <v>46037</v>
      </c>
      <c r="AG14">
        <v>3000</v>
      </c>
      <c r="AH14">
        <v>2000</v>
      </c>
      <c r="AI14">
        <f>Anggaran_SM[[#This Row],[Jumlah Paket MBG]]*Anggaran_SM[[#This Row],[Harga Satuan Paket MBG]]</f>
        <v>6000000</v>
      </c>
      <c r="AK14">
        <f>Anggaran_SM[[#This Row],[Rencana Anggaran Biaya (RAB)]]-Anggaran_SM[[#This Row],[Aktual]]</f>
        <v>6000000</v>
      </c>
    </row>
    <row r="15" xml:space="preserve">
      <c r="C15">
        <f>C14+1</f>
        <v>46038</v>
      </c>
      <c r="D15">
        <f>SUM(Anggaran_BM[[#This Row],[Balita]:[Santri]])</f>
        <v>0</v>
      </c>
      <c r="Q15">
        <v>8000</v>
      </c>
      <c r="R15">
        <v>10000</v>
      </c>
      <c r="S15" xml:space="preserve">
        <f xml:space="preserve"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U15">
        <f>Anggaran_BM[[#This Row],[Rencana Anggaran Biaya (RAB)]]-Anggaran_BM[[#This Row],[Aktual]]</f>
        <v>0</v>
      </c>
      <c r="X15">
        <f>Anggaran_BM[[#This Row],[Hari/Tanggal]]</f>
        <v>46038</v>
      </c>
      <c r="AA15">
        <v>0</v>
      </c>
      <c r="AC15">
        <f>Anggaran_Ops[[#This Row],[Rencana Anggaran Biaya (RAB)]]-Anggaran_Ops[[#This Row],[Aktual]]</f>
        <v>0</v>
      </c>
      <c r="AF15">
        <f>Anggaran_BM[[#This Row],[Hari/Tanggal]]</f>
        <v>46038</v>
      </c>
      <c r="AG15">
        <v>3000</v>
      </c>
      <c r="AH15">
        <v>2000</v>
      </c>
      <c r="AI15">
        <f>Anggaran_SM[[#This Row],[Jumlah Paket MBG]]*Anggaran_SM[[#This Row],[Harga Satuan Paket MBG]]</f>
        <v>6000000</v>
      </c>
      <c r="AK15">
        <f>Anggaran_SM[[#This Row],[Rencana Anggaran Biaya (RAB)]]-Anggaran_SM[[#This Row],[Aktual]]</f>
        <v>6000000</v>
      </c>
    </row>
    <row r="16" xml:space="preserve">
      <c r="C16">
        <f>C15+1</f>
        <v>46039</v>
      </c>
      <c r="D16">
        <f>SUM(Anggaran_BM[[#This Row],[Balita]:[Santri]])</f>
        <v>0</v>
      </c>
      <c r="Q16">
        <v>8000</v>
      </c>
      <c r="R16">
        <v>10000</v>
      </c>
      <c r="S16" xml:space="preserve">
        <f xml:space="preserve">(Anggaran_BM[[#This Row],[Balita]]+Anggaran_BM[[#This Row],[PAUD/
TK/RA]]+Anggaran_BM[[#This Row],[SD/MI 
1-3]])*Anggaran_BM[[#This Row],[Harga Satuan Paket MBG]]+(Anggaran_BM[[#This Row],[SD/MI 
4-6]]+Anggaran_BM[[#This Row],[SMP/
MTs]]+Anggaran_BM[[#This Row],[SMA/
MA/
SMK]]+Anggaran_BM[[#This Row],[SLB]]+Anggaran_BM[[#This Row],[Santri]]+Anggaran_BM[[#This Row],[Pend/
TK]]+Anggaran_BM[[#This Row],[Bumil]]+Anggaran_BM[[#This Row],[Busui]]+Anggaran_BM[[#This Row],[Lain
nya]])*Anggaran_BM[[#This Row],[Harga Satuan Paket MBG2]]</f>
        <v>0</v>
      </c>
      <c r="U16">
        <f>Anggaran_BM[[#This Row],[Rencana Anggaran Biaya (RAB)]]-Anggaran_BM[[#This Row],[Aktual]]</f>
        <v>0</v>
      </c>
      <c r="X16">
        <f>Anggaran_BM[[#This Row],[Hari/Tanggal]]</f>
        <v>46039</v>
      </c>
      <c r="AA16">
        <v>0</v>
      </c>
      <c r="AC16">
        <f>Anggaran_Ops[[#This Row],[Rencana Anggaran Biaya (RAB)]]-Anggaran_Ops[[#This Row],[Aktual]]</f>
        <v>0</v>
      </c>
      <c r="AF16">
        <f>Anggaran_BM[[#This Row],[Hari/Tanggal]]</f>
        <v>46039</v>
      </c>
      <c r="AG16">
        <v>3000</v>
      </c>
      <c r="AH16">
        <v>2000</v>
      </c>
      <c r="AI16">
        <f>Anggaran_SM[[#This Row],[Jumlah Paket MBG]]*Anggaran_SM[[#This Row],[Harga Satuan Paket MBG]]</f>
        <v>6000000</v>
      </c>
      <c r="AK16">
        <f>Anggaran_SM[[#This Row],[Rencana Anggaran Biaya (RAB)]]-Anggaran_SM[[#This Row],[Aktual]]</f>
        <v>6000000</v>
      </c>
    </row>
    <row r="17">
      <c r="C17" t="str">
        <v>Surplus/Utang</v>
      </c>
      <c r="G17">
        <f>634+48</f>
        <v>682</v>
      </c>
      <c r="H17">
        <f>517+577</f>
        <v>1094</v>
      </c>
      <c r="I17">
        <f>75+74</f>
        <v>149</v>
      </c>
      <c r="V17">
        <f>SUM(U11:U16)</f>
        <v>0</v>
      </c>
      <c r="X17" t="str">
        <v>Surplus/Utang</v>
      </c>
      <c r="AF17" t="str">
        <v>Surplus/Utang</v>
      </c>
    </row>
    <row r="18">
      <c r="C18" t="str">
        <v>Total</v>
      </c>
      <c r="D18">
        <f>SUM(D4:D16)</f>
        <v>0</v>
      </c>
      <c r="E18">
        <f>SUM(E4:E16)</f>
        <v>0</v>
      </c>
      <c r="F18">
        <f>SUM(F4:F16)</f>
        <v>0</v>
      </c>
      <c r="G18">
        <f>SUM(G4:G16)</f>
        <v>0</v>
      </c>
      <c r="H18">
        <f>SUM(H4:H16)</f>
        <v>0</v>
      </c>
      <c r="I18">
        <f>SUM(I4:I16)</f>
        <v>0</v>
      </c>
      <c r="J18">
        <f>SUM(J4:J16)</f>
        <v>0</v>
      </c>
      <c r="K18">
        <f>SUM(K4:K16)</f>
        <v>0</v>
      </c>
      <c r="L18">
        <f>SUM(L4:L16)</f>
        <v>0</v>
      </c>
      <c r="R18" t="str">
        <v>-</v>
      </c>
      <c r="S18">
        <f>SUM(S4:S16)</f>
        <v>0</v>
      </c>
      <c r="T18">
        <f>SUBTOTAL(109,Anggaran_BM[Aktual])</f>
        <v>0</v>
      </c>
      <c r="U18">
        <f>SUBTOTAL(109,Anggaran_BM[Selisih])</f>
        <v>0</v>
      </c>
      <c r="X18" t="str">
        <v>Total</v>
      </c>
      <c r="AA18">
        <f>SUM(AA4:AA16)</f>
        <v>0</v>
      </c>
      <c r="AB18">
        <f>SUBTOTAL(109,Anggaran_Ops[Aktual])</f>
        <v>0</v>
      </c>
      <c r="AC18">
        <f>SUM(AC4:AC16)</f>
        <v>0</v>
      </c>
      <c r="AF18" t="str">
        <v>Total</v>
      </c>
      <c r="AG18">
        <f>SUM(AG4:AG16)</f>
        <v>36000</v>
      </c>
      <c r="AH18" t="str">
        <v xml:space="preserve"> - </v>
      </c>
      <c r="AI18">
        <f>SUM(AI4:AI16)</f>
        <v>72000000</v>
      </c>
      <c r="AJ18">
        <f>SUM(AJ4:AJ16)</f>
        <v>0</v>
      </c>
      <c r="AK18">
        <f>SUBTOTAL(109,Anggaran_SM[Selisih])</f>
        <v>72000000</v>
      </c>
    </row>
  </sheetData>
  <mergeCells count="1">
    <mergeCell ref="I21:I22"/>
  </mergeCells>
  <pageMargins left="0.7" right="0.7" top="0.75" bottom="0.75" header="0.3" footer="0.3"/>
  <ignoredErrors>
    <ignoredError numberStoredAsText="1" sqref="B1:AM35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1142"/>
  <sheetViews>
    <sheetView workbookViewId="0" rightToLeft="0"/>
  </sheetViews>
  <sheetData>
    <row r="3">
      <c r="C3" t="str">
        <f>IF(Setup!C6="","Nama SPPG.....",Setup!C6)</f>
        <v>Input Nama SPPG di sini</v>
      </c>
    </row>
    <row r="4">
      <c r="C4" t="str">
        <v>INPUT DATA TRANSAKSI</v>
      </c>
    </row>
    <row r="5">
      <c r="C5" t="str">
        <f>"Periode : "&amp;Setup!C15&amp;" s.d. "&amp;Setup!C16</f>
        <v>Periode : 05-01-2026 s.d. 17-01-2026</v>
      </c>
    </row>
    <row r="7">
      <c r="C7" t="str">
        <v>Daftar Kode Transaksi</v>
      </c>
    </row>
    <row r="9" xml:space="preserve">
      <c r="C9" t="str" xml:space="preserve">
        <v xml:space="preserve">Tanggal
(dd-mm-yyyy)</v>
      </c>
      <c r="E9" t="str">
        <v>Nomor Bukti</v>
      </c>
      <c r="F9" t="str">
        <v>Uraian Transaksi</v>
      </c>
      <c r="G9" t="str">
        <v>Debet (D)</v>
      </c>
      <c r="H9" t="str">
        <v>Kredit (K)</v>
      </c>
      <c r="I9" t="str">
        <v>Jenis Buku Pembantu</v>
      </c>
      <c r="J9" t="str" xml:space="preserve">
        <v xml:space="preserve">Jika (D), masuk ke mana?, 
Jika (K), keluar dari mana?</v>
      </c>
      <c r="K9" t="str">
        <v>Akun Penerimaan/Pengeluaran</v>
      </c>
      <c r="N9" t="str">
        <v>Akun Kas</v>
      </c>
      <c r="Q9" t="str">
        <v>Catatan Pengeluaran</v>
      </c>
      <c r="R9" t="str">
        <v>Catatan Pengeluaran</v>
      </c>
    </row>
    <row r="10">
      <c r="A10" t="str">
        <v>ROW</v>
      </c>
      <c r="C10" t="str">
        <v>1</v>
      </c>
      <c r="E10">
        <v>2</v>
      </c>
      <c r="F10">
        <v>3</v>
      </c>
      <c r="G10">
        <v>4</v>
      </c>
      <c r="H10">
        <v>5</v>
      </c>
      <c r="I10">
        <v>6</v>
      </c>
      <c r="J10">
        <v>7</v>
      </c>
      <c r="K10" t="str">
        <v>AKUN</v>
      </c>
      <c r="L10" t="str">
        <v>Debet</v>
      </c>
      <c r="M10" t="str">
        <v>Kredit</v>
      </c>
      <c r="N10" t="str">
        <v>AKUN</v>
      </c>
      <c r="O10" t="str">
        <v>Debet</v>
      </c>
      <c r="P10" t="str">
        <v>Kredit</v>
      </c>
      <c r="Q10" t="str">
        <v>Kredit</v>
      </c>
      <c r="R10" t="str">
        <v>Debet</v>
      </c>
      <c r="W10" t="str">
        <v>ROW</v>
      </c>
    </row>
    <row r="11">
      <c r="A11">
        <f>ROW()</f>
        <v>11</v>
      </c>
      <c r="C11">
        <v>46040</v>
      </c>
      <c r="F11" t="str">
        <v>Pembelian Daun Pisang</v>
      </c>
      <c r="H11">
        <v>150000</v>
      </c>
      <c r="I11" t="str">
        <v>Biaya Bahan Baku</v>
      </c>
      <c r="J11" t="str">
        <v>Petty Cash</v>
      </c>
      <c r="K11" t="str">
        <f>IF(I11="",0,I11)</f>
        <v>Biaya Bahan Baku</v>
      </c>
      <c r="L11">
        <f>IF(H11=0,0,H11)</f>
        <v>150000</v>
      </c>
      <c r="M11">
        <f>IF(G11=0,0,G11)</f>
        <v>0</v>
      </c>
      <c r="N11" t="str">
        <f>IF(J11="","",J11)</f>
        <v>Petty Cash</v>
      </c>
      <c r="O11">
        <f>IF(G11=0,0,G11)</f>
        <v>0</v>
      </c>
      <c r="P11">
        <f>IF(H11=0,0,H11)</f>
        <v>150000</v>
      </c>
      <c r="Q11">
        <f>IF(I11="Biaya Bahan Baku",H11,IF(I11="Biaya Operasional",H11,IF(I11="Biaya Insentif Fasilitas",H11,"")))</f>
        <v>150000</v>
      </c>
      <c r="R11" t="str">
        <f>IF(I11="Dana Bantuan Pemerintah",G11,"")</f>
        <v/>
      </c>
      <c r="S11" t="str">
        <f>IF(I11="Dana Bahan Baku","Bahan Baku",IF(I11="Biaya Bahan Baku","Bahan Baku",IF(I11="Dana Operasional","Operasional",IF(I11="Biaya Operasional","Operasional",""))))</f>
        <v>Bahan Baku</v>
      </c>
      <c r="T11" t="str">
        <f>IF(I11="Dana Insentif Fasilitas","Insentif Fasilitas",IF(I11="Biaya Insentif Fasilitas","Insentif Fasilitas",""))</f>
        <v/>
      </c>
      <c r="U11" t="str">
        <f>IF(S11="",T11,S11)</f>
        <v>Bahan Baku</v>
      </c>
      <c r="V11" t="str">
        <f>IF(I11="Biaya Bahan Baku","Belanja",IF(I11="Biaya Operasional","Belanja",IF(I11="Biaya Insentif Fasilitas","Belanja","")))</f>
        <v>Belanja</v>
      </c>
      <c r="W11">
        <f>ROW()</f>
        <v>11</v>
      </c>
    </row>
    <row r="12">
      <c r="A12">
        <f>ROW()</f>
        <v>12</v>
      </c>
      <c r="C12">
        <v>46040</v>
      </c>
      <c r="F12" t="str">
        <v>Pembayaran Tambah Ban</v>
      </c>
      <c r="H12">
        <v>30000</v>
      </c>
      <c r="I12" t="str">
        <v>Biaya Operasional</v>
      </c>
      <c r="J12" t="str">
        <v>Petty Cash</v>
      </c>
      <c r="K12" t="str">
        <f>IF(I12="",0,I12)</f>
        <v>Biaya Operasional</v>
      </c>
      <c r="L12">
        <f>IF(H12=0,0,H12)</f>
        <v>30000</v>
      </c>
      <c r="M12">
        <f>IF(G12=0,0,G12)</f>
        <v>0</v>
      </c>
      <c r="N12" t="str">
        <f>IF(J12="","",J12)</f>
        <v>Petty Cash</v>
      </c>
      <c r="O12">
        <f>IF(G12=0,0,G12)</f>
        <v>0</v>
      </c>
      <c r="P12">
        <f>IF(H12=0,0,H12)</f>
        <v>30000</v>
      </c>
      <c r="Q12">
        <f>IF(I12="Biaya Bahan Baku",H12,IF(I12="Biaya Operasional",H12,IF(I12="Biaya Insentif Fasilitas",H12,"")))</f>
        <v>30000</v>
      </c>
      <c r="R12" t="str">
        <f>IF(I12="Dana Bantuan Pemerintah",G12,"")</f>
        <v/>
      </c>
      <c r="S12" t="str">
        <f>IF(I12="Dana Bahan Baku","Bahan Baku",IF(I12="Biaya Bahan Baku","Bahan Baku",IF(I12="Dana Operasional","Operasional",IF(I12="Biaya Operasional","Operasional",""))))</f>
        <v>Operasional</v>
      </c>
      <c r="T12" t="str">
        <f>IF(I12="Dana Insentif Fasilitas","Insentif Fasilitas",IF(I12="Biaya Insentif Fasilitas","Insentif Fasilitas",""))</f>
        <v/>
      </c>
      <c r="U12" t="str">
        <f>IF(S12="",T12,S12)</f>
        <v>Operasional</v>
      </c>
      <c r="V12" t="str">
        <f>IF(I12="Biaya Bahan Baku","Belanja",IF(I12="Biaya Operasional","Belanja",IF(I12="Biaya Insentif Fasilitas","Belanja","")))</f>
        <v>Belanja</v>
      </c>
      <c r="W12">
        <f>ROW()</f>
        <v>12</v>
      </c>
    </row>
    <row r="13">
      <c r="A13">
        <f>ROW()</f>
        <v>13</v>
      </c>
      <c r="C13">
        <v>46040</v>
      </c>
      <c r="F13" t="str">
        <v>Pembelian Bensin SPBU Gunungjaya</v>
      </c>
      <c r="H13">
        <v>475475</v>
      </c>
      <c r="I13" t="str">
        <v>Biaya Operasional</v>
      </c>
      <c r="J13" t="str">
        <v>Petty Cash</v>
      </c>
      <c r="K13" t="str">
        <f>IF(I13="",0,I13)</f>
        <v>Biaya Operasional</v>
      </c>
      <c r="L13">
        <f>IF(H13=0,0,H13)</f>
        <v>475475</v>
      </c>
      <c r="M13">
        <f>IF(G13=0,0,G13)</f>
        <v>0</v>
      </c>
      <c r="N13" t="str">
        <f>IF(J13="","",J13)</f>
        <v>Petty Cash</v>
      </c>
      <c r="O13">
        <f>IF(G13=0,0,G13)</f>
        <v>0</v>
      </c>
      <c r="P13">
        <f>IF(H13=0,0,H13)</f>
        <v>475475</v>
      </c>
      <c r="Q13">
        <f>IF(I13="Biaya Bahan Baku",H13,IF(I13="Biaya Operasional",H13,IF(I13="Biaya Insentif Fasilitas",H13,"")))</f>
        <v>475475</v>
      </c>
      <c r="R13" t="str">
        <f>IF(I13="Dana Bantuan Pemerintah",G13,"")</f>
        <v/>
      </c>
      <c r="S13" t="str">
        <f>IF(I13="Dana Bahan Baku","Bahan Baku",IF(I13="Biaya Bahan Baku","Bahan Baku",IF(I13="Dana Operasional","Operasional",IF(I13="Biaya Operasional","Operasional",""))))</f>
        <v>Operasional</v>
      </c>
      <c r="T13" t="str">
        <f>IF(I13="Dana Insentif Fasilitas","Insentif Fasilitas",IF(I13="Biaya Insentif Fasilitas","Insentif Fasilitas",""))</f>
        <v/>
      </c>
      <c r="U13" t="str">
        <f>IF(S13="",T13,S13)</f>
        <v>Operasional</v>
      </c>
      <c r="V13" t="str">
        <f>IF(I13="Biaya Bahan Baku","Belanja",IF(I13="Biaya Operasional","Belanja",IF(I13="Biaya Insentif Fasilitas","Belanja","")))</f>
        <v>Belanja</v>
      </c>
      <c r="W13">
        <f>ROW()</f>
        <v>13</v>
      </c>
    </row>
    <row r="14">
      <c r="A14">
        <f>ROW()</f>
        <v>14</v>
      </c>
      <c r="C14">
        <v>46040</v>
      </c>
      <c r="F14" t="str">
        <v>Pembelian Bensin SPBU Gunungjaya</v>
      </c>
      <c r="H14">
        <v>30000</v>
      </c>
      <c r="I14" t="str">
        <v>Biaya Operasional</v>
      </c>
      <c r="J14" t="str">
        <v>Petty Cash</v>
      </c>
      <c r="K14" t="str">
        <f>IF(I14="",0,I14)</f>
        <v>Biaya Operasional</v>
      </c>
      <c r="L14">
        <f>IF(H14=0,0,H14)</f>
        <v>30000</v>
      </c>
      <c r="M14">
        <f>IF(G14=0,0,G14)</f>
        <v>0</v>
      </c>
      <c r="N14" t="str">
        <f>IF(J14="","",J14)</f>
        <v>Petty Cash</v>
      </c>
      <c r="O14">
        <f>IF(G14=0,0,G14)</f>
        <v>0</v>
      </c>
      <c r="P14">
        <f>IF(H14=0,0,H14)</f>
        <v>30000</v>
      </c>
      <c r="Q14">
        <f>IF(I14="Biaya Bahan Baku",H14,IF(I14="Biaya Operasional",H14,IF(I14="Biaya Insentif Fasilitas",H14,"")))</f>
        <v>30000</v>
      </c>
      <c r="R14" t="str">
        <f>IF(I14="Dana Bantuan Pemerintah",G14,"")</f>
        <v/>
      </c>
      <c r="S14" t="str">
        <f>IF(I14="Dana Bahan Baku","Bahan Baku",IF(I14="Biaya Bahan Baku","Bahan Baku",IF(I14="Dana Operasional","Operasional",IF(I14="Biaya Operasional","Operasional",""))))</f>
        <v>Operasional</v>
      </c>
      <c r="T14" t="str">
        <f>IF(I14="Dana Insentif Fasilitas","Insentif Fasilitas",IF(I14="Biaya Insentif Fasilitas","Insentif Fasilitas",""))</f>
        <v/>
      </c>
      <c r="U14" t="str">
        <f>IF(S14="",T14,S14)</f>
        <v>Operasional</v>
      </c>
      <c r="V14" t="str">
        <f>IF(I14="Biaya Bahan Baku","Belanja",IF(I14="Biaya Operasional","Belanja",IF(I14="Biaya Insentif Fasilitas","Belanja","")))</f>
        <v>Belanja</v>
      </c>
      <c r="W14">
        <f>ROW()</f>
        <v>14</v>
      </c>
    </row>
    <row r="15">
      <c r="A15">
        <f>ROW()</f>
        <v>15</v>
      </c>
      <c r="C15">
        <v>46040</v>
      </c>
      <c r="F15" t="str">
        <v>Pembelian Bensin POM Mini</v>
      </c>
      <c r="H15">
        <v>13000</v>
      </c>
      <c r="I15" t="str">
        <v>Biaya Operasional</v>
      </c>
      <c r="J15" t="str">
        <v>Petty Cash</v>
      </c>
      <c r="K15" t="str">
        <f>IF(I15="",0,I15)</f>
        <v>Biaya Operasional</v>
      </c>
      <c r="L15">
        <f>IF(H15=0,0,H15)</f>
        <v>13000</v>
      </c>
      <c r="M15">
        <f>IF(G15=0,0,G15)</f>
        <v>0</v>
      </c>
      <c r="N15" t="str">
        <f>IF(J15="","",J15)</f>
        <v>Petty Cash</v>
      </c>
      <c r="O15">
        <f>IF(G15=0,0,G15)</f>
        <v>0</v>
      </c>
      <c r="P15">
        <f>IF(H15=0,0,H15)</f>
        <v>13000</v>
      </c>
      <c r="Q15">
        <f>IF(I15="Biaya Bahan Baku",H15,IF(I15="Biaya Operasional",H15,IF(I15="Biaya Insentif Fasilitas",H15,"")))</f>
        <v>13000</v>
      </c>
      <c r="R15" t="str">
        <f>IF(I15="Dana Bantuan Pemerintah",G15,"")</f>
        <v/>
      </c>
      <c r="S15" t="str">
        <f>IF(I15="Dana Bahan Baku","Bahan Baku",IF(I15="Biaya Bahan Baku","Bahan Baku",IF(I15="Dana Operasional","Operasional",IF(I15="Biaya Operasional","Operasional",""))))</f>
        <v>Operasional</v>
      </c>
      <c r="T15" t="str">
        <f>IF(I15="Dana Insentif Fasilitas","Insentif Fasilitas",IF(I15="Biaya Insentif Fasilitas","Insentif Fasilitas",""))</f>
        <v/>
      </c>
      <c r="U15" t="str">
        <f>IF(S15="",T15,S15)</f>
        <v>Operasional</v>
      </c>
      <c r="V15" t="str">
        <f>IF(I15="Biaya Bahan Baku","Belanja",IF(I15="Biaya Operasional","Belanja",IF(I15="Biaya Insentif Fasilitas","Belanja","")))</f>
        <v>Belanja</v>
      </c>
      <c r="W15">
        <f>ROW()</f>
        <v>15</v>
      </c>
    </row>
    <row r="16">
      <c r="A16">
        <f>ROW()</f>
        <v>16</v>
      </c>
      <c r="C16">
        <v>46040</v>
      </c>
      <c r="F16" t="str">
        <v>Pembelian Token Listrik</v>
      </c>
      <c r="H16">
        <v>503000</v>
      </c>
      <c r="I16" t="str">
        <v>Biaya Operasional</v>
      </c>
      <c r="J16" t="str">
        <v>Petty Cash</v>
      </c>
      <c r="K16" t="str">
        <f>IF(I16="",0,I16)</f>
        <v>Biaya Operasional</v>
      </c>
      <c r="L16">
        <f>IF(H16=0,0,H16)</f>
        <v>503000</v>
      </c>
      <c r="M16">
        <f>IF(G16=0,0,G16)</f>
        <v>0</v>
      </c>
      <c r="N16" t="str">
        <f>IF(J16="","",J16)</f>
        <v>Petty Cash</v>
      </c>
      <c r="O16">
        <f>IF(G16=0,0,G16)</f>
        <v>0</v>
      </c>
      <c r="P16">
        <f>IF(H16=0,0,H16)</f>
        <v>503000</v>
      </c>
      <c r="Q16">
        <f>IF(I16="Biaya Bahan Baku",H16,IF(I16="Biaya Operasional",H16,IF(I16="Biaya Insentif Fasilitas",H16,"")))</f>
        <v>503000</v>
      </c>
      <c r="R16" t="str">
        <f>IF(I16="Dana Bantuan Pemerintah",G16,"")</f>
        <v/>
      </c>
      <c r="S16" t="str">
        <f>IF(I16="Dana Bahan Baku","Bahan Baku",IF(I16="Biaya Bahan Baku","Bahan Baku",IF(I16="Dana Operasional","Operasional",IF(I16="Biaya Operasional","Operasional",""))))</f>
        <v>Operasional</v>
      </c>
      <c r="T16" t="str">
        <f>IF(I16="Dana Insentif Fasilitas","Insentif Fasilitas",IF(I16="Biaya Insentif Fasilitas","Insentif Fasilitas",""))</f>
        <v/>
      </c>
      <c r="U16" t="str">
        <f>IF(S16="",T16,S16)</f>
        <v>Operasional</v>
      </c>
      <c r="V16" t="str">
        <f>IF(I16="Biaya Bahan Baku","Belanja",IF(I16="Biaya Operasional","Belanja",IF(I16="Biaya Insentif Fasilitas","Belanja","")))</f>
        <v>Belanja</v>
      </c>
      <c r="W16">
        <f>ROW()</f>
        <v>16</v>
      </c>
    </row>
    <row r="17">
      <c r="A17">
        <f>ROW()</f>
        <v>17</v>
      </c>
      <c r="C17">
        <v>46041</v>
      </c>
      <c r="F17" t="str">
        <v>Pembelian Lampu</v>
      </c>
      <c r="H17">
        <v>17500</v>
      </c>
      <c r="I17" t="str">
        <v>Biaya Operasional</v>
      </c>
      <c r="J17" t="str">
        <v>Petty Cash</v>
      </c>
      <c r="K17" t="str">
        <f>IF(I17="",0,I17)</f>
        <v>Biaya Operasional</v>
      </c>
      <c r="L17">
        <f>IF(H17=0,0,H17)</f>
        <v>17500</v>
      </c>
      <c r="M17">
        <f>IF(G17=0,0,G17)</f>
        <v>0</v>
      </c>
      <c r="N17" t="str">
        <f>IF(J17="","",J17)</f>
        <v>Petty Cash</v>
      </c>
      <c r="O17">
        <f>IF(G17=0,0,G17)</f>
        <v>0</v>
      </c>
      <c r="P17">
        <f>IF(H17=0,0,H17)</f>
        <v>17500</v>
      </c>
      <c r="Q17">
        <f>IF(I17="Biaya Bahan Baku",H17,IF(I17="Biaya Operasional",H17,IF(I17="Biaya Insentif Fasilitas",H17,"")))</f>
        <v>17500</v>
      </c>
      <c r="R17" t="str">
        <f>IF(I17="Dana Bantuan Pemerintah",G17,"")</f>
        <v/>
      </c>
      <c r="S17" t="str">
        <f>IF(I17="Dana Bahan Baku","Bahan Baku",IF(I17="Biaya Bahan Baku","Bahan Baku",IF(I17="Dana Operasional","Operasional",IF(I17="Biaya Operasional","Operasional",""))))</f>
        <v>Operasional</v>
      </c>
      <c r="T17" t="str">
        <f>IF(I17="Dana Insentif Fasilitas","Insentif Fasilitas",IF(I17="Biaya Insentif Fasilitas","Insentif Fasilitas",""))</f>
        <v/>
      </c>
      <c r="U17" t="str">
        <f>IF(S17="",T17,S17)</f>
        <v>Operasional</v>
      </c>
      <c r="V17" t="str">
        <f>IF(I17="Biaya Bahan Baku","Belanja",IF(I17="Biaya Operasional","Belanja",IF(I17="Biaya Insentif Fasilitas","Belanja","")))</f>
        <v>Belanja</v>
      </c>
      <c r="W17">
        <f>ROW()</f>
        <v>17</v>
      </c>
    </row>
    <row r="18">
      <c r="A18">
        <f>ROW()</f>
        <v>18</v>
      </c>
      <c r="C18">
        <v>46041</v>
      </c>
      <c r="F18" t="str">
        <v>Pembelian Paper Box</v>
      </c>
      <c r="H18">
        <v>25000</v>
      </c>
      <c r="I18" t="str">
        <v>Biaya Operasional</v>
      </c>
      <c r="J18" t="str">
        <v>Petty Cash</v>
      </c>
      <c r="K18" t="str">
        <f>IF(I18="",0,I18)</f>
        <v>Biaya Operasional</v>
      </c>
      <c r="L18">
        <f>IF(H18=0,0,H18)</f>
        <v>25000</v>
      </c>
      <c r="M18">
        <f>IF(G18=0,0,G18)</f>
        <v>0</v>
      </c>
      <c r="N18" t="str">
        <f>IF(J18="","",J18)</f>
        <v>Petty Cash</v>
      </c>
      <c r="O18">
        <f>IF(G18=0,0,G18)</f>
        <v>0</v>
      </c>
      <c r="P18">
        <f>IF(H18=0,0,H18)</f>
        <v>25000</v>
      </c>
      <c r="Q18">
        <f>IF(I18="Biaya Bahan Baku",H18,IF(I18="Biaya Operasional",H18,IF(I18="Biaya Insentif Fasilitas",H18,"")))</f>
        <v>25000</v>
      </c>
      <c r="R18" t="str">
        <f>IF(I18="Dana Bantuan Pemerintah",G18,"")</f>
        <v/>
      </c>
      <c r="S18" t="str">
        <f>IF(I18="Dana Bahan Baku","Bahan Baku",IF(I18="Biaya Bahan Baku","Bahan Baku",IF(I18="Dana Operasional","Operasional",IF(I18="Biaya Operasional","Operasional",""))))</f>
        <v>Operasional</v>
      </c>
      <c r="T18" t="str">
        <f>IF(I18="Dana Insentif Fasilitas","Insentif Fasilitas",IF(I18="Biaya Insentif Fasilitas","Insentif Fasilitas",""))</f>
        <v/>
      </c>
      <c r="U18" t="str">
        <f>IF(S18="",T18,S18)</f>
        <v>Operasional</v>
      </c>
      <c r="V18" t="str">
        <f>IF(I18="Biaya Bahan Baku","Belanja",IF(I18="Biaya Operasional","Belanja",IF(I18="Biaya Insentif Fasilitas","Belanja","")))</f>
        <v>Belanja</v>
      </c>
      <c r="W18">
        <f>ROW()</f>
        <v>18</v>
      </c>
    </row>
    <row r="19">
      <c r="A19">
        <f>ROW()</f>
        <v>19</v>
      </c>
      <c r="C19">
        <v>46041</v>
      </c>
      <c r="F19" t="str">
        <v>Pembelian Sendok Plastik</v>
      </c>
      <c r="H19">
        <v>15000</v>
      </c>
      <c r="I19" t="str">
        <v>Biaya Operasional</v>
      </c>
      <c r="J19" t="str">
        <v>Petty Cash</v>
      </c>
      <c r="K19" t="str">
        <f>IF(I19="",0,I19)</f>
        <v>Biaya Operasional</v>
      </c>
      <c r="L19">
        <f>IF(H19=0,0,H19)</f>
        <v>15000</v>
      </c>
      <c r="M19">
        <f>IF(G19=0,0,G19)</f>
        <v>0</v>
      </c>
      <c r="N19" t="str">
        <f>IF(J19="","",J19)</f>
        <v>Petty Cash</v>
      </c>
      <c r="O19">
        <f>IF(G19=0,0,G19)</f>
        <v>0</v>
      </c>
      <c r="P19">
        <f>IF(H19=0,0,H19)</f>
        <v>15000</v>
      </c>
      <c r="Q19">
        <f>IF(I19="Biaya Bahan Baku",H19,IF(I19="Biaya Operasional",H19,IF(I19="Biaya Insentif Fasilitas",H19,"")))</f>
        <v>15000</v>
      </c>
      <c r="R19" t="str">
        <f>IF(I19="Dana Bantuan Pemerintah",G19,"")</f>
        <v/>
      </c>
      <c r="S19" t="str">
        <f>IF(I19="Dana Bahan Baku","Bahan Baku",IF(I19="Biaya Bahan Baku","Bahan Baku",IF(I19="Dana Operasional","Operasional",IF(I19="Biaya Operasional","Operasional",""))))</f>
        <v>Operasional</v>
      </c>
      <c r="T19" t="str">
        <f>IF(I19="Dana Insentif Fasilitas","Insentif Fasilitas",IF(I19="Biaya Insentif Fasilitas","Insentif Fasilitas",""))</f>
        <v/>
      </c>
      <c r="U19" t="str">
        <f>IF(S19="",T19,S19)</f>
        <v>Operasional</v>
      </c>
      <c r="V19" t="str">
        <f>IF(I19="Biaya Bahan Baku","Belanja",IF(I19="Biaya Operasional","Belanja",IF(I19="Biaya Insentif Fasilitas","Belanja","")))</f>
        <v>Belanja</v>
      </c>
      <c r="W19">
        <f>ROW()</f>
        <v>19</v>
      </c>
    </row>
    <row r="20">
      <c r="A20">
        <f>ROW()</f>
        <v>20</v>
      </c>
      <c r="C20">
        <v>46041</v>
      </c>
      <c r="F20" t="str">
        <v>Pembelian Case Flat Nomor</v>
      </c>
      <c r="H20">
        <v>60000</v>
      </c>
      <c r="I20" t="str">
        <v>Biaya Operasional</v>
      </c>
      <c r="J20" t="str">
        <v>Petty Cash</v>
      </c>
      <c r="K20" t="str">
        <f>IF(I20="",0,I20)</f>
        <v>Biaya Operasional</v>
      </c>
      <c r="L20">
        <f>IF(H20=0,0,H20)</f>
        <v>60000</v>
      </c>
      <c r="M20">
        <f>IF(G20=0,0,G20)</f>
        <v>0</v>
      </c>
      <c r="N20" t="str">
        <f>IF(J20="","",J20)</f>
        <v>Petty Cash</v>
      </c>
      <c r="O20">
        <f>IF(G20=0,0,G20)</f>
        <v>0</v>
      </c>
      <c r="P20">
        <f>IF(H20=0,0,H20)</f>
        <v>60000</v>
      </c>
      <c r="Q20">
        <f>IF(I20="Biaya Bahan Baku",H20,IF(I20="Biaya Operasional",H20,IF(I20="Biaya Insentif Fasilitas",H20,"")))</f>
        <v>60000</v>
      </c>
      <c r="R20" t="str">
        <f>IF(I20="Dana Bantuan Pemerintah",G20,"")</f>
        <v/>
      </c>
      <c r="S20" t="str">
        <f>IF(I20="Dana Bahan Baku","Bahan Baku",IF(I20="Biaya Bahan Baku","Bahan Baku",IF(I20="Dana Operasional","Operasional",IF(I20="Biaya Operasional","Operasional",""))))</f>
        <v>Operasional</v>
      </c>
      <c r="T20" t="str">
        <f>IF(I20="Dana Insentif Fasilitas","Insentif Fasilitas",IF(I20="Biaya Insentif Fasilitas","Insentif Fasilitas",""))</f>
        <v/>
      </c>
      <c r="U20" t="str">
        <f>IF(S20="",T20,S20)</f>
        <v>Operasional</v>
      </c>
      <c r="V20" t="str">
        <f>IF(I20="Biaya Bahan Baku","Belanja",IF(I20="Biaya Operasional","Belanja",IF(I20="Biaya Insentif Fasilitas","Belanja","")))</f>
        <v>Belanja</v>
      </c>
      <c r="W20">
        <f>ROW()</f>
        <v>20</v>
      </c>
    </row>
    <row r="21">
      <c r="A21">
        <f>ROW()</f>
        <v>21</v>
      </c>
      <c r="C21">
        <v>46041</v>
      </c>
      <c r="F21" t="str">
        <v>Pembelian Bensin SPBU Gunungjaya</v>
      </c>
      <c r="H21">
        <v>43000</v>
      </c>
      <c r="I21" t="str">
        <v>Biaya Operasional</v>
      </c>
      <c r="J21" t="str">
        <v>Petty Cash</v>
      </c>
      <c r="K21" t="str">
        <f>IF(I21="",0,I21)</f>
        <v>Biaya Operasional</v>
      </c>
      <c r="L21">
        <f>IF(H21=0,0,H21)</f>
        <v>43000</v>
      </c>
      <c r="M21">
        <f>IF(G21=0,0,G21)</f>
        <v>0</v>
      </c>
      <c r="N21" t="str">
        <f>IF(J21="","",J21)</f>
        <v>Petty Cash</v>
      </c>
      <c r="O21">
        <f>IF(G21=0,0,G21)</f>
        <v>0</v>
      </c>
      <c r="P21">
        <f>IF(H21=0,0,H21)</f>
        <v>43000</v>
      </c>
      <c r="Q21">
        <f>IF(I21="Biaya Bahan Baku",H21,IF(I21="Biaya Operasional",H21,IF(I21="Biaya Insentif Fasilitas",H21,"")))</f>
        <v>43000</v>
      </c>
      <c r="R21" t="str">
        <f>IF(I21="Dana Bantuan Pemerintah",G21,"")</f>
        <v/>
      </c>
      <c r="S21" t="str">
        <f>IF(I21="Dana Bahan Baku","Bahan Baku",IF(I21="Biaya Bahan Baku","Bahan Baku",IF(I21="Dana Operasional","Operasional",IF(I21="Biaya Operasional","Operasional",""))))</f>
        <v>Operasional</v>
      </c>
      <c r="T21" t="str">
        <f>IF(I21="Dana Insentif Fasilitas","Insentif Fasilitas",IF(I21="Biaya Insentif Fasilitas","Insentif Fasilitas",""))</f>
        <v/>
      </c>
      <c r="U21" t="str">
        <f>IF(S21="",T21,S21)</f>
        <v>Operasional</v>
      </c>
      <c r="V21" t="str">
        <f>IF(I21="Biaya Bahan Baku","Belanja",IF(I21="Biaya Operasional","Belanja",IF(I21="Biaya Insentif Fasilitas","Belanja","")))</f>
        <v>Belanja</v>
      </c>
      <c r="W21">
        <f>ROW()</f>
        <v>21</v>
      </c>
    </row>
    <row r="22">
      <c r="A22">
        <f>ROW()</f>
        <v>22</v>
      </c>
      <c r="C22">
        <v>46041</v>
      </c>
      <c r="F22" t="str">
        <v>Pembelian Bensin POM Mini</v>
      </c>
      <c r="H22">
        <v>13000</v>
      </c>
      <c r="I22" t="str">
        <v>Biaya Operasional</v>
      </c>
      <c r="J22" t="str">
        <v>Petty Cash</v>
      </c>
      <c r="K22" t="str">
        <f>IF(I22="",0,I22)</f>
        <v>Biaya Operasional</v>
      </c>
      <c r="L22">
        <f>IF(H22=0,0,H22)</f>
        <v>13000</v>
      </c>
      <c r="M22">
        <f>IF(G22=0,0,G22)</f>
        <v>0</v>
      </c>
      <c r="N22" t="str">
        <f>IF(J22="","",J22)</f>
        <v>Petty Cash</v>
      </c>
      <c r="O22">
        <f>IF(G22=0,0,G22)</f>
        <v>0</v>
      </c>
      <c r="P22">
        <f>IF(H22=0,0,H22)</f>
        <v>13000</v>
      </c>
      <c r="Q22">
        <f>IF(I22="Biaya Bahan Baku",H22,IF(I22="Biaya Operasional",H22,IF(I22="Biaya Insentif Fasilitas",H22,"")))</f>
        <v>13000</v>
      </c>
      <c r="R22" t="str">
        <f>IF(I22="Dana Bantuan Pemerintah",G22,"")</f>
        <v/>
      </c>
      <c r="S22" t="str">
        <f>IF(I22="Dana Bahan Baku","Bahan Baku",IF(I22="Biaya Bahan Baku","Bahan Baku",IF(I22="Dana Operasional","Operasional",IF(I22="Biaya Operasional","Operasional",""))))</f>
        <v>Operasional</v>
      </c>
      <c r="T22" t="str">
        <f>IF(I22="Dana Insentif Fasilitas","Insentif Fasilitas",IF(I22="Biaya Insentif Fasilitas","Insentif Fasilitas",""))</f>
        <v/>
      </c>
      <c r="U22" t="str">
        <f>IF(S22="",T22,S22)</f>
        <v>Operasional</v>
      </c>
      <c r="V22" t="str">
        <f>IF(I22="Biaya Bahan Baku","Belanja",IF(I22="Biaya Operasional","Belanja",IF(I22="Biaya Insentif Fasilitas","Belanja","")))</f>
        <v>Belanja</v>
      </c>
      <c r="W22">
        <f>ROW()</f>
        <v>22</v>
      </c>
    </row>
    <row r="23">
      <c r="A23">
        <f>ROW()</f>
        <v>23</v>
      </c>
      <c r="C23">
        <v>46041</v>
      </c>
      <c r="F23" t="str">
        <v>Pembelian Sepatu Bot 2 Pasang</v>
      </c>
      <c r="H23">
        <v>130000</v>
      </c>
      <c r="I23" t="str">
        <v>Biaya Operasional</v>
      </c>
      <c r="J23" t="str">
        <v>Petty Cash</v>
      </c>
      <c r="K23" t="str">
        <f>IF(I23="",0,I23)</f>
        <v>Biaya Operasional</v>
      </c>
      <c r="L23">
        <f>IF(H23=0,0,H23)</f>
        <v>130000</v>
      </c>
      <c r="M23">
        <f>IF(G23=0,0,G23)</f>
        <v>0</v>
      </c>
      <c r="N23" t="str">
        <f>IF(J23="","",J23)</f>
        <v>Petty Cash</v>
      </c>
      <c r="O23">
        <f>IF(G23=0,0,G23)</f>
        <v>0</v>
      </c>
      <c r="P23">
        <f>IF(H23=0,0,H23)</f>
        <v>130000</v>
      </c>
      <c r="Q23">
        <f>IF(I23="Biaya Bahan Baku",H23,IF(I23="Biaya Operasional",H23,IF(I23="Biaya Insentif Fasilitas",H23,"")))</f>
        <v>130000</v>
      </c>
      <c r="R23" t="str">
        <f>IF(I23="Dana Bantuan Pemerintah",G23,"")</f>
        <v/>
      </c>
      <c r="S23" t="str">
        <f>IF(I23="Dana Bahan Baku","Bahan Baku",IF(I23="Biaya Bahan Baku","Bahan Baku",IF(I23="Dana Operasional","Operasional",IF(I23="Biaya Operasional","Operasional",""))))</f>
        <v>Operasional</v>
      </c>
      <c r="T23" t="str">
        <f>IF(I23="Dana Insentif Fasilitas","Insentif Fasilitas",IF(I23="Biaya Insentif Fasilitas","Insentif Fasilitas",""))</f>
        <v/>
      </c>
      <c r="U23" t="str">
        <f>IF(S23="",T23,S23)</f>
        <v>Operasional</v>
      </c>
      <c r="V23" t="str">
        <f>IF(I23="Biaya Bahan Baku","Belanja",IF(I23="Biaya Operasional","Belanja",IF(I23="Biaya Insentif Fasilitas","Belanja","")))</f>
        <v>Belanja</v>
      </c>
      <c r="W23">
        <f>ROW()</f>
        <v>23</v>
      </c>
    </row>
    <row r="24">
      <c r="A24">
        <f>ROW()</f>
        <v>24</v>
      </c>
      <c r="C24">
        <v>46042</v>
      </c>
      <c r="F24" t="str">
        <v>Pembelian Bensin SPBU Gunungjaya</v>
      </c>
      <c r="H24">
        <v>455592</v>
      </c>
      <c r="I24" t="str">
        <v>Biaya Operasional</v>
      </c>
      <c r="J24" t="str">
        <v>Petty Cash</v>
      </c>
      <c r="K24" t="str">
        <f>IF(I24="",0,I24)</f>
        <v>Biaya Operasional</v>
      </c>
      <c r="L24">
        <f>IF(H24=0,0,H24)</f>
        <v>455592</v>
      </c>
      <c r="M24">
        <f>IF(G24=0,0,G24)</f>
        <v>0</v>
      </c>
      <c r="N24" t="str">
        <f>IF(J24="","",J24)</f>
        <v>Petty Cash</v>
      </c>
      <c r="O24">
        <f>IF(G24=0,0,G24)</f>
        <v>0</v>
      </c>
      <c r="P24">
        <f>IF(H24=0,0,H24)</f>
        <v>455592</v>
      </c>
      <c r="Q24">
        <f>IF(I24="Biaya Bahan Baku",H24,IF(I24="Biaya Operasional",H24,IF(I24="Biaya Insentif Fasilitas",H24,"")))</f>
        <v>455592</v>
      </c>
      <c r="R24" t="str">
        <f>IF(I24="Dana Bantuan Pemerintah",G24,"")</f>
        <v/>
      </c>
      <c r="S24" t="str">
        <f>IF(I24="Dana Bahan Baku","Bahan Baku",IF(I24="Biaya Bahan Baku","Bahan Baku",IF(I24="Dana Operasional","Operasional",IF(I24="Biaya Operasional","Operasional",""))))</f>
        <v>Operasional</v>
      </c>
      <c r="T24" t="str">
        <f>IF(I24="Dana Insentif Fasilitas","Insentif Fasilitas",IF(I24="Biaya Insentif Fasilitas","Insentif Fasilitas",""))</f>
        <v/>
      </c>
      <c r="U24" t="str">
        <f>IF(S24="",T24,S24)</f>
        <v>Operasional</v>
      </c>
      <c r="V24" t="str">
        <f>IF(I24="Biaya Bahan Baku","Belanja",IF(I24="Biaya Operasional","Belanja",IF(I24="Biaya Insentif Fasilitas","Belanja","")))</f>
        <v>Belanja</v>
      </c>
      <c r="W24">
        <f>ROW()</f>
        <v>24</v>
      </c>
    </row>
    <row r="25">
      <c r="A25">
        <f>ROW()</f>
        <v>25</v>
      </c>
      <c r="C25">
        <v>46042</v>
      </c>
      <c r="F25" t="str">
        <v>Pembelian Bensin POM Mini</v>
      </c>
      <c r="H25">
        <v>13000</v>
      </c>
      <c r="I25" t="str">
        <v>Biaya Operasional</v>
      </c>
      <c r="J25" t="str">
        <v>Petty Cash</v>
      </c>
      <c r="K25" t="str">
        <f>IF(I25="",0,I25)</f>
        <v>Biaya Operasional</v>
      </c>
      <c r="L25">
        <f>IF(H25=0,0,H25)</f>
        <v>13000</v>
      </c>
      <c r="M25">
        <f>IF(G25=0,0,G25)</f>
        <v>0</v>
      </c>
      <c r="N25" t="str">
        <f>IF(J25="","",J25)</f>
        <v>Petty Cash</v>
      </c>
      <c r="O25">
        <f>IF(G25=0,0,G25)</f>
        <v>0</v>
      </c>
      <c r="P25">
        <f>IF(H25=0,0,H25)</f>
        <v>13000</v>
      </c>
      <c r="Q25">
        <f>IF(I25="Biaya Bahan Baku",H25,IF(I25="Biaya Operasional",H25,IF(I25="Biaya Insentif Fasilitas",H25,"")))</f>
        <v>13000</v>
      </c>
      <c r="R25" t="str">
        <f>IF(I25="Dana Bantuan Pemerintah",G25,"")</f>
        <v/>
      </c>
      <c r="S25" t="str">
        <f>IF(I25="Dana Bahan Baku","Bahan Baku",IF(I25="Biaya Bahan Baku","Bahan Baku",IF(I25="Dana Operasional","Operasional",IF(I25="Biaya Operasional","Operasional",""))))</f>
        <v>Operasional</v>
      </c>
      <c r="T25" t="str">
        <f>IF(I25="Dana Insentif Fasilitas","Insentif Fasilitas",IF(I25="Biaya Insentif Fasilitas","Insentif Fasilitas",""))</f>
        <v/>
      </c>
      <c r="U25" t="str">
        <f>IF(S25="",T25,S25)</f>
        <v>Operasional</v>
      </c>
      <c r="V25" t="str">
        <f>IF(I25="Biaya Bahan Baku","Belanja",IF(I25="Biaya Operasional","Belanja",IF(I25="Biaya Insentif Fasilitas","Belanja","")))</f>
        <v>Belanja</v>
      </c>
      <c r="W25">
        <f>ROW()</f>
        <v>25</v>
      </c>
    </row>
    <row r="26">
      <c r="A26">
        <f>ROW()</f>
        <v>26</v>
      </c>
      <c r="C26">
        <v>46042</v>
      </c>
      <c r="E26">
        <v>694742</v>
      </c>
      <c r="F26" t="str">
        <v>Pembelian Roti Abon</v>
      </c>
      <c r="H26">
        <v>2970000</v>
      </c>
      <c r="I26" t="str">
        <v>Biaya Bahan Baku</v>
      </c>
      <c r="J26" t="str">
        <v>Kas di Bank</v>
      </c>
      <c r="K26" t="str">
        <f>IF(I26="",0,I26)</f>
        <v>Biaya Bahan Baku</v>
      </c>
      <c r="L26">
        <f>IF(H26=0,0,H26)</f>
        <v>2970000</v>
      </c>
      <c r="M26">
        <f>IF(G26=0,0,G26)</f>
        <v>0</v>
      </c>
      <c r="N26" t="str">
        <f>IF(J26="","",J26)</f>
        <v>Kas di Bank</v>
      </c>
      <c r="O26">
        <f>IF(G26=0,0,G26)</f>
        <v>0</v>
      </c>
      <c r="P26">
        <f>IF(H26=0,0,H26)</f>
        <v>2970000</v>
      </c>
      <c r="Q26">
        <f>IF(I26="Biaya Bahan Baku",H26,IF(I26="Biaya Operasional",H26,IF(I26="Biaya Insentif Fasilitas",H26,"")))</f>
        <v>2970000</v>
      </c>
      <c r="R26" t="str">
        <f>IF(I26="Dana Bantuan Pemerintah",G26,"")</f>
        <v/>
      </c>
      <c r="S26" t="str">
        <f>IF(I26="Dana Bahan Baku","Bahan Baku",IF(I26="Biaya Bahan Baku","Bahan Baku",IF(I26="Dana Operasional","Operasional",IF(I26="Biaya Operasional","Operasional",""))))</f>
        <v>Bahan Baku</v>
      </c>
      <c r="T26" t="str">
        <f>IF(I26="Dana Insentif Fasilitas","Insentif Fasilitas",IF(I26="Biaya Insentif Fasilitas","Insentif Fasilitas",""))</f>
        <v/>
      </c>
      <c r="U26" t="str">
        <f>IF(S26="",T26,S26)</f>
        <v>Bahan Baku</v>
      </c>
      <c r="V26" t="str">
        <f>IF(I26="Biaya Bahan Baku","Belanja",IF(I26="Biaya Operasional","Belanja",IF(I26="Biaya Insentif Fasilitas","Belanja","")))</f>
        <v>Belanja</v>
      </c>
      <c r="W26">
        <f>ROW()</f>
        <v>26</v>
      </c>
    </row>
    <row r="27">
      <c r="A27">
        <f>ROW()</f>
        <v>27</v>
      </c>
      <c r="C27">
        <v>46042</v>
      </c>
      <c r="E27">
        <v>694742</v>
      </c>
      <c r="F27" t="str">
        <v>Biaya Administrasi</v>
      </c>
      <c r="H27">
        <v>6500</v>
      </c>
      <c r="I27" t="str">
        <v>Biaya Bahan Baku</v>
      </c>
      <c r="J27" t="str">
        <v>Kas di Bank</v>
      </c>
      <c r="K27" t="str">
        <f>IF(I27="",0,I27)</f>
        <v>Biaya Bahan Baku</v>
      </c>
      <c r="L27">
        <f>IF(H27=0,0,H27)</f>
        <v>6500</v>
      </c>
      <c r="M27">
        <f>IF(G27=0,0,G27)</f>
        <v>0</v>
      </c>
      <c r="N27" t="str">
        <f>IF(J27="","",J27)</f>
        <v>Kas di Bank</v>
      </c>
      <c r="O27">
        <f>IF(G27=0,0,G27)</f>
        <v>0</v>
      </c>
      <c r="P27">
        <f>IF(H27=0,0,H27)</f>
        <v>6500</v>
      </c>
      <c r="Q27">
        <f>IF(I27="Biaya Bahan Baku",H27,IF(I27="Biaya Operasional",H27,IF(I27="Biaya Insentif Fasilitas",H27,"")))</f>
        <v>6500</v>
      </c>
      <c r="R27" t="str">
        <f>IF(I27="Dana Bantuan Pemerintah",G27,"")</f>
        <v/>
      </c>
      <c r="S27" t="str">
        <f>IF(I27="Dana Bahan Baku","Bahan Baku",IF(I27="Biaya Bahan Baku","Bahan Baku",IF(I27="Dana Operasional","Operasional",IF(I27="Biaya Operasional","Operasional",""))))</f>
        <v>Bahan Baku</v>
      </c>
      <c r="T27" t="str">
        <f>IF(I27="Dana Insentif Fasilitas","Insentif Fasilitas",IF(I27="Biaya Insentif Fasilitas","Insentif Fasilitas",""))</f>
        <v/>
      </c>
      <c r="U27" t="str">
        <f>IF(S27="",T27,S27)</f>
        <v>Bahan Baku</v>
      </c>
      <c r="V27" t="str">
        <f>IF(I27="Biaya Bahan Baku","Belanja",IF(I27="Biaya Operasional","Belanja",IF(I27="Biaya Insentif Fasilitas","Belanja","")))</f>
        <v>Belanja</v>
      </c>
      <c r="W27">
        <f>ROW()</f>
        <v>27</v>
      </c>
    </row>
    <row r="28">
      <c r="A28">
        <f>ROW()</f>
        <v>28</v>
      </c>
      <c r="C28">
        <v>46042</v>
      </c>
      <c r="E28">
        <v>694752</v>
      </c>
      <c r="F28" t="str">
        <v>Pembelian Tali Rapia</v>
      </c>
      <c r="H28">
        <v>600000</v>
      </c>
      <c r="I28" t="str">
        <v>Biaya Operasional</v>
      </c>
      <c r="J28" t="str">
        <v>Kas di Bank</v>
      </c>
      <c r="K28" t="str">
        <f>IF(I28="",0,I28)</f>
        <v>Biaya Operasional</v>
      </c>
      <c r="L28">
        <f>IF(H28=0,0,H28)</f>
        <v>600000</v>
      </c>
      <c r="M28">
        <f>IF(G28=0,0,G28)</f>
        <v>0</v>
      </c>
      <c r="N28" t="str">
        <f>IF(J28="","",J28)</f>
        <v>Kas di Bank</v>
      </c>
      <c r="O28">
        <f>IF(G28=0,0,G28)</f>
        <v>0</v>
      </c>
      <c r="P28">
        <f>IF(H28=0,0,H28)</f>
        <v>600000</v>
      </c>
      <c r="Q28">
        <f>IF(I28="Biaya Bahan Baku",H28,IF(I28="Biaya Operasional",H28,IF(I28="Biaya Insentif Fasilitas",H28,"")))</f>
        <v>600000</v>
      </c>
      <c r="R28" t="str">
        <f>IF(I28="Dana Bantuan Pemerintah",G28,"")</f>
        <v/>
      </c>
      <c r="S28" t="str">
        <f>IF(I28="Dana Bahan Baku","Bahan Baku",IF(I28="Biaya Bahan Baku","Bahan Baku",IF(I28="Dana Operasional","Operasional",IF(I28="Biaya Operasional","Operasional",""))))</f>
        <v>Operasional</v>
      </c>
      <c r="T28" t="str">
        <f>IF(I28="Dana Insentif Fasilitas","Insentif Fasilitas",IF(I28="Biaya Insentif Fasilitas","Insentif Fasilitas",""))</f>
        <v/>
      </c>
      <c r="U28" t="str">
        <f>IF(S28="",T28,S28)</f>
        <v>Operasional</v>
      </c>
      <c r="V28" t="str">
        <f>IF(I28="Biaya Bahan Baku","Belanja",IF(I28="Biaya Operasional","Belanja",IF(I28="Biaya Insentif Fasilitas","Belanja","")))</f>
        <v>Belanja</v>
      </c>
      <c r="W28">
        <f>ROW()</f>
        <v>28</v>
      </c>
    </row>
    <row r="29">
      <c r="A29">
        <f>ROW()</f>
        <v>29</v>
      </c>
      <c r="C29">
        <v>46042</v>
      </c>
      <c r="E29">
        <v>694752</v>
      </c>
      <c r="F29" t="str">
        <v>Biaya Administrasi</v>
      </c>
      <c r="H29">
        <v>6500</v>
      </c>
      <c r="I29" t="str">
        <v>Biaya Operasional</v>
      </c>
      <c r="J29" t="str">
        <v>Kas di Bank</v>
      </c>
      <c r="K29" t="str">
        <f>IF(I29="",0,I29)</f>
        <v>Biaya Operasional</v>
      </c>
      <c r="L29">
        <f>IF(H29=0,0,H29)</f>
        <v>6500</v>
      </c>
      <c r="M29">
        <f>IF(G29=0,0,G29)</f>
        <v>0</v>
      </c>
      <c r="N29" t="str">
        <f>IF(J29="","",J29)</f>
        <v>Kas di Bank</v>
      </c>
      <c r="O29">
        <f>IF(G29=0,0,G29)</f>
        <v>0</v>
      </c>
      <c r="P29">
        <f>IF(H29=0,0,H29)</f>
        <v>6500</v>
      </c>
      <c r="Q29">
        <f>IF(I29="Biaya Bahan Baku",H29,IF(I29="Biaya Operasional",H29,IF(I29="Biaya Insentif Fasilitas",H29,"")))</f>
        <v>6500</v>
      </c>
      <c r="R29" t="str">
        <f>IF(I29="Dana Bantuan Pemerintah",G29,"")</f>
        <v/>
      </c>
      <c r="S29" t="str">
        <f>IF(I29="Dana Bahan Baku","Bahan Baku",IF(I29="Biaya Bahan Baku","Bahan Baku",IF(I29="Dana Operasional","Operasional",IF(I29="Biaya Operasional","Operasional",""))))</f>
        <v>Operasional</v>
      </c>
      <c r="T29" t="str">
        <f>IF(I29="Dana Insentif Fasilitas","Insentif Fasilitas",IF(I29="Biaya Insentif Fasilitas","Insentif Fasilitas",""))</f>
        <v/>
      </c>
      <c r="U29" t="str">
        <f>IF(S29="",T29,S29)</f>
        <v>Operasional</v>
      </c>
      <c r="V29" t="str">
        <f>IF(I29="Biaya Bahan Baku","Belanja",IF(I29="Biaya Operasional","Belanja",IF(I29="Biaya Insentif Fasilitas","Belanja","")))</f>
        <v>Belanja</v>
      </c>
      <c r="W29">
        <f>ROW()</f>
        <v>29</v>
      </c>
    </row>
    <row r="30">
      <c r="A30">
        <f>ROW()</f>
        <v>30</v>
      </c>
      <c r="C30">
        <v>46042</v>
      </c>
      <c r="E30">
        <v>694748</v>
      </c>
      <c r="F30" t="str">
        <v>Pembelian Telur</v>
      </c>
      <c r="H30">
        <v>14790000</v>
      </c>
      <c r="I30" t="str">
        <v>Biaya Bahan Baku</v>
      </c>
      <c r="J30" t="str">
        <v>Kas di Bank</v>
      </c>
      <c r="K30" t="str">
        <f>IF(I30="",0,I30)</f>
        <v>Biaya Bahan Baku</v>
      </c>
      <c r="L30">
        <f>IF(H30=0,0,H30)</f>
        <v>14790000</v>
      </c>
      <c r="M30">
        <f>IF(G30=0,0,G30)</f>
        <v>0</v>
      </c>
      <c r="N30" t="str">
        <f>IF(J30="","",J30)</f>
        <v>Kas di Bank</v>
      </c>
      <c r="O30">
        <f>IF(G30=0,0,G30)</f>
        <v>0</v>
      </c>
      <c r="P30">
        <f>IF(H30=0,0,H30)</f>
        <v>14790000</v>
      </c>
      <c r="Q30">
        <f>IF(I30="Biaya Bahan Baku",H30,IF(I30="Biaya Operasional",H30,IF(I30="Biaya Insentif Fasilitas",H30,"")))</f>
        <v>14790000</v>
      </c>
      <c r="R30" t="str">
        <f>IF(I30="Dana Bantuan Pemerintah",G30,"")</f>
        <v/>
      </c>
      <c r="S30" t="str">
        <f>IF(I30="Dana Bahan Baku","Bahan Baku",IF(I30="Biaya Bahan Baku","Bahan Baku",IF(I30="Dana Operasional","Operasional",IF(I30="Biaya Operasional","Operasional",""))))</f>
        <v>Bahan Baku</v>
      </c>
      <c r="T30" t="str">
        <f>IF(I30="Dana Insentif Fasilitas","Insentif Fasilitas",IF(I30="Biaya Insentif Fasilitas","Insentif Fasilitas",""))</f>
        <v/>
      </c>
      <c r="U30" t="str">
        <f>IF(S30="",T30,S30)</f>
        <v>Bahan Baku</v>
      </c>
      <c r="V30" t="str">
        <f>IF(I30="Biaya Bahan Baku","Belanja",IF(I30="Biaya Operasional","Belanja",IF(I30="Biaya Insentif Fasilitas","Belanja","")))</f>
        <v>Belanja</v>
      </c>
      <c r="W30">
        <f>ROW()</f>
        <v>30</v>
      </c>
    </row>
    <row r="31">
      <c r="A31">
        <f>ROW()</f>
        <v>31</v>
      </c>
      <c r="C31">
        <v>46042</v>
      </c>
      <c r="E31">
        <v>694748</v>
      </c>
      <c r="F31" t="str">
        <v>Biaya Administrasi</v>
      </c>
      <c r="H31">
        <v>6500</v>
      </c>
      <c r="I31" t="str">
        <v>Biaya Bahan Baku</v>
      </c>
      <c r="J31" t="str">
        <v>Kas di Bank</v>
      </c>
      <c r="K31" t="str">
        <f>IF(I31="",0,I31)</f>
        <v>Biaya Bahan Baku</v>
      </c>
      <c r="L31">
        <f>IF(H31=0,0,H31)</f>
        <v>6500</v>
      </c>
      <c r="M31">
        <f>IF(G31=0,0,G31)</f>
        <v>0</v>
      </c>
      <c r="N31" t="str">
        <f>IF(J31="","",J31)</f>
        <v>Kas di Bank</v>
      </c>
      <c r="O31">
        <f>IF(G31=0,0,G31)</f>
        <v>0</v>
      </c>
      <c r="P31">
        <f>IF(H31=0,0,H31)</f>
        <v>6500</v>
      </c>
      <c r="Q31">
        <f>IF(I31="Biaya Bahan Baku",H31,IF(I31="Biaya Operasional",H31,IF(I31="Biaya Insentif Fasilitas",H31,"")))</f>
        <v>6500</v>
      </c>
      <c r="R31" t="str">
        <f>IF(I31="Dana Bantuan Pemerintah",G31,"")</f>
        <v/>
      </c>
      <c r="S31" t="str">
        <f>IF(I31="Dana Bahan Baku","Bahan Baku",IF(I31="Biaya Bahan Baku","Bahan Baku",IF(I31="Dana Operasional","Operasional",IF(I31="Biaya Operasional","Operasional",""))))</f>
        <v>Bahan Baku</v>
      </c>
      <c r="T31" t="str">
        <f>IF(I31="Dana Insentif Fasilitas","Insentif Fasilitas",IF(I31="Biaya Insentif Fasilitas","Insentif Fasilitas",""))</f>
        <v/>
      </c>
      <c r="U31" t="str">
        <f>IF(S31="",T31,S31)</f>
        <v>Bahan Baku</v>
      </c>
      <c r="V31" t="str">
        <f>IF(I31="Biaya Bahan Baku","Belanja",IF(I31="Biaya Operasional","Belanja",IF(I31="Biaya Insentif Fasilitas","Belanja","")))</f>
        <v>Belanja</v>
      </c>
      <c r="W31">
        <f>ROW()</f>
        <v>31</v>
      </c>
    </row>
    <row r="32">
      <c r="A32">
        <f>ROW()</f>
        <v>32</v>
      </c>
      <c r="C32">
        <v>46042</v>
      </c>
      <c r="E32">
        <v>694946</v>
      </c>
      <c r="F32" t="str">
        <v>Pembelian Aqua Galon</v>
      </c>
      <c r="H32">
        <v>600000</v>
      </c>
      <c r="I32" t="str">
        <v>Biaya Operasional</v>
      </c>
      <c r="J32" t="str">
        <v>Kas di Bank</v>
      </c>
      <c r="K32" t="str">
        <f>IF(I32="",0,I32)</f>
        <v>Biaya Operasional</v>
      </c>
      <c r="L32">
        <f>IF(H32=0,0,H32)</f>
        <v>600000</v>
      </c>
      <c r="M32">
        <f>IF(G32=0,0,G32)</f>
        <v>0</v>
      </c>
      <c r="N32" t="str">
        <f>IF(J32="","",J32)</f>
        <v>Kas di Bank</v>
      </c>
      <c r="O32">
        <f>IF(G32=0,0,G32)</f>
        <v>0</v>
      </c>
      <c r="P32">
        <f>IF(H32=0,0,H32)</f>
        <v>600000</v>
      </c>
      <c r="Q32">
        <f>IF(I32="Biaya Bahan Baku",H32,IF(I32="Biaya Operasional",H32,IF(I32="Biaya Insentif Fasilitas",H32,"")))</f>
        <v>600000</v>
      </c>
      <c r="R32" t="str">
        <f>IF(I32="Dana Bantuan Pemerintah",G32,"")</f>
        <v/>
      </c>
      <c r="S32" t="str">
        <f>IF(I32="Dana Bahan Baku","Bahan Baku",IF(I32="Biaya Bahan Baku","Bahan Baku",IF(I32="Dana Operasional","Operasional",IF(I32="Biaya Operasional","Operasional",""))))</f>
        <v>Operasional</v>
      </c>
      <c r="T32" t="str">
        <f>IF(I32="Dana Insentif Fasilitas","Insentif Fasilitas",IF(I32="Biaya Insentif Fasilitas","Insentif Fasilitas",""))</f>
        <v/>
      </c>
      <c r="U32" t="str">
        <f>IF(S32="",T32,S32)</f>
        <v>Operasional</v>
      </c>
      <c r="V32" t="str">
        <f>IF(I32="Biaya Bahan Baku","Belanja",IF(I32="Biaya Operasional","Belanja",IF(I32="Biaya Insentif Fasilitas","Belanja","")))</f>
        <v>Belanja</v>
      </c>
      <c r="W32">
        <f>ROW()</f>
        <v>32</v>
      </c>
    </row>
    <row r="33">
      <c r="A33">
        <f>ROW()</f>
        <v>33</v>
      </c>
      <c r="C33">
        <v>46042</v>
      </c>
      <c r="E33">
        <v>694946</v>
      </c>
      <c r="F33" t="str">
        <v>Biaya Administrasi</v>
      </c>
      <c r="H33">
        <v>6500</v>
      </c>
      <c r="I33" t="str">
        <v>Biaya Operasional</v>
      </c>
      <c r="J33" t="str">
        <v>Kas di Bank</v>
      </c>
      <c r="K33" t="str">
        <f>IF(I33="",0,I33)</f>
        <v>Biaya Operasional</v>
      </c>
      <c r="L33">
        <f>IF(H33=0,0,H33)</f>
        <v>6500</v>
      </c>
      <c r="M33">
        <f>IF(G33=0,0,G33)</f>
        <v>0</v>
      </c>
      <c r="N33" t="str">
        <f>IF(J33="","",J33)</f>
        <v>Kas di Bank</v>
      </c>
      <c r="O33">
        <f>IF(G33=0,0,G33)</f>
        <v>0</v>
      </c>
      <c r="P33">
        <f>IF(H33=0,0,H33)</f>
        <v>6500</v>
      </c>
      <c r="Q33">
        <f>IF(I33="Biaya Bahan Baku",H33,IF(I33="Biaya Operasional",H33,IF(I33="Biaya Insentif Fasilitas",H33,"")))</f>
        <v>6500</v>
      </c>
      <c r="R33" t="str">
        <f>IF(I33="Dana Bantuan Pemerintah",G33,"")</f>
        <v/>
      </c>
      <c r="S33" t="str">
        <f>IF(I33="Dana Bahan Baku","Bahan Baku",IF(I33="Biaya Bahan Baku","Bahan Baku",IF(I33="Dana Operasional","Operasional",IF(I33="Biaya Operasional","Operasional",""))))</f>
        <v>Operasional</v>
      </c>
      <c r="T33" t="str">
        <f>IF(I33="Dana Insentif Fasilitas","Insentif Fasilitas",IF(I33="Biaya Insentif Fasilitas","Insentif Fasilitas",""))</f>
        <v/>
      </c>
      <c r="U33" t="str">
        <f>IF(S33="",T33,S33)</f>
        <v>Operasional</v>
      </c>
      <c r="V33" t="str">
        <f>IF(I33="Biaya Bahan Baku","Belanja",IF(I33="Biaya Operasional","Belanja",IF(I33="Biaya Insentif Fasilitas","Belanja","")))</f>
        <v>Belanja</v>
      </c>
      <c r="W33">
        <f>ROW()</f>
        <v>33</v>
      </c>
    </row>
    <row r="34">
      <c r="A34">
        <f>ROW()</f>
        <v>34</v>
      </c>
      <c r="C34">
        <v>46042</v>
      </c>
      <c r="E34">
        <v>694949</v>
      </c>
      <c r="F34" t="str">
        <v>Pembelian Gas LPG 12Kg</v>
      </c>
      <c r="H34">
        <v>3349000</v>
      </c>
      <c r="I34" t="str">
        <v>Biaya Operasional</v>
      </c>
      <c r="J34" t="str">
        <v>Kas di Bank</v>
      </c>
      <c r="K34" t="str">
        <f>IF(I34="",0,I34)</f>
        <v>Biaya Operasional</v>
      </c>
      <c r="L34">
        <f>IF(H34=0,0,H34)</f>
        <v>3349000</v>
      </c>
      <c r="M34">
        <f>IF(G34=0,0,G34)</f>
        <v>0</v>
      </c>
      <c r="N34" t="str">
        <f>IF(J34="","",J34)</f>
        <v>Kas di Bank</v>
      </c>
      <c r="O34">
        <f>IF(G34=0,0,G34)</f>
        <v>0</v>
      </c>
      <c r="P34">
        <f>IF(H34=0,0,H34)</f>
        <v>3349000</v>
      </c>
      <c r="Q34">
        <f>IF(I34="Biaya Bahan Baku",H34,IF(I34="Biaya Operasional",H34,IF(I34="Biaya Insentif Fasilitas",H34,"")))</f>
        <v>3349000</v>
      </c>
      <c r="R34" t="str">
        <f>IF(I34="Dana Bantuan Pemerintah",G34,"")</f>
        <v/>
      </c>
      <c r="S34" t="str">
        <f>IF(I34="Dana Bahan Baku","Bahan Baku",IF(I34="Biaya Bahan Baku","Bahan Baku",IF(I34="Dana Operasional","Operasional",IF(I34="Biaya Operasional","Operasional",""))))</f>
        <v>Operasional</v>
      </c>
      <c r="T34" t="str">
        <f>IF(I34="Dana Insentif Fasilitas","Insentif Fasilitas",IF(I34="Biaya Insentif Fasilitas","Insentif Fasilitas",""))</f>
        <v/>
      </c>
      <c r="U34" t="str">
        <f>IF(S34="",T34,S34)</f>
        <v>Operasional</v>
      </c>
      <c r="V34" t="str">
        <f>IF(I34="Biaya Bahan Baku","Belanja",IF(I34="Biaya Operasional","Belanja",IF(I34="Biaya Insentif Fasilitas","Belanja","")))</f>
        <v>Belanja</v>
      </c>
      <c r="W34">
        <f>ROW()</f>
        <v>34</v>
      </c>
    </row>
    <row r="35">
      <c r="A35">
        <f>ROW()</f>
        <v>35</v>
      </c>
      <c r="C35">
        <v>46042</v>
      </c>
      <c r="E35">
        <v>694949</v>
      </c>
      <c r="F35" t="str">
        <v>Biaya Administrasi</v>
      </c>
      <c r="H35">
        <v>6500</v>
      </c>
      <c r="I35" t="str">
        <v>Biaya Operasional</v>
      </c>
      <c r="J35" t="str">
        <v>Kas di Bank</v>
      </c>
      <c r="K35" t="str">
        <f>IF(I35="",0,I35)</f>
        <v>Biaya Operasional</v>
      </c>
      <c r="L35">
        <f>IF(H35=0,0,H35)</f>
        <v>6500</v>
      </c>
      <c r="M35">
        <f>IF(G35=0,0,G35)</f>
        <v>0</v>
      </c>
      <c r="N35" t="str">
        <f>IF(J35="","",J35)</f>
        <v>Kas di Bank</v>
      </c>
      <c r="O35">
        <f>IF(G35=0,0,G35)</f>
        <v>0</v>
      </c>
      <c r="P35">
        <f>IF(H35=0,0,H35)</f>
        <v>6500</v>
      </c>
      <c r="Q35">
        <f>IF(I35="Biaya Bahan Baku",H35,IF(I35="Biaya Operasional",H35,IF(I35="Biaya Insentif Fasilitas",H35,"")))</f>
        <v>6500</v>
      </c>
      <c r="R35" t="str">
        <f>IF(I35="Dana Bantuan Pemerintah",G35,"")</f>
        <v/>
      </c>
      <c r="S35" t="str">
        <f>IF(I35="Dana Bahan Baku","Bahan Baku",IF(I35="Biaya Bahan Baku","Bahan Baku",IF(I35="Dana Operasional","Operasional",IF(I35="Biaya Operasional","Operasional",""))))</f>
        <v>Operasional</v>
      </c>
      <c r="T35" t="str">
        <f>IF(I35="Dana Insentif Fasilitas","Insentif Fasilitas",IF(I35="Biaya Insentif Fasilitas","Insentif Fasilitas",""))</f>
        <v/>
      </c>
      <c r="U35" t="str">
        <f>IF(S35="",T35,S35)</f>
        <v>Operasional</v>
      </c>
      <c r="V35" t="str">
        <f>IF(I35="Biaya Bahan Baku","Belanja",IF(I35="Biaya Operasional","Belanja",IF(I35="Biaya Insentif Fasilitas","Belanja","")))</f>
        <v>Belanja</v>
      </c>
      <c r="W35">
        <f>ROW()</f>
        <v>35</v>
      </c>
    </row>
    <row r="36">
      <c r="A36">
        <f>ROW()</f>
        <v>36</v>
      </c>
      <c r="C36">
        <v>46042</v>
      </c>
      <c r="E36">
        <v>705884</v>
      </c>
      <c r="F36" t="str">
        <v>Roti Sobek</v>
      </c>
      <c r="H36">
        <v>3510000</v>
      </c>
      <c r="I36" t="str">
        <v>Biaya Bahan Baku</v>
      </c>
      <c r="J36" t="str">
        <v>Kas di Bank</v>
      </c>
      <c r="K36" t="str">
        <f>IF(I36="",0,I36)</f>
        <v>Biaya Bahan Baku</v>
      </c>
      <c r="L36">
        <f>IF(H36=0,0,H36)</f>
        <v>3510000</v>
      </c>
      <c r="M36">
        <f>IF(G36=0,0,G36)</f>
        <v>0</v>
      </c>
      <c r="N36" t="str">
        <f>IF(J36="","",J36)</f>
        <v>Kas di Bank</v>
      </c>
      <c r="O36">
        <f>IF(G36=0,0,G36)</f>
        <v>0</v>
      </c>
      <c r="P36">
        <f>IF(H36=0,0,H36)</f>
        <v>3510000</v>
      </c>
      <c r="Q36">
        <f>IF(I36="Biaya Bahan Baku",H36,IF(I36="Biaya Operasional",H36,IF(I36="Biaya Insentif Fasilitas",H36,"")))</f>
        <v>3510000</v>
      </c>
      <c r="R36" t="str">
        <f>IF(I36="Dana Bantuan Pemerintah",G36,"")</f>
        <v/>
      </c>
      <c r="S36" t="str">
        <f>IF(I36="Dana Bahan Baku","Bahan Baku",IF(I36="Biaya Bahan Baku","Bahan Baku",IF(I36="Dana Operasional","Operasional",IF(I36="Biaya Operasional","Operasional",""))))</f>
        <v>Bahan Baku</v>
      </c>
      <c r="T36" t="str">
        <f>IF(I36="Dana Insentif Fasilitas","Insentif Fasilitas",IF(I36="Biaya Insentif Fasilitas","Insentif Fasilitas",""))</f>
        <v/>
      </c>
      <c r="U36" t="str">
        <f>IF(S36="",T36,S36)</f>
        <v>Bahan Baku</v>
      </c>
      <c r="V36" t="str">
        <f>IF(I36="Biaya Bahan Baku","Belanja",IF(I36="Biaya Operasional","Belanja",IF(I36="Biaya Insentif Fasilitas","Belanja","")))</f>
        <v>Belanja</v>
      </c>
      <c r="W36">
        <f>ROW()</f>
        <v>36</v>
      </c>
    </row>
    <row r="37">
      <c r="A37">
        <f>ROW()</f>
        <v>37</v>
      </c>
      <c r="C37">
        <v>46042</v>
      </c>
      <c r="E37">
        <v>705884</v>
      </c>
      <c r="F37" t="str">
        <v>Biaya Administrasi</v>
      </c>
      <c r="H37">
        <v>6500</v>
      </c>
      <c r="I37" t="str">
        <v>Biaya Bahan Baku</v>
      </c>
      <c r="J37" t="str">
        <v>Kas di Bank</v>
      </c>
      <c r="K37" t="str">
        <f>IF(I37="",0,I37)</f>
        <v>Biaya Bahan Baku</v>
      </c>
      <c r="L37">
        <f>IF(H37=0,0,H37)</f>
        <v>6500</v>
      </c>
      <c r="M37">
        <f>IF(G37=0,0,G37)</f>
        <v>0</v>
      </c>
      <c r="N37" t="str">
        <f>IF(J37="","",J37)</f>
        <v>Kas di Bank</v>
      </c>
      <c r="O37">
        <f>IF(G37=0,0,G37)</f>
        <v>0</v>
      </c>
      <c r="P37">
        <f>IF(H37=0,0,H37)</f>
        <v>6500</v>
      </c>
      <c r="Q37">
        <f>IF(I37="Biaya Bahan Baku",H37,IF(I37="Biaya Operasional",H37,IF(I37="Biaya Insentif Fasilitas",H37,"")))</f>
        <v>6500</v>
      </c>
      <c r="R37" t="str">
        <f>IF(I37="Dana Bantuan Pemerintah",G37,"")</f>
        <v/>
      </c>
      <c r="S37" t="str">
        <f>IF(I37="Dana Bahan Baku","Bahan Baku",IF(I37="Biaya Bahan Baku","Bahan Baku",IF(I37="Dana Operasional","Operasional",IF(I37="Biaya Operasional","Operasional",""))))</f>
        <v>Bahan Baku</v>
      </c>
      <c r="T37" t="str">
        <f>IF(I37="Dana Insentif Fasilitas","Insentif Fasilitas",IF(I37="Biaya Insentif Fasilitas","Insentif Fasilitas",""))</f>
        <v/>
      </c>
      <c r="U37" t="str">
        <f>IF(S37="",T37,S37)</f>
        <v>Bahan Baku</v>
      </c>
      <c r="V37" t="str">
        <f>IF(I37="Biaya Bahan Baku","Belanja",IF(I37="Biaya Operasional","Belanja",IF(I37="Biaya Insentif Fasilitas","Belanja","")))</f>
        <v>Belanja</v>
      </c>
      <c r="W37">
        <f>ROW()</f>
        <v>37</v>
      </c>
    </row>
    <row r="38">
      <c r="A38">
        <f>ROW()</f>
        <v>38</v>
      </c>
      <c r="C38">
        <v>46043</v>
      </c>
      <c r="F38" t="str">
        <v>Pembelian Bensin POM Mini</v>
      </c>
      <c r="H38">
        <v>13000</v>
      </c>
      <c r="I38" t="str">
        <v>Biaya Operasional</v>
      </c>
      <c r="J38" t="str">
        <v>Petty Cash</v>
      </c>
      <c r="K38" t="str">
        <f>IF(I38="",0,I38)</f>
        <v>Biaya Operasional</v>
      </c>
      <c r="L38">
        <f>IF(H38=0,0,H38)</f>
        <v>13000</v>
      </c>
      <c r="M38">
        <f>IF(G38=0,0,G38)</f>
        <v>0</v>
      </c>
      <c r="N38" t="str">
        <f>IF(J38="","",J38)</f>
        <v>Petty Cash</v>
      </c>
      <c r="O38">
        <f>IF(G38=0,0,G38)</f>
        <v>0</v>
      </c>
      <c r="P38">
        <f>IF(H38=0,0,H38)</f>
        <v>13000</v>
      </c>
      <c r="Q38">
        <f>IF(I38="Biaya Bahan Baku",H38,IF(I38="Biaya Operasional",H38,IF(I38="Biaya Insentif Fasilitas",H38,"")))</f>
        <v>13000</v>
      </c>
      <c r="R38" t="str">
        <f>IF(I38="Dana Bantuan Pemerintah",G38,"")</f>
        <v/>
      </c>
      <c r="S38" t="str">
        <f>IF(I38="Dana Bahan Baku","Bahan Baku",IF(I38="Biaya Bahan Baku","Bahan Baku",IF(I38="Dana Operasional","Operasional",IF(I38="Biaya Operasional","Operasional",""))))</f>
        <v>Operasional</v>
      </c>
      <c r="T38" t="str">
        <f>IF(I38="Dana Insentif Fasilitas","Insentif Fasilitas",IF(I38="Biaya Insentif Fasilitas","Insentif Fasilitas",""))</f>
        <v/>
      </c>
      <c r="U38" t="str">
        <f>IF(S38="",T38,S38)</f>
        <v>Operasional</v>
      </c>
      <c r="V38" t="str">
        <f>IF(I38="Biaya Bahan Baku","Belanja",IF(I38="Biaya Operasional","Belanja",IF(I38="Biaya Insentif Fasilitas","Belanja","")))</f>
        <v>Belanja</v>
      </c>
      <c r="W38">
        <f>ROW()</f>
        <v>38</v>
      </c>
    </row>
    <row r="39">
      <c r="A39">
        <f>ROW()</f>
        <v>39</v>
      </c>
      <c r="C39">
        <v>46043</v>
      </c>
      <c r="F39" t="str">
        <v>Pembelian Token Listrik</v>
      </c>
      <c r="H39">
        <v>503000</v>
      </c>
      <c r="I39" t="str">
        <v>Biaya Operasional</v>
      </c>
      <c r="J39" t="str">
        <v>Petty Cash</v>
      </c>
      <c r="K39" t="str">
        <f>IF(I39="",0,I39)</f>
        <v>Biaya Operasional</v>
      </c>
      <c r="L39">
        <f>IF(H39=0,0,H39)</f>
        <v>503000</v>
      </c>
      <c r="M39">
        <f>IF(G39=0,0,G39)</f>
        <v>0</v>
      </c>
      <c r="N39" t="str">
        <f>IF(J39="","",J39)</f>
        <v>Petty Cash</v>
      </c>
      <c r="O39">
        <f>IF(G39=0,0,G39)</f>
        <v>0</v>
      </c>
      <c r="P39">
        <f>IF(H39=0,0,H39)</f>
        <v>503000</v>
      </c>
      <c r="Q39">
        <f>IF(I39="Biaya Bahan Baku",H39,IF(I39="Biaya Operasional",H39,IF(I39="Biaya Insentif Fasilitas",H39,"")))</f>
        <v>503000</v>
      </c>
      <c r="R39" t="str">
        <f>IF(I39="Dana Bantuan Pemerintah",G39,"")</f>
        <v/>
      </c>
      <c r="S39" t="str">
        <f>IF(I39="Dana Bahan Baku","Bahan Baku",IF(I39="Biaya Bahan Baku","Bahan Baku",IF(I39="Dana Operasional","Operasional",IF(I39="Biaya Operasional","Operasional",""))))</f>
        <v>Operasional</v>
      </c>
      <c r="T39" t="str">
        <f>IF(I39="Dana Insentif Fasilitas","Insentif Fasilitas",IF(I39="Biaya Insentif Fasilitas","Insentif Fasilitas",""))</f>
        <v/>
      </c>
      <c r="U39" t="str">
        <f>IF(S39="",T39,S39)</f>
        <v>Operasional</v>
      </c>
      <c r="V39" t="str">
        <f>IF(I39="Biaya Bahan Baku","Belanja",IF(I39="Biaya Operasional","Belanja",IF(I39="Biaya Insentif Fasilitas","Belanja","")))</f>
        <v>Belanja</v>
      </c>
      <c r="W39">
        <f>ROW()</f>
        <v>39</v>
      </c>
    </row>
    <row r="40">
      <c r="A40">
        <f>ROW()</f>
        <v>40</v>
      </c>
      <c r="C40">
        <v>46044</v>
      </c>
      <c r="F40" t="str">
        <v>Pembelian Kecap Manis</v>
      </c>
      <c r="H40">
        <v>69000</v>
      </c>
      <c r="I40" t="str">
        <v>Biaya Bahan Baku</v>
      </c>
      <c r="J40" t="str">
        <v>Petty Cash</v>
      </c>
      <c r="K40" t="str">
        <f>IF(I40="",0,I40)</f>
        <v>Biaya Bahan Baku</v>
      </c>
      <c r="L40">
        <f>IF(H40=0,0,H40)</f>
        <v>69000</v>
      </c>
      <c r="M40">
        <f>IF(G40=0,0,G40)</f>
        <v>0</v>
      </c>
      <c r="N40" t="str">
        <f>IF(J40="","",J40)</f>
        <v>Petty Cash</v>
      </c>
      <c r="O40">
        <f>IF(G40=0,0,G40)</f>
        <v>0</v>
      </c>
      <c r="P40">
        <f>IF(H40=0,0,H40)</f>
        <v>69000</v>
      </c>
      <c r="Q40">
        <f>IF(I40="Biaya Bahan Baku",H40,IF(I40="Biaya Operasional",H40,IF(I40="Biaya Insentif Fasilitas",H40,"")))</f>
        <v>69000</v>
      </c>
      <c r="R40" t="str">
        <f>IF(I40="Dana Bantuan Pemerintah",G40,"")</f>
        <v/>
      </c>
      <c r="S40" t="str">
        <f>IF(I40="Dana Bahan Baku","Bahan Baku",IF(I40="Biaya Bahan Baku","Bahan Baku",IF(I40="Dana Operasional","Operasional",IF(I40="Biaya Operasional","Operasional",""))))</f>
        <v>Bahan Baku</v>
      </c>
      <c r="T40" t="str">
        <f>IF(I40="Dana Insentif Fasilitas","Insentif Fasilitas",IF(I40="Biaya Insentif Fasilitas","Insentif Fasilitas",""))</f>
        <v/>
      </c>
      <c r="U40" t="str">
        <f>IF(S40="",T40,S40)</f>
        <v>Bahan Baku</v>
      </c>
      <c r="V40" t="str">
        <f>IF(I40="Biaya Bahan Baku","Belanja",IF(I40="Biaya Operasional","Belanja",IF(I40="Biaya Insentif Fasilitas","Belanja","")))</f>
        <v>Belanja</v>
      </c>
      <c r="W40">
        <f>ROW()</f>
        <v>40</v>
      </c>
    </row>
    <row r="41">
      <c r="A41">
        <f>ROW()</f>
        <v>41</v>
      </c>
      <c r="C41">
        <v>46044</v>
      </c>
      <c r="F41" t="str">
        <v>Pembelian Bensin POM Mini</v>
      </c>
      <c r="H41">
        <v>13000</v>
      </c>
      <c r="I41" t="str">
        <v>Biaya Operasional</v>
      </c>
      <c r="J41" t="str">
        <v>Petty Cash</v>
      </c>
      <c r="K41" t="str">
        <f>IF(I41="",0,I41)</f>
        <v>Biaya Operasional</v>
      </c>
      <c r="L41">
        <f>IF(H41=0,0,H41)</f>
        <v>13000</v>
      </c>
      <c r="M41">
        <f>IF(G41=0,0,G41)</f>
        <v>0</v>
      </c>
      <c r="N41" t="str">
        <f>IF(J41="","",J41)</f>
        <v>Petty Cash</v>
      </c>
      <c r="O41">
        <f>IF(G41=0,0,G41)</f>
        <v>0</v>
      </c>
      <c r="P41">
        <f>IF(H41=0,0,H41)</f>
        <v>13000</v>
      </c>
      <c r="Q41">
        <f>IF(I41="Biaya Bahan Baku",H41,IF(I41="Biaya Operasional",H41,IF(I41="Biaya Insentif Fasilitas",H41,"")))</f>
        <v>13000</v>
      </c>
      <c r="R41" t="str">
        <f>IF(I41="Dana Bantuan Pemerintah",G41,"")</f>
        <v/>
      </c>
      <c r="S41" t="str">
        <f>IF(I41="Dana Bahan Baku","Bahan Baku",IF(I41="Biaya Bahan Baku","Bahan Baku",IF(I41="Dana Operasional","Operasional",IF(I41="Biaya Operasional","Operasional",""))))</f>
        <v>Operasional</v>
      </c>
      <c r="T41" t="str">
        <f>IF(I41="Dana Insentif Fasilitas","Insentif Fasilitas",IF(I41="Biaya Insentif Fasilitas","Insentif Fasilitas",""))</f>
        <v/>
      </c>
      <c r="U41" t="str">
        <f>IF(S41="",T41,S41)</f>
        <v>Operasional</v>
      </c>
      <c r="V41" t="str">
        <f>IF(I41="Biaya Bahan Baku","Belanja",IF(I41="Biaya Operasional","Belanja",IF(I41="Biaya Insentif Fasilitas","Belanja","")))</f>
        <v>Belanja</v>
      </c>
      <c r="W41">
        <f>ROW()</f>
        <v>41</v>
      </c>
    </row>
    <row r="42">
      <c r="A42">
        <f>ROW()</f>
        <v>42</v>
      </c>
      <c r="C42">
        <v>46044</v>
      </c>
      <c r="F42" t="str">
        <v>Pembelian Bensin SPBU Gunungjaya</v>
      </c>
      <c r="H42">
        <v>477204</v>
      </c>
      <c r="I42" t="str">
        <v>Biaya Operasional</v>
      </c>
      <c r="J42" t="str">
        <v>Petty Cash</v>
      </c>
      <c r="K42" t="str">
        <f>IF(I42="",0,I42)</f>
        <v>Biaya Operasional</v>
      </c>
      <c r="L42">
        <f>IF(H42=0,0,H42)</f>
        <v>477204</v>
      </c>
      <c r="M42">
        <f>IF(G42=0,0,G42)</f>
        <v>0</v>
      </c>
      <c r="N42" t="str">
        <f>IF(J42="","",J42)</f>
        <v>Petty Cash</v>
      </c>
      <c r="O42">
        <f>IF(G42=0,0,G42)</f>
        <v>0</v>
      </c>
      <c r="P42">
        <f>IF(H42=0,0,H42)</f>
        <v>477204</v>
      </c>
      <c r="Q42">
        <f>IF(I42="Biaya Bahan Baku",H42,IF(I42="Biaya Operasional",H42,IF(I42="Biaya Insentif Fasilitas",H42,"")))</f>
        <v>477204</v>
      </c>
      <c r="R42" t="str">
        <f>IF(I42="Dana Bantuan Pemerintah",G42,"")</f>
        <v/>
      </c>
      <c r="S42" t="str">
        <f>IF(I42="Dana Bahan Baku","Bahan Baku",IF(I42="Biaya Bahan Baku","Bahan Baku",IF(I42="Dana Operasional","Operasional",IF(I42="Biaya Operasional","Operasional",""))))</f>
        <v>Operasional</v>
      </c>
      <c r="T42" t="str">
        <f>IF(I42="Dana Insentif Fasilitas","Insentif Fasilitas",IF(I42="Biaya Insentif Fasilitas","Insentif Fasilitas",""))</f>
        <v/>
      </c>
      <c r="U42" t="str">
        <f>IF(S42="",T42,S42)</f>
        <v>Operasional</v>
      </c>
      <c r="V42" t="str">
        <f>IF(I42="Biaya Bahan Baku","Belanja",IF(I42="Biaya Operasional","Belanja",IF(I42="Biaya Insentif Fasilitas","Belanja","")))</f>
        <v>Belanja</v>
      </c>
      <c r="W42">
        <f>ROW()</f>
        <v>42</v>
      </c>
    </row>
    <row r="43">
      <c r="A43">
        <f>ROW()</f>
        <v>43</v>
      </c>
      <c r="C43">
        <v>46045</v>
      </c>
      <c r="E43" t="str">
        <v>036902</v>
      </c>
      <c r="F43" t="str">
        <v>Pembelian OPX QQ</v>
      </c>
      <c r="H43">
        <v>729000</v>
      </c>
      <c r="I43" t="str">
        <v>Biaya Operasional</v>
      </c>
      <c r="J43" t="str">
        <v>Kas di Bank</v>
      </c>
      <c r="K43" t="str">
        <f>IF(I43="",0,I43)</f>
        <v>Biaya Operasional</v>
      </c>
      <c r="L43">
        <f>IF(H43=0,0,H43)</f>
        <v>729000</v>
      </c>
      <c r="M43">
        <f>IF(G43=0,0,G43)</f>
        <v>0</v>
      </c>
      <c r="N43" t="str">
        <f>IF(J43="","",J43)</f>
        <v>Kas di Bank</v>
      </c>
      <c r="O43">
        <f>IF(G43=0,0,G43)</f>
        <v>0</v>
      </c>
      <c r="P43">
        <f>IF(H43=0,0,H43)</f>
        <v>729000</v>
      </c>
      <c r="Q43">
        <f>IF(I43="Biaya Bahan Baku",H43,IF(I43="Biaya Operasional",H43,IF(I43="Biaya Insentif Fasilitas",H43,"")))</f>
        <v>729000</v>
      </c>
      <c r="R43" t="str">
        <f>IF(I43="Dana Bantuan Pemerintah",G43,"")</f>
        <v/>
      </c>
      <c r="S43" t="str">
        <f>IF(I43="Dana Bahan Baku","Bahan Baku",IF(I43="Biaya Bahan Baku","Bahan Baku",IF(I43="Dana Operasional","Operasional",IF(I43="Biaya Operasional","Operasional",""))))</f>
        <v>Operasional</v>
      </c>
      <c r="T43" t="str">
        <f>IF(I43="Dana Insentif Fasilitas","Insentif Fasilitas",IF(I43="Biaya Insentif Fasilitas","Insentif Fasilitas",""))</f>
        <v/>
      </c>
      <c r="U43" t="str">
        <f>IF(S43="",T43,S43)</f>
        <v>Operasional</v>
      </c>
      <c r="V43" t="str">
        <f>IF(I43="Biaya Bahan Baku","Belanja",IF(I43="Biaya Operasional","Belanja",IF(I43="Biaya Insentif Fasilitas","Belanja","")))</f>
        <v>Belanja</v>
      </c>
      <c r="W43">
        <f>ROW()</f>
        <v>43</v>
      </c>
    </row>
    <row r="44">
      <c r="A44">
        <f>ROW()</f>
        <v>44</v>
      </c>
      <c r="C44">
        <v>46045</v>
      </c>
      <c r="E44" t="str">
        <v>036902</v>
      </c>
      <c r="F44" t="str">
        <v>Biaya Administrasi</v>
      </c>
      <c r="H44">
        <v>6500</v>
      </c>
      <c r="I44" t="str">
        <v>Biaya Operasional</v>
      </c>
      <c r="J44" t="str">
        <v>Kas di Bank</v>
      </c>
      <c r="K44" t="str">
        <f>IF(I44="",0,I44)</f>
        <v>Biaya Operasional</v>
      </c>
      <c r="L44">
        <f>IF(H44=0,0,H44)</f>
        <v>6500</v>
      </c>
      <c r="M44">
        <f>IF(G44=0,0,G44)</f>
        <v>0</v>
      </c>
      <c r="N44" t="str">
        <f>IF(J44="","",J44)</f>
        <v>Kas di Bank</v>
      </c>
      <c r="O44">
        <f>IF(G44=0,0,G44)</f>
        <v>0</v>
      </c>
      <c r="P44">
        <f>IF(H44=0,0,H44)</f>
        <v>6500</v>
      </c>
      <c r="Q44">
        <f>IF(I44="Biaya Bahan Baku",H44,IF(I44="Biaya Operasional",H44,IF(I44="Biaya Insentif Fasilitas",H44,"")))</f>
        <v>6500</v>
      </c>
      <c r="R44" t="str">
        <f>IF(I44="Dana Bantuan Pemerintah",G44,"")</f>
        <v/>
      </c>
      <c r="S44" t="str">
        <f>IF(I44="Dana Bahan Baku","Bahan Baku",IF(I44="Biaya Bahan Baku","Bahan Baku",IF(I44="Dana Operasional","Operasional",IF(I44="Biaya Operasional","Operasional",""))))</f>
        <v>Operasional</v>
      </c>
      <c r="T44" t="str">
        <f>IF(I44="Dana Insentif Fasilitas","Insentif Fasilitas",IF(I44="Biaya Insentif Fasilitas","Insentif Fasilitas",""))</f>
        <v/>
      </c>
      <c r="U44" t="str">
        <f>IF(S44="",T44,S44)</f>
        <v>Operasional</v>
      </c>
      <c r="V44" t="str">
        <f>IF(I44="Biaya Bahan Baku","Belanja",IF(I44="Biaya Operasional","Belanja",IF(I44="Biaya Insentif Fasilitas","Belanja","")))</f>
        <v>Belanja</v>
      </c>
      <c r="W44">
        <f>ROW()</f>
        <v>44</v>
      </c>
    </row>
    <row r="45">
      <c r="A45">
        <f>ROW()</f>
        <v>45</v>
      </c>
      <c r="C45">
        <v>46045</v>
      </c>
      <c r="E45" t="str">
        <v>036914</v>
      </c>
      <c r="F45" t="str">
        <v>Pembelian OPX Kawanua</v>
      </c>
      <c r="H45">
        <v>8773500</v>
      </c>
      <c r="I45" t="str">
        <v>Biaya Operasional</v>
      </c>
      <c r="J45" t="str">
        <v>Kas di Bank</v>
      </c>
      <c r="K45" t="str">
        <f>IF(I45="",0,I45)</f>
        <v>Biaya Operasional</v>
      </c>
      <c r="L45">
        <f>IF(H45=0,0,H45)</f>
        <v>8773500</v>
      </c>
      <c r="M45">
        <f>IF(G45=0,0,G45)</f>
        <v>0</v>
      </c>
      <c r="N45" t="str">
        <f>IF(J45="","",J45)</f>
        <v>Kas di Bank</v>
      </c>
      <c r="O45">
        <f>IF(G45=0,0,G45)</f>
        <v>0</v>
      </c>
      <c r="P45">
        <f>IF(H45=0,0,H45)</f>
        <v>8773500</v>
      </c>
      <c r="Q45">
        <f>IF(I45="Biaya Bahan Baku",H45,IF(I45="Biaya Operasional",H45,IF(I45="Biaya Insentif Fasilitas",H45,"")))</f>
        <v>8773500</v>
      </c>
      <c r="R45" t="str">
        <f>IF(I45="Dana Bantuan Pemerintah",G45,"")</f>
        <v/>
      </c>
      <c r="S45" t="str">
        <f>IF(I45="Dana Bahan Baku","Bahan Baku",IF(I45="Biaya Bahan Baku","Bahan Baku",IF(I45="Dana Operasional","Operasional",IF(I45="Biaya Operasional","Operasional",""))))</f>
        <v>Operasional</v>
      </c>
      <c r="T45" t="str">
        <f>IF(I45="Dana Insentif Fasilitas","Insentif Fasilitas",IF(I45="Biaya Insentif Fasilitas","Insentif Fasilitas",""))</f>
        <v/>
      </c>
      <c r="U45" t="str">
        <f>IF(S45="",T45,S45)</f>
        <v>Operasional</v>
      </c>
      <c r="V45" t="str">
        <f>IF(I45="Biaya Bahan Baku","Belanja",IF(I45="Biaya Operasional","Belanja",IF(I45="Biaya Insentif Fasilitas","Belanja","")))</f>
        <v>Belanja</v>
      </c>
      <c r="W45">
        <f>ROW()</f>
        <v>45</v>
      </c>
    </row>
    <row r="46">
      <c r="A46">
        <f>ROW()</f>
        <v>46</v>
      </c>
      <c r="C46">
        <v>46045</v>
      </c>
      <c r="E46" t="str">
        <v>036914</v>
      </c>
      <c r="F46" t="str">
        <v>Biaya Administrasi</v>
      </c>
      <c r="H46">
        <v>6500</v>
      </c>
      <c r="I46" t="str">
        <v>Biaya Operasional</v>
      </c>
      <c r="J46" t="str">
        <v>Kas di Bank</v>
      </c>
      <c r="K46" t="str">
        <f>IF(I46="",0,I46)</f>
        <v>Biaya Operasional</v>
      </c>
      <c r="L46">
        <f>IF(H46=0,0,H46)</f>
        <v>6500</v>
      </c>
      <c r="M46">
        <f>IF(G46=0,0,G46)</f>
        <v>0</v>
      </c>
      <c r="N46" t="str">
        <f>IF(J46="","",J46)</f>
        <v>Kas di Bank</v>
      </c>
      <c r="O46">
        <f>IF(G46=0,0,G46)</f>
        <v>0</v>
      </c>
      <c r="P46">
        <f>IF(H46=0,0,H46)</f>
        <v>6500</v>
      </c>
      <c r="Q46">
        <f>IF(I46="Biaya Bahan Baku",H46,IF(I46="Biaya Operasional",H46,IF(I46="Biaya Insentif Fasilitas",H46,"")))</f>
        <v>6500</v>
      </c>
      <c r="R46" t="str">
        <f>IF(I46="Dana Bantuan Pemerintah",G46,"")</f>
        <v/>
      </c>
      <c r="S46" t="str">
        <f>IF(I46="Dana Bahan Baku","Bahan Baku",IF(I46="Biaya Bahan Baku","Bahan Baku",IF(I46="Dana Operasional","Operasional",IF(I46="Biaya Operasional","Operasional",""))))</f>
        <v>Operasional</v>
      </c>
      <c r="T46" t="str">
        <f>IF(I46="Dana Insentif Fasilitas","Insentif Fasilitas",IF(I46="Biaya Insentif Fasilitas","Insentif Fasilitas",""))</f>
        <v/>
      </c>
      <c r="U46" t="str">
        <f>IF(S46="",T46,S46)</f>
        <v>Operasional</v>
      </c>
      <c r="V46" t="str">
        <f>IF(I46="Biaya Bahan Baku","Belanja",IF(I46="Biaya Operasional","Belanja",IF(I46="Biaya Insentif Fasilitas","Belanja","")))</f>
        <v>Belanja</v>
      </c>
      <c r="W46">
        <f>ROW()</f>
        <v>46</v>
      </c>
    </row>
    <row r="47">
      <c r="A47">
        <f>ROW()</f>
        <v>47</v>
      </c>
      <c r="C47">
        <v>46045</v>
      </c>
      <c r="E47" t="str">
        <v>051179</v>
      </c>
      <c r="F47" t="str">
        <v>Pembelian Roti Sobek</v>
      </c>
      <c r="H47">
        <v>5760000</v>
      </c>
      <c r="I47" t="str">
        <v>Biaya Bahan Baku</v>
      </c>
      <c r="J47" t="str">
        <v>Kas di Bank</v>
      </c>
      <c r="K47" t="str">
        <f>IF(I47="",0,I47)</f>
        <v>Biaya Bahan Baku</v>
      </c>
      <c r="L47">
        <f>IF(H47=0,0,H47)</f>
        <v>5760000</v>
      </c>
      <c r="M47">
        <f>IF(G47=0,0,G47)</f>
        <v>0</v>
      </c>
      <c r="N47" t="str">
        <f>IF(J47="","",J47)</f>
        <v>Kas di Bank</v>
      </c>
      <c r="O47">
        <f>IF(G47=0,0,G47)</f>
        <v>0</v>
      </c>
      <c r="P47">
        <f>IF(H47=0,0,H47)</f>
        <v>5760000</v>
      </c>
      <c r="Q47">
        <f>IF(I47="Biaya Bahan Baku",H47,IF(I47="Biaya Operasional",H47,IF(I47="Biaya Insentif Fasilitas",H47,"")))</f>
        <v>5760000</v>
      </c>
      <c r="R47" t="str">
        <f>IF(I47="Dana Bantuan Pemerintah",G47,"")</f>
        <v/>
      </c>
      <c r="S47" t="str">
        <f>IF(I47="Dana Bahan Baku","Bahan Baku",IF(I47="Biaya Bahan Baku","Bahan Baku",IF(I47="Dana Operasional","Operasional",IF(I47="Biaya Operasional","Operasional",""))))</f>
        <v>Bahan Baku</v>
      </c>
      <c r="T47" t="str">
        <f>IF(I47="Dana Insentif Fasilitas","Insentif Fasilitas",IF(I47="Biaya Insentif Fasilitas","Insentif Fasilitas",""))</f>
        <v/>
      </c>
      <c r="U47" t="str">
        <f>IF(S47="",T47,S47)</f>
        <v>Bahan Baku</v>
      </c>
      <c r="V47" t="str">
        <f>IF(I47="Biaya Bahan Baku","Belanja",IF(I47="Biaya Operasional","Belanja",IF(I47="Biaya Insentif Fasilitas","Belanja","")))</f>
        <v>Belanja</v>
      </c>
      <c r="W47">
        <f>ROW()</f>
        <v>47</v>
      </c>
    </row>
    <row r="48">
      <c r="A48">
        <f>ROW()</f>
        <v>48</v>
      </c>
      <c r="C48">
        <v>46045</v>
      </c>
      <c r="E48" t="str">
        <v>051179</v>
      </c>
      <c r="F48" t="str">
        <v>Biaya Administrasi</v>
      </c>
      <c r="H48">
        <v>6500</v>
      </c>
      <c r="I48" t="str">
        <v>Biaya Bahan Baku</v>
      </c>
      <c r="J48" t="str">
        <v>Kas di Bank</v>
      </c>
      <c r="K48" t="str">
        <f>IF(I48="",0,I48)</f>
        <v>Biaya Bahan Baku</v>
      </c>
      <c r="L48">
        <f>IF(H48=0,0,H48)</f>
        <v>6500</v>
      </c>
      <c r="M48">
        <f>IF(G48=0,0,G48)</f>
        <v>0</v>
      </c>
      <c r="N48" t="str">
        <f>IF(J48="","",J48)</f>
        <v>Kas di Bank</v>
      </c>
      <c r="O48">
        <f>IF(G48=0,0,G48)</f>
        <v>0</v>
      </c>
      <c r="P48">
        <f>IF(H48=0,0,H48)</f>
        <v>6500</v>
      </c>
      <c r="Q48">
        <f>IF(I48="Biaya Bahan Baku",H48,IF(I48="Biaya Operasional",H48,IF(I48="Biaya Insentif Fasilitas",H48,"")))</f>
        <v>6500</v>
      </c>
      <c r="R48" t="str">
        <f>IF(I48="Dana Bantuan Pemerintah",G48,"")</f>
        <v/>
      </c>
      <c r="S48" t="str">
        <f>IF(I48="Dana Bahan Baku","Bahan Baku",IF(I48="Biaya Bahan Baku","Bahan Baku",IF(I48="Dana Operasional","Operasional",IF(I48="Biaya Operasional","Operasional",""))))</f>
        <v>Bahan Baku</v>
      </c>
      <c r="T48" t="str">
        <f>IF(I48="Dana Insentif Fasilitas","Insentif Fasilitas",IF(I48="Biaya Insentif Fasilitas","Insentif Fasilitas",""))</f>
        <v/>
      </c>
      <c r="U48" t="str">
        <f>IF(S48="",T48,S48)</f>
        <v>Bahan Baku</v>
      </c>
      <c r="V48" t="str">
        <f>IF(I48="Biaya Bahan Baku","Belanja",IF(I48="Biaya Operasional","Belanja",IF(I48="Biaya Insentif Fasilitas","Belanja","")))</f>
        <v>Belanja</v>
      </c>
      <c r="W48">
        <f>ROW()</f>
        <v>48</v>
      </c>
    </row>
    <row r="49">
      <c r="A49">
        <f>ROW()</f>
        <v>49</v>
      </c>
      <c r="C49">
        <v>46045</v>
      </c>
      <c r="E49" t="str">
        <v>051277</v>
      </c>
      <c r="F49" t="str">
        <v>Pembelian OPX Sanjaya</v>
      </c>
      <c r="H49">
        <v>1146500</v>
      </c>
      <c r="I49" t="str">
        <v>Biaya Operasional</v>
      </c>
      <c r="J49" t="str">
        <v>Kas di Bank</v>
      </c>
      <c r="K49" t="str">
        <f>IF(I49="",0,I49)</f>
        <v>Biaya Operasional</v>
      </c>
      <c r="L49">
        <f>IF(H49=0,0,H49)</f>
        <v>1146500</v>
      </c>
      <c r="M49">
        <f>IF(G49=0,0,G49)</f>
        <v>0</v>
      </c>
      <c r="N49" t="str">
        <f>IF(J49="","",J49)</f>
        <v>Kas di Bank</v>
      </c>
      <c r="O49">
        <f>IF(G49=0,0,G49)</f>
        <v>0</v>
      </c>
      <c r="P49">
        <f>IF(H49=0,0,H49)</f>
        <v>1146500</v>
      </c>
      <c r="Q49">
        <f>IF(I49="Biaya Bahan Baku",H49,IF(I49="Biaya Operasional",H49,IF(I49="Biaya Insentif Fasilitas",H49,"")))</f>
        <v>1146500</v>
      </c>
      <c r="R49" t="str">
        <f>IF(I49="Dana Bantuan Pemerintah",G49,"")</f>
        <v/>
      </c>
      <c r="S49" t="str">
        <f>IF(I49="Dana Bahan Baku","Bahan Baku",IF(I49="Biaya Bahan Baku","Bahan Baku",IF(I49="Dana Operasional","Operasional",IF(I49="Biaya Operasional","Operasional",""))))</f>
        <v>Operasional</v>
      </c>
      <c r="T49" t="str">
        <f>IF(I49="Dana Insentif Fasilitas","Insentif Fasilitas",IF(I49="Biaya Insentif Fasilitas","Insentif Fasilitas",""))</f>
        <v/>
      </c>
      <c r="U49" t="str">
        <f>IF(S49="",T49,S49)</f>
        <v>Operasional</v>
      </c>
      <c r="V49" t="str">
        <f>IF(I49="Biaya Bahan Baku","Belanja",IF(I49="Biaya Operasional","Belanja",IF(I49="Biaya Insentif Fasilitas","Belanja","")))</f>
        <v>Belanja</v>
      </c>
      <c r="W49">
        <f>ROW()</f>
        <v>49</v>
      </c>
    </row>
    <row r="50">
      <c r="A50">
        <f>ROW()</f>
        <v>50</v>
      </c>
      <c r="C50">
        <v>46045</v>
      </c>
      <c r="E50" t="str">
        <v>051277</v>
      </c>
      <c r="F50" t="str">
        <v>Biaya Administrasi</v>
      </c>
      <c r="H50">
        <v>6500</v>
      </c>
      <c r="I50" t="str">
        <v>Biaya Operasional</v>
      </c>
      <c r="J50" t="str">
        <v>Kas di Bank</v>
      </c>
      <c r="K50" t="str">
        <f>IF(I50="",0,I50)</f>
        <v>Biaya Operasional</v>
      </c>
      <c r="L50">
        <f>IF(H50=0,0,H50)</f>
        <v>6500</v>
      </c>
      <c r="M50">
        <f>IF(G50=0,0,G50)</f>
        <v>0</v>
      </c>
      <c r="N50" t="str">
        <f>IF(J50="","",J50)</f>
        <v>Kas di Bank</v>
      </c>
      <c r="O50">
        <f>IF(G50=0,0,G50)</f>
        <v>0</v>
      </c>
      <c r="P50">
        <f>IF(H50=0,0,H50)</f>
        <v>6500</v>
      </c>
      <c r="Q50">
        <f>IF(I50="Biaya Bahan Baku",H50,IF(I50="Biaya Operasional",H50,IF(I50="Biaya Insentif Fasilitas",H50,"")))</f>
        <v>6500</v>
      </c>
      <c r="R50" t="str">
        <f>IF(I50="Dana Bantuan Pemerintah",G50,"")</f>
        <v/>
      </c>
      <c r="S50" t="str">
        <f>IF(I50="Dana Bahan Baku","Bahan Baku",IF(I50="Biaya Bahan Baku","Bahan Baku",IF(I50="Dana Operasional","Operasional",IF(I50="Biaya Operasional","Operasional",""))))</f>
        <v>Operasional</v>
      </c>
      <c r="T50" t="str">
        <f>IF(I50="Dana Insentif Fasilitas","Insentif Fasilitas",IF(I50="Biaya Insentif Fasilitas","Insentif Fasilitas",""))</f>
        <v/>
      </c>
      <c r="U50" t="str">
        <f>IF(S50="",T50,S50)</f>
        <v>Operasional</v>
      </c>
      <c r="V50" t="str">
        <f>IF(I50="Biaya Bahan Baku","Belanja",IF(I50="Biaya Operasional","Belanja",IF(I50="Biaya Insentif Fasilitas","Belanja","")))</f>
        <v>Belanja</v>
      </c>
      <c r="W50">
        <f>ROW()</f>
        <v>50</v>
      </c>
    </row>
    <row r="51">
      <c r="A51">
        <f>ROW()</f>
        <v>51</v>
      </c>
      <c r="C51">
        <v>46045</v>
      </c>
      <c r="E51" t="str">
        <v>051326</v>
      </c>
      <c r="F51" t="str">
        <v>Pembelian OPX Karunia Raya</v>
      </c>
      <c r="H51">
        <v>3957750</v>
      </c>
      <c r="I51" t="str">
        <v>Biaya Operasional</v>
      </c>
      <c r="J51" t="str">
        <v>Kas di Bank</v>
      </c>
      <c r="K51" t="str">
        <f>IF(I51="",0,I51)</f>
        <v>Biaya Operasional</v>
      </c>
      <c r="L51">
        <f>IF(H51=0,0,H51)</f>
        <v>3957750</v>
      </c>
      <c r="M51">
        <f>IF(G51=0,0,G51)</f>
        <v>0</v>
      </c>
      <c r="N51" t="str">
        <f>IF(J51="","",J51)</f>
        <v>Kas di Bank</v>
      </c>
      <c r="O51">
        <f>IF(G51=0,0,G51)</f>
        <v>0</v>
      </c>
      <c r="P51">
        <f>IF(H51=0,0,H51)</f>
        <v>3957750</v>
      </c>
      <c r="Q51">
        <f>IF(I51="Biaya Bahan Baku",H51,IF(I51="Biaya Operasional",H51,IF(I51="Biaya Insentif Fasilitas",H51,"")))</f>
        <v>3957750</v>
      </c>
      <c r="R51" t="str">
        <f>IF(I51="Dana Bantuan Pemerintah",G51,"")</f>
        <v/>
      </c>
      <c r="S51" t="str">
        <f>IF(I51="Dana Bahan Baku","Bahan Baku",IF(I51="Biaya Bahan Baku","Bahan Baku",IF(I51="Dana Operasional","Operasional",IF(I51="Biaya Operasional","Operasional",""))))</f>
        <v>Operasional</v>
      </c>
      <c r="T51" t="str">
        <f>IF(I51="Dana Insentif Fasilitas","Insentif Fasilitas",IF(I51="Biaya Insentif Fasilitas","Insentif Fasilitas",""))</f>
        <v/>
      </c>
      <c r="U51" t="str">
        <f>IF(S51="",T51,S51)</f>
        <v>Operasional</v>
      </c>
      <c r="V51" t="str">
        <f>IF(I51="Biaya Bahan Baku","Belanja",IF(I51="Biaya Operasional","Belanja",IF(I51="Biaya Insentif Fasilitas","Belanja","")))</f>
        <v>Belanja</v>
      </c>
      <c r="W51">
        <f>ROW()</f>
        <v>51</v>
      </c>
    </row>
    <row r="52">
      <c r="A52">
        <f>ROW()</f>
        <v>52</v>
      </c>
      <c r="C52">
        <v>46045</v>
      </c>
      <c r="E52" t="str">
        <v>051326</v>
      </c>
      <c r="F52" t="str">
        <v>Biaya Administrasi</v>
      </c>
      <c r="H52">
        <v>6500</v>
      </c>
      <c r="I52" t="str">
        <v>Biaya Operasional</v>
      </c>
      <c r="J52" t="str">
        <v>Kas di Bank</v>
      </c>
      <c r="K52" t="str">
        <f>IF(I52="",0,I52)</f>
        <v>Biaya Operasional</v>
      </c>
      <c r="L52">
        <f>IF(H52=0,0,H52)</f>
        <v>6500</v>
      </c>
      <c r="M52">
        <f>IF(G52=0,0,G52)</f>
        <v>0</v>
      </c>
      <c r="N52" t="str">
        <f>IF(J52="","",J52)</f>
        <v>Kas di Bank</v>
      </c>
      <c r="O52">
        <f>IF(G52=0,0,G52)</f>
        <v>0</v>
      </c>
      <c r="P52">
        <f>IF(H52=0,0,H52)</f>
        <v>6500</v>
      </c>
      <c r="Q52">
        <f>IF(I52="Biaya Bahan Baku",H52,IF(I52="Biaya Operasional",H52,IF(I52="Biaya Insentif Fasilitas",H52,"")))</f>
        <v>6500</v>
      </c>
      <c r="R52" t="str">
        <f>IF(I52="Dana Bantuan Pemerintah",G52,"")</f>
        <v/>
      </c>
      <c r="S52" t="str">
        <f>IF(I52="Dana Bahan Baku","Bahan Baku",IF(I52="Biaya Bahan Baku","Bahan Baku",IF(I52="Dana Operasional","Operasional",IF(I52="Biaya Operasional","Operasional",""))))</f>
        <v>Operasional</v>
      </c>
      <c r="T52" t="str">
        <f>IF(I52="Dana Insentif Fasilitas","Insentif Fasilitas",IF(I52="Biaya Insentif Fasilitas","Insentif Fasilitas",""))</f>
        <v/>
      </c>
      <c r="U52" t="str">
        <f>IF(S52="",T52,S52)</f>
        <v>Operasional</v>
      </c>
      <c r="V52" t="str">
        <f>IF(I52="Biaya Bahan Baku","Belanja",IF(I52="Biaya Operasional","Belanja",IF(I52="Biaya Insentif Fasilitas","Belanja","")))</f>
        <v>Belanja</v>
      </c>
      <c r="W52">
        <f>ROW()</f>
        <v>52</v>
      </c>
    </row>
    <row r="53">
      <c r="A53">
        <f>ROW()</f>
        <v>53</v>
      </c>
      <c r="C53">
        <v>46045</v>
      </c>
      <c r="E53" t="str">
        <v>037350</v>
      </c>
      <c r="F53" t="str">
        <v>Pembelian Roti Abon</v>
      </c>
      <c r="H53">
        <v>4320000</v>
      </c>
      <c r="I53" t="str">
        <v>Biaya Bahan Baku</v>
      </c>
      <c r="J53" t="str">
        <v>Kas di Bank</v>
      </c>
      <c r="K53" t="str">
        <f>IF(I53="",0,I53)</f>
        <v>Biaya Bahan Baku</v>
      </c>
      <c r="L53">
        <f>IF(H53=0,0,H53)</f>
        <v>4320000</v>
      </c>
      <c r="M53">
        <f>IF(G53=0,0,G53)</f>
        <v>0</v>
      </c>
      <c r="N53" t="str">
        <f>IF(J53="","",J53)</f>
        <v>Kas di Bank</v>
      </c>
      <c r="O53">
        <f>IF(G53=0,0,G53)</f>
        <v>0</v>
      </c>
      <c r="P53">
        <f>IF(H53=0,0,H53)</f>
        <v>4320000</v>
      </c>
      <c r="Q53">
        <f>IF(I53="Biaya Bahan Baku",H53,IF(I53="Biaya Operasional",H53,IF(I53="Biaya Insentif Fasilitas",H53,"")))</f>
        <v>4320000</v>
      </c>
      <c r="R53" t="str">
        <f>IF(I53="Dana Bantuan Pemerintah",G53,"")</f>
        <v/>
      </c>
      <c r="S53" t="str">
        <f>IF(I53="Dana Bahan Baku","Bahan Baku",IF(I53="Biaya Bahan Baku","Bahan Baku",IF(I53="Dana Operasional","Operasional",IF(I53="Biaya Operasional","Operasional",""))))</f>
        <v>Bahan Baku</v>
      </c>
      <c r="T53" t="str">
        <f>IF(I53="Dana Insentif Fasilitas","Insentif Fasilitas",IF(I53="Biaya Insentif Fasilitas","Insentif Fasilitas",""))</f>
        <v/>
      </c>
      <c r="U53" t="str">
        <f>IF(S53="",T53,S53)</f>
        <v>Bahan Baku</v>
      </c>
      <c r="V53" t="str">
        <f>IF(I53="Biaya Bahan Baku","Belanja",IF(I53="Biaya Operasional","Belanja",IF(I53="Biaya Insentif Fasilitas","Belanja","")))</f>
        <v>Belanja</v>
      </c>
      <c r="W53">
        <f>ROW()</f>
        <v>53</v>
      </c>
    </row>
    <row r="54">
      <c r="A54">
        <f>ROW()</f>
        <v>54</v>
      </c>
      <c r="C54">
        <v>46045</v>
      </c>
      <c r="E54" t="str">
        <v>037350</v>
      </c>
      <c r="F54" t="str">
        <v>Biaya Administrasi</v>
      </c>
      <c r="H54">
        <v>6500</v>
      </c>
      <c r="I54" t="str">
        <v>Biaya Bahan Baku</v>
      </c>
      <c r="J54" t="str">
        <v>Kas di Bank</v>
      </c>
      <c r="K54" t="str">
        <f>IF(I54="",0,I54)</f>
        <v>Biaya Bahan Baku</v>
      </c>
      <c r="L54">
        <f>IF(H54=0,0,H54)</f>
        <v>6500</v>
      </c>
      <c r="M54">
        <f>IF(G54=0,0,G54)</f>
        <v>0</v>
      </c>
      <c r="N54" t="str">
        <f>IF(J54="","",J54)</f>
        <v>Kas di Bank</v>
      </c>
      <c r="O54">
        <f>IF(G54=0,0,G54)</f>
        <v>0</v>
      </c>
      <c r="P54">
        <f>IF(H54=0,0,H54)</f>
        <v>6500</v>
      </c>
      <c r="Q54">
        <f>IF(I54="Biaya Bahan Baku",H54,IF(I54="Biaya Operasional",H54,IF(I54="Biaya Insentif Fasilitas",H54,"")))</f>
        <v>6500</v>
      </c>
      <c r="R54" t="str">
        <f>IF(I54="Dana Bantuan Pemerintah",G54,"")</f>
        <v/>
      </c>
      <c r="S54" t="str">
        <f>IF(I54="Dana Bahan Baku","Bahan Baku",IF(I54="Biaya Bahan Baku","Bahan Baku",IF(I54="Dana Operasional","Operasional",IF(I54="Biaya Operasional","Operasional",""))))</f>
        <v>Bahan Baku</v>
      </c>
      <c r="T54" t="str">
        <f>IF(I54="Dana Insentif Fasilitas","Insentif Fasilitas",IF(I54="Biaya Insentif Fasilitas","Insentif Fasilitas",""))</f>
        <v/>
      </c>
      <c r="U54" t="str">
        <f>IF(S54="",T54,S54)</f>
        <v>Bahan Baku</v>
      </c>
      <c r="V54" t="str">
        <f>IF(I54="Biaya Bahan Baku","Belanja",IF(I54="Biaya Operasional","Belanja",IF(I54="Biaya Insentif Fasilitas","Belanja","")))</f>
        <v>Belanja</v>
      </c>
      <c r="W54">
        <f>ROW()</f>
        <v>54</v>
      </c>
    </row>
    <row r="55">
      <c r="A55">
        <f>ROW()</f>
        <v>55</v>
      </c>
      <c r="C55">
        <v>46045</v>
      </c>
      <c r="F55" t="str">
        <v>Pembelian Cleo</v>
      </c>
      <c r="H55">
        <v>24000</v>
      </c>
      <c r="I55" t="str">
        <v>Biaya Operasional</v>
      </c>
      <c r="J55" t="str">
        <v>Petty Cash</v>
      </c>
      <c r="K55" t="str">
        <f>IF(I55="",0,I55)</f>
        <v>Biaya Operasional</v>
      </c>
      <c r="L55">
        <f>IF(H55=0,0,H55)</f>
        <v>24000</v>
      </c>
      <c r="M55">
        <f>IF(G55=0,0,G55)</f>
        <v>0</v>
      </c>
      <c r="N55" t="str">
        <f>IF(J55="","",J55)</f>
        <v>Petty Cash</v>
      </c>
      <c r="O55">
        <f>IF(G55=0,0,G55)</f>
        <v>0</v>
      </c>
      <c r="P55">
        <f>IF(H55=0,0,H55)</f>
        <v>24000</v>
      </c>
      <c r="Q55">
        <f>IF(I55="Biaya Bahan Baku",H55,IF(I55="Biaya Operasional",H55,IF(I55="Biaya Insentif Fasilitas",H55,"")))</f>
        <v>24000</v>
      </c>
      <c r="R55" t="str">
        <f>IF(I55="Dana Bantuan Pemerintah",G55,"")</f>
        <v/>
      </c>
      <c r="S55" t="str">
        <f>IF(I55="Dana Bahan Baku","Bahan Baku",IF(I55="Biaya Bahan Baku","Bahan Baku",IF(I55="Dana Operasional","Operasional",IF(I55="Biaya Operasional","Operasional",""))))</f>
        <v>Operasional</v>
      </c>
      <c r="T55" t="str">
        <f>IF(I55="Dana Insentif Fasilitas","Insentif Fasilitas",IF(I55="Biaya Insentif Fasilitas","Insentif Fasilitas",""))</f>
        <v/>
      </c>
      <c r="U55" t="str">
        <f>IF(S55="",T55,S55)</f>
        <v>Operasional</v>
      </c>
      <c r="V55" t="str">
        <f>IF(I55="Biaya Bahan Baku","Belanja",IF(I55="Biaya Operasional","Belanja",IF(I55="Biaya Insentif Fasilitas","Belanja","")))</f>
        <v>Belanja</v>
      </c>
      <c r="W55">
        <f>ROW()</f>
        <v>55</v>
      </c>
    </row>
    <row r="56">
      <c r="A56">
        <f>ROW()</f>
        <v>56</v>
      </c>
      <c r="C56">
        <v>46045</v>
      </c>
      <c r="F56" t="str">
        <v>Pembelian Kopi Kapal Api</v>
      </c>
      <c r="H56">
        <v>17500</v>
      </c>
      <c r="I56" t="str">
        <v>Biaya Operasional</v>
      </c>
      <c r="J56" t="str">
        <v>Petty Cash</v>
      </c>
      <c r="K56" t="str">
        <f>IF(I56="",0,I56)</f>
        <v>Biaya Operasional</v>
      </c>
      <c r="L56">
        <f>IF(H56=0,0,H56)</f>
        <v>17500</v>
      </c>
      <c r="M56">
        <f>IF(G56=0,0,G56)</f>
        <v>0</v>
      </c>
      <c r="N56" t="str">
        <f>IF(J56="","",J56)</f>
        <v>Petty Cash</v>
      </c>
      <c r="O56">
        <f>IF(G56=0,0,G56)</f>
        <v>0</v>
      </c>
      <c r="P56">
        <f>IF(H56=0,0,H56)</f>
        <v>17500</v>
      </c>
      <c r="Q56">
        <f>IF(I56="Biaya Bahan Baku",H56,IF(I56="Biaya Operasional",H56,IF(I56="Biaya Insentif Fasilitas",H56,"")))</f>
        <v>17500</v>
      </c>
      <c r="R56" t="str">
        <f>IF(I56="Dana Bantuan Pemerintah",G56,"")</f>
        <v/>
      </c>
      <c r="S56" t="str">
        <f>IF(I56="Dana Bahan Baku","Bahan Baku",IF(I56="Biaya Bahan Baku","Bahan Baku",IF(I56="Dana Operasional","Operasional",IF(I56="Biaya Operasional","Operasional",""))))</f>
        <v>Operasional</v>
      </c>
      <c r="T56" t="str">
        <f>IF(I56="Dana Insentif Fasilitas","Insentif Fasilitas",IF(I56="Biaya Insentif Fasilitas","Insentif Fasilitas",""))</f>
        <v/>
      </c>
      <c r="U56" t="str">
        <f>IF(S56="",T56,S56)</f>
        <v>Operasional</v>
      </c>
      <c r="V56" t="str">
        <f>IF(I56="Biaya Bahan Baku","Belanja",IF(I56="Biaya Operasional","Belanja",IF(I56="Biaya Insentif Fasilitas","Belanja","")))</f>
        <v>Belanja</v>
      </c>
      <c r="W56">
        <f>ROW()</f>
        <v>56</v>
      </c>
    </row>
    <row r="57">
      <c r="A57">
        <f>ROW()</f>
        <v>57</v>
      </c>
      <c r="C57">
        <v>46045</v>
      </c>
      <c r="F57" t="str">
        <v>Pembelian Good Day Mocacino</v>
      </c>
      <c r="H57">
        <v>15000</v>
      </c>
      <c r="I57" t="str">
        <v>Biaya Operasional</v>
      </c>
      <c r="J57" t="str">
        <v>Petty Cash</v>
      </c>
      <c r="K57" t="str">
        <f>IF(I57="",0,I57)</f>
        <v>Biaya Operasional</v>
      </c>
      <c r="L57">
        <f>IF(H57=0,0,H57)</f>
        <v>15000</v>
      </c>
      <c r="M57">
        <f>IF(G57=0,0,G57)</f>
        <v>0</v>
      </c>
      <c r="N57" t="str">
        <f>IF(J57="","",J57)</f>
        <v>Petty Cash</v>
      </c>
      <c r="O57">
        <f>IF(G57=0,0,G57)</f>
        <v>0</v>
      </c>
      <c r="P57">
        <f>IF(H57=0,0,H57)</f>
        <v>15000</v>
      </c>
      <c r="Q57">
        <f>IF(I57="Biaya Bahan Baku",H57,IF(I57="Biaya Operasional",H57,IF(I57="Biaya Insentif Fasilitas",H57,"")))</f>
        <v>15000</v>
      </c>
      <c r="R57" t="str">
        <f>IF(I57="Dana Bantuan Pemerintah",G57,"")</f>
        <v/>
      </c>
      <c r="S57" t="str">
        <f>IF(I57="Dana Bahan Baku","Bahan Baku",IF(I57="Biaya Bahan Baku","Bahan Baku",IF(I57="Dana Operasional","Operasional",IF(I57="Biaya Operasional","Operasional",""))))</f>
        <v>Operasional</v>
      </c>
      <c r="T57" t="str">
        <f>IF(I57="Dana Insentif Fasilitas","Insentif Fasilitas",IF(I57="Biaya Insentif Fasilitas","Insentif Fasilitas",""))</f>
        <v/>
      </c>
      <c r="U57" t="str">
        <f>IF(S57="",T57,S57)</f>
        <v>Operasional</v>
      </c>
      <c r="V57" t="str">
        <f>IF(I57="Biaya Bahan Baku","Belanja",IF(I57="Biaya Operasional","Belanja",IF(I57="Biaya Insentif Fasilitas","Belanja","")))</f>
        <v>Belanja</v>
      </c>
      <c r="W57">
        <f>ROW()</f>
        <v>57</v>
      </c>
    </row>
    <row r="58">
      <c r="A58">
        <f>ROW()</f>
        <v>58</v>
      </c>
      <c r="C58">
        <v>46045</v>
      </c>
      <c r="F58" t="str">
        <v>Pembelian Plastik 1/2 Kg</v>
      </c>
      <c r="H58">
        <v>70000</v>
      </c>
      <c r="I58" t="str">
        <v>Biaya Operasional</v>
      </c>
      <c r="J58" t="str">
        <v>Petty Cash</v>
      </c>
      <c r="K58" t="str">
        <f>IF(I58="",0,I58)</f>
        <v>Biaya Operasional</v>
      </c>
      <c r="L58">
        <f>IF(H58=0,0,H58)</f>
        <v>70000</v>
      </c>
      <c r="M58">
        <f>IF(G58=0,0,G58)</f>
        <v>0</v>
      </c>
      <c r="N58" t="str">
        <f>IF(J58="","",J58)</f>
        <v>Petty Cash</v>
      </c>
      <c r="O58">
        <f>IF(G58=0,0,G58)</f>
        <v>0</v>
      </c>
      <c r="P58">
        <f>IF(H58=0,0,H58)</f>
        <v>70000</v>
      </c>
      <c r="Q58">
        <f>IF(I58="Biaya Bahan Baku",H58,IF(I58="Biaya Operasional",H58,IF(I58="Biaya Insentif Fasilitas",H58,"")))</f>
        <v>70000</v>
      </c>
      <c r="R58" t="str">
        <f>IF(I58="Dana Bantuan Pemerintah",G58,"")</f>
        <v/>
      </c>
      <c r="S58" t="str">
        <f>IF(I58="Dana Bahan Baku","Bahan Baku",IF(I58="Biaya Bahan Baku","Bahan Baku",IF(I58="Dana Operasional","Operasional",IF(I58="Biaya Operasional","Operasional",""))))</f>
        <v>Operasional</v>
      </c>
      <c r="T58" t="str">
        <f>IF(I58="Dana Insentif Fasilitas","Insentif Fasilitas",IF(I58="Biaya Insentif Fasilitas","Insentif Fasilitas",""))</f>
        <v/>
      </c>
      <c r="U58" t="str">
        <f>IF(S58="",T58,S58)</f>
        <v>Operasional</v>
      </c>
      <c r="V58" t="str">
        <f>IF(I58="Biaya Bahan Baku","Belanja",IF(I58="Biaya Operasional","Belanja",IF(I58="Biaya Insentif Fasilitas","Belanja","")))</f>
        <v>Belanja</v>
      </c>
      <c r="W58">
        <f>ROW()</f>
        <v>58</v>
      </c>
    </row>
    <row r="59">
      <c r="A59">
        <f>ROW()</f>
        <v>59</v>
      </c>
      <c r="C59">
        <v>46045</v>
      </c>
      <c r="F59" t="str">
        <v>Pembelian Bensin POM Mini</v>
      </c>
      <c r="H59">
        <v>13000</v>
      </c>
      <c r="I59" t="str">
        <v>Biaya Operasional</v>
      </c>
      <c r="J59" t="str">
        <v>Petty Cash</v>
      </c>
      <c r="K59" t="str">
        <f>IF(I59="",0,I59)</f>
        <v>Biaya Operasional</v>
      </c>
      <c r="L59">
        <f>IF(H59=0,0,H59)</f>
        <v>13000</v>
      </c>
      <c r="M59">
        <f>IF(G59=0,0,G59)</f>
        <v>0</v>
      </c>
      <c r="N59" t="str">
        <f>IF(J59="","",J59)</f>
        <v>Petty Cash</v>
      </c>
      <c r="O59">
        <f>IF(G59=0,0,G59)</f>
        <v>0</v>
      </c>
      <c r="P59">
        <f>IF(H59=0,0,H59)</f>
        <v>13000</v>
      </c>
      <c r="Q59">
        <f>IF(I59="Biaya Bahan Baku",H59,IF(I59="Biaya Operasional",H59,IF(I59="Biaya Insentif Fasilitas",H59,"")))</f>
        <v>13000</v>
      </c>
      <c r="R59" t="str">
        <f>IF(I59="Dana Bantuan Pemerintah",G59,"")</f>
        <v/>
      </c>
      <c r="S59" t="str">
        <f>IF(I59="Dana Bahan Baku","Bahan Baku",IF(I59="Biaya Bahan Baku","Bahan Baku",IF(I59="Dana Operasional","Operasional",IF(I59="Biaya Operasional","Operasional",""))))</f>
        <v>Operasional</v>
      </c>
      <c r="T59" t="str">
        <f>IF(I59="Dana Insentif Fasilitas","Insentif Fasilitas",IF(I59="Biaya Insentif Fasilitas","Insentif Fasilitas",""))</f>
        <v/>
      </c>
      <c r="U59" t="str">
        <f>IF(S59="",T59,S59)</f>
        <v>Operasional</v>
      </c>
      <c r="V59" t="str">
        <f>IF(I59="Biaya Bahan Baku","Belanja",IF(I59="Biaya Operasional","Belanja",IF(I59="Biaya Insentif Fasilitas","Belanja","")))</f>
        <v>Belanja</v>
      </c>
      <c r="W59">
        <f>ROW()</f>
        <v>59</v>
      </c>
    </row>
    <row r="60">
      <c r="A60">
        <f>ROW()</f>
        <v>60</v>
      </c>
      <c r="C60">
        <v>46045</v>
      </c>
      <c r="F60" t="str">
        <v>Pembelian Bensin SPBU Gunungjaya</v>
      </c>
      <c r="H60">
        <v>49894</v>
      </c>
      <c r="I60" t="str">
        <v>Biaya Operasional</v>
      </c>
      <c r="J60" t="str">
        <v>Petty Cash</v>
      </c>
      <c r="K60" t="str">
        <f>IF(I60="",0,I60)</f>
        <v>Biaya Operasional</v>
      </c>
      <c r="L60">
        <f>IF(H60=0,0,H60)</f>
        <v>49894</v>
      </c>
      <c r="M60">
        <f>IF(G60=0,0,G60)</f>
        <v>0</v>
      </c>
      <c r="N60" t="str">
        <f>IF(J60="","",J60)</f>
        <v>Petty Cash</v>
      </c>
      <c r="O60">
        <f>IF(G60=0,0,G60)</f>
        <v>0</v>
      </c>
      <c r="P60">
        <f>IF(H60=0,0,H60)</f>
        <v>49894</v>
      </c>
      <c r="Q60">
        <f>IF(I60="Biaya Bahan Baku",H60,IF(I60="Biaya Operasional",H60,IF(I60="Biaya Insentif Fasilitas",H60,"")))</f>
        <v>49894</v>
      </c>
      <c r="R60" t="str">
        <f>IF(I60="Dana Bantuan Pemerintah",G60,"")</f>
        <v/>
      </c>
      <c r="S60" t="str">
        <f>IF(I60="Dana Bahan Baku","Bahan Baku",IF(I60="Biaya Bahan Baku","Bahan Baku",IF(I60="Dana Operasional","Operasional",IF(I60="Biaya Operasional","Operasional",""))))</f>
        <v>Operasional</v>
      </c>
      <c r="T60" t="str">
        <f>IF(I60="Dana Insentif Fasilitas","Insentif Fasilitas",IF(I60="Biaya Insentif Fasilitas","Insentif Fasilitas",""))</f>
        <v/>
      </c>
      <c r="U60" t="str">
        <f>IF(S60="",T60,S60)</f>
        <v>Operasional</v>
      </c>
      <c r="V60" t="str">
        <f>IF(I60="Biaya Bahan Baku","Belanja",IF(I60="Biaya Operasional","Belanja",IF(I60="Biaya Insentif Fasilitas","Belanja","")))</f>
        <v>Belanja</v>
      </c>
      <c r="W60">
        <f>ROW()</f>
        <v>60</v>
      </c>
    </row>
    <row r="61">
      <c r="A61">
        <f>ROW()</f>
        <v>61</v>
      </c>
      <c r="C61">
        <v>46046</v>
      </c>
      <c r="F61" t="str">
        <v>Pembayaran Retribusi Sampah</v>
      </c>
      <c r="H61">
        <v>125000</v>
      </c>
      <c r="I61" t="str">
        <v>Biaya Operasional</v>
      </c>
      <c r="J61" t="str">
        <v>Petty Cash</v>
      </c>
      <c r="K61" t="str">
        <f>IF(I61="",0,I61)</f>
        <v>Biaya Operasional</v>
      </c>
      <c r="L61">
        <f>IF(H61=0,0,H61)</f>
        <v>125000</v>
      </c>
      <c r="M61">
        <f>IF(G61=0,0,G61)</f>
        <v>0</v>
      </c>
      <c r="N61" t="str">
        <f>IF(J61="","",J61)</f>
        <v>Petty Cash</v>
      </c>
      <c r="O61">
        <f>IF(G61=0,0,G61)</f>
        <v>0</v>
      </c>
      <c r="P61">
        <f>IF(H61=0,0,H61)</f>
        <v>125000</v>
      </c>
      <c r="Q61">
        <f>IF(I61="Biaya Bahan Baku",H61,IF(I61="Biaya Operasional",H61,IF(I61="Biaya Insentif Fasilitas",H61,"")))</f>
        <v>125000</v>
      </c>
      <c r="R61" t="str">
        <f>IF(I61="Dana Bantuan Pemerintah",G61,"")</f>
        <v/>
      </c>
      <c r="S61" t="str">
        <f>IF(I61="Dana Bahan Baku","Bahan Baku",IF(I61="Biaya Bahan Baku","Bahan Baku",IF(I61="Dana Operasional","Operasional",IF(I61="Biaya Operasional","Operasional",""))))</f>
        <v>Operasional</v>
      </c>
      <c r="T61" t="str">
        <f>IF(I61="Dana Insentif Fasilitas","Insentif Fasilitas",IF(I61="Biaya Insentif Fasilitas","Insentif Fasilitas",""))</f>
        <v/>
      </c>
      <c r="U61" t="str">
        <f>IF(S61="",T61,S61)</f>
        <v>Operasional</v>
      </c>
      <c r="V61" t="str">
        <f>IF(I61="Biaya Bahan Baku","Belanja",IF(I61="Biaya Operasional","Belanja",IF(I61="Biaya Insentif Fasilitas","Belanja","")))</f>
        <v>Belanja</v>
      </c>
      <c r="W61">
        <f>ROW()</f>
        <v>61</v>
      </c>
    </row>
    <row r="62">
      <c r="A62">
        <f>ROW()</f>
        <v>62</v>
      </c>
      <c r="C62">
        <v>46046</v>
      </c>
      <c r="F62" t="str">
        <v>Pembelian Token Listrik</v>
      </c>
      <c r="H62">
        <v>503000</v>
      </c>
      <c r="I62" t="str">
        <v>Biaya Operasional</v>
      </c>
      <c r="J62" t="str">
        <v>Petty Cash</v>
      </c>
      <c r="K62" t="str">
        <f>IF(I62="",0,I62)</f>
        <v>Biaya Operasional</v>
      </c>
      <c r="L62">
        <f>IF(H62=0,0,H62)</f>
        <v>503000</v>
      </c>
      <c r="M62">
        <f>IF(G62=0,0,G62)</f>
        <v>0</v>
      </c>
      <c r="N62" t="str">
        <f>IF(J62="","",J62)</f>
        <v>Petty Cash</v>
      </c>
      <c r="O62">
        <f>IF(G62=0,0,G62)</f>
        <v>0</v>
      </c>
      <c r="P62">
        <f>IF(H62=0,0,H62)</f>
        <v>503000</v>
      </c>
      <c r="Q62">
        <f>IF(I62="Biaya Bahan Baku",H62,IF(I62="Biaya Operasional",H62,IF(I62="Biaya Insentif Fasilitas",H62,"")))</f>
        <v>503000</v>
      </c>
      <c r="R62" t="str">
        <f>IF(I62="Dana Bantuan Pemerintah",G62,"")</f>
        <v/>
      </c>
      <c r="S62" t="str">
        <f>IF(I62="Dana Bahan Baku","Bahan Baku",IF(I62="Biaya Bahan Baku","Bahan Baku",IF(I62="Dana Operasional","Operasional",IF(I62="Biaya Operasional","Operasional",""))))</f>
        <v>Operasional</v>
      </c>
      <c r="T62" t="str">
        <f>IF(I62="Dana Insentif Fasilitas","Insentif Fasilitas",IF(I62="Biaya Insentif Fasilitas","Insentif Fasilitas",""))</f>
        <v/>
      </c>
      <c r="U62" t="str">
        <f>IF(S62="",T62,S62)</f>
        <v>Operasional</v>
      </c>
      <c r="V62" t="str">
        <f>IF(I62="Biaya Bahan Baku","Belanja",IF(I62="Biaya Operasional","Belanja",IF(I62="Biaya Insentif Fasilitas","Belanja","")))</f>
        <v>Belanja</v>
      </c>
      <c r="W62">
        <f>ROW()</f>
        <v>62</v>
      </c>
    </row>
    <row r="63">
      <c r="A63">
        <f>ROW()</f>
        <v>63</v>
      </c>
      <c r="C63">
        <v>46047</v>
      </c>
      <c r="F63" t="str">
        <v>Pembelian Plastik PP 12x15</v>
      </c>
      <c r="H63">
        <v>50000</v>
      </c>
      <c r="I63" t="str">
        <v>Biaya Operasional</v>
      </c>
      <c r="J63" t="str">
        <v>Petty Cash</v>
      </c>
      <c r="K63" t="str">
        <f>IF(I63="",0,I63)</f>
        <v>Biaya Operasional</v>
      </c>
      <c r="L63">
        <f>IF(H63=0,0,H63)</f>
        <v>50000</v>
      </c>
      <c r="M63">
        <f>IF(G63=0,0,G63)</f>
        <v>0</v>
      </c>
      <c r="N63" t="str">
        <f>IF(J63="","",J63)</f>
        <v>Petty Cash</v>
      </c>
      <c r="O63">
        <f>IF(G63=0,0,G63)</f>
        <v>0</v>
      </c>
      <c r="P63">
        <f>IF(H63=0,0,H63)</f>
        <v>50000</v>
      </c>
      <c r="Q63">
        <f>IF(I63="Biaya Bahan Baku",H63,IF(I63="Biaya Operasional",H63,IF(I63="Biaya Insentif Fasilitas",H63,"")))</f>
        <v>50000</v>
      </c>
      <c r="R63" t="str">
        <f>IF(I63="Dana Bantuan Pemerintah",G63,"")</f>
        <v/>
      </c>
      <c r="S63" t="str">
        <f>IF(I63="Dana Bahan Baku","Bahan Baku",IF(I63="Biaya Bahan Baku","Bahan Baku",IF(I63="Dana Operasional","Operasional",IF(I63="Biaya Operasional","Operasional",""))))</f>
        <v>Operasional</v>
      </c>
      <c r="T63" t="str">
        <f>IF(I63="Dana Insentif Fasilitas","Insentif Fasilitas",IF(I63="Biaya Insentif Fasilitas","Insentif Fasilitas",""))</f>
        <v/>
      </c>
      <c r="U63" t="str">
        <f>IF(S63="",T63,S63)</f>
        <v>Operasional</v>
      </c>
      <c r="V63" t="str">
        <f>IF(I63="Biaya Bahan Baku","Belanja",IF(I63="Biaya Operasional","Belanja",IF(I63="Biaya Insentif Fasilitas","Belanja","")))</f>
        <v>Belanja</v>
      </c>
      <c r="W63">
        <f>ROW()</f>
        <v>63</v>
      </c>
    </row>
    <row r="64">
      <c r="A64">
        <f>ROW()</f>
        <v>64</v>
      </c>
      <c r="C64">
        <v>46048</v>
      </c>
      <c r="F64" t="str">
        <v>Pembelian Plastik PP 12x15</v>
      </c>
      <c r="H64">
        <v>50000</v>
      </c>
      <c r="I64" t="str">
        <v>Biaya Operasional</v>
      </c>
      <c r="J64" t="str">
        <v>Petty Cash</v>
      </c>
      <c r="K64" t="str">
        <f>IF(I64="",0,I64)</f>
        <v>Biaya Operasional</v>
      </c>
      <c r="L64">
        <f>IF(H64=0,0,H64)</f>
        <v>50000</v>
      </c>
      <c r="M64">
        <f>IF(G64=0,0,G64)</f>
        <v>0</v>
      </c>
      <c r="N64" t="str">
        <f>IF(J64="","",J64)</f>
        <v>Petty Cash</v>
      </c>
      <c r="O64">
        <f>IF(G64=0,0,G64)</f>
        <v>0</v>
      </c>
      <c r="P64">
        <f>IF(H64=0,0,H64)</f>
        <v>50000</v>
      </c>
      <c r="Q64">
        <f>IF(I64="Biaya Bahan Baku",H64,IF(I64="Biaya Operasional",H64,IF(I64="Biaya Insentif Fasilitas",H64,"")))</f>
        <v>50000</v>
      </c>
      <c r="R64" t="str">
        <f>IF(I64="Dana Bantuan Pemerintah",G64,"")</f>
        <v/>
      </c>
      <c r="S64" t="str">
        <f>IF(I64="Dana Bahan Baku","Bahan Baku",IF(I64="Biaya Bahan Baku","Bahan Baku",IF(I64="Dana Operasional","Operasional",IF(I64="Biaya Operasional","Operasional",""))))</f>
        <v>Operasional</v>
      </c>
      <c r="T64" t="str">
        <f>IF(I64="Dana Insentif Fasilitas","Insentif Fasilitas",IF(I64="Biaya Insentif Fasilitas","Insentif Fasilitas",""))</f>
        <v/>
      </c>
      <c r="U64" t="str">
        <f>IF(S64="",T64,S64)</f>
        <v>Operasional</v>
      </c>
      <c r="V64" t="str">
        <f>IF(I64="Biaya Bahan Baku","Belanja",IF(I64="Biaya Operasional","Belanja",IF(I64="Biaya Insentif Fasilitas","Belanja","")))</f>
        <v>Belanja</v>
      </c>
      <c r="W64">
        <f>ROW()</f>
        <v>64</v>
      </c>
    </row>
    <row r="65">
      <c r="A65">
        <f>ROW()</f>
        <v>65</v>
      </c>
      <c r="C65">
        <v>46048</v>
      </c>
      <c r="F65" t="str">
        <v>Pembelian Klip</v>
      </c>
      <c r="H65">
        <v>8000</v>
      </c>
      <c r="I65" t="str">
        <v>Biaya Operasional</v>
      </c>
      <c r="J65" t="str">
        <v>Petty Cash</v>
      </c>
      <c r="K65" t="str">
        <f>IF(I65="",0,I65)</f>
        <v>Biaya Operasional</v>
      </c>
      <c r="L65">
        <f>IF(H65=0,0,H65)</f>
        <v>8000</v>
      </c>
      <c r="M65">
        <f>IF(G65=0,0,G65)</f>
        <v>0</v>
      </c>
      <c r="N65" t="str">
        <f>IF(J65="","",J65)</f>
        <v>Petty Cash</v>
      </c>
      <c r="O65">
        <f>IF(G65=0,0,G65)</f>
        <v>0</v>
      </c>
      <c r="P65">
        <f>IF(H65=0,0,H65)</f>
        <v>8000</v>
      </c>
      <c r="Q65">
        <f>IF(I65="Biaya Bahan Baku",H65,IF(I65="Biaya Operasional",H65,IF(I65="Biaya Insentif Fasilitas",H65,"")))</f>
        <v>8000</v>
      </c>
      <c r="R65" t="str">
        <f>IF(I65="Dana Bantuan Pemerintah",G65,"")</f>
        <v/>
      </c>
      <c r="S65" t="str">
        <f>IF(I65="Dana Bahan Baku","Bahan Baku",IF(I65="Biaya Bahan Baku","Bahan Baku",IF(I65="Dana Operasional","Operasional",IF(I65="Biaya Operasional","Operasional",""))))</f>
        <v>Operasional</v>
      </c>
      <c r="T65" t="str">
        <f>IF(I65="Dana Insentif Fasilitas","Insentif Fasilitas",IF(I65="Biaya Insentif Fasilitas","Insentif Fasilitas",""))</f>
        <v/>
      </c>
      <c r="U65" t="str">
        <f>IF(S65="",T65,S65)</f>
        <v>Operasional</v>
      </c>
      <c r="V65" t="str">
        <f>IF(I65="Biaya Bahan Baku","Belanja",IF(I65="Biaya Operasional","Belanja",IF(I65="Biaya Insentif Fasilitas","Belanja","")))</f>
        <v>Belanja</v>
      </c>
      <c r="W65">
        <f>ROW()</f>
        <v>65</v>
      </c>
    </row>
    <row r="66">
      <c r="A66">
        <f>ROW()</f>
        <v>66</v>
      </c>
      <c r="C66">
        <v>46048</v>
      </c>
      <c r="F66" t="str">
        <v>Pembelian Bensin SPBU Gunungjaya</v>
      </c>
      <c r="H66">
        <v>42978</v>
      </c>
      <c r="I66" t="str">
        <v>Biaya Operasional</v>
      </c>
      <c r="J66" t="str">
        <v>Petty Cash</v>
      </c>
      <c r="K66" t="str">
        <f>IF(I66="",0,I66)</f>
        <v>Biaya Operasional</v>
      </c>
      <c r="L66">
        <f>IF(H66=0,0,H66)</f>
        <v>42978</v>
      </c>
      <c r="M66">
        <f>IF(G66=0,0,G66)</f>
        <v>0</v>
      </c>
      <c r="N66" t="str">
        <f>IF(J66="","",J66)</f>
        <v>Petty Cash</v>
      </c>
      <c r="O66">
        <f>IF(G66=0,0,G66)</f>
        <v>0</v>
      </c>
      <c r="P66">
        <f>IF(H66=0,0,H66)</f>
        <v>42978</v>
      </c>
      <c r="Q66">
        <f>IF(I66="Biaya Bahan Baku",H66,IF(I66="Biaya Operasional",H66,IF(I66="Biaya Insentif Fasilitas",H66,"")))</f>
        <v>42978</v>
      </c>
      <c r="R66" t="str">
        <f>IF(I66="Dana Bantuan Pemerintah",G66,"")</f>
        <v/>
      </c>
      <c r="S66" t="str">
        <f>IF(I66="Dana Bahan Baku","Bahan Baku",IF(I66="Biaya Bahan Baku","Bahan Baku",IF(I66="Dana Operasional","Operasional",IF(I66="Biaya Operasional","Operasional",""))))</f>
        <v>Operasional</v>
      </c>
      <c r="T66" t="str">
        <f>IF(I66="Dana Insentif Fasilitas","Insentif Fasilitas",IF(I66="Biaya Insentif Fasilitas","Insentif Fasilitas",""))</f>
        <v/>
      </c>
      <c r="U66" t="str">
        <f>IF(S66="",T66,S66)</f>
        <v>Operasional</v>
      </c>
      <c r="V66" t="str">
        <f>IF(I66="Biaya Bahan Baku","Belanja",IF(I66="Biaya Operasional","Belanja",IF(I66="Biaya Insentif Fasilitas","Belanja","")))</f>
        <v>Belanja</v>
      </c>
      <c r="W66">
        <f>ROW()</f>
        <v>66</v>
      </c>
    </row>
    <row r="67">
      <c r="A67">
        <f>ROW()</f>
        <v>67</v>
      </c>
      <c r="C67">
        <v>46048</v>
      </c>
      <c r="F67" t="str">
        <v>Pembelian Bensin POM Mini</v>
      </c>
      <c r="H67">
        <v>13000</v>
      </c>
      <c r="I67" t="str">
        <v>Biaya Operasional</v>
      </c>
      <c r="J67" t="str">
        <v>Petty Cash</v>
      </c>
      <c r="K67" t="str">
        <f>IF(I67="",0,I67)</f>
        <v>Biaya Operasional</v>
      </c>
      <c r="L67">
        <f>IF(H67=0,0,H67)</f>
        <v>13000</v>
      </c>
      <c r="M67">
        <f>IF(G67=0,0,G67)</f>
        <v>0</v>
      </c>
      <c r="N67" t="str">
        <f>IF(J67="","",J67)</f>
        <v>Petty Cash</v>
      </c>
      <c r="O67">
        <f>IF(G67=0,0,G67)</f>
        <v>0</v>
      </c>
      <c r="P67">
        <f>IF(H67=0,0,H67)</f>
        <v>13000</v>
      </c>
      <c r="Q67">
        <f>IF(I67="Biaya Bahan Baku",H67,IF(I67="Biaya Operasional",H67,IF(I67="Biaya Insentif Fasilitas",H67,"")))</f>
        <v>13000</v>
      </c>
      <c r="R67" t="str">
        <f>IF(I67="Dana Bantuan Pemerintah",G67,"")</f>
        <v/>
      </c>
      <c r="S67" t="str">
        <f>IF(I67="Dana Bahan Baku","Bahan Baku",IF(I67="Biaya Bahan Baku","Bahan Baku",IF(I67="Dana Operasional","Operasional",IF(I67="Biaya Operasional","Operasional",""))))</f>
        <v>Operasional</v>
      </c>
      <c r="T67" t="str">
        <f>IF(I67="Dana Insentif Fasilitas","Insentif Fasilitas",IF(I67="Biaya Insentif Fasilitas","Insentif Fasilitas",""))</f>
        <v/>
      </c>
      <c r="U67" t="str">
        <f>IF(S67="",T67,S67)</f>
        <v>Operasional</v>
      </c>
      <c r="V67" t="str">
        <f>IF(I67="Biaya Bahan Baku","Belanja",IF(I67="Biaya Operasional","Belanja",IF(I67="Biaya Insentif Fasilitas","Belanja","")))</f>
        <v>Belanja</v>
      </c>
      <c r="W67">
        <f>ROW()</f>
        <v>67</v>
      </c>
    </row>
    <row r="68">
      <c r="A68">
        <f>ROW()</f>
        <v>68</v>
      </c>
      <c r="C68">
        <v>46048</v>
      </c>
      <c r="E68">
        <v>903596</v>
      </c>
      <c r="F68" t="str">
        <v>Pembelian Ikan Lele</v>
      </c>
      <c r="H68">
        <v>8635000</v>
      </c>
      <c r="I68" t="str">
        <v>Biaya Bahan Baku</v>
      </c>
      <c r="J68" t="str">
        <v>Kas di Bank</v>
      </c>
      <c r="K68" t="str">
        <f>IF(I68="",0,I68)</f>
        <v>Biaya Bahan Baku</v>
      </c>
      <c r="L68">
        <f>IF(H68=0,0,H68)</f>
        <v>8635000</v>
      </c>
      <c r="M68">
        <f>IF(G68=0,0,G68)</f>
        <v>0</v>
      </c>
      <c r="N68" t="str">
        <f>IF(J68="","",J68)</f>
        <v>Kas di Bank</v>
      </c>
      <c r="O68">
        <f>IF(G68=0,0,G68)</f>
        <v>0</v>
      </c>
      <c r="P68">
        <f>IF(H68=0,0,H68)</f>
        <v>8635000</v>
      </c>
      <c r="Q68">
        <f>IF(I68="Biaya Bahan Baku",H68,IF(I68="Biaya Operasional",H68,IF(I68="Biaya Insentif Fasilitas",H68,"")))</f>
        <v>8635000</v>
      </c>
      <c r="R68" t="str">
        <f>IF(I68="Dana Bantuan Pemerintah",G68,"")</f>
        <v/>
      </c>
      <c r="S68" t="str">
        <f>IF(I68="Dana Bahan Baku","Bahan Baku",IF(I68="Biaya Bahan Baku","Bahan Baku",IF(I68="Dana Operasional","Operasional",IF(I68="Biaya Operasional","Operasional",""))))</f>
        <v>Bahan Baku</v>
      </c>
      <c r="T68" t="str">
        <f>IF(I68="Dana Insentif Fasilitas","Insentif Fasilitas",IF(I68="Biaya Insentif Fasilitas","Insentif Fasilitas",""))</f>
        <v/>
      </c>
      <c r="U68" t="str">
        <f>IF(S68="",T68,S68)</f>
        <v>Bahan Baku</v>
      </c>
      <c r="V68" t="str">
        <f>IF(I68="Biaya Bahan Baku","Belanja",IF(I68="Biaya Operasional","Belanja",IF(I68="Biaya Insentif Fasilitas","Belanja","")))</f>
        <v>Belanja</v>
      </c>
      <c r="W68">
        <f>ROW()</f>
        <v>68</v>
      </c>
    </row>
    <row r="69">
      <c r="A69">
        <f>ROW()</f>
        <v>69</v>
      </c>
      <c r="C69">
        <v>46048</v>
      </c>
      <c r="E69" t="str">
        <v>084670</v>
      </c>
      <c r="F69" t="str">
        <v>Pembelian Tempe</v>
      </c>
      <c r="H69">
        <v>1990000</v>
      </c>
      <c r="I69" t="str">
        <v>Biaya Bahan Baku</v>
      </c>
      <c r="J69" t="str">
        <v>Kas di Bank</v>
      </c>
      <c r="K69" t="str">
        <f>IF(I69="",0,I69)</f>
        <v>Biaya Bahan Baku</v>
      </c>
      <c r="L69">
        <f>IF(H69=0,0,H69)</f>
        <v>1990000</v>
      </c>
      <c r="M69">
        <f>IF(G69=0,0,G69)</f>
        <v>0</v>
      </c>
      <c r="N69" t="str">
        <f>IF(J69="","",J69)</f>
        <v>Kas di Bank</v>
      </c>
      <c r="O69">
        <f>IF(G69=0,0,G69)</f>
        <v>0</v>
      </c>
      <c r="P69">
        <f>IF(H69=0,0,H69)</f>
        <v>1990000</v>
      </c>
      <c r="Q69">
        <f>IF(I69="Biaya Bahan Baku",H69,IF(I69="Biaya Operasional",H69,IF(I69="Biaya Insentif Fasilitas",H69,"")))</f>
        <v>1990000</v>
      </c>
      <c r="R69" t="str">
        <f>IF(I69="Dana Bantuan Pemerintah",G69,"")</f>
        <v/>
      </c>
      <c r="S69" t="str">
        <f>IF(I69="Dana Bahan Baku","Bahan Baku",IF(I69="Biaya Bahan Baku","Bahan Baku",IF(I69="Dana Operasional","Operasional",IF(I69="Biaya Operasional","Operasional",""))))</f>
        <v>Bahan Baku</v>
      </c>
      <c r="T69" t="str">
        <f>IF(I69="Dana Insentif Fasilitas","Insentif Fasilitas",IF(I69="Biaya Insentif Fasilitas","Insentif Fasilitas",""))</f>
        <v/>
      </c>
      <c r="U69" t="str">
        <f>IF(S69="",T69,S69)</f>
        <v>Bahan Baku</v>
      </c>
      <c r="V69" t="str">
        <f>IF(I69="Biaya Bahan Baku","Belanja",IF(I69="Biaya Operasional","Belanja",IF(I69="Biaya Insentif Fasilitas","Belanja","")))</f>
        <v>Belanja</v>
      </c>
      <c r="W69">
        <f>ROW()</f>
        <v>69</v>
      </c>
    </row>
    <row r="70">
      <c r="A70">
        <f>ROW()</f>
        <v>70</v>
      </c>
      <c r="C70">
        <v>46048</v>
      </c>
      <c r="E70" t="str">
        <v>084670</v>
      </c>
      <c r="F70" t="str">
        <v>Biaya Administrasi</v>
      </c>
      <c r="H70">
        <v>6500</v>
      </c>
      <c r="I70" t="str">
        <v>Biaya Bahan Baku</v>
      </c>
      <c r="J70" t="str">
        <v>Kas di Bank</v>
      </c>
      <c r="K70" t="str">
        <f>IF(I70="",0,I70)</f>
        <v>Biaya Bahan Baku</v>
      </c>
      <c r="L70">
        <f>IF(H70=0,0,H70)</f>
        <v>6500</v>
      </c>
      <c r="M70">
        <f>IF(G70=0,0,G70)</f>
        <v>0</v>
      </c>
      <c r="N70" t="str">
        <f>IF(J70="","",J70)</f>
        <v>Kas di Bank</v>
      </c>
      <c r="O70">
        <f>IF(G70=0,0,G70)</f>
        <v>0</v>
      </c>
      <c r="P70">
        <f>IF(H70=0,0,H70)</f>
        <v>6500</v>
      </c>
      <c r="Q70">
        <f>IF(I70="Biaya Bahan Baku",H70,IF(I70="Biaya Operasional",H70,IF(I70="Biaya Insentif Fasilitas",H70,"")))</f>
        <v>6500</v>
      </c>
      <c r="R70" t="str">
        <f>IF(I70="Dana Bantuan Pemerintah",G70,"")</f>
        <v/>
      </c>
      <c r="S70" t="str">
        <f>IF(I70="Dana Bahan Baku","Bahan Baku",IF(I70="Biaya Bahan Baku","Bahan Baku",IF(I70="Dana Operasional","Operasional",IF(I70="Biaya Operasional","Operasional",""))))</f>
        <v>Bahan Baku</v>
      </c>
      <c r="T70" t="str">
        <f>IF(I70="Dana Insentif Fasilitas","Insentif Fasilitas",IF(I70="Biaya Insentif Fasilitas","Insentif Fasilitas",""))</f>
        <v/>
      </c>
      <c r="U70" t="str">
        <f>IF(S70="",T70,S70)</f>
        <v>Bahan Baku</v>
      </c>
      <c r="V70" t="str">
        <f>IF(I70="Biaya Bahan Baku","Belanja",IF(I70="Biaya Operasional","Belanja",IF(I70="Biaya Insentif Fasilitas","Belanja","")))</f>
        <v>Belanja</v>
      </c>
      <c r="W70">
        <f>ROW()</f>
        <v>70</v>
      </c>
    </row>
    <row r="71">
      <c r="A71">
        <f>ROW()</f>
        <v>71</v>
      </c>
      <c r="C71">
        <v>46048</v>
      </c>
      <c r="E71" t="str">
        <v>084678</v>
      </c>
      <c r="F71" t="str">
        <v>Pembelian Bumbu Pak Ihin</v>
      </c>
      <c r="H71">
        <v>4770000</v>
      </c>
      <c r="I71" t="str">
        <v>Biaya Bahan Baku</v>
      </c>
      <c r="J71" t="str">
        <v>Kas di Bank</v>
      </c>
      <c r="K71" t="str">
        <f>IF(I71="",0,I71)</f>
        <v>Biaya Bahan Baku</v>
      </c>
      <c r="L71">
        <f>IF(H71=0,0,H71)</f>
        <v>4770000</v>
      </c>
      <c r="M71">
        <f>IF(G71=0,0,G71)</f>
        <v>0</v>
      </c>
      <c r="N71" t="str">
        <f>IF(J71="","",J71)</f>
        <v>Kas di Bank</v>
      </c>
      <c r="O71">
        <f>IF(G71=0,0,G71)</f>
        <v>0</v>
      </c>
      <c r="P71">
        <f>IF(H71=0,0,H71)</f>
        <v>4770000</v>
      </c>
      <c r="Q71">
        <f>IF(I71="Biaya Bahan Baku",H71,IF(I71="Biaya Operasional",H71,IF(I71="Biaya Insentif Fasilitas",H71,"")))</f>
        <v>4770000</v>
      </c>
      <c r="R71" t="str">
        <f>IF(I71="Dana Bantuan Pemerintah",G71,"")</f>
        <v/>
      </c>
      <c r="S71" t="str">
        <f>IF(I71="Dana Bahan Baku","Bahan Baku",IF(I71="Biaya Bahan Baku","Bahan Baku",IF(I71="Dana Operasional","Operasional",IF(I71="Biaya Operasional","Operasional",""))))</f>
        <v>Bahan Baku</v>
      </c>
      <c r="T71" t="str">
        <f>IF(I71="Dana Insentif Fasilitas","Insentif Fasilitas",IF(I71="Biaya Insentif Fasilitas","Insentif Fasilitas",""))</f>
        <v/>
      </c>
      <c r="U71" t="str">
        <f>IF(S71="",T71,S71)</f>
        <v>Bahan Baku</v>
      </c>
      <c r="V71" t="str">
        <f>IF(I71="Biaya Bahan Baku","Belanja",IF(I71="Biaya Operasional","Belanja",IF(I71="Biaya Insentif Fasilitas","Belanja","")))</f>
        <v>Belanja</v>
      </c>
      <c r="W71">
        <f>ROW()</f>
        <v>71</v>
      </c>
    </row>
    <row r="72">
      <c r="A72">
        <f>ROW()</f>
        <v>72</v>
      </c>
      <c r="C72">
        <v>46048</v>
      </c>
      <c r="E72" t="str">
        <v>084678</v>
      </c>
      <c r="F72" t="str">
        <v>Biaya Administrasi</v>
      </c>
      <c r="H72">
        <v>6500</v>
      </c>
      <c r="I72" t="str">
        <v>Biaya Bahan Baku</v>
      </c>
      <c r="J72" t="str">
        <v>Kas di Bank</v>
      </c>
      <c r="K72" t="str">
        <f>IF(I72="",0,I72)</f>
        <v>Biaya Bahan Baku</v>
      </c>
      <c r="L72">
        <f>IF(H72=0,0,H72)</f>
        <v>6500</v>
      </c>
      <c r="M72">
        <f>IF(G72=0,0,G72)</f>
        <v>0</v>
      </c>
      <c r="N72" t="str">
        <f>IF(J72="","",J72)</f>
        <v>Kas di Bank</v>
      </c>
      <c r="O72">
        <f>IF(G72=0,0,G72)</f>
        <v>0</v>
      </c>
      <c r="P72">
        <f>IF(H72=0,0,H72)</f>
        <v>6500</v>
      </c>
      <c r="Q72">
        <f>IF(I72="Biaya Bahan Baku",H72,IF(I72="Biaya Operasional",H72,IF(I72="Biaya Insentif Fasilitas",H72,"")))</f>
        <v>6500</v>
      </c>
      <c r="R72" t="str">
        <f>IF(I72="Dana Bantuan Pemerintah",G72,"")</f>
        <v/>
      </c>
      <c r="S72" t="str">
        <f>IF(I72="Dana Bahan Baku","Bahan Baku",IF(I72="Biaya Bahan Baku","Bahan Baku",IF(I72="Dana Operasional","Operasional",IF(I72="Biaya Operasional","Operasional",""))))</f>
        <v>Bahan Baku</v>
      </c>
      <c r="T72" t="str">
        <f>IF(I72="Dana Insentif Fasilitas","Insentif Fasilitas",IF(I72="Biaya Insentif Fasilitas","Insentif Fasilitas",""))</f>
        <v/>
      </c>
      <c r="U72" t="str">
        <f>IF(S72="",T72,S72)</f>
        <v>Bahan Baku</v>
      </c>
      <c r="V72" t="str">
        <f>IF(I72="Biaya Bahan Baku","Belanja",IF(I72="Biaya Operasional","Belanja",IF(I72="Biaya Insentif Fasilitas","Belanja","")))</f>
        <v>Belanja</v>
      </c>
      <c r="W72">
        <f>ROW()</f>
        <v>72</v>
      </c>
    </row>
    <row r="73">
      <c r="A73">
        <f>ROW()</f>
        <v>73</v>
      </c>
      <c r="C73">
        <v>46048</v>
      </c>
      <c r="E73">
        <v>903609</v>
      </c>
      <c r="F73" t="str">
        <v>Pembelian Kurma</v>
      </c>
      <c r="H73">
        <v>3920000</v>
      </c>
      <c r="I73" t="str">
        <v>Biaya Bahan Baku</v>
      </c>
      <c r="J73" t="str">
        <v>Kas di Bank</v>
      </c>
      <c r="K73" t="str">
        <f>IF(I73="",0,I73)</f>
        <v>Biaya Bahan Baku</v>
      </c>
      <c r="L73">
        <f>IF(H73=0,0,H73)</f>
        <v>3920000</v>
      </c>
      <c r="M73">
        <f>IF(G73=0,0,G73)</f>
        <v>0</v>
      </c>
      <c r="N73" t="str">
        <f>IF(J73="","",J73)</f>
        <v>Kas di Bank</v>
      </c>
      <c r="O73">
        <f>IF(G73=0,0,G73)</f>
        <v>0</v>
      </c>
      <c r="P73">
        <f>IF(H73=0,0,H73)</f>
        <v>3920000</v>
      </c>
      <c r="Q73">
        <f>IF(I73="Biaya Bahan Baku",H73,IF(I73="Biaya Operasional",H73,IF(I73="Biaya Insentif Fasilitas",H73,"")))</f>
        <v>3920000</v>
      </c>
      <c r="R73" t="str">
        <f>IF(I73="Dana Bantuan Pemerintah",G73,"")</f>
        <v/>
      </c>
      <c r="S73" t="str">
        <f>IF(I73="Dana Bahan Baku","Bahan Baku",IF(I73="Biaya Bahan Baku","Bahan Baku",IF(I73="Dana Operasional","Operasional",IF(I73="Biaya Operasional","Operasional",""))))</f>
        <v>Bahan Baku</v>
      </c>
      <c r="T73" t="str">
        <f>IF(I73="Dana Insentif Fasilitas","Insentif Fasilitas",IF(I73="Biaya Insentif Fasilitas","Insentif Fasilitas",""))</f>
        <v/>
      </c>
      <c r="U73" t="str">
        <f>IF(S73="",T73,S73)</f>
        <v>Bahan Baku</v>
      </c>
      <c r="V73" t="str">
        <f>IF(I73="Biaya Bahan Baku","Belanja",IF(I73="Biaya Operasional","Belanja",IF(I73="Biaya Insentif Fasilitas","Belanja","")))</f>
        <v>Belanja</v>
      </c>
      <c r="W73">
        <f>ROW()</f>
        <v>73</v>
      </c>
    </row>
    <row r="74">
      <c r="A74">
        <f>ROW()</f>
        <v>74</v>
      </c>
      <c r="C74">
        <v>46048</v>
      </c>
      <c r="E74" t="str">
        <v>075301</v>
      </c>
      <c r="F74" t="str">
        <v>Pembelian Buah</v>
      </c>
      <c r="H74">
        <v>26837250</v>
      </c>
      <c r="I74" t="str">
        <v>Biaya Bahan Baku</v>
      </c>
      <c r="J74" t="str">
        <v>Kas di Bank</v>
      </c>
      <c r="K74" t="str">
        <f>IF(I74="",0,I74)</f>
        <v>Biaya Bahan Baku</v>
      </c>
      <c r="L74">
        <f>IF(H74=0,0,H74)</f>
        <v>26837250</v>
      </c>
      <c r="M74">
        <f>IF(G74=0,0,G74)</f>
        <v>0</v>
      </c>
      <c r="N74" t="str">
        <f>IF(J74="","",J74)</f>
        <v>Kas di Bank</v>
      </c>
      <c r="O74">
        <f>IF(G74=0,0,G74)</f>
        <v>0</v>
      </c>
      <c r="P74">
        <f>IF(H74=0,0,H74)</f>
        <v>26837250</v>
      </c>
      <c r="Q74">
        <f>IF(I74="Biaya Bahan Baku",H74,IF(I74="Biaya Operasional",H74,IF(I74="Biaya Insentif Fasilitas",H74,"")))</f>
        <v>26837250</v>
      </c>
      <c r="R74" t="str">
        <f>IF(I74="Dana Bantuan Pemerintah",G74,"")</f>
        <v/>
      </c>
      <c r="S74" t="str">
        <f>IF(I74="Dana Bahan Baku","Bahan Baku",IF(I74="Biaya Bahan Baku","Bahan Baku",IF(I74="Dana Operasional","Operasional",IF(I74="Biaya Operasional","Operasional",""))))</f>
        <v>Bahan Baku</v>
      </c>
      <c r="T74" t="str">
        <f>IF(I74="Dana Insentif Fasilitas","Insentif Fasilitas",IF(I74="Biaya Insentif Fasilitas","Insentif Fasilitas",""))</f>
        <v/>
      </c>
      <c r="U74" t="str">
        <f>IF(S74="",T74,S74)</f>
        <v>Bahan Baku</v>
      </c>
      <c r="V74" t="str">
        <f>IF(I74="Biaya Bahan Baku","Belanja",IF(I74="Biaya Operasional","Belanja",IF(I74="Biaya Insentif Fasilitas","Belanja","")))</f>
        <v>Belanja</v>
      </c>
      <c r="W74">
        <f>ROW()</f>
        <v>74</v>
      </c>
    </row>
    <row r="75">
      <c r="A75">
        <f>ROW()</f>
        <v>75</v>
      </c>
      <c r="C75">
        <v>46048</v>
      </c>
      <c r="E75" t="str">
        <v>075301</v>
      </c>
      <c r="F75" t="str">
        <v>Biaya Administrasi</v>
      </c>
      <c r="H75">
        <v>6500</v>
      </c>
      <c r="I75" t="str">
        <v>Biaya Bahan Baku</v>
      </c>
      <c r="J75" t="str">
        <v>Kas di Bank</v>
      </c>
      <c r="K75" t="str">
        <f>IF(I75="",0,I75)</f>
        <v>Biaya Bahan Baku</v>
      </c>
      <c r="L75">
        <f>IF(H75=0,0,H75)</f>
        <v>6500</v>
      </c>
      <c r="M75">
        <f>IF(G75=0,0,G75)</f>
        <v>0</v>
      </c>
      <c r="N75" t="str">
        <f>IF(J75="","",J75)</f>
        <v>Kas di Bank</v>
      </c>
      <c r="O75">
        <f>IF(G75=0,0,G75)</f>
        <v>0</v>
      </c>
      <c r="P75">
        <f>IF(H75=0,0,H75)</f>
        <v>6500</v>
      </c>
      <c r="Q75">
        <f>IF(I75="Biaya Bahan Baku",H75,IF(I75="Biaya Operasional",H75,IF(I75="Biaya Insentif Fasilitas",H75,"")))</f>
        <v>6500</v>
      </c>
      <c r="R75" t="str">
        <f>IF(I75="Dana Bantuan Pemerintah",G75,"")</f>
        <v/>
      </c>
      <c r="S75" t="str">
        <f>IF(I75="Dana Bahan Baku","Bahan Baku",IF(I75="Biaya Bahan Baku","Bahan Baku",IF(I75="Dana Operasional","Operasional",IF(I75="Biaya Operasional","Operasional",""))))</f>
        <v>Bahan Baku</v>
      </c>
      <c r="T75" t="str">
        <f>IF(I75="Dana Insentif Fasilitas","Insentif Fasilitas",IF(I75="Biaya Insentif Fasilitas","Insentif Fasilitas",""))</f>
        <v/>
      </c>
      <c r="U75" t="str">
        <f>IF(S75="",T75,S75)</f>
        <v>Bahan Baku</v>
      </c>
      <c r="V75" t="str">
        <f>IF(I75="Biaya Bahan Baku","Belanja",IF(I75="Biaya Operasional","Belanja",IF(I75="Biaya Insentif Fasilitas","Belanja","")))</f>
        <v>Belanja</v>
      </c>
      <c r="W75">
        <f>ROW()</f>
        <v>75</v>
      </c>
    </row>
    <row r="76">
      <c r="A76">
        <f>ROW()</f>
        <v>76</v>
      </c>
      <c r="C76">
        <v>46048</v>
      </c>
      <c r="E76" t="str">
        <v>084729</v>
      </c>
      <c r="F76" t="str">
        <v>pembelian Buah Pak Devi</v>
      </c>
      <c r="H76">
        <v>612000</v>
      </c>
      <c r="I76" t="str">
        <v>Biaya Bahan Baku</v>
      </c>
      <c r="J76" t="str">
        <v>Kas di Bank</v>
      </c>
      <c r="K76" t="str">
        <f>IF(I76="",0,I76)</f>
        <v>Biaya Bahan Baku</v>
      </c>
      <c r="L76">
        <f>IF(H76=0,0,H76)</f>
        <v>612000</v>
      </c>
      <c r="M76">
        <f>IF(G76=0,0,G76)</f>
        <v>0</v>
      </c>
      <c r="N76" t="str">
        <f>IF(J76="","",J76)</f>
        <v>Kas di Bank</v>
      </c>
      <c r="O76">
        <f>IF(G76=0,0,G76)</f>
        <v>0</v>
      </c>
      <c r="P76">
        <f>IF(H76=0,0,H76)</f>
        <v>612000</v>
      </c>
      <c r="Q76">
        <f>IF(I76="Biaya Bahan Baku",H76,IF(I76="Biaya Operasional",H76,IF(I76="Biaya Insentif Fasilitas",H76,"")))</f>
        <v>612000</v>
      </c>
      <c r="R76" t="str">
        <f>IF(I76="Dana Bantuan Pemerintah",G76,"")</f>
        <v/>
      </c>
      <c r="S76" t="str">
        <f>IF(I76="Dana Bahan Baku","Bahan Baku",IF(I76="Biaya Bahan Baku","Bahan Baku",IF(I76="Dana Operasional","Operasional",IF(I76="Biaya Operasional","Operasional",""))))</f>
        <v>Bahan Baku</v>
      </c>
      <c r="T76" t="str">
        <f>IF(I76="Dana Insentif Fasilitas","Insentif Fasilitas",IF(I76="Biaya Insentif Fasilitas","Insentif Fasilitas",""))</f>
        <v/>
      </c>
      <c r="U76" t="str">
        <f>IF(S76="",T76,S76)</f>
        <v>Bahan Baku</v>
      </c>
      <c r="V76" t="str">
        <f>IF(I76="Biaya Bahan Baku","Belanja",IF(I76="Biaya Operasional","Belanja",IF(I76="Biaya Insentif Fasilitas","Belanja","")))</f>
        <v>Belanja</v>
      </c>
      <c r="W76">
        <f>ROW()</f>
        <v>76</v>
      </c>
    </row>
    <row r="77">
      <c r="A77">
        <f>ROW()</f>
        <v>77</v>
      </c>
      <c r="C77">
        <v>46048</v>
      </c>
      <c r="E77" t="str">
        <v>084729</v>
      </c>
      <c r="F77" t="str">
        <v>Biaya Administrasi</v>
      </c>
      <c r="H77">
        <v>6500</v>
      </c>
      <c r="I77" t="str">
        <v>Biaya Bahan Baku</v>
      </c>
      <c r="J77" t="str">
        <v>Kas di Bank</v>
      </c>
      <c r="K77" t="str">
        <f>IF(I77="",0,I77)</f>
        <v>Biaya Bahan Baku</v>
      </c>
      <c r="L77">
        <f>IF(H77=0,0,H77)</f>
        <v>6500</v>
      </c>
      <c r="M77">
        <f>IF(G77=0,0,G77)</f>
        <v>0</v>
      </c>
      <c r="N77" t="str">
        <f>IF(J77="","",J77)</f>
        <v>Kas di Bank</v>
      </c>
      <c r="O77">
        <f>IF(G77=0,0,G77)</f>
        <v>0</v>
      </c>
      <c r="P77">
        <f>IF(H77=0,0,H77)</f>
        <v>6500</v>
      </c>
      <c r="Q77">
        <f>IF(I77="Biaya Bahan Baku",H77,IF(I77="Biaya Operasional",H77,IF(I77="Biaya Insentif Fasilitas",H77,"")))</f>
        <v>6500</v>
      </c>
      <c r="R77" t="str">
        <f>IF(I77="Dana Bantuan Pemerintah",G77,"")</f>
        <v/>
      </c>
      <c r="S77" t="str">
        <f>IF(I77="Dana Bahan Baku","Bahan Baku",IF(I77="Biaya Bahan Baku","Bahan Baku",IF(I77="Dana Operasional","Operasional",IF(I77="Biaya Operasional","Operasional",""))))</f>
        <v>Bahan Baku</v>
      </c>
      <c r="T77" t="str">
        <f>IF(I77="Dana Insentif Fasilitas","Insentif Fasilitas",IF(I77="Biaya Insentif Fasilitas","Insentif Fasilitas",""))</f>
        <v/>
      </c>
      <c r="U77" t="str">
        <f>IF(S77="",T77,S77)</f>
        <v>Bahan Baku</v>
      </c>
      <c r="V77" t="str">
        <f>IF(I77="Biaya Bahan Baku","Belanja",IF(I77="Biaya Operasional","Belanja",IF(I77="Biaya Insentif Fasilitas","Belanja","")))</f>
        <v>Belanja</v>
      </c>
      <c r="W77">
        <f>ROW()</f>
        <v>77</v>
      </c>
    </row>
    <row r="78">
      <c r="A78">
        <f>ROW()</f>
        <v>78</v>
      </c>
      <c r="C78">
        <v>46048</v>
      </c>
      <c r="E78">
        <v>903617</v>
      </c>
      <c r="F78" t="str">
        <v>Pembelian Beras</v>
      </c>
      <c r="H78">
        <v>15695000</v>
      </c>
      <c r="I78" t="str">
        <v>Biaya Bahan Baku</v>
      </c>
      <c r="J78" t="str">
        <v>Kas di Bank</v>
      </c>
      <c r="K78" t="str">
        <f>IF(I78="",0,I78)</f>
        <v>Biaya Bahan Baku</v>
      </c>
      <c r="L78">
        <f>IF(H78=0,0,H78)</f>
        <v>15695000</v>
      </c>
      <c r="M78">
        <f>IF(G78=0,0,G78)</f>
        <v>0</v>
      </c>
      <c r="N78" t="str">
        <f>IF(J78="","",J78)</f>
        <v>Kas di Bank</v>
      </c>
      <c r="O78">
        <f>IF(G78=0,0,G78)</f>
        <v>0</v>
      </c>
      <c r="P78">
        <f>IF(H78=0,0,H78)</f>
        <v>15695000</v>
      </c>
      <c r="Q78">
        <f>IF(I78="Biaya Bahan Baku",H78,IF(I78="Biaya Operasional",H78,IF(I78="Biaya Insentif Fasilitas",H78,"")))</f>
        <v>15695000</v>
      </c>
      <c r="R78" t="str">
        <f>IF(I78="Dana Bantuan Pemerintah",G78,"")</f>
        <v/>
      </c>
      <c r="S78" t="str">
        <f>IF(I78="Dana Bahan Baku","Bahan Baku",IF(I78="Biaya Bahan Baku","Bahan Baku",IF(I78="Dana Operasional","Operasional",IF(I78="Biaya Operasional","Operasional",""))))</f>
        <v>Bahan Baku</v>
      </c>
      <c r="T78" t="str">
        <f>IF(I78="Dana Insentif Fasilitas","Insentif Fasilitas",IF(I78="Biaya Insentif Fasilitas","Insentif Fasilitas",""))</f>
        <v/>
      </c>
      <c r="U78" t="str">
        <f>IF(S78="",T78,S78)</f>
        <v>Bahan Baku</v>
      </c>
      <c r="V78" t="str">
        <f>IF(I78="Biaya Bahan Baku","Belanja",IF(I78="Biaya Operasional","Belanja",IF(I78="Biaya Insentif Fasilitas","Belanja","")))</f>
        <v>Belanja</v>
      </c>
      <c r="W78">
        <f>ROW()</f>
        <v>78</v>
      </c>
    </row>
    <row r="79">
      <c r="A79">
        <f>ROW()</f>
        <v>79</v>
      </c>
      <c r="C79">
        <v>46048</v>
      </c>
      <c r="E79">
        <v>995207</v>
      </c>
      <c r="F79" t="str">
        <v>Pembelian Daging</v>
      </c>
      <c r="H79">
        <v>12870000</v>
      </c>
      <c r="I79" t="str">
        <v>Biaya Bahan Baku</v>
      </c>
      <c r="J79" t="str">
        <v>Kas di Bank</v>
      </c>
      <c r="K79" t="str">
        <f>IF(I79="",0,I79)</f>
        <v>Biaya Bahan Baku</v>
      </c>
      <c r="L79">
        <f>IF(H79=0,0,H79)</f>
        <v>12870000</v>
      </c>
      <c r="M79">
        <f>IF(G79=0,0,G79)</f>
        <v>0</v>
      </c>
      <c r="N79" t="str">
        <f>IF(J79="","",J79)</f>
        <v>Kas di Bank</v>
      </c>
      <c r="O79">
        <f>IF(G79=0,0,G79)</f>
        <v>0</v>
      </c>
      <c r="P79">
        <f>IF(H79=0,0,H79)</f>
        <v>12870000</v>
      </c>
      <c r="Q79">
        <f>IF(I79="Biaya Bahan Baku",H79,IF(I79="Biaya Operasional",H79,IF(I79="Biaya Insentif Fasilitas",H79,"")))</f>
        <v>12870000</v>
      </c>
      <c r="R79" t="str">
        <f>IF(I79="Dana Bantuan Pemerintah",G79,"")</f>
        <v/>
      </c>
      <c r="S79" t="str">
        <f>IF(I79="Dana Bahan Baku","Bahan Baku",IF(I79="Biaya Bahan Baku","Bahan Baku",IF(I79="Dana Operasional","Operasional",IF(I79="Biaya Operasional","Operasional",""))))</f>
        <v>Bahan Baku</v>
      </c>
      <c r="T79" t="str">
        <f>IF(I79="Dana Insentif Fasilitas","Insentif Fasilitas",IF(I79="Biaya Insentif Fasilitas","Insentif Fasilitas",""))</f>
        <v/>
      </c>
      <c r="U79" t="str">
        <f>IF(S79="",T79,S79)</f>
        <v>Bahan Baku</v>
      </c>
      <c r="V79" t="str">
        <f>IF(I79="Biaya Bahan Baku","Belanja",IF(I79="Biaya Operasional","Belanja",IF(I79="Biaya Insentif Fasilitas","Belanja","")))</f>
        <v>Belanja</v>
      </c>
      <c r="W79">
        <f>ROW()</f>
        <v>79</v>
      </c>
    </row>
    <row r="80">
      <c r="A80">
        <f>ROW()</f>
        <v>80</v>
      </c>
      <c r="C80">
        <v>46048</v>
      </c>
      <c r="E80" t="str">
        <v>085026</v>
      </c>
      <c r="F80" t="str">
        <v>Pembelian Susu</v>
      </c>
      <c r="H80">
        <v>20256000</v>
      </c>
      <c r="I80" t="str">
        <v>Biaya Bahan Baku</v>
      </c>
      <c r="J80" t="str">
        <v>Kas di Bank</v>
      </c>
      <c r="K80" t="str">
        <f>IF(I80="",0,I80)</f>
        <v>Biaya Bahan Baku</v>
      </c>
      <c r="L80">
        <f>IF(H80=0,0,H80)</f>
        <v>20256000</v>
      </c>
      <c r="M80">
        <f>IF(G80=0,0,G80)</f>
        <v>0</v>
      </c>
      <c r="N80" t="str">
        <f>IF(J80="","",J80)</f>
        <v>Kas di Bank</v>
      </c>
      <c r="O80">
        <f>IF(G80=0,0,G80)</f>
        <v>0</v>
      </c>
      <c r="P80">
        <f>IF(H80=0,0,H80)</f>
        <v>20256000</v>
      </c>
      <c r="Q80">
        <f>IF(I80="Biaya Bahan Baku",H80,IF(I80="Biaya Operasional",H80,IF(I80="Biaya Insentif Fasilitas",H80,"")))</f>
        <v>20256000</v>
      </c>
      <c r="R80" t="str">
        <f>IF(I80="Dana Bantuan Pemerintah",G80,"")</f>
        <v/>
      </c>
      <c r="S80" t="str">
        <f>IF(I80="Dana Bahan Baku","Bahan Baku",IF(I80="Biaya Bahan Baku","Bahan Baku",IF(I80="Dana Operasional","Operasional",IF(I80="Biaya Operasional","Operasional",""))))</f>
        <v>Bahan Baku</v>
      </c>
      <c r="T80" t="str">
        <f>IF(I80="Dana Insentif Fasilitas","Insentif Fasilitas",IF(I80="Biaya Insentif Fasilitas","Insentif Fasilitas",""))</f>
        <v/>
      </c>
      <c r="U80" t="str">
        <f>IF(S80="",T80,S80)</f>
        <v>Bahan Baku</v>
      </c>
      <c r="V80" t="str">
        <f>IF(I80="Biaya Bahan Baku","Belanja",IF(I80="Biaya Operasional","Belanja",IF(I80="Biaya Insentif Fasilitas","Belanja","")))</f>
        <v>Belanja</v>
      </c>
      <c r="W80">
        <f>ROW()</f>
        <v>80</v>
      </c>
    </row>
    <row r="81">
      <c r="A81">
        <f>ROW()</f>
        <v>81</v>
      </c>
      <c r="C81">
        <v>46048</v>
      </c>
      <c r="E81" t="str">
        <v>085026</v>
      </c>
      <c r="F81" t="str">
        <v>Biaya Administrasi</v>
      </c>
      <c r="H81">
        <v>6500</v>
      </c>
      <c r="I81" t="str">
        <v>Biaya Bahan Baku</v>
      </c>
      <c r="J81" t="str">
        <v>Kas di Bank</v>
      </c>
      <c r="K81" t="str">
        <f>IF(I81="",0,I81)</f>
        <v>Biaya Bahan Baku</v>
      </c>
      <c r="L81">
        <f>IF(H81=0,0,H81)</f>
        <v>6500</v>
      </c>
      <c r="M81">
        <f>IF(G81=0,0,G81)</f>
        <v>0</v>
      </c>
      <c r="N81" t="str">
        <f>IF(J81="","",J81)</f>
        <v>Kas di Bank</v>
      </c>
      <c r="O81">
        <f>IF(G81=0,0,G81)</f>
        <v>0</v>
      </c>
      <c r="P81">
        <f>IF(H81=0,0,H81)</f>
        <v>6500</v>
      </c>
      <c r="Q81">
        <f>IF(I81="Biaya Bahan Baku",H81,IF(I81="Biaya Operasional",H81,IF(I81="Biaya Insentif Fasilitas",H81,"")))</f>
        <v>6500</v>
      </c>
      <c r="R81" t="str">
        <f>IF(I81="Dana Bantuan Pemerintah",G81,"")</f>
        <v/>
      </c>
      <c r="S81" t="str">
        <f>IF(I81="Dana Bahan Baku","Bahan Baku",IF(I81="Biaya Bahan Baku","Bahan Baku",IF(I81="Dana Operasional","Operasional",IF(I81="Biaya Operasional","Operasional",""))))</f>
        <v>Bahan Baku</v>
      </c>
      <c r="T81" t="str">
        <f>IF(I81="Dana Insentif Fasilitas","Insentif Fasilitas",IF(I81="Biaya Insentif Fasilitas","Insentif Fasilitas",""))</f>
        <v/>
      </c>
      <c r="U81" t="str">
        <f>IF(S81="",T81,S81)</f>
        <v>Bahan Baku</v>
      </c>
      <c r="V81" t="str">
        <f>IF(I81="Biaya Bahan Baku","Belanja",IF(I81="Biaya Operasional","Belanja",IF(I81="Biaya Insentif Fasilitas","Belanja","")))</f>
        <v>Belanja</v>
      </c>
      <c r="W81">
        <f>ROW()</f>
        <v>81</v>
      </c>
    </row>
    <row r="82">
      <c r="A82">
        <f>ROW()</f>
        <v>82</v>
      </c>
      <c r="C82">
        <v>46048</v>
      </c>
      <c r="E82" t="str">
        <v>085030</v>
      </c>
      <c r="F82" t="str">
        <v>Pembelian Sayur</v>
      </c>
      <c r="H82">
        <v>12297000</v>
      </c>
      <c r="I82" t="str">
        <v>Biaya Bahan Baku</v>
      </c>
      <c r="J82" t="str">
        <v>Kas di Bank</v>
      </c>
      <c r="K82" t="str">
        <f>IF(I82="",0,I82)</f>
        <v>Biaya Bahan Baku</v>
      </c>
      <c r="L82">
        <f>IF(H82=0,0,H82)</f>
        <v>12297000</v>
      </c>
      <c r="M82">
        <f>IF(G82=0,0,G82)</f>
        <v>0</v>
      </c>
      <c r="N82" t="str">
        <f>IF(J82="","",J82)</f>
        <v>Kas di Bank</v>
      </c>
      <c r="O82">
        <f>IF(G82=0,0,G82)</f>
        <v>0</v>
      </c>
      <c r="P82">
        <f>IF(H82=0,0,H82)</f>
        <v>12297000</v>
      </c>
      <c r="Q82">
        <f>IF(I82="Biaya Bahan Baku",H82,IF(I82="Biaya Operasional",H82,IF(I82="Biaya Insentif Fasilitas",H82,"")))</f>
        <v>12297000</v>
      </c>
      <c r="R82" t="str">
        <f>IF(I82="Dana Bantuan Pemerintah",G82,"")</f>
        <v/>
      </c>
      <c r="S82" t="str">
        <f>IF(I82="Dana Bahan Baku","Bahan Baku",IF(I82="Biaya Bahan Baku","Bahan Baku",IF(I82="Dana Operasional","Operasional",IF(I82="Biaya Operasional","Operasional",""))))</f>
        <v>Bahan Baku</v>
      </c>
      <c r="T82" t="str">
        <f>IF(I82="Dana Insentif Fasilitas","Insentif Fasilitas",IF(I82="Biaya Insentif Fasilitas","Insentif Fasilitas",""))</f>
        <v/>
      </c>
      <c r="U82" t="str">
        <f>IF(S82="",T82,S82)</f>
        <v>Bahan Baku</v>
      </c>
      <c r="V82" t="str">
        <f>IF(I82="Biaya Bahan Baku","Belanja",IF(I82="Biaya Operasional","Belanja",IF(I82="Biaya Insentif Fasilitas","Belanja","")))</f>
        <v>Belanja</v>
      </c>
      <c r="W82">
        <f>ROW()</f>
        <v>82</v>
      </c>
    </row>
    <row r="83">
      <c r="A83">
        <f>ROW()</f>
        <v>83</v>
      </c>
      <c r="C83">
        <v>46048</v>
      </c>
      <c r="E83" t="str">
        <v>085030</v>
      </c>
      <c r="F83" t="str">
        <v>Biaya Administrasi</v>
      </c>
      <c r="H83">
        <v>6500</v>
      </c>
      <c r="I83" t="str">
        <v>Biaya Bahan Baku</v>
      </c>
      <c r="J83" t="str">
        <v>Kas di Bank</v>
      </c>
      <c r="K83" t="str">
        <f>IF(I83="",0,I83)</f>
        <v>Biaya Bahan Baku</v>
      </c>
      <c r="L83">
        <f>IF(H83=0,0,H83)</f>
        <v>6500</v>
      </c>
      <c r="M83">
        <f>IF(G83=0,0,G83)</f>
        <v>0</v>
      </c>
      <c r="N83" t="str">
        <f>IF(J83="","",J83)</f>
        <v>Kas di Bank</v>
      </c>
      <c r="O83">
        <f>IF(G83=0,0,G83)</f>
        <v>0</v>
      </c>
      <c r="P83">
        <f>IF(H83=0,0,H83)</f>
        <v>6500</v>
      </c>
      <c r="Q83">
        <f>IF(I83="Biaya Bahan Baku",H83,IF(I83="Biaya Operasional",H83,IF(I83="Biaya Insentif Fasilitas",H83,"")))</f>
        <v>6500</v>
      </c>
      <c r="R83" t="str">
        <f>IF(I83="Dana Bantuan Pemerintah",G83,"")</f>
        <v/>
      </c>
      <c r="S83" t="str">
        <f>IF(I83="Dana Bahan Baku","Bahan Baku",IF(I83="Biaya Bahan Baku","Bahan Baku",IF(I83="Dana Operasional","Operasional",IF(I83="Biaya Operasional","Operasional",""))))</f>
        <v>Bahan Baku</v>
      </c>
      <c r="T83" t="str">
        <f>IF(I83="Dana Insentif Fasilitas","Insentif Fasilitas",IF(I83="Biaya Insentif Fasilitas","Insentif Fasilitas",""))</f>
        <v/>
      </c>
      <c r="U83" t="str">
        <f>IF(S83="",T83,S83)</f>
        <v>Bahan Baku</v>
      </c>
      <c r="V83" t="str">
        <f>IF(I83="Biaya Bahan Baku","Belanja",IF(I83="Biaya Operasional","Belanja",IF(I83="Biaya Insentif Fasilitas","Belanja","")))</f>
        <v>Belanja</v>
      </c>
      <c r="W83">
        <f>ROW()</f>
        <v>83</v>
      </c>
    </row>
    <row r="84">
      <c r="A84">
        <f>ROW()</f>
        <v>84</v>
      </c>
      <c r="C84">
        <v>46048</v>
      </c>
      <c r="E84" t="str">
        <v>085073</v>
      </c>
      <c r="F84" t="str">
        <v>Pembelian Tahu</v>
      </c>
      <c r="H84">
        <v>6848000</v>
      </c>
      <c r="I84" t="str">
        <v>Biaya Bahan Baku</v>
      </c>
      <c r="J84" t="str">
        <v>Kas di Bank</v>
      </c>
      <c r="K84" t="str">
        <f>IF(I84="",0,I84)</f>
        <v>Biaya Bahan Baku</v>
      </c>
      <c r="L84">
        <f>IF(H84=0,0,H84)</f>
        <v>6848000</v>
      </c>
      <c r="M84">
        <f>IF(G84=0,0,G84)</f>
        <v>0</v>
      </c>
      <c r="N84" t="str">
        <f>IF(J84="","",J84)</f>
        <v>Kas di Bank</v>
      </c>
      <c r="O84">
        <f>IF(G84=0,0,G84)</f>
        <v>0</v>
      </c>
      <c r="P84">
        <f>IF(H84=0,0,H84)</f>
        <v>6848000</v>
      </c>
      <c r="Q84">
        <f>IF(I84="Biaya Bahan Baku",H84,IF(I84="Biaya Operasional",H84,IF(I84="Biaya Insentif Fasilitas",H84,"")))</f>
        <v>6848000</v>
      </c>
      <c r="R84" t="str">
        <f>IF(I84="Dana Bantuan Pemerintah",G84,"")</f>
        <v/>
      </c>
      <c r="S84" t="str">
        <f>IF(I84="Dana Bahan Baku","Bahan Baku",IF(I84="Biaya Bahan Baku","Bahan Baku",IF(I84="Dana Operasional","Operasional",IF(I84="Biaya Operasional","Operasional",""))))</f>
        <v>Bahan Baku</v>
      </c>
      <c r="T84" t="str">
        <f>IF(I84="Dana Insentif Fasilitas","Insentif Fasilitas",IF(I84="Biaya Insentif Fasilitas","Insentif Fasilitas",""))</f>
        <v/>
      </c>
      <c r="U84" t="str">
        <f>IF(S84="",T84,S84)</f>
        <v>Bahan Baku</v>
      </c>
      <c r="V84" t="str">
        <f>IF(I84="Biaya Bahan Baku","Belanja",IF(I84="Biaya Operasional","Belanja",IF(I84="Biaya Insentif Fasilitas","Belanja","")))</f>
        <v>Belanja</v>
      </c>
      <c r="W84">
        <f>ROW()</f>
        <v>84</v>
      </c>
    </row>
    <row r="85">
      <c r="A85">
        <f>ROW()</f>
        <v>85</v>
      </c>
      <c r="C85">
        <v>46048</v>
      </c>
      <c r="E85" t="str">
        <v>085073</v>
      </c>
      <c r="F85" t="str">
        <v>Biaya Administrasi</v>
      </c>
      <c r="H85">
        <v>6500</v>
      </c>
      <c r="I85" t="str">
        <v>Biaya Bahan Baku</v>
      </c>
      <c r="J85" t="str">
        <v>Kas di Bank</v>
      </c>
      <c r="K85" t="str">
        <f>IF(I85="",0,I85)</f>
        <v>Biaya Bahan Baku</v>
      </c>
      <c r="L85">
        <f>IF(H85=0,0,H85)</f>
        <v>6500</v>
      </c>
      <c r="M85">
        <f>IF(G85=0,0,G85)</f>
        <v>0</v>
      </c>
      <c r="N85" t="str">
        <f>IF(J85="","",J85)</f>
        <v>Kas di Bank</v>
      </c>
      <c r="O85">
        <f>IF(G85=0,0,G85)</f>
        <v>0</v>
      </c>
      <c r="P85">
        <f>IF(H85=0,0,H85)</f>
        <v>6500</v>
      </c>
      <c r="Q85">
        <f>IF(I85="Biaya Bahan Baku",H85,IF(I85="Biaya Operasional",H85,IF(I85="Biaya Insentif Fasilitas",H85,"")))</f>
        <v>6500</v>
      </c>
      <c r="R85" t="str">
        <f>IF(I85="Dana Bantuan Pemerintah",G85,"")</f>
        <v/>
      </c>
      <c r="S85" t="str">
        <f>IF(I85="Dana Bahan Baku","Bahan Baku",IF(I85="Biaya Bahan Baku","Bahan Baku",IF(I85="Dana Operasional","Operasional",IF(I85="Biaya Operasional","Operasional",""))))</f>
        <v>Bahan Baku</v>
      </c>
      <c r="T85" t="str">
        <f>IF(I85="Dana Insentif Fasilitas","Insentif Fasilitas",IF(I85="Biaya Insentif Fasilitas","Insentif Fasilitas",""))</f>
        <v/>
      </c>
      <c r="U85" t="str">
        <f>IF(S85="",T85,S85)</f>
        <v>Bahan Baku</v>
      </c>
      <c r="V85" t="str">
        <f>IF(I85="Biaya Bahan Baku","Belanja",IF(I85="Biaya Operasional","Belanja",IF(I85="Biaya Insentif Fasilitas","Belanja","")))</f>
        <v>Belanja</v>
      </c>
      <c r="W85">
        <f>ROW()</f>
        <v>85</v>
      </c>
    </row>
    <row r="86">
      <c r="A86">
        <f>ROW()</f>
        <v>86</v>
      </c>
      <c r="C86">
        <v>46048</v>
      </c>
      <c r="E86" t="str">
        <v>075511</v>
      </c>
      <c r="F86" t="str">
        <v>Pembelian kacang Koro</v>
      </c>
      <c r="H86">
        <v>2625000</v>
      </c>
      <c r="I86" t="str">
        <v>Biaya Bahan Baku</v>
      </c>
      <c r="J86" t="str">
        <v>Kas di Bank</v>
      </c>
      <c r="K86" t="str">
        <f>IF(I86="",0,I86)</f>
        <v>Biaya Bahan Baku</v>
      </c>
      <c r="L86">
        <f>IF(H86=0,0,H86)</f>
        <v>2625000</v>
      </c>
      <c r="M86">
        <f>IF(G86=0,0,G86)</f>
        <v>0</v>
      </c>
      <c r="N86" t="str">
        <f>IF(J86="","",J86)</f>
        <v>Kas di Bank</v>
      </c>
      <c r="O86">
        <f>IF(G86=0,0,G86)</f>
        <v>0</v>
      </c>
      <c r="P86">
        <f>IF(H86=0,0,H86)</f>
        <v>2625000</v>
      </c>
      <c r="Q86">
        <f>IF(I86="Biaya Bahan Baku",H86,IF(I86="Biaya Operasional",H86,IF(I86="Biaya Insentif Fasilitas",H86,"")))</f>
        <v>2625000</v>
      </c>
      <c r="R86" t="str">
        <f>IF(I86="Dana Bantuan Pemerintah",G86,"")</f>
        <v/>
      </c>
      <c r="S86" t="str">
        <f>IF(I86="Dana Bahan Baku","Bahan Baku",IF(I86="Biaya Bahan Baku","Bahan Baku",IF(I86="Dana Operasional","Operasional",IF(I86="Biaya Operasional","Operasional",""))))</f>
        <v>Bahan Baku</v>
      </c>
      <c r="T86" t="str">
        <f>IF(I86="Dana Insentif Fasilitas","Insentif Fasilitas",IF(I86="Biaya Insentif Fasilitas","Insentif Fasilitas",""))</f>
        <v/>
      </c>
      <c r="U86" t="str">
        <f>IF(S86="",T86,S86)</f>
        <v>Bahan Baku</v>
      </c>
      <c r="V86" t="str">
        <f>IF(I86="Biaya Bahan Baku","Belanja",IF(I86="Biaya Operasional","Belanja",IF(I86="Biaya Insentif Fasilitas","Belanja","")))</f>
        <v>Belanja</v>
      </c>
      <c r="W86">
        <f>ROW()</f>
        <v>86</v>
      </c>
    </row>
    <row r="87">
      <c r="A87">
        <f>ROW()</f>
        <v>87</v>
      </c>
      <c r="C87">
        <v>46048</v>
      </c>
      <c r="E87" t="str">
        <v>075511</v>
      </c>
      <c r="F87" t="str">
        <v>Biaya Administrasi</v>
      </c>
      <c r="H87">
        <v>6500</v>
      </c>
      <c r="I87" t="str">
        <v>Biaya Bahan Baku</v>
      </c>
      <c r="J87" t="str">
        <v>Kas di Bank</v>
      </c>
      <c r="K87" t="str">
        <f>IF(I87="",0,I87)</f>
        <v>Biaya Bahan Baku</v>
      </c>
      <c r="L87">
        <f>IF(H87=0,0,H87)</f>
        <v>6500</v>
      </c>
      <c r="M87">
        <f>IF(G87=0,0,G87)</f>
        <v>0</v>
      </c>
      <c r="N87" t="str">
        <f>IF(J87="","",J87)</f>
        <v>Kas di Bank</v>
      </c>
      <c r="O87">
        <f>IF(G87=0,0,G87)</f>
        <v>0</v>
      </c>
      <c r="P87">
        <f>IF(H87=0,0,H87)</f>
        <v>6500</v>
      </c>
      <c r="Q87">
        <f>IF(I87="Biaya Bahan Baku",H87,IF(I87="Biaya Operasional",H87,IF(I87="Biaya Insentif Fasilitas",H87,"")))</f>
        <v>6500</v>
      </c>
      <c r="R87" t="str">
        <f>IF(I87="Dana Bantuan Pemerintah",G87,"")</f>
        <v/>
      </c>
      <c r="S87" t="str">
        <f>IF(I87="Dana Bahan Baku","Bahan Baku",IF(I87="Biaya Bahan Baku","Bahan Baku",IF(I87="Dana Operasional","Operasional",IF(I87="Biaya Operasional","Operasional",""))))</f>
        <v>Bahan Baku</v>
      </c>
      <c r="T87" t="str">
        <f>IF(I87="Dana Insentif Fasilitas","Insentif Fasilitas",IF(I87="Biaya Insentif Fasilitas","Insentif Fasilitas",""))</f>
        <v/>
      </c>
      <c r="U87" t="str">
        <f>IF(S87="",T87,S87)</f>
        <v>Bahan Baku</v>
      </c>
      <c r="V87" t="str">
        <f>IF(I87="Biaya Bahan Baku","Belanja",IF(I87="Biaya Operasional","Belanja",IF(I87="Biaya Insentif Fasilitas","Belanja","")))</f>
        <v>Belanja</v>
      </c>
      <c r="W87">
        <f>ROW()</f>
        <v>87</v>
      </c>
    </row>
    <row r="88">
      <c r="A88">
        <f>ROW()</f>
        <v>88</v>
      </c>
      <c r="C88">
        <v>46048</v>
      </c>
      <c r="E88">
        <v>995242</v>
      </c>
      <c r="F88" t="str">
        <v>Pembelian Ayam</v>
      </c>
      <c r="H88">
        <v>9009000</v>
      </c>
      <c r="I88" t="str">
        <v>Biaya Bahan Baku</v>
      </c>
      <c r="J88" t="str">
        <v>Kas di Bank</v>
      </c>
      <c r="K88" t="str">
        <f>IF(I88="",0,I88)</f>
        <v>Biaya Bahan Baku</v>
      </c>
      <c r="L88">
        <f>IF(H88=0,0,H88)</f>
        <v>9009000</v>
      </c>
      <c r="M88">
        <f>IF(G88=0,0,G88)</f>
        <v>0</v>
      </c>
      <c r="N88" t="str">
        <f>IF(J88="","",J88)</f>
        <v>Kas di Bank</v>
      </c>
      <c r="O88">
        <f>IF(G88=0,0,G88)</f>
        <v>0</v>
      </c>
      <c r="P88">
        <f>IF(H88=0,0,H88)</f>
        <v>9009000</v>
      </c>
      <c r="Q88">
        <f>IF(I88="Biaya Bahan Baku",H88,IF(I88="Biaya Operasional",H88,IF(I88="Biaya Insentif Fasilitas",H88,"")))</f>
        <v>9009000</v>
      </c>
      <c r="R88" t="str">
        <f>IF(I88="Dana Bantuan Pemerintah",G88,"")</f>
        <v/>
      </c>
      <c r="S88" t="str">
        <f>IF(I88="Dana Bahan Baku","Bahan Baku",IF(I88="Biaya Bahan Baku","Bahan Baku",IF(I88="Dana Operasional","Operasional",IF(I88="Biaya Operasional","Operasional",""))))</f>
        <v>Bahan Baku</v>
      </c>
      <c r="T88" t="str">
        <f>IF(I88="Dana Insentif Fasilitas","Insentif Fasilitas",IF(I88="Biaya Insentif Fasilitas","Insentif Fasilitas",""))</f>
        <v/>
      </c>
      <c r="U88" t="str">
        <f>IF(S88="",T88,S88)</f>
        <v>Bahan Baku</v>
      </c>
      <c r="V88" t="str">
        <f>IF(I88="Biaya Bahan Baku","Belanja",IF(I88="Biaya Operasional","Belanja",IF(I88="Biaya Insentif Fasilitas","Belanja","")))</f>
        <v>Belanja</v>
      </c>
      <c r="W88">
        <f>ROW()</f>
        <v>88</v>
      </c>
    </row>
    <row r="89">
      <c r="A89">
        <f>ROW()</f>
        <v>89</v>
      </c>
      <c r="C89">
        <v>46048</v>
      </c>
      <c r="E89" t="str">
        <v>085211</v>
      </c>
      <c r="F89" t="str">
        <v>Pembelian Bumbu Kawanua</v>
      </c>
      <c r="H89">
        <v>9877000</v>
      </c>
      <c r="I89" t="str">
        <v>Biaya Bahan Baku</v>
      </c>
      <c r="J89" t="str">
        <v>Kas di Bank</v>
      </c>
      <c r="K89" t="str">
        <f>IF(I89="",0,I89)</f>
        <v>Biaya Bahan Baku</v>
      </c>
      <c r="L89">
        <f>IF(H89=0,0,H89)</f>
        <v>9877000</v>
      </c>
      <c r="M89">
        <f>IF(G89=0,0,G89)</f>
        <v>0</v>
      </c>
      <c r="N89" t="str">
        <f>IF(J89="","",J89)</f>
        <v>Kas di Bank</v>
      </c>
      <c r="O89">
        <f>IF(G89=0,0,G89)</f>
        <v>0</v>
      </c>
      <c r="P89">
        <f>IF(H89=0,0,H89)</f>
        <v>9877000</v>
      </c>
      <c r="Q89">
        <f>IF(I89="Biaya Bahan Baku",H89,IF(I89="Biaya Operasional",H89,IF(I89="Biaya Insentif Fasilitas",H89,"")))</f>
        <v>9877000</v>
      </c>
      <c r="R89" t="str">
        <f>IF(I89="Dana Bantuan Pemerintah",G89,"")</f>
        <v/>
      </c>
      <c r="S89" t="str">
        <f>IF(I89="Dana Bahan Baku","Bahan Baku",IF(I89="Biaya Bahan Baku","Bahan Baku",IF(I89="Dana Operasional","Operasional",IF(I89="Biaya Operasional","Operasional",""))))</f>
        <v>Bahan Baku</v>
      </c>
      <c r="T89" t="str">
        <f>IF(I89="Dana Insentif Fasilitas","Insentif Fasilitas",IF(I89="Biaya Insentif Fasilitas","Insentif Fasilitas",""))</f>
        <v/>
      </c>
      <c r="U89" t="str">
        <f>IF(S89="",T89,S89)</f>
        <v>Bahan Baku</v>
      </c>
      <c r="V89" t="str">
        <f>IF(I89="Biaya Bahan Baku","Belanja",IF(I89="Biaya Operasional","Belanja",IF(I89="Biaya Insentif Fasilitas","Belanja","")))</f>
        <v>Belanja</v>
      </c>
      <c r="W89">
        <f>ROW()</f>
        <v>89</v>
      </c>
    </row>
    <row r="90">
      <c r="A90">
        <f>ROW()</f>
        <v>90</v>
      </c>
      <c r="C90">
        <v>46048</v>
      </c>
      <c r="E90" t="str">
        <v>085211</v>
      </c>
      <c r="F90" t="str">
        <v>Biaya Administrasi</v>
      </c>
      <c r="H90">
        <v>6500</v>
      </c>
      <c r="I90" t="str">
        <v>Biaya Bahan Baku</v>
      </c>
      <c r="J90" t="str">
        <v>Kas di Bank</v>
      </c>
      <c r="K90" t="str">
        <f>IF(I90="",0,I90)</f>
        <v>Biaya Bahan Baku</v>
      </c>
      <c r="L90">
        <f>IF(H90=0,0,H90)</f>
        <v>6500</v>
      </c>
      <c r="M90">
        <f>IF(G90=0,0,G90)</f>
        <v>0</v>
      </c>
      <c r="N90" t="str">
        <f>IF(J90="","",J90)</f>
        <v>Kas di Bank</v>
      </c>
      <c r="O90">
        <f>IF(G90=0,0,G90)</f>
        <v>0</v>
      </c>
      <c r="P90">
        <f>IF(H90=0,0,H90)</f>
        <v>6500</v>
      </c>
      <c r="Q90">
        <f>IF(I90="Biaya Bahan Baku",H90,IF(I90="Biaya Operasional",H90,IF(I90="Biaya Insentif Fasilitas",H90,"")))</f>
        <v>6500</v>
      </c>
      <c r="R90" t="str">
        <f>IF(I90="Dana Bantuan Pemerintah",G90,"")</f>
        <v/>
      </c>
      <c r="S90" t="str">
        <f>IF(I90="Dana Bahan Baku","Bahan Baku",IF(I90="Biaya Bahan Baku","Bahan Baku",IF(I90="Dana Operasional","Operasional",IF(I90="Biaya Operasional","Operasional",""))))</f>
        <v>Bahan Baku</v>
      </c>
      <c r="T90" t="str">
        <f>IF(I90="Dana Insentif Fasilitas","Insentif Fasilitas",IF(I90="Biaya Insentif Fasilitas","Insentif Fasilitas",""))</f>
        <v/>
      </c>
      <c r="U90" t="str">
        <f>IF(S90="",T90,S90)</f>
        <v>Bahan Baku</v>
      </c>
      <c r="V90" t="str">
        <f>IF(I90="Biaya Bahan Baku","Belanja",IF(I90="Biaya Operasional","Belanja",IF(I90="Biaya Insentif Fasilitas","Belanja","")))</f>
        <v>Belanja</v>
      </c>
      <c r="W90">
        <f>ROW()</f>
        <v>90</v>
      </c>
    </row>
    <row r="91">
      <c r="A91">
        <f>ROW()</f>
        <v>91</v>
      </c>
      <c r="C91">
        <v>46048</v>
      </c>
      <c r="E91">
        <v>157826</v>
      </c>
      <c r="F91" t="str">
        <v>Pembelian Gas LPG 12Kg</v>
      </c>
      <c r="H91">
        <v>1379000</v>
      </c>
      <c r="I91" t="str">
        <v>Biaya Operasional</v>
      </c>
      <c r="J91" t="str">
        <v>Kas di Bank</v>
      </c>
      <c r="K91" t="str">
        <f>IF(I91="",0,I91)</f>
        <v>Biaya Operasional</v>
      </c>
      <c r="L91">
        <f>IF(H91=0,0,H91)</f>
        <v>1379000</v>
      </c>
      <c r="M91">
        <f>IF(G91=0,0,G91)</f>
        <v>0</v>
      </c>
      <c r="N91" t="str">
        <f>IF(J91="","",J91)</f>
        <v>Kas di Bank</v>
      </c>
      <c r="O91">
        <f>IF(G91=0,0,G91)</f>
        <v>0</v>
      </c>
      <c r="P91">
        <f>IF(H91=0,0,H91)</f>
        <v>1379000</v>
      </c>
      <c r="Q91">
        <f>IF(I91="Biaya Bahan Baku",H91,IF(I91="Biaya Operasional",H91,IF(I91="Biaya Insentif Fasilitas",H91,"")))</f>
        <v>1379000</v>
      </c>
      <c r="R91" t="str">
        <f>IF(I91="Dana Bantuan Pemerintah",G91,"")</f>
        <v/>
      </c>
      <c r="S91" t="str">
        <f>IF(I91="Dana Bahan Baku","Bahan Baku",IF(I91="Biaya Bahan Baku","Bahan Baku",IF(I91="Dana Operasional","Operasional",IF(I91="Biaya Operasional","Operasional",""))))</f>
        <v>Operasional</v>
      </c>
      <c r="T91" t="str">
        <f>IF(I91="Dana Insentif Fasilitas","Insentif Fasilitas",IF(I91="Biaya Insentif Fasilitas","Insentif Fasilitas",""))</f>
        <v/>
      </c>
      <c r="U91" t="str">
        <f>IF(S91="",T91,S91)</f>
        <v>Operasional</v>
      </c>
      <c r="V91" t="str">
        <f>IF(I91="Biaya Bahan Baku","Belanja",IF(I91="Biaya Operasional","Belanja",IF(I91="Biaya Insentif Fasilitas","Belanja","")))</f>
        <v>Belanja</v>
      </c>
      <c r="W91">
        <f>ROW()</f>
        <v>91</v>
      </c>
    </row>
    <row r="92">
      <c r="A92">
        <f>ROW()</f>
        <v>92</v>
      </c>
      <c r="C92">
        <v>46048</v>
      </c>
      <c r="E92">
        <v>157826</v>
      </c>
      <c r="F92" t="str">
        <v>Biaya Administrasi</v>
      </c>
      <c r="H92">
        <v>6500</v>
      </c>
      <c r="I92" t="str">
        <v>Biaya Operasional</v>
      </c>
      <c r="J92" t="str">
        <v>Kas di Bank</v>
      </c>
      <c r="K92" t="str">
        <f>IF(I92="",0,I92)</f>
        <v>Biaya Operasional</v>
      </c>
      <c r="L92">
        <f>IF(H92=0,0,H92)</f>
        <v>6500</v>
      </c>
      <c r="M92">
        <f>IF(G92=0,0,G92)</f>
        <v>0</v>
      </c>
      <c r="N92" t="str">
        <f>IF(J92="","",J92)</f>
        <v>Kas di Bank</v>
      </c>
      <c r="O92">
        <f>IF(G92=0,0,G92)</f>
        <v>0</v>
      </c>
      <c r="P92">
        <f>IF(H92=0,0,H92)</f>
        <v>6500</v>
      </c>
      <c r="Q92">
        <f>IF(I92="Biaya Bahan Baku",H92,IF(I92="Biaya Operasional",H92,IF(I92="Biaya Insentif Fasilitas",H92,"")))</f>
        <v>6500</v>
      </c>
      <c r="R92" t="str">
        <f>IF(I92="Dana Bantuan Pemerintah",G92,"")</f>
        <v/>
      </c>
      <c r="S92" t="str">
        <f>IF(I92="Dana Bahan Baku","Bahan Baku",IF(I92="Biaya Bahan Baku","Bahan Baku",IF(I92="Dana Operasional","Operasional",IF(I92="Biaya Operasional","Operasional",""))))</f>
        <v>Operasional</v>
      </c>
      <c r="T92" t="str">
        <f>IF(I92="Dana Insentif Fasilitas","Insentif Fasilitas",IF(I92="Biaya Insentif Fasilitas","Insentif Fasilitas",""))</f>
        <v/>
      </c>
      <c r="U92" t="str">
        <f>IF(S92="",T92,S92)</f>
        <v>Operasional</v>
      </c>
      <c r="V92" t="str">
        <f>IF(I92="Biaya Bahan Baku","Belanja",IF(I92="Biaya Operasional","Belanja",IF(I92="Biaya Insentif Fasilitas","Belanja","")))</f>
        <v>Belanja</v>
      </c>
      <c r="W92">
        <f>ROW()</f>
        <v>92</v>
      </c>
    </row>
    <row r="93">
      <c r="A93">
        <f>ROW()</f>
        <v>93</v>
      </c>
      <c r="C93">
        <v>46048</v>
      </c>
      <c r="E93">
        <v>149322</v>
      </c>
      <c r="F93" t="str">
        <v>Pembelian Roti Sobek</v>
      </c>
      <c r="H93">
        <v>3510000</v>
      </c>
      <c r="I93" t="str">
        <v>Biaya Bahan Baku</v>
      </c>
      <c r="J93" t="str">
        <v>Kas di Bank</v>
      </c>
      <c r="K93" t="str">
        <f>IF(I93="",0,I93)</f>
        <v>Biaya Bahan Baku</v>
      </c>
      <c r="L93">
        <f>IF(H93=0,0,H93)</f>
        <v>3510000</v>
      </c>
      <c r="M93">
        <f>IF(G93=0,0,G93)</f>
        <v>0</v>
      </c>
      <c r="N93" t="str">
        <f>IF(J93="","",J93)</f>
        <v>Kas di Bank</v>
      </c>
      <c r="O93">
        <f>IF(G93=0,0,G93)</f>
        <v>0</v>
      </c>
      <c r="P93">
        <f>IF(H93=0,0,H93)</f>
        <v>3510000</v>
      </c>
      <c r="Q93">
        <f>IF(I93="Biaya Bahan Baku",H93,IF(I93="Biaya Operasional",H93,IF(I93="Biaya Insentif Fasilitas",H93,"")))</f>
        <v>3510000</v>
      </c>
      <c r="R93" t="str">
        <f>IF(I93="Dana Bantuan Pemerintah",G93,"")</f>
        <v/>
      </c>
      <c r="S93" t="str">
        <f>IF(I93="Dana Bahan Baku","Bahan Baku",IF(I93="Biaya Bahan Baku","Bahan Baku",IF(I93="Dana Operasional","Operasional",IF(I93="Biaya Operasional","Operasional",""))))</f>
        <v>Bahan Baku</v>
      </c>
      <c r="T93" t="str">
        <f>IF(I93="Dana Insentif Fasilitas","Insentif Fasilitas",IF(I93="Biaya Insentif Fasilitas","Insentif Fasilitas",""))</f>
        <v/>
      </c>
      <c r="U93" t="str">
        <f>IF(S93="",T93,S93)</f>
        <v>Bahan Baku</v>
      </c>
      <c r="V93" t="str">
        <f>IF(I93="Biaya Bahan Baku","Belanja",IF(I93="Biaya Operasional","Belanja",IF(I93="Biaya Insentif Fasilitas","Belanja","")))</f>
        <v>Belanja</v>
      </c>
      <c r="W93">
        <f>ROW()</f>
        <v>93</v>
      </c>
    </row>
    <row r="94">
      <c r="A94">
        <f>ROW()</f>
        <v>94</v>
      </c>
      <c r="C94">
        <v>46048</v>
      </c>
      <c r="E94">
        <v>149322</v>
      </c>
      <c r="F94" t="str">
        <v>Biaya Administrasi</v>
      </c>
      <c r="H94">
        <v>6500</v>
      </c>
      <c r="I94" t="str">
        <v>Biaya Bahan Baku</v>
      </c>
      <c r="J94" t="str">
        <v>Kas di Bank</v>
      </c>
      <c r="K94" t="str">
        <f>IF(I94="",0,I94)</f>
        <v>Biaya Bahan Baku</v>
      </c>
      <c r="L94">
        <f>IF(H94=0,0,H94)</f>
        <v>6500</v>
      </c>
      <c r="M94">
        <f>IF(G94=0,0,G94)</f>
        <v>0</v>
      </c>
      <c r="N94" t="str">
        <f>IF(J94="","",J94)</f>
        <v>Kas di Bank</v>
      </c>
      <c r="O94">
        <f>IF(G94=0,0,G94)</f>
        <v>0</v>
      </c>
      <c r="P94">
        <f>IF(H94=0,0,H94)</f>
        <v>6500</v>
      </c>
      <c r="Q94">
        <f>IF(I94="Biaya Bahan Baku",H94,IF(I94="Biaya Operasional",H94,IF(I94="Biaya Insentif Fasilitas",H94,"")))</f>
        <v>6500</v>
      </c>
      <c r="R94" t="str">
        <f>IF(I94="Dana Bantuan Pemerintah",G94,"")</f>
        <v/>
      </c>
      <c r="S94" t="str">
        <f>IF(I94="Dana Bahan Baku","Bahan Baku",IF(I94="Biaya Bahan Baku","Bahan Baku",IF(I94="Dana Operasional","Operasional",IF(I94="Biaya Operasional","Operasional",""))))</f>
        <v>Bahan Baku</v>
      </c>
      <c r="T94" t="str">
        <f>IF(I94="Dana Insentif Fasilitas","Insentif Fasilitas",IF(I94="Biaya Insentif Fasilitas","Insentif Fasilitas",""))</f>
        <v/>
      </c>
      <c r="U94" t="str">
        <f>IF(S94="",T94,S94)</f>
        <v>Bahan Baku</v>
      </c>
      <c r="V94" t="str">
        <f>IF(I94="Biaya Bahan Baku","Belanja",IF(I94="Biaya Operasional","Belanja",IF(I94="Biaya Insentif Fasilitas","Belanja","")))</f>
        <v>Belanja</v>
      </c>
      <c r="W94">
        <f>ROW()</f>
        <v>94</v>
      </c>
    </row>
    <row r="95">
      <c r="A95">
        <f>ROW()</f>
        <v>95</v>
      </c>
      <c r="C95">
        <v>46049</v>
      </c>
      <c r="F95" t="str">
        <v>Pembelian Bensin SPBU Gunungjaya</v>
      </c>
      <c r="H95">
        <v>471523</v>
      </c>
      <c r="I95" t="str">
        <v>Biaya Operasional</v>
      </c>
      <c r="J95" t="str">
        <v>Petty Cash</v>
      </c>
      <c r="K95" t="str">
        <f>IF(I95="",0,I95)</f>
        <v>Biaya Operasional</v>
      </c>
      <c r="L95">
        <f>IF(H95=0,0,H95)</f>
        <v>471523</v>
      </c>
      <c r="M95">
        <f>IF(G95=0,0,G95)</f>
        <v>0</v>
      </c>
      <c r="N95" t="str">
        <f>IF(J95="","",J95)</f>
        <v>Petty Cash</v>
      </c>
      <c r="O95">
        <f>IF(G95=0,0,G95)</f>
        <v>0</v>
      </c>
      <c r="P95">
        <f>IF(H95=0,0,H95)</f>
        <v>471523</v>
      </c>
      <c r="Q95">
        <f>IF(I95="Biaya Bahan Baku",H95,IF(I95="Biaya Operasional",H95,IF(I95="Biaya Insentif Fasilitas",H95,"")))</f>
        <v>471523</v>
      </c>
      <c r="R95" t="str">
        <f>IF(I95="Dana Bantuan Pemerintah",G95,"")</f>
        <v/>
      </c>
      <c r="S95" t="str">
        <f>IF(I95="Dana Bahan Baku","Bahan Baku",IF(I95="Biaya Bahan Baku","Bahan Baku",IF(I95="Dana Operasional","Operasional",IF(I95="Biaya Operasional","Operasional",""))))</f>
        <v>Operasional</v>
      </c>
      <c r="T95" t="str">
        <f>IF(I95="Dana Insentif Fasilitas","Insentif Fasilitas",IF(I95="Biaya Insentif Fasilitas","Insentif Fasilitas",""))</f>
        <v/>
      </c>
      <c r="U95" t="str">
        <f>IF(S95="",T95,S95)</f>
        <v>Operasional</v>
      </c>
      <c r="V95" t="str">
        <f>IF(I95="Biaya Bahan Baku","Belanja",IF(I95="Biaya Operasional","Belanja",IF(I95="Biaya Insentif Fasilitas","Belanja","")))</f>
        <v>Belanja</v>
      </c>
      <c r="W95">
        <f>ROW()</f>
        <v>95</v>
      </c>
    </row>
    <row r="96">
      <c r="A96">
        <f>ROW()</f>
        <v>96</v>
      </c>
      <c r="C96">
        <v>46049</v>
      </c>
      <c r="F96" t="str">
        <v>Pembelian Token Listrik</v>
      </c>
      <c r="H96">
        <v>503000</v>
      </c>
      <c r="I96" t="str">
        <v>Biaya Operasional</v>
      </c>
      <c r="J96" t="str">
        <v>Petty Cash</v>
      </c>
      <c r="K96" t="str">
        <f>IF(I96="",0,I96)</f>
        <v>Biaya Operasional</v>
      </c>
      <c r="L96">
        <f>IF(H96=0,0,H96)</f>
        <v>503000</v>
      </c>
      <c r="M96">
        <f>IF(G96=0,0,G96)</f>
        <v>0</v>
      </c>
      <c r="N96" t="str">
        <f>IF(J96="","",J96)</f>
        <v>Petty Cash</v>
      </c>
      <c r="O96">
        <f>IF(G96=0,0,G96)</f>
        <v>0</v>
      </c>
      <c r="P96">
        <f>IF(H96=0,0,H96)</f>
        <v>503000</v>
      </c>
      <c r="Q96">
        <f>IF(I96="Biaya Bahan Baku",H96,IF(I96="Biaya Operasional",H96,IF(I96="Biaya Insentif Fasilitas",H96,"")))</f>
        <v>503000</v>
      </c>
      <c r="R96" t="str">
        <f>IF(I96="Dana Bantuan Pemerintah",G96,"")</f>
        <v/>
      </c>
      <c r="S96" t="str">
        <f>IF(I96="Dana Bahan Baku","Bahan Baku",IF(I96="Biaya Bahan Baku","Bahan Baku",IF(I96="Dana Operasional","Operasional",IF(I96="Biaya Operasional","Operasional",""))))</f>
        <v>Operasional</v>
      </c>
      <c r="T96" t="str">
        <f>IF(I96="Dana Insentif Fasilitas","Insentif Fasilitas",IF(I96="Biaya Insentif Fasilitas","Insentif Fasilitas",""))</f>
        <v/>
      </c>
      <c r="U96" t="str">
        <f>IF(S96="",T96,S96)</f>
        <v>Operasional</v>
      </c>
      <c r="V96" t="str">
        <f>IF(I96="Biaya Bahan Baku","Belanja",IF(I96="Biaya Operasional","Belanja",IF(I96="Biaya Insentif Fasilitas","Belanja","")))</f>
        <v>Belanja</v>
      </c>
      <c r="W96">
        <f>ROW()</f>
        <v>96</v>
      </c>
    </row>
    <row r="97">
      <c r="A97">
        <f>ROW()</f>
        <v>97</v>
      </c>
      <c r="C97">
        <v>46049</v>
      </c>
      <c r="F97" t="str">
        <v>Pembelian Bensin POM Mini</v>
      </c>
      <c r="H97">
        <v>13000</v>
      </c>
      <c r="I97" t="str">
        <v>Biaya Operasional</v>
      </c>
      <c r="J97" t="str">
        <v>Petty Cash</v>
      </c>
      <c r="K97" t="str">
        <f>IF(I97="",0,I97)</f>
        <v>Biaya Operasional</v>
      </c>
      <c r="L97">
        <f>IF(H97=0,0,H97)</f>
        <v>13000</v>
      </c>
      <c r="M97">
        <f>IF(G97=0,0,G97)</f>
        <v>0</v>
      </c>
      <c r="N97" t="str">
        <f>IF(J97="","",J97)</f>
        <v>Petty Cash</v>
      </c>
      <c r="O97">
        <f>IF(G97=0,0,G97)</f>
        <v>0</v>
      </c>
      <c r="P97">
        <f>IF(H97=0,0,H97)</f>
        <v>13000</v>
      </c>
      <c r="Q97">
        <f>IF(I97="Biaya Bahan Baku",H97,IF(I97="Biaya Operasional",H97,IF(I97="Biaya Insentif Fasilitas",H97,"")))</f>
        <v>13000</v>
      </c>
      <c r="R97" t="str">
        <f>IF(I97="Dana Bantuan Pemerintah",G97,"")</f>
        <v/>
      </c>
      <c r="S97" t="str">
        <f>IF(I97="Dana Bahan Baku","Bahan Baku",IF(I97="Biaya Bahan Baku","Bahan Baku",IF(I97="Dana Operasional","Operasional",IF(I97="Biaya Operasional","Operasional",""))))</f>
        <v>Operasional</v>
      </c>
      <c r="T97" t="str">
        <f>IF(I97="Dana Insentif Fasilitas","Insentif Fasilitas",IF(I97="Biaya Insentif Fasilitas","Insentif Fasilitas",""))</f>
        <v/>
      </c>
      <c r="U97" t="str">
        <f>IF(S97="",T97,S97)</f>
        <v>Operasional</v>
      </c>
      <c r="V97" t="str">
        <f>IF(I97="Biaya Bahan Baku","Belanja",IF(I97="Biaya Operasional","Belanja",IF(I97="Biaya Insentif Fasilitas","Belanja","")))</f>
        <v>Belanja</v>
      </c>
      <c r="W97">
        <f>ROW()</f>
        <v>97</v>
      </c>
    </row>
    <row r="98">
      <c r="A98">
        <f>ROW()</f>
        <v>98</v>
      </c>
      <c r="C98">
        <v>46050</v>
      </c>
      <c r="F98" t="str">
        <v>Pembelian Bensin POM Mini</v>
      </c>
      <c r="H98">
        <v>13000</v>
      </c>
      <c r="I98" t="str">
        <v>Biaya Operasional</v>
      </c>
      <c r="J98" t="str">
        <v>Petty Cash</v>
      </c>
      <c r="K98" t="str">
        <f>IF(I98="",0,I98)</f>
        <v>Biaya Operasional</v>
      </c>
      <c r="L98">
        <f>IF(H98=0,0,H98)</f>
        <v>13000</v>
      </c>
      <c r="M98">
        <f>IF(G98=0,0,G98)</f>
        <v>0</v>
      </c>
      <c r="N98" t="str">
        <f>IF(J98="","",J98)</f>
        <v>Petty Cash</v>
      </c>
      <c r="O98">
        <f>IF(G98=0,0,G98)</f>
        <v>0</v>
      </c>
      <c r="P98">
        <f>IF(H98=0,0,H98)</f>
        <v>13000</v>
      </c>
      <c r="Q98">
        <f>IF(I98="Biaya Bahan Baku",H98,IF(I98="Biaya Operasional",H98,IF(I98="Biaya Insentif Fasilitas",H98,"")))</f>
        <v>13000</v>
      </c>
      <c r="R98" t="str">
        <f>IF(I98="Dana Bantuan Pemerintah",G98,"")</f>
        <v/>
      </c>
      <c r="S98" t="str">
        <f>IF(I98="Dana Bahan Baku","Bahan Baku",IF(I98="Biaya Bahan Baku","Bahan Baku",IF(I98="Dana Operasional","Operasional",IF(I98="Biaya Operasional","Operasional",""))))</f>
        <v>Operasional</v>
      </c>
      <c r="T98" t="str">
        <f>IF(I98="Dana Insentif Fasilitas","Insentif Fasilitas",IF(I98="Biaya Insentif Fasilitas","Insentif Fasilitas",""))</f>
        <v/>
      </c>
      <c r="U98" t="str">
        <f>IF(S98="",T98,S98)</f>
        <v>Operasional</v>
      </c>
      <c r="V98" t="str">
        <f>IF(I98="Biaya Bahan Baku","Belanja",IF(I98="Biaya Operasional","Belanja",IF(I98="Biaya Insentif Fasilitas","Belanja","")))</f>
        <v>Belanja</v>
      </c>
      <c r="W98">
        <f>ROW()</f>
        <v>98</v>
      </c>
    </row>
    <row r="99">
      <c r="A99">
        <f>ROW()</f>
        <v>99</v>
      </c>
      <c r="C99">
        <v>46050</v>
      </c>
      <c r="E99">
        <v>130062</v>
      </c>
      <c r="F99" t="str">
        <v>Pembelian Telur</v>
      </c>
      <c r="H99">
        <v>9570000</v>
      </c>
      <c r="I99" t="str">
        <v>Biaya Bahan Baku</v>
      </c>
      <c r="J99" t="str">
        <v>Kas di Bank</v>
      </c>
      <c r="K99" t="str">
        <f>IF(I99="",0,I99)</f>
        <v>Biaya Bahan Baku</v>
      </c>
      <c r="L99">
        <f>IF(H99=0,0,H99)</f>
        <v>9570000</v>
      </c>
      <c r="M99">
        <f>IF(G99=0,0,G99)</f>
        <v>0</v>
      </c>
      <c r="N99" t="str">
        <f>IF(J99="","",J99)</f>
        <v>Kas di Bank</v>
      </c>
      <c r="O99">
        <f>IF(G99=0,0,G99)</f>
        <v>0</v>
      </c>
      <c r="P99">
        <f>IF(H99=0,0,H99)</f>
        <v>9570000</v>
      </c>
      <c r="Q99">
        <f>IF(I99="Biaya Bahan Baku",H99,IF(I99="Biaya Operasional",H99,IF(I99="Biaya Insentif Fasilitas",H99,"")))</f>
        <v>9570000</v>
      </c>
      <c r="R99" t="str">
        <f>IF(I99="Dana Bantuan Pemerintah",G99,"")</f>
        <v/>
      </c>
      <c r="S99" t="str">
        <f>IF(I99="Dana Bahan Baku","Bahan Baku",IF(I99="Biaya Bahan Baku","Bahan Baku",IF(I99="Dana Operasional","Operasional",IF(I99="Biaya Operasional","Operasional",""))))</f>
        <v>Bahan Baku</v>
      </c>
      <c r="T99" t="str">
        <f>IF(I99="Dana Insentif Fasilitas","Insentif Fasilitas",IF(I99="Biaya Insentif Fasilitas","Insentif Fasilitas",""))</f>
        <v/>
      </c>
      <c r="U99" t="str">
        <f>IF(S99="",T99,S99)</f>
        <v>Bahan Baku</v>
      </c>
      <c r="V99" t="str">
        <f>IF(I99="Biaya Bahan Baku","Belanja",IF(I99="Biaya Operasional","Belanja",IF(I99="Biaya Insentif Fasilitas","Belanja","")))</f>
        <v>Belanja</v>
      </c>
      <c r="W99">
        <f>ROW()</f>
        <v>99</v>
      </c>
    </row>
    <row r="100">
      <c r="A100">
        <f>ROW()</f>
        <v>100</v>
      </c>
      <c r="C100">
        <v>46050</v>
      </c>
      <c r="E100">
        <v>130062</v>
      </c>
      <c r="F100" t="str">
        <v>Biaya Administrasi</v>
      </c>
      <c r="H100">
        <v>6500</v>
      </c>
      <c r="I100" t="str">
        <v>Biaya Bahan Baku</v>
      </c>
      <c r="J100" t="str">
        <v>Kas di Bank</v>
      </c>
      <c r="K100" t="str">
        <f>IF(I100="",0,I100)</f>
        <v>Biaya Bahan Baku</v>
      </c>
      <c r="L100">
        <f>IF(H100=0,0,H100)</f>
        <v>6500</v>
      </c>
      <c r="M100">
        <f>IF(G100=0,0,G100)</f>
        <v>0</v>
      </c>
      <c r="N100" t="str">
        <f>IF(J100="","",J100)</f>
        <v>Kas di Bank</v>
      </c>
      <c r="O100">
        <f>IF(G100=0,0,G100)</f>
        <v>0</v>
      </c>
      <c r="P100">
        <f>IF(H100=0,0,H100)</f>
        <v>6500</v>
      </c>
      <c r="Q100">
        <f>IF(I100="Biaya Bahan Baku",H100,IF(I100="Biaya Operasional",H100,IF(I100="Biaya Insentif Fasilitas",H100,"")))</f>
        <v>6500</v>
      </c>
      <c r="R100" t="str">
        <f>IF(I100="Dana Bantuan Pemerintah",G100,"")</f>
        <v/>
      </c>
      <c r="S100" t="str">
        <f>IF(I100="Dana Bahan Baku","Bahan Baku",IF(I100="Biaya Bahan Baku","Bahan Baku",IF(I100="Dana Operasional","Operasional",IF(I100="Biaya Operasional","Operasional",""))))</f>
        <v>Bahan Baku</v>
      </c>
      <c r="T100" t="str">
        <f>IF(I100="Dana Insentif Fasilitas","Insentif Fasilitas",IF(I100="Biaya Insentif Fasilitas","Insentif Fasilitas",""))</f>
        <v/>
      </c>
      <c r="U100" t="str">
        <f>IF(S100="",T100,S100)</f>
        <v>Bahan Baku</v>
      </c>
      <c r="V100" t="str">
        <f>IF(I100="Biaya Bahan Baku","Belanja",IF(I100="Biaya Operasional","Belanja",IF(I100="Biaya Insentif Fasilitas","Belanja","")))</f>
        <v>Belanja</v>
      </c>
      <c r="W100">
        <f>ROW()</f>
        <v>100</v>
      </c>
    </row>
    <row r="101">
      <c r="A101">
        <f>ROW()</f>
        <v>101</v>
      </c>
      <c r="C101">
        <v>46050</v>
      </c>
      <c r="E101">
        <v>434413</v>
      </c>
      <c r="F101" t="str">
        <v>Pembelian Gas LPG 12Kg</v>
      </c>
      <c r="H101">
        <v>985000</v>
      </c>
      <c r="I101" t="str">
        <v>Biaya Operasional</v>
      </c>
      <c r="J101" t="str">
        <v>Kas di Bank</v>
      </c>
      <c r="K101" t="str">
        <f>IF(I101="",0,I101)</f>
        <v>Biaya Operasional</v>
      </c>
      <c r="L101">
        <f>IF(H101=0,0,H101)</f>
        <v>985000</v>
      </c>
      <c r="M101">
        <f>IF(G101=0,0,G101)</f>
        <v>0</v>
      </c>
      <c r="N101" t="str">
        <f>IF(J101="","",J101)</f>
        <v>Kas di Bank</v>
      </c>
      <c r="O101">
        <f>IF(G101=0,0,G101)</f>
        <v>0</v>
      </c>
      <c r="P101">
        <f>IF(H101=0,0,H101)</f>
        <v>985000</v>
      </c>
      <c r="Q101">
        <f>IF(I101="Biaya Bahan Baku",H101,IF(I101="Biaya Operasional",H101,IF(I101="Biaya Insentif Fasilitas",H101,"")))</f>
        <v>985000</v>
      </c>
      <c r="R101" t="str">
        <f>IF(I101="Dana Bantuan Pemerintah",G101,"")</f>
        <v/>
      </c>
      <c r="S101" t="str">
        <f>IF(I101="Dana Bahan Baku","Bahan Baku",IF(I101="Biaya Bahan Baku","Bahan Baku",IF(I101="Dana Operasional","Operasional",IF(I101="Biaya Operasional","Operasional",""))))</f>
        <v>Operasional</v>
      </c>
      <c r="T101" t="str">
        <f>IF(I101="Dana Insentif Fasilitas","Insentif Fasilitas",IF(I101="Biaya Insentif Fasilitas","Insentif Fasilitas",""))</f>
        <v/>
      </c>
      <c r="U101" t="str">
        <f>IF(S101="",T101,S101)</f>
        <v>Operasional</v>
      </c>
      <c r="V101" t="str">
        <f>IF(I101="Biaya Bahan Baku","Belanja",IF(I101="Biaya Operasional","Belanja",IF(I101="Biaya Insentif Fasilitas","Belanja","")))</f>
        <v>Belanja</v>
      </c>
      <c r="W101">
        <f>ROW()</f>
        <v>101</v>
      </c>
    </row>
    <row r="102">
      <c r="A102">
        <f>ROW()</f>
        <v>102</v>
      </c>
      <c r="C102">
        <v>46050</v>
      </c>
      <c r="E102">
        <v>434413</v>
      </c>
      <c r="F102" t="str">
        <v>Biaya Administrasi</v>
      </c>
      <c r="H102">
        <v>6500</v>
      </c>
      <c r="I102" t="str">
        <v>Biaya Operasional</v>
      </c>
      <c r="J102" t="str">
        <v>Kas di Bank</v>
      </c>
      <c r="K102" t="str">
        <f>IF(I102="",0,I102)</f>
        <v>Biaya Operasional</v>
      </c>
      <c r="L102">
        <f>IF(H102=0,0,H102)</f>
        <v>6500</v>
      </c>
      <c r="M102">
        <f>IF(G102=0,0,G102)</f>
        <v>0</v>
      </c>
      <c r="N102" t="str">
        <f>IF(J102="","",J102)</f>
        <v>Kas di Bank</v>
      </c>
      <c r="O102">
        <f>IF(G102=0,0,G102)</f>
        <v>0</v>
      </c>
      <c r="P102">
        <f>IF(H102=0,0,H102)</f>
        <v>6500</v>
      </c>
      <c r="Q102">
        <f>IF(I102="Biaya Bahan Baku",H102,IF(I102="Biaya Operasional",H102,IF(I102="Biaya Insentif Fasilitas",H102,"")))</f>
        <v>6500</v>
      </c>
      <c r="R102" t="str">
        <f>IF(I102="Dana Bantuan Pemerintah",G102,"")</f>
        <v/>
      </c>
      <c r="S102" t="str">
        <f>IF(I102="Dana Bahan Baku","Bahan Baku",IF(I102="Biaya Bahan Baku","Bahan Baku",IF(I102="Dana Operasional","Operasional",IF(I102="Biaya Operasional","Operasional",""))))</f>
        <v>Operasional</v>
      </c>
      <c r="T102" t="str">
        <f>IF(I102="Dana Insentif Fasilitas","Insentif Fasilitas",IF(I102="Biaya Insentif Fasilitas","Insentif Fasilitas",""))</f>
        <v/>
      </c>
      <c r="U102" t="str">
        <f>IF(S102="",T102,S102)</f>
        <v>Operasional</v>
      </c>
      <c r="V102" t="str">
        <f>IF(I102="Biaya Bahan Baku","Belanja",IF(I102="Biaya Operasional","Belanja",IF(I102="Biaya Insentif Fasilitas","Belanja","")))</f>
        <v>Belanja</v>
      </c>
      <c r="W102">
        <f>ROW()</f>
        <v>102</v>
      </c>
    </row>
    <row r="103">
      <c r="A103">
        <f>ROW()</f>
        <v>103</v>
      </c>
      <c r="C103">
        <v>46050</v>
      </c>
      <c r="E103">
        <v>445547</v>
      </c>
      <c r="F103" t="str">
        <v>Pembelian Roti Abon</v>
      </c>
      <c r="H103">
        <v>5535000</v>
      </c>
      <c r="I103" t="str">
        <v>Biaya Bahan Baku</v>
      </c>
      <c r="J103" t="str">
        <v>Kas di Bank</v>
      </c>
      <c r="K103" t="str">
        <f>IF(I103="",0,I103)</f>
        <v>Biaya Bahan Baku</v>
      </c>
      <c r="L103">
        <f>IF(H103=0,0,H103)</f>
        <v>5535000</v>
      </c>
      <c r="M103">
        <f>IF(G103=0,0,G103)</f>
        <v>0</v>
      </c>
      <c r="N103" t="str">
        <f>IF(J103="","",J103)</f>
        <v>Kas di Bank</v>
      </c>
      <c r="O103">
        <f>IF(G103=0,0,G103)</f>
        <v>0</v>
      </c>
      <c r="P103">
        <f>IF(H103=0,0,H103)</f>
        <v>5535000</v>
      </c>
      <c r="Q103">
        <f>IF(I103="Biaya Bahan Baku",H103,IF(I103="Biaya Operasional",H103,IF(I103="Biaya Insentif Fasilitas",H103,"")))</f>
        <v>5535000</v>
      </c>
      <c r="R103" t="str">
        <f>IF(I103="Dana Bantuan Pemerintah",G103,"")</f>
        <v/>
      </c>
      <c r="S103" t="str">
        <f>IF(I103="Dana Bahan Baku","Bahan Baku",IF(I103="Biaya Bahan Baku","Bahan Baku",IF(I103="Dana Operasional","Operasional",IF(I103="Biaya Operasional","Operasional",""))))</f>
        <v>Bahan Baku</v>
      </c>
      <c r="T103" t="str">
        <f>IF(I103="Dana Insentif Fasilitas","Insentif Fasilitas",IF(I103="Biaya Insentif Fasilitas","Insentif Fasilitas",""))</f>
        <v/>
      </c>
      <c r="U103" t="str">
        <f>IF(S103="",T103,S103)</f>
        <v>Bahan Baku</v>
      </c>
      <c r="V103" t="str">
        <f>IF(I103="Biaya Bahan Baku","Belanja",IF(I103="Biaya Operasional","Belanja",IF(I103="Biaya Insentif Fasilitas","Belanja","")))</f>
        <v>Belanja</v>
      </c>
      <c r="W103">
        <f>ROW()</f>
        <v>103</v>
      </c>
    </row>
    <row r="104">
      <c r="A104">
        <f>ROW()</f>
        <v>104</v>
      </c>
      <c r="C104">
        <v>46050</v>
      </c>
      <c r="E104">
        <v>445547</v>
      </c>
      <c r="F104" t="str">
        <v>Biaya Administrasi</v>
      </c>
      <c r="H104">
        <v>6500</v>
      </c>
      <c r="I104" t="str">
        <v>Biaya Bahan Baku</v>
      </c>
      <c r="J104" t="str">
        <v>Kas di Bank</v>
      </c>
      <c r="K104" t="str">
        <f>IF(I104="",0,I104)</f>
        <v>Biaya Bahan Baku</v>
      </c>
      <c r="L104">
        <f>IF(H104=0,0,H104)</f>
        <v>6500</v>
      </c>
      <c r="M104">
        <f>IF(G104=0,0,G104)</f>
        <v>0</v>
      </c>
      <c r="N104" t="str">
        <f>IF(J104="","",J104)</f>
        <v>Kas di Bank</v>
      </c>
      <c r="O104">
        <f>IF(G104=0,0,G104)</f>
        <v>0</v>
      </c>
      <c r="P104">
        <f>IF(H104=0,0,H104)</f>
        <v>6500</v>
      </c>
      <c r="Q104">
        <f>IF(I104="Biaya Bahan Baku",H104,IF(I104="Biaya Operasional",H104,IF(I104="Biaya Insentif Fasilitas",H104,"")))</f>
        <v>6500</v>
      </c>
      <c r="R104" t="str">
        <f>IF(I104="Dana Bantuan Pemerintah",G104,"")</f>
        <v/>
      </c>
      <c r="S104" t="str">
        <f>IF(I104="Dana Bahan Baku","Bahan Baku",IF(I104="Biaya Bahan Baku","Bahan Baku",IF(I104="Dana Operasional","Operasional",IF(I104="Biaya Operasional","Operasional",""))))</f>
        <v>Bahan Baku</v>
      </c>
      <c r="T104" t="str">
        <f>IF(I104="Dana Insentif Fasilitas","Insentif Fasilitas",IF(I104="Biaya Insentif Fasilitas","Insentif Fasilitas",""))</f>
        <v/>
      </c>
      <c r="U104" t="str">
        <f>IF(S104="",T104,S104)</f>
        <v>Bahan Baku</v>
      </c>
      <c r="V104" t="str">
        <f>IF(I104="Biaya Bahan Baku","Belanja",IF(I104="Biaya Operasional","Belanja",IF(I104="Biaya Insentif Fasilitas","Belanja","")))</f>
        <v>Belanja</v>
      </c>
      <c r="W104">
        <f>ROW()</f>
        <v>104</v>
      </c>
    </row>
    <row r="105">
      <c r="A105">
        <f>ROW()</f>
        <v>105</v>
      </c>
      <c r="C105">
        <v>46050</v>
      </c>
      <c r="E105">
        <v>434547</v>
      </c>
      <c r="F105" t="str">
        <v>Pembelian Roti Sobek</v>
      </c>
      <c r="H105">
        <v>5760000</v>
      </c>
      <c r="I105" t="str">
        <v>Biaya Bahan Baku</v>
      </c>
      <c r="J105" t="str">
        <v>Kas di Bank</v>
      </c>
      <c r="K105" t="str">
        <f>IF(I105="",0,I105)</f>
        <v>Biaya Bahan Baku</v>
      </c>
      <c r="L105">
        <f>IF(H105=0,0,H105)</f>
        <v>5760000</v>
      </c>
      <c r="M105">
        <f>IF(G105=0,0,G105)</f>
        <v>0</v>
      </c>
      <c r="N105" t="str">
        <f>IF(J105="","",J105)</f>
        <v>Kas di Bank</v>
      </c>
      <c r="O105">
        <f>IF(G105=0,0,G105)</f>
        <v>0</v>
      </c>
      <c r="P105">
        <f>IF(H105=0,0,H105)</f>
        <v>5760000</v>
      </c>
      <c r="Q105">
        <f>IF(I105="Biaya Bahan Baku",H105,IF(I105="Biaya Operasional",H105,IF(I105="Biaya Insentif Fasilitas",H105,"")))</f>
        <v>5760000</v>
      </c>
      <c r="R105" t="str">
        <f>IF(I105="Dana Bantuan Pemerintah",G105,"")</f>
        <v/>
      </c>
      <c r="S105" t="str">
        <f>IF(I105="Dana Bahan Baku","Bahan Baku",IF(I105="Biaya Bahan Baku","Bahan Baku",IF(I105="Dana Operasional","Operasional",IF(I105="Biaya Operasional","Operasional",""))))</f>
        <v>Bahan Baku</v>
      </c>
      <c r="T105" t="str">
        <f>IF(I105="Dana Insentif Fasilitas","Insentif Fasilitas",IF(I105="Biaya Insentif Fasilitas","Insentif Fasilitas",""))</f>
        <v/>
      </c>
      <c r="U105" t="str">
        <f>IF(S105="",T105,S105)</f>
        <v>Bahan Baku</v>
      </c>
      <c r="V105" t="str">
        <f>IF(I105="Biaya Bahan Baku","Belanja",IF(I105="Biaya Operasional","Belanja",IF(I105="Biaya Insentif Fasilitas","Belanja","")))</f>
        <v>Belanja</v>
      </c>
      <c r="W105">
        <f>ROW()</f>
        <v>105</v>
      </c>
    </row>
    <row r="106">
      <c r="A106">
        <f>ROW()</f>
        <v>106</v>
      </c>
      <c r="C106">
        <v>46050</v>
      </c>
      <c r="E106">
        <v>434547</v>
      </c>
      <c r="F106" t="str">
        <v>Biaya Administrasi</v>
      </c>
      <c r="H106">
        <v>6500</v>
      </c>
      <c r="I106" t="str">
        <v>Biaya Bahan Baku</v>
      </c>
      <c r="J106" t="str">
        <v>Kas di Bank</v>
      </c>
      <c r="K106" t="str">
        <f>IF(I106="",0,I106)</f>
        <v>Biaya Bahan Baku</v>
      </c>
      <c r="L106">
        <f>IF(H106=0,0,H106)</f>
        <v>6500</v>
      </c>
      <c r="M106">
        <f>IF(G106=0,0,G106)</f>
        <v>0</v>
      </c>
      <c r="N106" t="str">
        <f>IF(J106="","",J106)</f>
        <v>Kas di Bank</v>
      </c>
      <c r="O106">
        <f>IF(G106=0,0,G106)</f>
        <v>0</v>
      </c>
      <c r="P106">
        <f>IF(H106=0,0,H106)</f>
        <v>6500</v>
      </c>
      <c r="Q106">
        <f>IF(I106="Biaya Bahan Baku",H106,IF(I106="Biaya Operasional",H106,IF(I106="Biaya Insentif Fasilitas",H106,"")))</f>
        <v>6500</v>
      </c>
      <c r="R106" t="str">
        <f>IF(I106="Dana Bantuan Pemerintah",G106,"")</f>
        <v/>
      </c>
      <c r="S106" t="str">
        <f>IF(I106="Dana Bahan Baku","Bahan Baku",IF(I106="Biaya Bahan Baku","Bahan Baku",IF(I106="Dana Operasional","Operasional",IF(I106="Biaya Operasional","Operasional",""))))</f>
        <v>Bahan Baku</v>
      </c>
      <c r="T106" t="str">
        <f>IF(I106="Dana Insentif Fasilitas","Insentif Fasilitas",IF(I106="Biaya Insentif Fasilitas","Insentif Fasilitas",""))</f>
        <v/>
      </c>
      <c r="U106" t="str">
        <f>IF(S106="",T106,S106)</f>
        <v>Bahan Baku</v>
      </c>
      <c r="V106" t="str">
        <f>IF(I106="Biaya Bahan Baku","Belanja",IF(I106="Biaya Operasional","Belanja",IF(I106="Biaya Insentif Fasilitas","Belanja","")))</f>
        <v>Belanja</v>
      </c>
      <c r="W106">
        <f>ROW()</f>
        <v>106</v>
      </c>
    </row>
    <row r="107">
      <c r="A107">
        <f>ROW()</f>
        <v>107</v>
      </c>
      <c r="C107">
        <v>46051</v>
      </c>
      <c r="F107" t="str">
        <v>Pembelian Bensin SPBU Gunungjaya</v>
      </c>
      <c r="H107">
        <v>513513</v>
      </c>
      <c r="I107" t="str">
        <v>Biaya Operasional</v>
      </c>
      <c r="J107" t="str">
        <v>Petty Cash</v>
      </c>
      <c r="K107" t="str">
        <f>IF(I107="",0,I107)</f>
        <v>Biaya Operasional</v>
      </c>
      <c r="L107">
        <f>IF(H107=0,0,H107)</f>
        <v>513513</v>
      </c>
      <c r="M107">
        <f>IF(G107=0,0,G107)</f>
        <v>0</v>
      </c>
      <c r="N107" t="str">
        <f>IF(J107="","",J107)</f>
        <v>Petty Cash</v>
      </c>
      <c r="O107">
        <f>IF(G107=0,0,G107)</f>
        <v>0</v>
      </c>
      <c r="P107">
        <f>IF(H107=0,0,H107)</f>
        <v>513513</v>
      </c>
      <c r="Q107">
        <f>IF(I107="Biaya Bahan Baku",H107,IF(I107="Biaya Operasional",H107,IF(I107="Biaya Insentif Fasilitas",H107,"")))</f>
        <v>513513</v>
      </c>
      <c r="R107" t="str">
        <f>IF(I107="Dana Bantuan Pemerintah",G107,"")</f>
        <v/>
      </c>
      <c r="S107" t="str">
        <f>IF(I107="Dana Bahan Baku","Bahan Baku",IF(I107="Biaya Bahan Baku","Bahan Baku",IF(I107="Dana Operasional","Operasional",IF(I107="Biaya Operasional","Operasional",""))))</f>
        <v>Operasional</v>
      </c>
      <c r="T107" t="str">
        <f>IF(I107="Dana Insentif Fasilitas","Insentif Fasilitas",IF(I107="Biaya Insentif Fasilitas","Insentif Fasilitas",""))</f>
        <v/>
      </c>
      <c r="U107" t="str">
        <f>IF(S107="",T107,S107)</f>
        <v>Operasional</v>
      </c>
      <c r="V107" t="str">
        <f>IF(I107="Biaya Bahan Baku","Belanja",IF(I107="Biaya Operasional","Belanja",IF(I107="Biaya Insentif Fasilitas","Belanja","")))</f>
        <v>Belanja</v>
      </c>
      <c r="W107">
        <f>ROW()</f>
        <v>107</v>
      </c>
    </row>
    <row r="108">
      <c r="A108">
        <f>ROW()</f>
        <v>108</v>
      </c>
      <c r="C108">
        <v>46051</v>
      </c>
      <c r="F108" t="str">
        <v>Pembelian Bensin POM Mini</v>
      </c>
      <c r="H108">
        <v>13000</v>
      </c>
      <c r="I108" t="str">
        <v>Biaya Operasional</v>
      </c>
      <c r="J108" t="str">
        <v>Petty Cash</v>
      </c>
      <c r="K108" t="str">
        <f>IF(I108="",0,I108)</f>
        <v>Biaya Operasional</v>
      </c>
      <c r="L108">
        <f>IF(H108=0,0,H108)</f>
        <v>13000</v>
      </c>
      <c r="M108">
        <f>IF(G108=0,0,G108)</f>
        <v>0</v>
      </c>
      <c r="N108" t="str">
        <f>IF(J108="","",J108)</f>
        <v>Petty Cash</v>
      </c>
      <c r="O108">
        <f>IF(G108=0,0,G108)</f>
        <v>0</v>
      </c>
      <c r="P108">
        <f>IF(H108=0,0,H108)</f>
        <v>13000</v>
      </c>
      <c r="Q108">
        <f>IF(I108="Biaya Bahan Baku",H108,IF(I108="Biaya Operasional",H108,IF(I108="Biaya Insentif Fasilitas",H108,"")))</f>
        <v>13000</v>
      </c>
      <c r="R108" t="str">
        <f>IF(I108="Dana Bantuan Pemerintah",G108,"")</f>
        <v/>
      </c>
      <c r="S108" t="str">
        <f>IF(I108="Dana Bahan Baku","Bahan Baku",IF(I108="Biaya Bahan Baku","Bahan Baku",IF(I108="Dana Operasional","Operasional",IF(I108="Biaya Operasional","Operasional",""))))</f>
        <v>Operasional</v>
      </c>
      <c r="T108" t="str">
        <f>IF(I108="Dana Insentif Fasilitas","Insentif Fasilitas",IF(I108="Biaya Insentif Fasilitas","Insentif Fasilitas",""))</f>
        <v/>
      </c>
      <c r="U108" t="str">
        <f>IF(S108="",T108,S108)</f>
        <v>Operasional</v>
      </c>
      <c r="V108" t="str">
        <f>IF(I108="Biaya Bahan Baku","Belanja",IF(I108="Biaya Operasional","Belanja",IF(I108="Biaya Insentif Fasilitas","Belanja","")))</f>
        <v>Belanja</v>
      </c>
      <c r="W108">
        <f>ROW()</f>
        <v>108</v>
      </c>
    </row>
    <row r="109">
      <c r="A109">
        <f>ROW()</f>
        <v>109</v>
      </c>
      <c r="C109">
        <v>46052</v>
      </c>
      <c r="F109" t="str">
        <v>Pembelian Token Listrik</v>
      </c>
      <c r="H109">
        <v>503000</v>
      </c>
      <c r="I109" t="str">
        <v>Biaya Operasional</v>
      </c>
      <c r="J109" t="str">
        <v>Petty Cash</v>
      </c>
      <c r="K109" t="str">
        <f>IF(I109="",0,I109)</f>
        <v>Biaya Operasional</v>
      </c>
      <c r="L109">
        <f>IF(H109=0,0,H109)</f>
        <v>503000</v>
      </c>
      <c r="M109">
        <f>IF(G109=0,0,G109)</f>
        <v>0</v>
      </c>
      <c r="N109" t="str">
        <f>IF(J109="","",J109)</f>
        <v>Petty Cash</v>
      </c>
      <c r="O109">
        <f>IF(G109=0,0,G109)</f>
        <v>0</v>
      </c>
      <c r="P109">
        <f>IF(H109=0,0,H109)</f>
        <v>503000</v>
      </c>
      <c r="Q109">
        <f>IF(I109="Biaya Bahan Baku",H109,IF(I109="Biaya Operasional",H109,IF(I109="Biaya Insentif Fasilitas",H109,"")))</f>
        <v>503000</v>
      </c>
      <c r="R109" t="str">
        <f>IF(I109="Dana Bantuan Pemerintah",G109,"")</f>
        <v/>
      </c>
      <c r="S109" t="str">
        <f>IF(I109="Dana Bahan Baku","Bahan Baku",IF(I109="Biaya Bahan Baku","Bahan Baku",IF(I109="Dana Operasional","Operasional",IF(I109="Biaya Operasional","Operasional",""))))</f>
        <v>Operasional</v>
      </c>
      <c r="T109" t="str">
        <f>IF(I109="Dana Insentif Fasilitas","Insentif Fasilitas",IF(I109="Biaya Insentif Fasilitas","Insentif Fasilitas",""))</f>
        <v/>
      </c>
      <c r="U109" t="str">
        <f>IF(S109="",T109,S109)</f>
        <v>Operasional</v>
      </c>
      <c r="V109" t="str">
        <f>IF(I109="Biaya Bahan Baku","Belanja",IF(I109="Biaya Operasional","Belanja",IF(I109="Biaya Insentif Fasilitas","Belanja","")))</f>
        <v>Belanja</v>
      </c>
      <c r="W109">
        <f>ROW()</f>
        <v>109</v>
      </c>
    </row>
    <row r="110">
      <c r="A110">
        <f>ROW()</f>
        <v>110</v>
      </c>
      <c r="C110">
        <v>46052</v>
      </c>
      <c r="F110" t="str">
        <v>Pembayaran Service Streamer</v>
      </c>
      <c r="H110">
        <v>700000</v>
      </c>
      <c r="I110" t="str">
        <v>Biaya Operasional</v>
      </c>
      <c r="J110" t="str">
        <v>Petty Cash</v>
      </c>
      <c r="K110" t="str">
        <f>IF(I110="",0,I110)</f>
        <v>Biaya Operasional</v>
      </c>
      <c r="L110">
        <f>IF(H110=0,0,H110)</f>
        <v>700000</v>
      </c>
      <c r="M110">
        <f>IF(G110=0,0,G110)</f>
        <v>0</v>
      </c>
      <c r="N110" t="str">
        <f>IF(J110="","",J110)</f>
        <v>Petty Cash</v>
      </c>
      <c r="O110">
        <f>IF(G110=0,0,G110)</f>
        <v>0</v>
      </c>
      <c r="P110">
        <f>IF(H110=0,0,H110)</f>
        <v>700000</v>
      </c>
      <c r="Q110">
        <f>IF(I110="Biaya Bahan Baku",H110,IF(I110="Biaya Operasional",H110,IF(I110="Biaya Insentif Fasilitas",H110,"")))</f>
        <v>700000</v>
      </c>
      <c r="R110" t="str">
        <f>IF(I110="Dana Bantuan Pemerintah",G110,"")</f>
        <v/>
      </c>
      <c r="S110" t="str">
        <f>IF(I110="Dana Bahan Baku","Bahan Baku",IF(I110="Biaya Bahan Baku","Bahan Baku",IF(I110="Dana Operasional","Operasional",IF(I110="Biaya Operasional","Operasional",""))))</f>
        <v>Operasional</v>
      </c>
      <c r="T110" t="str">
        <f>IF(I110="Dana Insentif Fasilitas","Insentif Fasilitas",IF(I110="Biaya Insentif Fasilitas","Insentif Fasilitas",""))</f>
        <v/>
      </c>
      <c r="U110" t="str">
        <f>IF(S110="",T110,S110)</f>
        <v>Operasional</v>
      </c>
      <c r="V110" t="str">
        <f>IF(I110="Biaya Bahan Baku","Belanja",IF(I110="Biaya Operasional","Belanja",IF(I110="Biaya Insentif Fasilitas","Belanja","")))</f>
        <v>Belanja</v>
      </c>
      <c r="W110">
        <f>ROW()</f>
        <v>110</v>
      </c>
    </row>
    <row r="111">
      <c r="A111">
        <f>ROW()</f>
        <v>111</v>
      </c>
      <c r="C111">
        <v>46052</v>
      </c>
      <c r="F111" t="str">
        <v>Pembelian Bensin POM Mini</v>
      </c>
      <c r="H111">
        <v>13000</v>
      </c>
      <c r="I111" t="str">
        <v>Biaya Operasional</v>
      </c>
      <c r="J111" t="str">
        <v>Petty Cash</v>
      </c>
      <c r="K111" t="str">
        <f>IF(I111="",0,I111)</f>
        <v>Biaya Operasional</v>
      </c>
      <c r="L111">
        <f>IF(H111=0,0,H111)</f>
        <v>13000</v>
      </c>
      <c r="M111">
        <f>IF(G111=0,0,G111)</f>
        <v>0</v>
      </c>
      <c r="N111" t="str">
        <f>IF(J111="","",J111)</f>
        <v>Petty Cash</v>
      </c>
      <c r="O111">
        <f>IF(G111=0,0,G111)</f>
        <v>0</v>
      </c>
      <c r="P111">
        <f>IF(H111=0,0,H111)</f>
        <v>13000</v>
      </c>
      <c r="Q111">
        <f>IF(I111="Biaya Bahan Baku",H111,IF(I111="Biaya Operasional",H111,IF(I111="Biaya Insentif Fasilitas",H111,"")))</f>
        <v>13000</v>
      </c>
      <c r="R111" t="str">
        <f>IF(I111="Dana Bantuan Pemerintah",G111,"")</f>
        <v/>
      </c>
      <c r="S111" t="str">
        <f>IF(I111="Dana Bahan Baku","Bahan Baku",IF(I111="Biaya Bahan Baku","Bahan Baku",IF(I111="Dana Operasional","Operasional",IF(I111="Biaya Operasional","Operasional",""))))</f>
        <v>Operasional</v>
      </c>
      <c r="T111" t="str">
        <f>IF(I111="Dana Insentif Fasilitas","Insentif Fasilitas",IF(I111="Biaya Insentif Fasilitas","Insentif Fasilitas",""))</f>
        <v/>
      </c>
      <c r="U111" t="str">
        <f>IF(S111="",T111,S111)</f>
        <v>Operasional</v>
      </c>
      <c r="V111" t="str">
        <f>IF(I111="Biaya Bahan Baku","Belanja",IF(I111="Biaya Operasional","Belanja",IF(I111="Biaya Insentif Fasilitas","Belanja","")))</f>
        <v>Belanja</v>
      </c>
      <c r="W111">
        <f>ROW()</f>
        <v>111</v>
      </c>
    </row>
    <row r="112">
      <c r="A112">
        <f>ROW()</f>
        <v>112</v>
      </c>
      <c r="C112">
        <v>46052</v>
      </c>
      <c r="E112">
        <v>553556</v>
      </c>
      <c r="F112" t="str">
        <v>Pembayaran Payroll Relawan</v>
      </c>
      <c r="H112">
        <v>56640000</v>
      </c>
      <c r="I112" t="str">
        <v>Biaya Operasional</v>
      </c>
      <c r="J112" t="str">
        <v>Kas di Bank</v>
      </c>
      <c r="K112" t="str">
        <f>IF(I112="",0,I112)</f>
        <v>Biaya Operasional</v>
      </c>
      <c r="L112">
        <f>IF(H112=0,0,H112)</f>
        <v>56640000</v>
      </c>
      <c r="M112">
        <f>IF(G112=0,0,G112)</f>
        <v>0</v>
      </c>
      <c r="N112" t="str">
        <f>IF(J112="","",J112)</f>
        <v>Kas di Bank</v>
      </c>
      <c r="O112">
        <f>IF(G112=0,0,G112)</f>
        <v>0</v>
      </c>
      <c r="P112">
        <f>IF(H112=0,0,H112)</f>
        <v>56640000</v>
      </c>
      <c r="Q112">
        <f>IF(I112="Biaya Bahan Baku",H112,IF(I112="Biaya Operasional",H112,IF(I112="Biaya Insentif Fasilitas",H112,"")))</f>
        <v>56640000</v>
      </c>
      <c r="R112" t="str">
        <f>IF(I112="Dana Bantuan Pemerintah",G112,"")</f>
        <v/>
      </c>
      <c r="S112" t="str">
        <f>IF(I112="Dana Bahan Baku","Bahan Baku",IF(I112="Biaya Bahan Baku","Bahan Baku",IF(I112="Dana Operasional","Operasional",IF(I112="Biaya Operasional","Operasional",""))))</f>
        <v>Operasional</v>
      </c>
      <c r="T112" t="str">
        <f>IF(I112="Dana Insentif Fasilitas","Insentif Fasilitas",IF(I112="Biaya Insentif Fasilitas","Insentif Fasilitas",""))</f>
        <v/>
      </c>
      <c r="U112" t="str">
        <f>IF(S112="",T112,S112)</f>
        <v>Operasional</v>
      </c>
      <c r="V112" t="str">
        <f>IF(I112="Biaya Bahan Baku","Belanja",IF(I112="Biaya Operasional","Belanja",IF(I112="Biaya Insentif Fasilitas","Belanja","")))</f>
        <v>Belanja</v>
      </c>
      <c r="W112">
        <f>ROW()</f>
        <v>112</v>
      </c>
    </row>
    <row r="113">
      <c r="A113">
        <f>ROW()</f>
        <v>113</v>
      </c>
      <c r="C113">
        <v>46052</v>
      </c>
      <c r="E113">
        <v>553556</v>
      </c>
      <c r="F113" t="str">
        <v>Biaya Administrasi</v>
      </c>
      <c r="H113">
        <v>6500</v>
      </c>
      <c r="I113" t="str">
        <v>Biaya Operasional</v>
      </c>
      <c r="J113" t="str">
        <v>Kas di Bank</v>
      </c>
      <c r="K113" t="str">
        <f>IF(I113="",0,I113)</f>
        <v>Biaya Operasional</v>
      </c>
      <c r="L113">
        <f>IF(H113=0,0,H113)</f>
        <v>6500</v>
      </c>
      <c r="M113">
        <f>IF(G113=0,0,G113)</f>
        <v>0</v>
      </c>
      <c r="N113" t="str">
        <f>IF(J113="","",J113)</f>
        <v>Kas di Bank</v>
      </c>
      <c r="O113">
        <f>IF(G113=0,0,G113)</f>
        <v>0</v>
      </c>
      <c r="P113">
        <f>IF(H113=0,0,H113)</f>
        <v>6500</v>
      </c>
      <c r="Q113">
        <f>IF(I113="Biaya Bahan Baku",H113,IF(I113="Biaya Operasional",H113,IF(I113="Biaya Insentif Fasilitas",H113,"")))</f>
        <v>6500</v>
      </c>
      <c r="R113" t="str">
        <f>IF(I113="Dana Bantuan Pemerintah",G113,"")</f>
        <v/>
      </c>
      <c r="S113" t="str">
        <f>IF(I113="Dana Bahan Baku","Bahan Baku",IF(I113="Biaya Bahan Baku","Bahan Baku",IF(I113="Dana Operasional","Operasional",IF(I113="Biaya Operasional","Operasional",""))))</f>
        <v>Operasional</v>
      </c>
      <c r="T113" t="str">
        <f>IF(I113="Dana Insentif Fasilitas","Insentif Fasilitas",IF(I113="Biaya Insentif Fasilitas","Insentif Fasilitas",""))</f>
        <v/>
      </c>
      <c r="U113" t="str">
        <f>IF(S113="",T113,S113)</f>
        <v>Operasional</v>
      </c>
      <c r="V113" t="str">
        <f>IF(I113="Biaya Bahan Baku","Belanja",IF(I113="Biaya Operasional","Belanja",IF(I113="Biaya Insentif Fasilitas","Belanja","")))</f>
        <v>Belanja</v>
      </c>
      <c r="W113">
        <f>ROW()</f>
        <v>113</v>
      </c>
    </row>
    <row r="114">
      <c r="A114">
        <f>ROW()</f>
        <v>114</v>
      </c>
      <c r="C114">
        <v>46052</v>
      </c>
      <c r="E114">
        <v>553918</v>
      </c>
      <c r="F114" t="str">
        <v>Pembayaran insentif Kader Posyandu</v>
      </c>
      <c r="H114">
        <v>1556000</v>
      </c>
      <c r="I114" t="str">
        <v>Biaya Operasional</v>
      </c>
      <c r="J114" t="str">
        <v>Kas di Bank</v>
      </c>
      <c r="K114" t="str">
        <f>IF(I114="",0,I114)</f>
        <v>Biaya Operasional</v>
      </c>
      <c r="L114">
        <f>IF(H114=0,0,H114)</f>
        <v>1556000</v>
      </c>
      <c r="M114">
        <f>IF(G114=0,0,G114)</f>
        <v>0</v>
      </c>
      <c r="N114" t="str">
        <f>IF(J114="","",J114)</f>
        <v>Kas di Bank</v>
      </c>
      <c r="O114">
        <f>IF(G114=0,0,G114)</f>
        <v>0</v>
      </c>
      <c r="P114">
        <f>IF(H114=0,0,H114)</f>
        <v>1556000</v>
      </c>
      <c r="Q114">
        <f>IF(I114="Biaya Bahan Baku",H114,IF(I114="Biaya Operasional",H114,IF(I114="Biaya Insentif Fasilitas",H114,"")))</f>
        <v>1556000</v>
      </c>
      <c r="R114" t="str">
        <f>IF(I114="Dana Bantuan Pemerintah",G114,"")</f>
        <v/>
      </c>
      <c r="S114" t="str">
        <f>IF(I114="Dana Bahan Baku","Bahan Baku",IF(I114="Biaya Bahan Baku","Bahan Baku",IF(I114="Dana Operasional","Operasional",IF(I114="Biaya Operasional","Operasional",""))))</f>
        <v>Operasional</v>
      </c>
      <c r="T114" t="str">
        <f>IF(I114="Dana Insentif Fasilitas","Insentif Fasilitas",IF(I114="Biaya Insentif Fasilitas","Insentif Fasilitas",""))</f>
        <v/>
      </c>
      <c r="U114" t="str">
        <f>IF(S114="",T114,S114)</f>
        <v>Operasional</v>
      </c>
      <c r="V114" t="str">
        <f>IF(I114="Biaya Bahan Baku","Belanja",IF(I114="Biaya Operasional","Belanja",IF(I114="Biaya Insentif Fasilitas","Belanja","")))</f>
        <v>Belanja</v>
      </c>
      <c r="W114">
        <f>ROW()</f>
        <v>114</v>
      </c>
    </row>
    <row r="115">
      <c r="A115">
        <f>ROW()</f>
        <v>115</v>
      </c>
      <c r="C115">
        <v>46052</v>
      </c>
      <c r="E115">
        <v>553918</v>
      </c>
      <c r="F115" t="str">
        <v>Biaya Administrasi</v>
      </c>
      <c r="H115">
        <v>6500</v>
      </c>
      <c r="I115" t="str">
        <v>Biaya Operasional</v>
      </c>
      <c r="J115" t="str">
        <v>Kas di Bank</v>
      </c>
      <c r="K115" t="str">
        <f>IF(I115="",0,I115)</f>
        <v>Biaya Operasional</v>
      </c>
      <c r="L115">
        <f>IF(H115=0,0,H115)</f>
        <v>6500</v>
      </c>
      <c r="M115">
        <f>IF(G115=0,0,G115)</f>
        <v>0</v>
      </c>
      <c r="N115" t="str">
        <f>IF(J115="","",J115)</f>
        <v>Kas di Bank</v>
      </c>
      <c r="O115">
        <f>IF(G115=0,0,G115)</f>
        <v>0</v>
      </c>
      <c r="P115">
        <f>IF(H115=0,0,H115)</f>
        <v>6500</v>
      </c>
      <c r="Q115">
        <f>IF(I115="Biaya Bahan Baku",H115,IF(I115="Biaya Operasional",H115,IF(I115="Biaya Insentif Fasilitas",H115,"")))</f>
        <v>6500</v>
      </c>
      <c r="R115" t="str">
        <f>IF(I115="Dana Bantuan Pemerintah",G115,"")</f>
        <v/>
      </c>
      <c r="S115" t="str">
        <f>IF(I115="Dana Bahan Baku","Bahan Baku",IF(I115="Biaya Bahan Baku","Bahan Baku",IF(I115="Dana Operasional","Operasional",IF(I115="Biaya Operasional","Operasional",""))))</f>
        <v>Operasional</v>
      </c>
      <c r="T115" t="str">
        <f>IF(I115="Dana Insentif Fasilitas","Insentif Fasilitas",IF(I115="Biaya Insentif Fasilitas","Insentif Fasilitas",""))</f>
        <v/>
      </c>
      <c r="U115" t="str">
        <f>IF(S115="",T115,S115)</f>
        <v>Operasional</v>
      </c>
      <c r="V115" t="str">
        <f>IF(I115="Biaya Bahan Baku","Belanja",IF(I115="Biaya Operasional","Belanja",IF(I115="Biaya Insentif Fasilitas","Belanja","")))</f>
        <v>Belanja</v>
      </c>
      <c r="W115">
        <f>ROW()</f>
        <v>115</v>
      </c>
    </row>
    <row r="116">
      <c r="A116">
        <f>ROW()</f>
        <v>116</v>
      </c>
      <c r="C116">
        <v>46052</v>
      </c>
      <c r="E116">
        <v>549130</v>
      </c>
      <c r="F116" t="str">
        <v>Pembayaran PIC Sekolah</v>
      </c>
      <c r="H116">
        <v>4320000</v>
      </c>
      <c r="I116" t="str">
        <v>Biaya Operasional</v>
      </c>
      <c r="J116" t="str">
        <v>Kas di Bank</v>
      </c>
      <c r="K116" t="str">
        <f>IF(I116="",0,I116)</f>
        <v>Biaya Operasional</v>
      </c>
      <c r="L116">
        <f>IF(H116=0,0,H116)</f>
        <v>4320000</v>
      </c>
      <c r="M116">
        <f>IF(G116=0,0,G116)</f>
        <v>0</v>
      </c>
      <c r="N116" t="str">
        <f>IF(J116="","",J116)</f>
        <v>Kas di Bank</v>
      </c>
      <c r="O116">
        <f>IF(G116=0,0,G116)</f>
        <v>0</v>
      </c>
      <c r="P116">
        <f>IF(H116=0,0,H116)</f>
        <v>4320000</v>
      </c>
      <c r="Q116">
        <f>IF(I116="Biaya Bahan Baku",H116,IF(I116="Biaya Operasional",H116,IF(I116="Biaya Insentif Fasilitas",H116,"")))</f>
        <v>4320000</v>
      </c>
      <c r="R116" t="str">
        <f>IF(I116="Dana Bantuan Pemerintah",G116,"")</f>
        <v/>
      </c>
      <c r="S116" t="str">
        <f>IF(I116="Dana Bahan Baku","Bahan Baku",IF(I116="Biaya Bahan Baku","Bahan Baku",IF(I116="Dana Operasional","Operasional",IF(I116="Biaya Operasional","Operasional",""))))</f>
        <v>Operasional</v>
      </c>
      <c r="T116" t="str">
        <f>IF(I116="Dana Insentif Fasilitas","Insentif Fasilitas",IF(I116="Biaya Insentif Fasilitas","Insentif Fasilitas",""))</f>
        <v/>
      </c>
      <c r="U116" t="str">
        <f>IF(S116="",T116,S116)</f>
        <v>Operasional</v>
      </c>
      <c r="V116" t="str">
        <f>IF(I116="Biaya Bahan Baku","Belanja",IF(I116="Biaya Operasional","Belanja",IF(I116="Biaya Insentif Fasilitas","Belanja","")))</f>
        <v>Belanja</v>
      </c>
      <c r="W116">
        <f>ROW()</f>
        <v>116</v>
      </c>
    </row>
    <row r="117">
      <c r="A117">
        <f>ROW()</f>
        <v>117</v>
      </c>
      <c r="C117">
        <v>46052</v>
      </c>
      <c r="E117">
        <v>549130</v>
      </c>
      <c r="F117" t="str">
        <v>Biaya Administrasi</v>
      </c>
      <c r="H117">
        <v>6500</v>
      </c>
      <c r="I117" t="str">
        <v>Biaya Operasional</v>
      </c>
      <c r="J117" t="str">
        <v>Kas di Bank</v>
      </c>
      <c r="K117" t="str">
        <f>IF(I117="",0,I117)</f>
        <v>Biaya Operasional</v>
      </c>
      <c r="L117">
        <f>IF(H117=0,0,H117)</f>
        <v>6500</v>
      </c>
      <c r="M117">
        <f>IF(G117=0,0,G117)</f>
        <v>0</v>
      </c>
      <c r="N117" t="str">
        <f>IF(J117="","",J117)</f>
        <v>Kas di Bank</v>
      </c>
      <c r="O117">
        <f>IF(G117=0,0,G117)</f>
        <v>0</v>
      </c>
      <c r="P117">
        <f>IF(H117=0,0,H117)</f>
        <v>6500</v>
      </c>
      <c r="Q117">
        <f>IF(I117="Biaya Bahan Baku",H117,IF(I117="Biaya Operasional",H117,IF(I117="Biaya Insentif Fasilitas",H117,"")))</f>
        <v>6500</v>
      </c>
      <c r="R117" t="str">
        <f>IF(I117="Dana Bantuan Pemerintah",G117,"")</f>
        <v/>
      </c>
      <c r="S117" t="str">
        <f>IF(I117="Dana Bahan Baku","Bahan Baku",IF(I117="Biaya Bahan Baku","Bahan Baku",IF(I117="Dana Operasional","Operasional",IF(I117="Biaya Operasional","Operasional",""))))</f>
        <v>Operasional</v>
      </c>
      <c r="T117" t="str">
        <f>IF(I117="Dana Insentif Fasilitas","Insentif Fasilitas",IF(I117="Biaya Insentif Fasilitas","Insentif Fasilitas",""))</f>
        <v/>
      </c>
      <c r="U117" t="str">
        <f>IF(S117="",T117,S117)</f>
        <v>Operasional</v>
      </c>
      <c r="V117" t="str">
        <f>IF(I117="Biaya Bahan Baku","Belanja",IF(I117="Biaya Operasional","Belanja",IF(I117="Biaya Insentif Fasilitas","Belanja","")))</f>
        <v>Belanja</v>
      </c>
      <c r="W117">
        <f>ROW()</f>
        <v>117</v>
      </c>
    </row>
    <row r="118">
      <c r="A118">
        <f>ROW()</f>
        <v>118</v>
      </c>
      <c r="C118">
        <v>46052</v>
      </c>
      <c r="E118">
        <v>549924</v>
      </c>
      <c r="F118" t="str">
        <v>Pembayaran Insentif Fasilitas</v>
      </c>
      <c r="H118">
        <v>71993500</v>
      </c>
      <c r="I118" t="str">
        <v>Biaya Insentif Fasilitas</v>
      </c>
      <c r="J118" t="str">
        <v>Kas di Bank</v>
      </c>
      <c r="K118" t="str">
        <f>IF(I118="",0,I118)</f>
        <v>Biaya Insentif Fasilitas</v>
      </c>
      <c r="L118">
        <f>IF(H118=0,0,H118)</f>
        <v>71993500</v>
      </c>
      <c r="M118">
        <f>IF(G118=0,0,G118)</f>
        <v>0</v>
      </c>
      <c r="N118" t="str">
        <f>IF(J118="","",J118)</f>
        <v>Kas di Bank</v>
      </c>
      <c r="O118">
        <f>IF(G118=0,0,G118)</f>
        <v>0</v>
      </c>
      <c r="P118">
        <f>IF(H118=0,0,H118)</f>
        <v>71993500</v>
      </c>
      <c r="Q118">
        <f>IF(I118="Biaya Bahan Baku",H118,IF(I118="Biaya Operasional",H118,IF(I118="Biaya Insentif Fasilitas",H118,"")))</f>
        <v>71993500</v>
      </c>
      <c r="R118" t="str">
        <f>IF(I118="Dana Bantuan Pemerintah",G118,"")</f>
        <v/>
      </c>
      <c r="S118" t="str">
        <f>IF(I118="Dana Bahan Baku","Bahan Baku",IF(I118="Biaya Bahan Baku","Bahan Baku",IF(I118="Dana Operasional","Operasional",IF(I118="Biaya Operasional","Operasional",""))))</f>
        <v/>
      </c>
      <c r="T118" t="str">
        <f>IF(I118="Dana Insentif Fasilitas","Insentif Fasilitas",IF(I118="Biaya Insentif Fasilitas","Insentif Fasilitas",""))</f>
        <v>Insentif Fasilitas</v>
      </c>
      <c r="U118" t="str">
        <f>IF(S118="",T118,S118)</f>
        <v>Insentif Fasilitas</v>
      </c>
      <c r="V118" t="str">
        <f>IF(I118="Biaya Bahan Baku","Belanja",IF(I118="Biaya Operasional","Belanja",IF(I118="Biaya Insentif Fasilitas","Belanja","")))</f>
        <v>Belanja</v>
      </c>
      <c r="W118">
        <f>ROW()</f>
        <v>118</v>
      </c>
    </row>
    <row r="119">
      <c r="A119">
        <f>ROW()</f>
        <v>119</v>
      </c>
      <c r="C119">
        <v>46052</v>
      </c>
      <c r="E119">
        <v>549924</v>
      </c>
      <c r="F119" t="str">
        <v>Biaya Administrasi</v>
      </c>
      <c r="H119">
        <v>6500</v>
      </c>
      <c r="I119" t="str">
        <v>Biaya Insentif Fasilitas</v>
      </c>
      <c r="J119" t="str">
        <v>Kas di Bank</v>
      </c>
      <c r="K119" t="str">
        <f>IF(I119="",0,I119)</f>
        <v>Biaya Insentif Fasilitas</v>
      </c>
      <c r="L119">
        <f>IF(H119=0,0,H119)</f>
        <v>6500</v>
      </c>
      <c r="M119">
        <f>IF(G119=0,0,G119)</f>
        <v>0</v>
      </c>
      <c r="N119" t="str">
        <f>IF(J119="","",J119)</f>
        <v>Kas di Bank</v>
      </c>
      <c r="O119">
        <f>IF(G119=0,0,G119)</f>
        <v>0</v>
      </c>
      <c r="P119">
        <f>IF(H119=0,0,H119)</f>
        <v>6500</v>
      </c>
      <c r="Q119">
        <f>IF(I119="Biaya Bahan Baku",H119,IF(I119="Biaya Operasional",H119,IF(I119="Biaya Insentif Fasilitas",H119,"")))</f>
        <v>6500</v>
      </c>
      <c r="R119" t="str">
        <f>IF(I119="Dana Bantuan Pemerintah",G119,"")</f>
        <v/>
      </c>
      <c r="S119" t="str">
        <f>IF(I119="Dana Bahan Baku","Bahan Baku",IF(I119="Biaya Bahan Baku","Bahan Baku",IF(I119="Dana Operasional","Operasional",IF(I119="Biaya Operasional","Operasional",""))))</f>
        <v/>
      </c>
      <c r="T119" t="str">
        <f>IF(I119="Dana Insentif Fasilitas","Insentif Fasilitas",IF(I119="Biaya Insentif Fasilitas","Insentif Fasilitas",""))</f>
        <v>Insentif Fasilitas</v>
      </c>
      <c r="U119" t="str">
        <f>IF(S119="",T119,S119)</f>
        <v>Insentif Fasilitas</v>
      </c>
      <c r="V119" t="str">
        <f>IF(I119="Biaya Bahan Baku","Belanja",IF(I119="Biaya Operasional","Belanja",IF(I119="Biaya Insentif Fasilitas","Belanja","")))</f>
        <v>Belanja</v>
      </c>
      <c r="W119">
        <f>ROW()</f>
        <v>119</v>
      </c>
    </row>
    <row r="120">
      <c r="A120">
        <f>ROW()</f>
        <v>120</v>
      </c>
      <c r="C120">
        <v>46053</v>
      </c>
      <c r="F120" t="str">
        <v>Pembayaran Retribusi Sampah</v>
      </c>
      <c r="H120">
        <v>125000</v>
      </c>
      <c r="I120" t="str">
        <v>Biaya Operasional</v>
      </c>
      <c r="J120" t="str">
        <v>Petty Cash</v>
      </c>
      <c r="K120" t="str">
        <f>IF(I120="",0,I120)</f>
        <v>Biaya Operasional</v>
      </c>
      <c r="L120">
        <f>IF(H120=0,0,H120)</f>
        <v>125000</v>
      </c>
      <c r="M120">
        <f>IF(G120=0,0,G120)</f>
        <v>0</v>
      </c>
      <c r="N120" t="str">
        <f>IF(J120="","",J120)</f>
        <v>Petty Cash</v>
      </c>
      <c r="O120">
        <f>IF(G120=0,0,G120)</f>
        <v>0</v>
      </c>
      <c r="P120">
        <f>IF(H120=0,0,H120)</f>
        <v>125000</v>
      </c>
      <c r="Q120">
        <f>IF(I120="Biaya Bahan Baku",H120,IF(I120="Biaya Operasional",H120,IF(I120="Biaya Insentif Fasilitas",H120,"")))</f>
        <v>125000</v>
      </c>
      <c r="R120" t="str">
        <f>IF(I120="Dana Bantuan Pemerintah",G120,"")</f>
        <v/>
      </c>
      <c r="S120" t="str">
        <f>IF(I120="Dana Bahan Baku","Bahan Baku",IF(I120="Biaya Bahan Baku","Bahan Baku",IF(I120="Dana Operasional","Operasional",IF(I120="Biaya Operasional","Operasional",""))))</f>
        <v>Operasional</v>
      </c>
      <c r="T120" t="str">
        <f>IF(I120="Dana Insentif Fasilitas","Insentif Fasilitas",IF(I120="Biaya Insentif Fasilitas","Insentif Fasilitas",""))</f>
        <v/>
      </c>
      <c r="U120" t="str">
        <f>IF(S120="",T120,S120)</f>
        <v>Operasional</v>
      </c>
      <c r="V120" t="str">
        <f>IF(I120="Biaya Bahan Baku","Belanja",IF(I120="Biaya Operasional","Belanja",IF(I120="Biaya Insentif Fasilitas","Belanja","")))</f>
        <v>Belanja</v>
      </c>
      <c r="W120">
        <f>ROW()</f>
        <v>120</v>
      </c>
    </row>
    <row r="121">
      <c r="A121">
        <f>ROW()</f>
        <v>121</v>
      </c>
      <c r="C121">
        <v>46053</v>
      </c>
      <c r="E121">
        <v>105039</v>
      </c>
      <c r="F121" t="str">
        <v>Pembelian Abon</v>
      </c>
      <c r="H121">
        <v>10080000</v>
      </c>
      <c r="I121" t="str">
        <v>Biaya Bahan Baku</v>
      </c>
      <c r="J121" t="str">
        <v>Kas di Bank</v>
      </c>
      <c r="K121" t="str">
        <f>IF(I121="",0,I121)</f>
        <v>Biaya Bahan Baku</v>
      </c>
      <c r="L121">
        <f>IF(H121=0,0,H121)</f>
        <v>10080000</v>
      </c>
      <c r="M121">
        <f>IF(G121=0,0,G121)</f>
        <v>0</v>
      </c>
      <c r="N121" t="str">
        <f>IF(J121="","",J121)</f>
        <v>Kas di Bank</v>
      </c>
      <c r="O121">
        <f>IF(G121=0,0,G121)</f>
        <v>0</v>
      </c>
      <c r="P121">
        <f>IF(H121=0,0,H121)</f>
        <v>10080000</v>
      </c>
      <c r="Q121">
        <f>IF(I121="Biaya Bahan Baku",H121,IF(I121="Biaya Operasional",H121,IF(I121="Biaya Insentif Fasilitas",H121,"")))</f>
        <v>10080000</v>
      </c>
      <c r="R121" t="str">
        <f>IF(I121="Dana Bantuan Pemerintah",G121,"")</f>
        <v/>
      </c>
      <c r="S121" t="str">
        <f>IF(I121="Dana Bahan Baku","Bahan Baku",IF(I121="Biaya Bahan Baku","Bahan Baku",IF(I121="Dana Operasional","Operasional",IF(I121="Biaya Operasional","Operasional",""))))</f>
        <v>Bahan Baku</v>
      </c>
      <c r="T121" t="str">
        <f>IF(I121="Dana Insentif Fasilitas","Insentif Fasilitas",IF(I121="Biaya Insentif Fasilitas","Insentif Fasilitas",""))</f>
        <v/>
      </c>
      <c r="U121" t="str">
        <f>IF(S121="",T121,S121)</f>
        <v>Bahan Baku</v>
      </c>
      <c r="V121" t="str">
        <f>IF(I121="Biaya Bahan Baku","Belanja",IF(I121="Biaya Operasional","Belanja",IF(I121="Biaya Insentif Fasilitas","Belanja","")))</f>
        <v>Belanja</v>
      </c>
      <c r="W121">
        <f>ROW()</f>
        <v>121</v>
      </c>
    </row>
    <row r="122">
      <c r="A122">
        <f>ROW()</f>
        <v>122</v>
      </c>
      <c r="C122">
        <v>46053</v>
      </c>
      <c r="E122">
        <v>105039</v>
      </c>
      <c r="F122" t="str">
        <v>Biaya Administrasi</v>
      </c>
      <c r="H122">
        <v>6500</v>
      </c>
      <c r="I122" t="str">
        <v>Biaya Bahan Baku</v>
      </c>
      <c r="J122" t="str">
        <v>Kas di Bank</v>
      </c>
      <c r="K122" t="str">
        <f>IF(I122="",0,I122)</f>
        <v>Biaya Bahan Baku</v>
      </c>
      <c r="L122">
        <f>IF(H122=0,0,H122)</f>
        <v>6500</v>
      </c>
      <c r="M122">
        <f>IF(G122=0,0,G122)</f>
        <v>0</v>
      </c>
      <c r="N122" t="str">
        <f>IF(J122="","",J122)</f>
        <v>Kas di Bank</v>
      </c>
      <c r="O122">
        <f>IF(G122=0,0,G122)</f>
        <v>0</v>
      </c>
      <c r="P122">
        <f>IF(H122=0,0,H122)</f>
        <v>6500</v>
      </c>
      <c r="Q122">
        <f>IF(I122="Biaya Bahan Baku",H122,IF(I122="Biaya Operasional",H122,IF(I122="Biaya Insentif Fasilitas",H122,"")))</f>
        <v>6500</v>
      </c>
      <c r="R122" t="str">
        <f>IF(I122="Dana Bantuan Pemerintah",G122,"")</f>
        <v/>
      </c>
      <c r="S122" t="str">
        <f>IF(I122="Dana Bahan Baku","Bahan Baku",IF(I122="Biaya Bahan Baku","Bahan Baku",IF(I122="Dana Operasional","Operasional",IF(I122="Biaya Operasional","Operasional",""))))</f>
        <v>Bahan Baku</v>
      </c>
      <c r="T122" t="str">
        <f>IF(I122="Dana Insentif Fasilitas","Insentif Fasilitas",IF(I122="Biaya Insentif Fasilitas","Insentif Fasilitas",""))</f>
        <v/>
      </c>
      <c r="U122" t="str">
        <f>IF(S122="",T122,S122)</f>
        <v>Bahan Baku</v>
      </c>
      <c r="V122" t="str">
        <f>IF(I122="Biaya Bahan Baku","Belanja",IF(I122="Biaya Operasional","Belanja",IF(I122="Biaya Insentif Fasilitas","Belanja","")))</f>
        <v>Belanja</v>
      </c>
      <c r="W122">
        <f>ROW()</f>
        <v>122</v>
      </c>
    </row>
    <row r="123">
      <c r="A123">
        <f>ROW()</f>
        <v>123</v>
      </c>
      <c r="C123">
        <v>46054</v>
      </c>
      <c r="E123">
        <v>311094</v>
      </c>
      <c r="F123" t="str">
        <v>Pembelian Susu Indomilk</v>
      </c>
      <c r="H123">
        <v>8280000</v>
      </c>
      <c r="I123" t="str">
        <v>Biaya Bahan Baku</v>
      </c>
      <c r="J123" t="str">
        <v>Kas di Bank</v>
      </c>
      <c r="K123" t="str">
        <f>IF(I123="",0,I123)</f>
        <v>Biaya Bahan Baku</v>
      </c>
      <c r="L123">
        <f>IF(H123=0,0,H123)</f>
        <v>8280000</v>
      </c>
      <c r="M123">
        <f>IF(G123=0,0,G123)</f>
        <v>0</v>
      </c>
      <c r="N123" t="str">
        <f>IF(J123="","",J123)</f>
        <v>Kas di Bank</v>
      </c>
      <c r="O123">
        <f>IF(G123=0,0,G123)</f>
        <v>0</v>
      </c>
      <c r="P123">
        <f>IF(H123=0,0,H123)</f>
        <v>8280000</v>
      </c>
      <c r="Q123">
        <f>IF(I123="Biaya Bahan Baku",H123,IF(I123="Biaya Operasional",H123,IF(I123="Biaya Insentif Fasilitas",H123,"")))</f>
        <v>8280000</v>
      </c>
      <c r="R123" t="str">
        <f>IF(I123="Dana Bantuan Pemerintah",G123,"")</f>
        <v/>
      </c>
      <c r="S123" t="str">
        <f>IF(I123="Dana Bahan Baku","Bahan Baku",IF(I123="Biaya Bahan Baku","Bahan Baku",IF(I123="Dana Operasional","Operasional",IF(I123="Biaya Operasional","Operasional",""))))</f>
        <v>Bahan Baku</v>
      </c>
      <c r="T123" t="str">
        <f>IF(I123="Dana Insentif Fasilitas","Insentif Fasilitas",IF(I123="Biaya Insentif Fasilitas","Insentif Fasilitas",""))</f>
        <v/>
      </c>
      <c r="U123" t="str">
        <f>IF(S123="",T123,S123)</f>
        <v>Bahan Baku</v>
      </c>
      <c r="V123" t="str">
        <f>IF(I123="Biaya Bahan Baku","Belanja",IF(I123="Biaya Operasional","Belanja",IF(I123="Biaya Insentif Fasilitas","Belanja","")))</f>
        <v>Belanja</v>
      </c>
      <c r="W123">
        <f>ROW()</f>
        <v>123</v>
      </c>
    </row>
    <row r="124">
      <c r="A124">
        <f>ROW()</f>
        <v>124</v>
      </c>
      <c r="C124">
        <v>46054</v>
      </c>
      <c r="E124">
        <v>311094</v>
      </c>
      <c r="F124" t="str">
        <v>Biaya Administrasi</v>
      </c>
      <c r="H124">
        <v>6500</v>
      </c>
      <c r="I124" t="str">
        <v>Biaya Bahan Baku</v>
      </c>
      <c r="J124" t="str">
        <v>Kas di Bank</v>
      </c>
      <c r="K124" t="str">
        <f>IF(I124="",0,I124)</f>
        <v>Biaya Bahan Baku</v>
      </c>
      <c r="L124">
        <f>IF(H124=0,0,H124)</f>
        <v>6500</v>
      </c>
      <c r="M124">
        <f>IF(G124=0,0,G124)</f>
        <v>0</v>
      </c>
      <c r="N124" t="str">
        <f>IF(J124="","",J124)</f>
        <v>Kas di Bank</v>
      </c>
      <c r="O124">
        <f>IF(G124=0,0,G124)</f>
        <v>0</v>
      </c>
      <c r="P124">
        <f>IF(H124=0,0,H124)</f>
        <v>6500</v>
      </c>
      <c r="Q124">
        <f>IF(I124="Biaya Bahan Baku",H124,IF(I124="Biaya Operasional",H124,IF(I124="Biaya Insentif Fasilitas",H124,"")))</f>
        <v>6500</v>
      </c>
      <c r="R124" t="str">
        <f>IF(I124="Dana Bantuan Pemerintah",G124,"")</f>
        <v/>
      </c>
      <c r="S124" t="str">
        <f>IF(I124="Dana Bahan Baku","Bahan Baku",IF(I124="Biaya Bahan Baku","Bahan Baku",IF(I124="Dana Operasional","Operasional",IF(I124="Biaya Operasional","Operasional",""))))</f>
        <v>Bahan Baku</v>
      </c>
      <c r="T124" t="str">
        <f>IF(I124="Dana Insentif Fasilitas","Insentif Fasilitas",IF(I124="Biaya Insentif Fasilitas","Insentif Fasilitas",""))</f>
        <v/>
      </c>
      <c r="U124" t="str">
        <f>IF(S124="",T124,S124)</f>
        <v>Bahan Baku</v>
      </c>
      <c r="V124" t="str">
        <f>IF(I124="Biaya Bahan Baku","Belanja",IF(I124="Biaya Operasional","Belanja",IF(I124="Biaya Insentif Fasilitas","Belanja","")))</f>
        <v>Belanja</v>
      </c>
      <c r="W124">
        <f>ROW()</f>
        <v>124</v>
      </c>
    </row>
    <row r="125">
      <c r="A125">
        <f>ROW()</f>
        <v>125</v>
      </c>
      <c r="C125">
        <v>46054</v>
      </c>
      <c r="E125">
        <v>310748</v>
      </c>
      <c r="F125" t="str">
        <v>Pembelian Roti Jasun</v>
      </c>
      <c r="H125">
        <v>2715000</v>
      </c>
      <c r="I125" t="str">
        <v>Biaya Bahan Baku</v>
      </c>
      <c r="J125" t="str">
        <v>Kas di Bank</v>
      </c>
      <c r="K125" t="str">
        <f>IF(I125="",0,I125)</f>
        <v>Biaya Bahan Baku</v>
      </c>
      <c r="L125">
        <f>IF(H125=0,0,H125)</f>
        <v>2715000</v>
      </c>
      <c r="M125">
        <f>IF(G125=0,0,G125)</f>
        <v>0</v>
      </c>
      <c r="N125" t="str">
        <f>IF(J125="","",J125)</f>
        <v>Kas di Bank</v>
      </c>
      <c r="O125">
        <f>IF(G125=0,0,G125)</f>
        <v>0</v>
      </c>
      <c r="P125">
        <f>IF(H125=0,0,H125)</f>
        <v>2715000</v>
      </c>
      <c r="Q125">
        <f>IF(I125="Biaya Bahan Baku",H125,IF(I125="Biaya Operasional",H125,IF(I125="Biaya Insentif Fasilitas",H125,"")))</f>
        <v>2715000</v>
      </c>
      <c r="R125" t="str">
        <f>IF(I125="Dana Bantuan Pemerintah",G125,"")</f>
        <v/>
      </c>
      <c r="S125" t="str">
        <f>IF(I125="Dana Bahan Baku","Bahan Baku",IF(I125="Biaya Bahan Baku","Bahan Baku",IF(I125="Dana Operasional","Operasional",IF(I125="Biaya Operasional","Operasional",""))))</f>
        <v>Bahan Baku</v>
      </c>
      <c r="T125" t="str">
        <f>IF(I125="Dana Insentif Fasilitas","Insentif Fasilitas",IF(I125="Biaya Insentif Fasilitas","Insentif Fasilitas",""))</f>
        <v/>
      </c>
      <c r="U125" t="str">
        <f>IF(S125="",T125,S125)</f>
        <v>Bahan Baku</v>
      </c>
      <c r="V125" t="str">
        <f>IF(I125="Biaya Bahan Baku","Belanja",IF(I125="Biaya Operasional","Belanja",IF(I125="Biaya Insentif Fasilitas","Belanja","")))</f>
        <v>Belanja</v>
      </c>
      <c r="W125">
        <f>ROW()</f>
        <v>125</v>
      </c>
    </row>
    <row r="126">
      <c r="A126">
        <f>ROW()</f>
        <v>126</v>
      </c>
      <c r="C126">
        <v>46054</v>
      </c>
      <c r="E126">
        <v>310748</v>
      </c>
      <c r="F126" t="str">
        <v>Biaya Administrasi</v>
      </c>
      <c r="H126">
        <v>6500</v>
      </c>
      <c r="I126" t="str">
        <v>Biaya Bahan Baku</v>
      </c>
      <c r="J126" t="str">
        <v>Kas di Bank</v>
      </c>
      <c r="K126" t="str">
        <f>IF(I126="",0,I126)</f>
        <v>Biaya Bahan Baku</v>
      </c>
      <c r="L126">
        <f>IF(H126=0,0,H126)</f>
        <v>6500</v>
      </c>
      <c r="M126">
        <f>IF(G126=0,0,G126)</f>
        <v>0</v>
      </c>
      <c r="N126" t="str">
        <f>IF(J126="","",J126)</f>
        <v>Kas di Bank</v>
      </c>
      <c r="O126">
        <f>IF(G126=0,0,G126)</f>
        <v>0</v>
      </c>
      <c r="P126">
        <f>IF(H126=0,0,H126)</f>
        <v>6500</v>
      </c>
      <c r="Q126">
        <f>IF(I126="Biaya Bahan Baku",H126,IF(I126="Biaya Operasional",H126,IF(I126="Biaya Insentif Fasilitas",H126,"")))</f>
        <v>6500</v>
      </c>
      <c r="R126" t="str">
        <f>IF(I126="Dana Bantuan Pemerintah",G126,"")</f>
        <v/>
      </c>
      <c r="S126" t="str">
        <f>IF(I126="Dana Bahan Baku","Bahan Baku",IF(I126="Biaya Bahan Baku","Bahan Baku",IF(I126="Dana Operasional","Operasional",IF(I126="Biaya Operasional","Operasional",""))))</f>
        <v>Bahan Baku</v>
      </c>
      <c r="T126" t="str">
        <f>IF(I126="Dana Insentif Fasilitas","Insentif Fasilitas",IF(I126="Biaya Insentif Fasilitas","Insentif Fasilitas",""))</f>
        <v/>
      </c>
      <c r="U126" t="str">
        <f>IF(S126="",T126,S126)</f>
        <v>Bahan Baku</v>
      </c>
      <c r="V126" t="str">
        <f>IF(I126="Biaya Bahan Baku","Belanja",IF(I126="Biaya Operasional","Belanja",IF(I126="Biaya Insentif Fasilitas","Belanja","")))</f>
        <v>Belanja</v>
      </c>
      <c r="W126">
        <f>ROW()</f>
        <v>126</v>
      </c>
    </row>
    <row r="127">
      <c r="A127">
        <f>ROW()</f>
        <v>127</v>
      </c>
      <c r="C127">
        <v>46055</v>
      </c>
      <c r="E127">
        <v>967906</v>
      </c>
      <c r="F127" t="str">
        <v>Pembelian Kurma</v>
      </c>
      <c r="H127">
        <v>2800000</v>
      </c>
      <c r="I127" t="str">
        <v>Biaya Bahan Baku</v>
      </c>
      <c r="J127" t="str">
        <v>Kas di Bank</v>
      </c>
      <c r="K127" t="str">
        <f>IF(I127="",0,I127)</f>
        <v>Biaya Bahan Baku</v>
      </c>
      <c r="L127">
        <f>IF(H127=0,0,H127)</f>
        <v>2800000</v>
      </c>
      <c r="M127">
        <f>IF(G127=0,0,G127)</f>
        <v>0</v>
      </c>
      <c r="N127" t="str">
        <f>IF(J127="","",J127)</f>
        <v>Kas di Bank</v>
      </c>
      <c r="O127">
        <f>IF(G127=0,0,G127)</f>
        <v>0</v>
      </c>
      <c r="P127">
        <f>IF(H127=0,0,H127)</f>
        <v>2800000</v>
      </c>
      <c r="Q127">
        <f>IF(I127="Biaya Bahan Baku",H127,IF(I127="Biaya Operasional",H127,IF(I127="Biaya Insentif Fasilitas",H127,"")))</f>
        <v>2800000</v>
      </c>
      <c r="R127" t="str">
        <f>IF(I127="Dana Bantuan Pemerintah",G127,"")</f>
        <v/>
      </c>
      <c r="S127" t="str">
        <f>IF(I127="Dana Bahan Baku","Bahan Baku",IF(I127="Biaya Bahan Baku","Bahan Baku",IF(I127="Dana Operasional","Operasional",IF(I127="Biaya Operasional","Operasional",""))))</f>
        <v>Bahan Baku</v>
      </c>
      <c r="T127" t="str">
        <f>IF(I127="Dana Insentif Fasilitas","Insentif Fasilitas",IF(I127="Biaya Insentif Fasilitas","Insentif Fasilitas",""))</f>
        <v/>
      </c>
      <c r="U127" t="str">
        <f>IF(S127="",T127,S127)</f>
        <v>Bahan Baku</v>
      </c>
      <c r="V127" t="str">
        <f>IF(I127="Biaya Bahan Baku","Belanja",IF(I127="Biaya Operasional","Belanja",IF(I127="Biaya Insentif Fasilitas","Belanja","")))</f>
        <v>Belanja</v>
      </c>
      <c r="W127">
        <f>ROW()</f>
        <v>127</v>
      </c>
    </row>
    <row r="128">
      <c r="A128">
        <f>ROW()</f>
        <v>128</v>
      </c>
      <c r="C128">
        <v>46055</v>
      </c>
      <c r="E128">
        <v>751807</v>
      </c>
      <c r="F128" t="str">
        <v>Pembelian Susu Milklife</v>
      </c>
      <c r="H128">
        <v>11605000</v>
      </c>
      <c r="I128" t="str">
        <v>Biaya Bahan Baku</v>
      </c>
      <c r="J128" t="str">
        <v>Kas di Bank</v>
      </c>
      <c r="K128" t="str">
        <f>IF(I128="",0,I128)</f>
        <v>Biaya Bahan Baku</v>
      </c>
      <c r="L128">
        <f>IF(H128=0,0,H128)</f>
        <v>11605000</v>
      </c>
      <c r="M128">
        <f>IF(G128=0,0,G128)</f>
        <v>0</v>
      </c>
      <c r="N128" t="str">
        <f>IF(J128="","",J128)</f>
        <v>Kas di Bank</v>
      </c>
      <c r="O128">
        <f>IF(G128=0,0,G128)</f>
        <v>0</v>
      </c>
      <c r="P128">
        <f>IF(H128=0,0,H128)</f>
        <v>11605000</v>
      </c>
      <c r="Q128">
        <f>IF(I128="Biaya Bahan Baku",H128,IF(I128="Biaya Operasional",H128,IF(I128="Biaya Insentif Fasilitas",H128,"")))</f>
        <v>11605000</v>
      </c>
      <c r="R128" t="str">
        <f>IF(I128="Dana Bantuan Pemerintah",G128,"")</f>
        <v/>
      </c>
      <c r="S128" t="str">
        <f>IF(I128="Dana Bahan Baku","Bahan Baku",IF(I128="Biaya Bahan Baku","Bahan Baku",IF(I128="Dana Operasional","Operasional",IF(I128="Biaya Operasional","Operasional",""))))</f>
        <v>Bahan Baku</v>
      </c>
      <c r="T128" t="str">
        <f>IF(I128="Dana Insentif Fasilitas","Insentif Fasilitas",IF(I128="Biaya Insentif Fasilitas","Insentif Fasilitas",""))</f>
        <v/>
      </c>
      <c r="U128" t="str">
        <f>IF(S128="",T128,S128)</f>
        <v>Bahan Baku</v>
      </c>
      <c r="V128" t="str">
        <f>IF(I128="Biaya Bahan Baku","Belanja",IF(I128="Biaya Operasional","Belanja",IF(I128="Biaya Insentif Fasilitas","Belanja","")))</f>
        <v>Belanja</v>
      </c>
      <c r="W128">
        <f>ROW()</f>
        <v>128</v>
      </c>
    </row>
    <row r="129">
      <c r="A129">
        <f>ROW()</f>
        <v>129</v>
      </c>
      <c r="C129">
        <v>46055</v>
      </c>
      <c r="E129">
        <v>751807</v>
      </c>
      <c r="F129" t="str">
        <v>Biaya Administrasi</v>
      </c>
      <c r="H129">
        <v>6500</v>
      </c>
      <c r="I129" t="str">
        <v>Biaya Bahan Baku</v>
      </c>
      <c r="J129" t="str">
        <v>Kas di Bank</v>
      </c>
      <c r="K129" t="str">
        <f>IF(I129="",0,I129)</f>
        <v>Biaya Bahan Baku</v>
      </c>
      <c r="L129">
        <f>IF(H129=0,0,H129)</f>
        <v>6500</v>
      </c>
      <c r="M129">
        <f>IF(G129=0,0,G129)</f>
        <v>0</v>
      </c>
      <c r="N129" t="str">
        <f>IF(J129="","",J129)</f>
        <v>Kas di Bank</v>
      </c>
      <c r="O129">
        <f>IF(G129=0,0,G129)</f>
        <v>0</v>
      </c>
      <c r="P129">
        <f>IF(H129=0,0,H129)</f>
        <v>6500</v>
      </c>
      <c r="Q129">
        <f>IF(I129="Biaya Bahan Baku",H129,IF(I129="Biaya Operasional",H129,IF(I129="Biaya Insentif Fasilitas",H129,"")))</f>
        <v>6500</v>
      </c>
      <c r="R129" t="str">
        <f>IF(I129="Dana Bantuan Pemerintah",G129,"")</f>
        <v/>
      </c>
      <c r="S129" t="str">
        <f>IF(I129="Dana Bahan Baku","Bahan Baku",IF(I129="Biaya Bahan Baku","Bahan Baku",IF(I129="Dana Operasional","Operasional",IF(I129="Biaya Operasional","Operasional",""))))</f>
        <v>Bahan Baku</v>
      </c>
      <c r="T129" t="str">
        <f>IF(I129="Dana Insentif Fasilitas","Insentif Fasilitas",IF(I129="Biaya Insentif Fasilitas","Insentif Fasilitas",""))</f>
        <v/>
      </c>
      <c r="U129" t="str">
        <f>IF(S129="",T129,S129)</f>
        <v>Bahan Baku</v>
      </c>
      <c r="V129" t="str">
        <f>IF(I129="Biaya Bahan Baku","Belanja",IF(I129="Biaya Operasional","Belanja",IF(I129="Biaya Insentif Fasilitas","Belanja","")))</f>
        <v>Belanja</v>
      </c>
      <c r="W129">
        <f>ROW()</f>
        <v>129</v>
      </c>
    </row>
    <row r="130">
      <c r="A130">
        <f>ROW()</f>
        <v>130</v>
      </c>
      <c r="C130">
        <v>46055</v>
      </c>
      <c r="E130">
        <v>747432</v>
      </c>
      <c r="F130" t="str">
        <v>Pembelian Biaya Bumbu Pak Ihin</v>
      </c>
      <c r="H130">
        <v>3460000</v>
      </c>
      <c r="I130" t="str">
        <v>Biaya Bahan Baku</v>
      </c>
      <c r="J130" t="str">
        <v>Kas di Bank</v>
      </c>
      <c r="K130" t="str">
        <f>IF(I130="",0,I130)</f>
        <v>Biaya Bahan Baku</v>
      </c>
      <c r="L130">
        <f>IF(H130=0,0,H130)</f>
        <v>3460000</v>
      </c>
      <c r="M130">
        <f>IF(G130=0,0,G130)</f>
        <v>0</v>
      </c>
      <c r="N130" t="str">
        <f>IF(J130="","",J130)</f>
        <v>Kas di Bank</v>
      </c>
      <c r="O130">
        <f>IF(G130=0,0,G130)</f>
        <v>0</v>
      </c>
      <c r="P130">
        <f>IF(H130=0,0,H130)</f>
        <v>3460000</v>
      </c>
      <c r="Q130">
        <f>IF(I130="Biaya Bahan Baku",H130,IF(I130="Biaya Operasional",H130,IF(I130="Biaya Insentif Fasilitas",H130,"")))</f>
        <v>3460000</v>
      </c>
      <c r="R130" t="str">
        <f>IF(I130="Dana Bantuan Pemerintah",G130,"")</f>
        <v/>
      </c>
      <c r="S130" t="str">
        <f>IF(I130="Dana Bahan Baku","Bahan Baku",IF(I130="Biaya Bahan Baku","Bahan Baku",IF(I130="Dana Operasional","Operasional",IF(I130="Biaya Operasional","Operasional",""))))</f>
        <v>Bahan Baku</v>
      </c>
      <c r="T130" t="str">
        <f>IF(I130="Dana Insentif Fasilitas","Insentif Fasilitas",IF(I130="Biaya Insentif Fasilitas","Insentif Fasilitas",""))</f>
        <v/>
      </c>
      <c r="U130" t="str">
        <f>IF(S130="",T130,S130)</f>
        <v>Bahan Baku</v>
      </c>
      <c r="V130" t="str">
        <f>IF(I130="Biaya Bahan Baku","Belanja",IF(I130="Biaya Operasional","Belanja",IF(I130="Biaya Insentif Fasilitas","Belanja","")))</f>
        <v>Belanja</v>
      </c>
      <c r="W130">
        <f>ROW()</f>
        <v>130</v>
      </c>
    </row>
    <row r="131">
      <c r="A131">
        <f>ROW()</f>
        <v>131</v>
      </c>
      <c r="C131">
        <v>46055</v>
      </c>
      <c r="E131">
        <v>747432</v>
      </c>
      <c r="F131" t="str">
        <v>Biaya Administrasi</v>
      </c>
      <c r="H131">
        <v>6500</v>
      </c>
      <c r="I131" t="str">
        <v>Biaya Bahan Baku</v>
      </c>
      <c r="J131" t="str">
        <v>Kas di Bank</v>
      </c>
      <c r="K131" t="str">
        <f>IF(I131="",0,I131)</f>
        <v>Biaya Bahan Baku</v>
      </c>
      <c r="L131">
        <f>IF(H131=0,0,H131)</f>
        <v>6500</v>
      </c>
      <c r="M131">
        <f>IF(G131=0,0,G131)</f>
        <v>0</v>
      </c>
      <c r="N131" t="str">
        <f>IF(J131="","",J131)</f>
        <v>Kas di Bank</v>
      </c>
      <c r="O131">
        <f>IF(G131=0,0,G131)</f>
        <v>0</v>
      </c>
      <c r="P131">
        <f>IF(H131=0,0,H131)</f>
        <v>6500</v>
      </c>
      <c r="Q131">
        <f>IF(I131="Biaya Bahan Baku",H131,IF(I131="Biaya Operasional",H131,IF(I131="Biaya Insentif Fasilitas",H131,"")))</f>
        <v>6500</v>
      </c>
      <c r="R131" t="str">
        <f>IF(I131="Dana Bantuan Pemerintah",G131,"")</f>
        <v/>
      </c>
      <c r="S131" t="str">
        <f>IF(I131="Dana Bahan Baku","Bahan Baku",IF(I131="Biaya Bahan Baku","Bahan Baku",IF(I131="Dana Operasional","Operasional",IF(I131="Biaya Operasional","Operasional",""))))</f>
        <v>Bahan Baku</v>
      </c>
      <c r="T131" t="str">
        <f>IF(I131="Dana Insentif Fasilitas","Insentif Fasilitas",IF(I131="Biaya Insentif Fasilitas","Insentif Fasilitas",""))</f>
        <v/>
      </c>
      <c r="U131" t="str">
        <f>IF(S131="",T131,S131)</f>
        <v>Bahan Baku</v>
      </c>
      <c r="V131" t="str">
        <f>IF(I131="Biaya Bahan Baku","Belanja",IF(I131="Biaya Operasional","Belanja",IF(I131="Biaya Insentif Fasilitas","Belanja","")))</f>
        <v>Belanja</v>
      </c>
      <c r="W131">
        <f>ROW()</f>
        <v>131</v>
      </c>
    </row>
    <row r="132">
      <c r="A132">
        <f>ROW()</f>
        <v>132</v>
      </c>
      <c r="C132">
        <v>46055</v>
      </c>
      <c r="E132">
        <v>751808</v>
      </c>
      <c r="F132" t="str">
        <v>Pembelian Tempe</v>
      </c>
      <c r="H132">
        <v>1990000</v>
      </c>
      <c r="I132" t="str">
        <v>Biaya Bahan Baku</v>
      </c>
      <c r="J132" t="str">
        <v>Kas di Bank</v>
      </c>
      <c r="K132" t="str">
        <f>IF(I132="",0,I132)</f>
        <v>Biaya Bahan Baku</v>
      </c>
      <c r="L132">
        <f>IF(H132=0,0,H132)</f>
        <v>1990000</v>
      </c>
      <c r="M132">
        <f>IF(G132=0,0,G132)</f>
        <v>0</v>
      </c>
      <c r="N132" t="str">
        <f>IF(J132="","",J132)</f>
        <v>Kas di Bank</v>
      </c>
      <c r="O132">
        <f>IF(G132=0,0,G132)</f>
        <v>0</v>
      </c>
      <c r="P132">
        <f>IF(H132=0,0,H132)</f>
        <v>1990000</v>
      </c>
      <c r="Q132">
        <f>IF(I132="Biaya Bahan Baku",H132,IF(I132="Biaya Operasional",H132,IF(I132="Biaya Insentif Fasilitas",H132,"")))</f>
        <v>1990000</v>
      </c>
      <c r="R132" t="str">
        <f>IF(I132="Dana Bantuan Pemerintah",G132,"")</f>
        <v/>
      </c>
      <c r="S132" t="str">
        <f>IF(I132="Dana Bahan Baku","Bahan Baku",IF(I132="Biaya Bahan Baku","Bahan Baku",IF(I132="Dana Operasional","Operasional",IF(I132="Biaya Operasional","Operasional",""))))</f>
        <v>Bahan Baku</v>
      </c>
      <c r="T132" t="str">
        <f>IF(I132="Dana Insentif Fasilitas","Insentif Fasilitas",IF(I132="Biaya Insentif Fasilitas","Insentif Fasilitas",""))</f>
        <v/>
      </c>
      <c r="U132" t="str">
        <f>IF(S132="",T132,S132)</f>
        <v>Bahan Baku</v>
      </c>
      <c r="V132" t="str">
        <f>IF(I132="Biaya Bahan Baku","Belanja",IF(I132="Biaya Operasional","Belanja",IF(I132="Biaya Insentif Fasilitas","Belanja","")))</f>
        <v>Belanja</v>
      </c>
      <c r="W132">
        <f>ROW()</f>
        <v>132</v>
      </c>
    </row>
    <row r="133">
      <c r="A133">
        <f>ROW()</f>
        <v>133</v>
      </c>
      <c r="C133">
        <v>46055</v>
      </c>
      <c r="E133">
        <v>751808</v>
      </c>
      <c r="F133" t="str">
        <v>Biaya Administrasi</v>
      </c>
      <c r="H133">
        <v>6500</v>
      </c>
      <c r="I133" t="str">
        <v>Biaya Bahan Baku</v>
      </c>
      <c r="J133" t="str">
        <v>Kas di Bank</v>
      </c>
      <c r="K133" t="str">
        <f>IF(I133="",0,I133)</f>
        <v>Biaya Bahan Baku</v>
      </c>
      <c r="L133">
        <f>IF(H133=0,0,H133)</f>
        <v>6500</v>
      </c>
      <c r="M133">
        <f>IF(G133=0,0,G133)</f>
        <v>0</v>
      </c>
      <c r="N133" t="str">
        <f>IF(J133="","",J133)</f>
        <v>Kas di Bank</v>
      </c>
      <c r="O133">
        <f>IF(G133=0,0,G133)</f>
        <v>0</v>
      </c>
      <c r="P133">
        <f>IF(H133=0,0,H133)</f>
        <v>6500</v>
      </c>
      <c r="Q133">
        <f>IF(I133="Biaya Bahan Baku",H133,IF(I133="Biaya Operasional",H133,IF(I133="Biaya Insentif Fasilitas",H133,"")))</f>
        <v>6500</v>
      </c>
      <c r="R133" t="str">
        <f>IF(I133="Dana Bantuan Pemerintah",G133,"")</f>
        <v/>
      </c>
      <c r="S133" t="str">
        <f>IF(I133="Dana Bahan Baku","Bahan Baku",IF(I133="Biaya Bahan Baku","Bahan Baku",IF(I133="Dana Operasional","Operasional",IF(I133="Biaya Operasional","Operasional",""))))</f>
        <v>Bahan Baku</v>
      </c>
      <c r="T133" t="str">
        <f>IF(I133="Dana Insentif Fasilitas","Insentif Fasilitas",IF(I133="Biaya Insentif Fasilitas","Insentif Fasilitas",""))</f>
        <v/>
      </c>
      <c r="U133" t="str">
        <f>IF(S133="",T133,S133)</f>
        <v>Bahan Baku</v>
      </c>
      <c r="V133" t="str">
        <f>IF(I133="Biaya Bahan Baku","Belanja",IF(I133="Biaya Operasional","Belanja",IF(I133="Biaya Insentif Fasilitas","Belanja","")))</f>
        <v>Belanja</v>
      </c>
      <c r="W133">
        <f>ROW()</f>
        <v>133</v>
      </c>
    </row>
    <row r="134">
      <c r="A134">
        <f>ROW()</f>
        <v>134</v>
      </c>
      <c r="C134">
        <v>46055</v>
      </c>
      <c r="E134">
        <v>967940</v>
      </c>
      <c r="F134" t="str">
        <v>Pembelian Ayam</v>
      </c>
      <c r="H134">
        <v>16822000</v>
      </c>
      <c r="I134" t="str">
        <v>Biaya Bahan Baku</v>
      </c>
      <c r="J134" t="str">
        <v>Kas di Bank</v>
      </c>
      <c r="K134" t="str">
        <f>IF(I134="",0,I134)</f>
        <v>Biaya Bahan Baku</v>
      </c>
      <c r="L134">
        <f>IF(H134=0,0,H134)</f>
        <v>16822000</v>
      </c>
      <c r="M134">
        <f>IF(G134=0,0,G134)</f>
        <v>0</v>
      </c>
      <c r="N134" t="str">
        <f>IF(J134="","",J134)</f>
        <v>Kas di Bank</v>
      </c>
      <c r="O134">
        <f>IF(G134=0,0,G134)</f>
        <v>0</v>
      </c>
      <c r="P134">
        <f>IF(H134=0,0,H134)</f>
        <v>16822000</v>
      </c>
      <c r="Q134">
        <f>IF(I134="Biaya Bahan Baku",H134,IF(I134="Biaya Operasional",H134,IF(I134="Biaya Insentif Fasilitas",H134,"")))</f>
        <v>16822000</v>
      </c>
      <c r="R134" t="str">
        <f>IF(I134="Dana Bantuan Pemerintah",G134,"")</f>
        <v/>
      </c>
      <c r="S134" t="str">
        <f>IF(I134="Dana Bahan Baku","Bahan Baku",IF(I134="Biaya Bahan Baku","Bahan Baku",IF(I134="Dana Operasional","Operasional",IF(I134="Biaya Operasional","Operasional",""))))</f>
        <v>Bahan Baku</v>
      </c>
      <c r="T134" t="str">
        <f>IF(I134="Dana Insentif Fasilitas","Insentif Fasilitas",IF(I134="Biaya Insentif Fasilitas","Insentif Fasilitas",""))</f>
        <v/>
      </c>
      <c r="U134" t="str">
        <f>IF(S134="",T134,S134)</f>
        <v>Bahan Baku</v>
      </c>
      <c r="V134" t="str">
        <f>IF(I134="Biaya Bahan Baku","Belanja",IF(I134="Biaya Operasional","Belanja",IF(I134="Biaya Insentif Fasilitas","Belanja","")))</f>
        <v>Belanja</v>
      </c>
      <c r="W134">
        <f>ROW()</f>
        <v>134</v>
      </c>
    </row>
    <row r="135">
      <c r="A135">
        <f>ROW()</f>
        <v>135</v>
      </c>
      <c r="C135">
        <v>46055</v>
      </c>
      <c r="E135">
        <v>747431</v>
      </c>
      <c r="F135" t="str">
        <v>Pembelian kacang Koro</v>
      </c>
      <c r="H135">
        <v>1470000</v>
      </c>
      <c r="I135" t="str">
        <v>Biaya Bahan Baku</v>
      </c>
      <c r="J135" t="str">
        <v>Kas di Bank</v>
      </c>
      <c r="K135" t="str">
        <f>IF(I135="",0,I135)</f>
        <v>Biaya Bahan Baku</v>
      </c>
      <c r="L135">
        <f>IF(H135=0,0,H135)</f>
        <v>1470000</v>
      </c>
      <c r="M135">
        <f>IF(G135=0,0,G135)</f>
        <v>0</v>
      </c>
      <c r="N135" t="str">
        <f>IF(J135="","",J135)</f>
        <v>Kas di Bank</v>
      </c>
      <c r="O135">
        <f>IF(G135=0,0,G135)</f>
        <v>0</v>
      </c>
      <c r="P135">
        <f>IF(H135=0,0,H135)</f>
        <v>1470000</v>
      </c>
      <c r="Q135">
        <f>IF(I135="Biaya Bahan Baku",H135,IF(I135="Biaya Operasional",H135,IF(I135="Biaya Insentif Fasilitas",H135,"")))</f>
        <v>1470000</v>
      </c>
      <c r="R135" t="str">
        <f>IF(I135="Dana Bantuan Pemerintah",G135,"")</f>
        <v/>
      </c>
      <c r="S135" t="str">
        <f>IF(I135="Dana Bahan Baku","Bahan Baku",IF(I135="Biaya Bahan Baku","Bahan Baku",IF(I135="Dana Operasional","Operasional",IF(I135="Biaya Operasional","Operasional",""))))</f>
        <v>Bahan Baku</v>
      </c>
      <c r="T135" t="str">
        <f>IF(I135="Dana Insentif Fasilitas","Insentif Fasilitas",IF(I135="Biaya Insentif Fasilitas","Insentif Fasilitas",""))</f>
        <v/>
      </c>
      <c r="U135" t="str">
        <f>IF(S135="",T135,S135)</f>
        <v>Bahan Baku</v>
      </c>
      <c r="V135" t="str">
        <f>IF(I135="Biaya Bahan Baku","Belanja",IF(I135="Biaya Operasional","Belanja",IF(I135="Biaya Insentif Fasilitas","Belanja","")))</f>
        <v>Belanja</v>
      </c>
      <c r="W135">
        <f>ROW()</f>
        <v>135</v>
      </c>
    </row>
    <row r="136">
      <c r="A136">
        <f>ROW()</f>
        <v>136</v>
      </c>
      <c r="C136">
        <v>46055</v>
      </c>
      <c r="E136">
        <v>747431</v>
      </c>
      <c r="F136" t="str">
        <v>Biaya Administrasi</v>
      </c>
      <c r="H136">
        <v>6500</v>
      </c>
      <c r="I136" t="str">
        <v>Biaya Bahan Baku</v>
      </c>
      <c r="J136" t="str">
        <v>Kas di Bank</v>
      </c>
      <c r="K136" t="str">
        <f>IF(I136="",0,I136)</f>
        <v>Biaya Bahan Baku</v>
      </c>
      <c r="L136">
        <f>IF(H136=0,0,H136)</f>
        <v>6500</v>
      </c>
      <c r="M136">
        <f>IF(G136=0,0,G136)</f>
        <v>0</v>
      </c>
      <c r="N136" t="str">
        <f>IF(J136="","",J136)</f>
        <v>Kas di Bank</v>
      </c>
      <c r="O136">
        <f>IF(G136=0,0,G136)</f>
        <v>0</v>
      </c>
      <c r="P136">
        <f>IF(H136=0,0,H136)</f>
        <v>6500</v>
      </c>
      <c r="Q136">
        <f>IF(I136="Biaya Bahan Baku",H136,IF(I136="Biaya Operasional",H136,IF(I136="Biaya Insentif Fasilitas",H136,"")))</f>
        <v>6500</v>
      </c>
      <c r="R136" t="str">
        <f>IF(I136="Dana Bantuan Pemerintah",G136,"")</f>
        <v/>
      </c>
      <c r="S136" t="str">
        <f>IF(I136="Dana Bahan Baku","Bahan Baku",IF(I136="Biaya Bahan Baku","Bahan Baku",IF(I136="Dana Operasional","Operasional",IF(I136="Biaya Operasional","Operasional",""))))</f>
        <v>Bahan Baku</v>
      </c>
      <c r="T136" t="str">
        <f>IF(I136="Dana Insentif Fasilitas","Insentif Fasilitas",IF(I136="Biaya Insentif Fasilitas","Insentif Fasilitas",""))</f>
        <v/>
      </c>
      <c r="U136" t="str">
        <f>IF(S136="",T136,S136)</f>
        <v>Bahan Baku</v>
      </c>
      <c r="V136" t="str">
        <f>IF(I136="Biaya Bahan Baku","Belanja",IF(I136="Biaya Operasional","Belanja",IF(I136="Biaya Insentif Fasilitas","Belanja","")))</f>
        <v>Belanja</v>
      </c>
      <c r="W136">
        <f>ROW()</f>
        <v>136</v>
      </c>
    </row>
    <row r="137">
      <c r="A137">
        <f>ROW()</f>
        <v>137</v>
      </c>
      <c r="C137">
        <v>46055</v>
      </c>
      <c r="E137">
        <v>747493</v>
      </c>
      <c r="F137" t="str">
        <v>Pembelian Buah Ibu Ai</v>
      </c>
      <c r="H137">
        <v>26823950</v>
      </c>
      <c r="I137" t="str">
        <v>Biaya Bahan Baku</v>
      </c>
      <c r="J137" t="str">
        <v>Kas di Bank</v>
      </c>
      <c r="K137" t="str">
        <f>IF(I137="",0,I137)</f>
        <v>Biaya Bahan Baku</v>
      </c>
      <c r="L137">
        <f>IF(H137=0,0,H137)</f>
        <v>26823950</v>
      </c>
      <c r="M137">
        <f>IF(G137=0,0,G137)</f>
        <v>0</v>
      </c>
      <c r="N137" t="str">
        <f>IF(J137="","",J137)</f>
        <v>Kas di Bank</v>
      </c>
      <c r="O137">
        <f>IF(G137=0,0,G137)</f>
        <v>0</v>
      </c>
      <c r="P137">
        <f>IF(H137=0,0,H137)</f>
        <v>26823950</v>
      </c>
      <c r="Q137">
        <f>IF(I137="Biaya Bahan Baku",H137,IF(I137="Biaya Operasional",H137,IF(I137="Biaya Insentif Fasilitas",H137,"")))</f>
        <v>26823950</v>
      </c>
      <c r="R137" t="str">
        <f>IF(I137="Dana Bantuan Pemerintah",G137,"")</f>
        <v/>
      </c>
      <c r="S137" t="str">
        <f>IF(I137="Dana Bahan Baku","Bahan Baku",IF(I137="Biaya Bahan Baku","Bahan Baku",IF(I137="Dana Operasional","Operasional",IF(I137="Biaya Operasional","Operasional",""))))</f>
        <v>Bahan Baku</v>
      </c>
      <c r="T137" t="str">
        <f>IF(I137="Dana Insentif Fasilitas","Insentif Fasilitas",IF(I137="Biaya Insentif Fasilitas","Insentif Fasilitas",""))</f>
        <v/>
      </c>
      <c r="U137" t="str">
        <f>IF(S137="",T137,S137)</f>
        <v>Bahan Baku</v>
      </c>
      <c r="V137" t="str">
        <f>IF(I137="Biaya Bahan Baku","Belanja",IF(I137="Biaya Operasional","Belanja",IF(I137="Biaya Insentif Fasilitas","Belanja","")))</f>
        <v>Belanja</v>
      </c>
      <c r="W137">
        <f>ROW()</f>
        <v>137</v>
      </c>
    </row>
    <row r="138">
      <c r="A138">
        <f>ROW()</f>
        <v>138</v>
      </c>
      <c r="C138">
        <v>46055</v>
      </c>
      <c r="E138">
        <v>747493</v>
      </c>
      <c r="F138" t="str">
        <v>Biaya Administrasi</v>
      </c>
      <c r="H138">
        <v>6500</v>
      </c>
      <c r="I138" t="str">
        <v>Biaya Bahan Baku</v>
      </c>
      <c r="J138" t="str">
        <v>Kas di Bank</v>
      </c>
      <c r="K138" t="str">
        <f>IF(I138="",0,I138)</f>
        <v>Biaya Bahan Baku</v>
      </c>
      <c r="L138">
        <f>IF(H138=0,0,H138)</f>
        <v>6500</v>
      </c>
      <c r="M138">
        <f>IF(G138=0,0,G138)</f>
        <v>0</v>
      </c>
      <c r="N138" t="str">
        <f>IF(J138="","",J138)</f>
        <v>Kas di Bank</v>
      </c>
      <c r="O138">
        <f>IF(G138=0,0,G138)</f>
        <v>0</v>
      </c>
      <c r="P138">
        <f>IF(H138=0,0,H138)</f>
        <v>6500</v>
      </c>
      <c r="Q138">
        <f>IF(I138="Biaya Bahan Baku",H138,IF(I138="Biaya Operasional",H138,IF(I138="Biaya Insentif Fasilitas",H138,"")))</f>
        <v>6500</v>
      </c>
      <c r="R138" t="str">
        <f>IF(I138="Dana Bantuan Pemerintah",G138,"")</f>
        <v/>
      </c>
      <c r="S138" t="str">
        <f>IF(I138="Dana Bahan Baku","Bahan Baku",IF(I138="Biaya Bahan Baku","Bahan Baku",IF(I138="Dana Operasional","Operasional",IF(I138="Biaya Operasional","Operasional",""))))</f>
        <v>Bahan Baku</v>
      </c>
      <c r="T138" t="str">
        <f>IF(I138="Dana Insentif Fasilitas","Insentif Fasilitas",IF(I138="Biaya Insentif Fasilitas","Insentif Fasilitas",""))</f>
        <v/>
      </c>
      <c r="U138" t="str">
        <f>IF(S138="",T138,S138)</f>
        <v>Bahan Baku</v>
      </c>
      <c r="V138" t="str">
        <f>IF(I138="Biaya Bahan Baku","Belanja",IF(I138="Biaya Operasional","Belanja",IF(I138="Biaya Insentif Fasilitas","Belanja","")))</f>
        <v>Belanja</v>
      </c>
      <c r="W138">
        <f>ROW()</f>
        <v>138</v>
      </c>
    </row>
    <row r="139">
      <c r="A139">
        <f>ROW()</f>
        <v>139</v>
      </c>
      <c r="C139">
        <v>46055</v>
      </c>
      <c r="E139">
        <v>752082</v>
      </c>
      <c r="F139" t="str">
        <v>Pembelian Tahu</v>
      </c>
      <c r="H139">
        <v>6736000</v>
      </c>
      <c r="I139" t="str">
        <v>Biaya Bahan Baku</v>
      </c>
      <c r="J139" t="str">
        <v>Kas di Bank</v>
      </c>
      <c r="K139" t="str">
        <f>IF(I139="",0,I139)</f>
        <v>Biaya Bahan Baku</v>
      </c>
      <c r="L139">
        <f>IF(H139=0,0,H139)</f>
        <v>6736000</v>
      </c>
      <c r="M139">
        <f>IF(G139=0,0,G139)</f>
        <v>0</v>
      </c>
      <c r="N139" t="str">
        <f>IF(J139="","",J139)</f>
        <v>Kas di Bank</v>
      </c>
      <c r="O139">
        <f>IF(G139=0,0,G139)</f>
        <v>0</v>
      </c>
      <c r="P139">
        <f>IF(H139=0,0,H139)</f>
        <v>6736000</v>
      </c>
      <c r="Q139">
        <f>IF(I139="Biaya Bahan Baku",H139,IF(I139="Biaya Operasional",H139,IF(I139="Biaya Insentif Fasilitas",H139,"")))</f>
        <v>6736000</v>
      </c>
      <c r="R139" t="str">
        <f>IF(I139="Dana Bantuan Pemerintah",G139,"")</f>
        <v/>
      </c>
      <c r="S139" t="str">
        <f>IF(I139="Dana Bahan Baku","Bahan Baku",IF(I139="Biaya Bahan Baku","Bahan Baku",IF(I139="Dana Operasional","Operasional",IF(I139="Biaya Operasional","Operasional",""))))</f>
        <v>Bahan Baku</v>
      </c>
      <c r="T139" t="str">
        <f>IF(I139="Dana Insentif Fasilitas","Insentif Fasilitas",IF(I139="Biaya Insentif Fasilitas","Insentif Fasilitas",""))</f>
        <v/>
      </c>
      <c r="U139" t="str">
        <f>IF(S139="",T139,S139)</f>
        <v>Bahan Baku</v>
      </c>
      <c r="V139" t="str">
        <f>IF(I139="Biaya Bahan Baku","Belanja",IF(I139="Biaya Operasional","Belanja",IF(I139="Biaya Insentif Fasilitas","Belanja","")))</f>
        <v>Belanja</v>
      </c>
      <c r="W139">
        <f>ROW()</f>
        <v>139</v>
      </c>
    </row>
    <row r="140">
      <c r="A140">
        <f>ROW()</f>
        <v>140</v>
      </c>
      <c r="C140">
        <v>46055</v>
      </c>
      <c r="E140">
        <v>752082</v>
      </c>
      <c r="F140" t="str">
        <v>Biaya Administrasi</v>
      </c>
      <c r="H140">
        <v>6500</v>
      </c>
      <c r="I140" t="str">
        <v>Biaya Bahan Baku</v>
      </c>
      <c r="J140" t="str">
        <v>Kas di Bank</v>
      </c>
      <c r="K140" t="str">
        <f>IF(I140="",0,I140)</f>
        <v>Biaya Bahan Baku</v>
      </c>
      <c r="L140">
        <f>IF(H140=0,0,H140)</f>
        <v>6500</v>
      </c>
      <c r="M140">
        <f>IF(G140=0,0,G140)</f>
        <v>0</v>
      </c>
      <c r="N140" t="str">
        <f>IF(J140="","",J140)</f>
        <v>Kas di Bank</v>
      </c>
      <c r="O140">
        <f>IF(G140=0,0,G140)</f>
        <v>0</v>
      </c>
      <c r="P140">
        <f>IF(H140=0,0,H140)</f>
        <v>6500</v>
      </c>
      <c r="Q140">
        <f>IF(I140="Biaya Bahan Baku",H140,IF(I140="Biaya Operasional",H140,IF(I140="Biaya Insentif Fasilitas",H140,"")))</f>
        <v>6500</v>
      </c>
      <c r="R140" t="str">
        <f>IF(I140="Dana Bantuan Pemerintah",G140,"")</f>
        <v/>
      </c>
      <c r="S140" t="str">
        <f>IF(I140="Dana Bahan Baku","Bahan Baku",IF(I140="Biaya Bahan Baku","Bahan Baku",IF(I140="Dana Operasional","Operasional",IF(I140="Biaya Operasional","Operasional",""))))</f>
        <v>Bahan Baku</v>
      </c>
      <c r="T140" t="str">
        <f>IF(I140="Dana Insentif Fasilitas","Insentif Fasilitas",IF(I140="Biaya Insentif Fasilitas","Insentif Fasilitas",""))</f>
        <v/>
      </c>
      <c r="U140" t="str">
        <f>IF(S140="",T140,S140)</f>
        <v>Bahan Baku</v>
      </c>
      <c r="V140" t="str">
        <f>IF(I140="Biaya Bahan Baku","Belanja",IF(I140="Biaya Operasional","Belanja",IF(I140="Biaya Insentif Fasilitas","Belanja","")))</f>
        <v>Belanja</v>
      </c>
      <c r="W140">
        <f>ROW()</f>
        <v>140</v>
      </c>
    </row>
    <row r="141">
      <c r="A141">
        <f>ROW()</f>
        <v>141</v>
      </c>
      <c r="C141">
        <v>46055</v>
      </c>
      <c r="E141">
        <v>968022</v>
      </c>
      <c r="F141" t="str">
        <v>Pembelian Beras</v>
      </c>
      <c r="H141">
        <v>13140000</v>
      </c>
      <c r="I141" t="str">
        <v>Biaya Bahan Baku</v>
      </c>
      <c r="J141" t="str">
        <v>Kas di Bank</v>
      </c>
      <c r="K141" t="str">
        <f>IF(I141="",0,I141)</f>
        <v>Biaya Bahan Baku</v>
      </c>
      <c r="L141">
        <f>IF(H141=0,0,H141)</f>
        <v>13140000</v>
      </c>
      <c r="M141">
        <f>IF(G141=0,0,G141)</f>
        <v>0</v>
      </c>
      <c r="N141" t="str">
        <f>IF(J141="","",J141)</f>
        <v>Kas di Bank</v>
      </c>
      <c r="O141">
        <f>IF(G141=0,0,G141)</f>
        <v>0</v>
      </c>
      <c r="P141">
        <f>IF(H141=0,0,H141)</f>
        <v>13140000</v>
      </c>
      <c r="Q141">
        <f>IF(I141="Biaya Bahan Baku",H141,IF(I141="Biaya Operasional",H141,IF(I141="Biaya Insentif Fasilitas",H141,"")))</f>
        <v>13140000</v>
      </c>
      <c r="R141" t="str">
        <f>IF(I141="Dana Bantuan Pemerintah",G141,"")</f>
        <v/>
      </c>
      <c r="S141" t="str">
        <f>IF(I141="Dana Bahan Baku","Bahan Baku",IF(I141="Biaya Bahan Baku","Bahan Baku",IF(I141="Dana Operasional","Operasional",IF(I141="Biaya Operasional","Operasional",""))))</f>
        <v>Bahan Baku</v>
      </c>
      <c r="T141" t="str">
        <f>IF(I141="Dana Insentif Fasilitas","Insentif Fasilitas",IF(I141="Biaya Insentif Fasilitas","Insentif Fasilitas",""))</f>
        <v/>
      </c>
      <c r="U141" t="str">
        <f>IF(S141="",T141,S141)</f>
        <v>Bahan Baku</v>
      </c>
      <c r="V141" t="str">
        <f>IF(I141="Biaya Bahan Baku","Belanja",IF(I141="Biaya Operasional","Belanja",IF(I141="Biaya Insentif Fasilitas","Belanja","")))</f>
        <v>Belanja</v>
      </c>
      <c r="W141">
        <f>ROW()</f>
        <v>141</v>
      </c>
    </row>
    <row r="142">
      <c r="A142">
        <f>ROW()</f>
        <v>142</v>
      </c>
      <c r="C142">
        <v>46055</v>
      </c>
      <c r="E142">
        <v>965368</v>
      </c>
      <c r="F142" t="str">
        <v>Pembelian Ikan Dori</v>
      </c>
      <c r="H142">
        <v>9840000</v>
      </c>
      <c r="I142" t="str">
        <v>Biaya Bahan Baku</v>
      </c>
      <c r="J142" t="str">
        <v>Kas di Bank</v>
      </c>
      <c r="K142" t="str">
        <f>IF(I142="",0,I142)</f>
        <v>Biaya Bahan Baku</v>
      </c>
      <c r="L142">
        <f>IF(H142=0,0,H142)</f>
        <v>9840000</v>
      </c>
      <c r="M142">
        <f>IF(G142=0,0,G142)</f>
        <v>0</v>
      </c>
      <c r="N142" t="str">
        <f>IF(J142="","",J142)</f>
        <v>Kas di Bank</v>
      </c>
      <c r="O142">
        <f>IF(G142=0,0,G142)</f>
        <v>0</v>
      </c>
      <c r="P142">
        <f>IF(H142=0,0,H142)</f>
        <v>9840000</v>
      </c>
      <c r="Q142">
        <f>IF(I142="Biaya Bahan Baku",H142,IF(I142="Biaya Operasional",H142,IF(I142="Biaya Insentif Fasilitas",H142,"")))</f>
        <v>9840000</v>
      </c>
      <c r="R142" t="str">
        <f>IF(I142="Dana Bantuan Pemerintah",G142,"")</f>
        <v/>
      </c>
      <c r="S142" t="str">
        <f>IF(I142="Dana Bahan Baku","Bahan Baku",IF(I142="Biaya Bahan Baku","Bahan Baku",IF(I142="Dana Operasional","Operasional",IF(I142="Biaya Operasional","Operasional",""))))</f>
        <v>Bahan Baku</v>
      </c>
      <c r="T142" t="str">
        <f>IF(I142="Dana Insentif Fasilitas","Insentif Fasilitas",IF(I142="Biaya Insentif Fasilitas","Insentif Fasilitas",""))</f>
        <v/>
      </c>
      <c r="U142" t="str">
        <f>IF(S142="",T142,S142)</f>
        <v>Bahan Baku</v>
      </c>
      <c r="V142" t="str">
        <f>IF(I142="Biaya Bahan Baku","Belanja",IF(I142="Biaya Operasional","Belanja",IF(I142="Biaya Insentif Fasilitas","Belanja","")))</f>
        <v>Belanja</v>
      </c>
      <c r="W142">
        <f>ROW()</f>
        <v>142</v>
      </c>
    </row>
    <row r="143">
      <c r="A143">
        <f>ROW()</f>
        <v>143</v>
      </c>
      <c r="C143">
        <v>46055</v>
      </c>
      <c r="E143">
        <v>747939</v>
      </c>
      <c r="F143" t="str">
        <v>Pembelian Ayam Fillet</v>
      </c>
      <c r="H143">
        <v>1600000</v>
      </c>
      <c r="I143" t="str">
        <v>Biaya Bahan Baku</v>
      </c>
      <c r="J143" t="str">
        <v>Kas di Bank</v>
      </c>
      <c r="K143" t="str">
        <f>IF(I143="",0,I143)</f>
        <v>Biaya Bahan Baku</v>
      </c>
      <c r="L143">
        <f>IF(H143=0,0,H143)</f>
        <v>1600000</v>
      </c>
      <c r="M143">
        <f>IF(G143=0,0,G143)</f>
        <v>0</v>
      </c>
      <c r="N143" t="str">
        <f>IF(J143="","",J143)</f>
        <v>Kas di Bank</v>
      </c>
      <c r="O143">
        <f>IF(G143=0,0,G143)</f>
        <v>0</v>
      </c>
      <c r="P143">
        <f>IF(H143=0,0,H143)</f>
        <v>1600000</v>
      </c>
      <c r="Q143">
        <f>IF(I143="Biaya Bahan Baku",H143,IF(I143="Biaya Operasional",H143,IF(I143="Biaya Insentif Fasilitas",H143,"")))</f>
        <v>1600000</v>
      </c>
      <c r="R143" t="str">
        <f>IF(I143="Dana Bantuan Pemerintah",G143,"")</f>
        <v/>
      </c>
      <c r="S143" t="str">
        <f>IF(I143="Dana Bahan Baku","Bahan Baku",IF(I143="Biaya Bahan Baku","Bahan Baku",IF(I143="Dana Operasional","Operasional",IF(I143="Biaya Operasional","Operasional",""))))</f>
        <v>Bahan Baku</v>
      </c>
      <c r="T143" t="str">
        <f>IF(I143="Dana Insentif Fasilitas","Insentif Fasilitas",IF(I143="Biaya Insentif Fasilitas","Insentif Fasilitas",""))</f>
        <v/>
      </c>
      <c r="U143" t="str">
        <f>IF(S143="",T143,S143)</f>
        <v>Bahan Baku</v>
      </c>
      <c r="V143" t="str">
        <f>IF(I143="Biaya Bahan Baku","Belanja",IF(I143="Biaya Operasional","Belanja",IF(I143="Biaya Insentif Fasilitas","Belanja","")))</f>
        <v>Belanja</v>
      </c>
      <c r="W143">
        <f>ROW()</f>
        <v>143</v>
      </c>
    </row>
    <row r="144">
      <c r="A144">
        <f>ROW()</f>
        <v>144</v>
      </c>
      <c r="C144">
        <v>46055</v>
      </c>
      <c r="E144">
        <v>747939</v>
      </c>
      <c r="F144" t="str">
        <v>Biaya Administrasi</v>
      </c>
      <c r="H144">
        <v>6500</v>
      </c>
      <c r="I144" t="str">
        <v>Biaya Bahan Baku</v>
      </c>
      <c r="J144" t="str">
        <v>Kas di Bank</v>
      </c>
      <c r="K144" t="str">
        <f>IF(I144="",0,I144)</f>
        <v>Biaya Bahan Baku</v>
      </c>
      <c r="L144">
        <f>IF(H144=0,0,H144)</f>
        <v>6500</v>
      </c>
      <c r="M144">
        <f>IF(G144=0,0,G144)</f>
        <v>0</v>
      </c>
      <c r="N144" t="str">
        <f>IF(J144="","",J144)</f>
        <v>Kas di Bank</v>
      </c>
      <c r="O144">
        <f>IF(G144=0,0,G144)</f>
        <v>0</v>
      </c>
      <c r="P144">
        <f>IF(H144=0,0,H144)</f>
        <v>6500</v>
      </c>
      <c r="Q144">
        <f>IF(I144="Biaya Bahan Baku",H144,IF(I144="Biaya Operasional",H144,IF(I144="Biaya Insentif Fasilitas",H144,"")))</f>
        <v>6500</v>
      </c>
      <c r="R144" t="str">
        <f>IF(I144="Dana Bantuan Pemerintah",G144,"")</f>
        <v/>
      </c>
      <c r="S144" t="str">
        <f>IF(I144="Dana Bahan Baku","Bahan Baku",IF(I144="Biaya Bahan Baku","Bahan Baku",IF(I144="Dana Operasional","Operasional",IF(I144="Biaya Operasional","Operasional",""))))</f>
        <v>Bahan Baku</v>
      </c>
      <c r="T144" t="str">
        <f>IF(I144="Dana Insentif Fasilitas","Insentif Fasilitas",IF(I144="Biaya Insentif Fasilitas","Insentif Fasilitas",""))</f>
        <v/>
      </c>
      <c r="U144" t="str">
        <f>IF(S144="",T144,S144)</f>
        <v>Bahan Baku</v>
      </c>
      <c r="V144" t="str">
        <f>IF(I144="Biaya Bahan Baku","Belanja",IF(I144="Biaya Operasional","Belanja",IF(I144="Biaya Insentif Fasilitas","Belanja","")))</f>
        <v>Belanja</v>
      </c>
      <c r="W144">
        <f>ROW()</f>
        <v>144</v>
      </c>
    </row>
    <row r="145">
      <c r="A145">
        <f>ROW()</f>
        <v>145</v>
      </c>
      <c r="C145">
        <v>46055</v>
      </c>
      <c r="E145">
        <v>747944</v>
      </c>
      <c r="F145" t="str">
        <v xml:space="preserve">Pembelian Sayur </v>
      </c>
      <c r="H145">
        <v>14643000</v>
      </c>
      <c r="I145" t="str">
        <v>Biaya Bahan Baku</v>
      </c>
      <c r="J145" t="str">
        <v>Kas di Bank</v>
      </c>
      <c r="K145" t="str">
        <f>IF(I145="",0,I145)</f>
        <v>Biaya Bahan Baku</v>
      </c>
      <c r="L145">
        <f>IF(H145=0,0,H145)</f>
        <v>14643000</v>
      </c>
      <c r="M145">
        <f>IF(G145=0,0,G145)</f>
        <v>0</v>
      </c>
      <c r="N145" t="str">
        <f>IF(J145="","",J145)</f>
        <v>Kas di Bank</v>
      </c>
      <c r="O145">
        <f>IF(G145=0,0,G145)</f>
        <v>0</v>
      </c>
      <c r="P145">
        <f>IF(H145=0,0,H145)</f>
        <v>14643000</v>
      </c>
      <c r="Q145">
        <f>IF(I145="Biaya Bahan Baku",H145,IF(I145="Biaya Operasional",H145,IF(I145="Biaya Insentif Fasilitas",H145,"")))</f>
        <v>14643000</v>
      </c>
      <c r="R145" t="str">
        <f>IF(I145="Dana Bantuan Pemerintah",G145,"")</f>
        <v/>
      </c>
      <c r="S145" t="str">
        <f>IF(I145="Dana Bahan Baku","Bahan Baku",IF(I145="Biaya Bahan Baku","Bahan Baku",IF(I145="Dana Operasional","Operasional",IF(I145="Biaya Operasional","Operasional",""))))</f>
        <v>Bahan Baku</v>
      </c>
      <c r="T145" t="str">
        <f>IF(I145="Dana Insentif Fasilitas","Insentif Fasilitas",IF(I145="Biaya Insentif Fasilitas","Insentif Fasilitas",""))</f>
        <v/>
      </c>
      <c r="U145" t="str">
        <f>IF(S145="",T145,S145)</f>
        <v>Bahan Baku</v>
      </c>
      <c r="V145" t="str">
        <f>IF(I145="Biaya Bahan Baku","Belanja",IF(I145="Biaya Operasional","Belanja",IF(I145="Biaya Insentif Fasilitas","Belanja","")))</f>
        <v>Belanja</v>
      </c>
      <c r="W145">
        <f>ROW()</f>
        <v>145</v>
      </c>
    </row>
    <row r="146">
      <c r="A146">
        <f>ROW()</f>
        <v>146</v>
      </c>
      <c r="C146">
        <v>46055</v>
      </c>
      <c r="E146">
        <v>747944</v>
      </c>
      <c r="F146" t="str">
        <v>Biaya Administrasi</v>
      </c>
      <c r="H146">
        <v>6500</v>
      </c>
      <c r="I146" t="str">
        <v>Biaya Bahan Baku</v>
      </c>
      <c r="J146" t="str">
        <v>Kas di Bank</v>
      </c>
      <c r="K146" t="str">
        <f>IF(I146="",0,I146)</f>
        <v>Biaya Bahan Baku</v>
      </c>
      <c r="L146">
        <f>IF(H146=0,0,H146)</f>
        <v>6500</v>
      </c>
      <c r="M146">
        <f>IF(G146=0,0,G146)</f>
        <v>0</v>
      </c>
      <c r="N146" t="str">
        <f>IF(J146="","",J146)</f>
        <v>Kas di Bank</v>
      </c>
      <c r="O146">
        <f>IF(G146=0,0,G146)</f>
        <v>0</v>
      </c>
      <c r="P146">
        <f>IF(H146=0,0,H146)</f>
        <v>6500</v>
      </c>
      <c r="Q146">
        <f>IF(I146="Biaya Bahan Baku",H146,IF(I146="Biaya Operasional",H146,IF(I146="Biaya Insentif Fasilitas",H146,"")))</f>
        <v>6500</v>
      </c>
      <c r="R146" t="str">
        <f>IF(I146="Dana Bantuan Pemerintah",G146,"")</f>
        <v/>
      </c>
      <c r="S146" t="str">
        <f>IF(I146="Dana Bahan Baku","Bahan Baku",IF(I146="Biaya Bahan Baku","Bahan Baku",IF(I146="Dana Operasional","Operasional",IF(I146="Biaya Operasional","Operasional",""))))</f>
        <v>Bahan Baku</v>
      </c>
      <c r="T146" t="str">
        <f>IF(I146="Dana Insentif Fasilitas","Insentif Fasilitas",IF(I146="Biaya Insentif Fasilitas","Insentif Fasilitas",""))</f>
        <v/>
      </c>
      <c r="U146" t="str">
        <f>IF(S146="",T146,S146)</f>
        <v>Bahan Baku</v>
      </c>
      <c r="V146" t="str">
        <f>IF(I146="Biaya Bahan Baku","Belanja",IF(I146="Biaya Operasional","Belanja",IF(I146="Biaya Insentif Fasilitas","Belanja","")))</f>
        <v>Belanja</v>
      </c>
      <c r="W146">
        <f>ROW()</f>
        <v>146</v>
      </c>
    </row>
    <row r="147">
      <c r="A147">
        <f>ROW()</f>
        <v>147</v>
      </c>
      <c r="C147">
        <v>46055</v>
      </c>
      <c r="E147">
        <v>752261</v>
      </c>
      <c r="F147" t="str">
        <v>Pembelian Kawanua</v>
      </c>
      <c r="H147">
        <v>9440000</v>
      </c>
      <c r="I147" t="str">
        <v>Biaya Bahan Baku</v>
      </c>
      <c r="J147" t="str">
        <v>Kas di Bank</v>
      </c>
      <c r="K147" t="str">
        <f>IF(I147="",0,I147)</f>
        <v>Biaya Bahan Baku</v>
      </c>
      <c r="L147">
        <f>IF(H147=0,0,H147)</f>
        <v>9440000</v>
      </c>
      <c r="M147">
        <f>IF(G147=0,0,G147)</f>
        <v>0</v>
      </c>
      <c r="N147" t="str">
        <f>IF(J147="","",J147)</f>
        <v>Kas di Bank</v>
      </c>
      <c r="O147">
        <f>IF(G147=0,0,G147)</f>
        <v>0</v>
      </c>
      <c r="P147">
        <f>IF(H147=0,0,H147)</f>
        <v>9440000</v>
      </c>
      <c r="Q147">
        <f>IF(I147="Biaya Bahan Baku",H147,IF(I147="Biaya Operasional",H147,IF(I147="Biaya Insentif Fasilitas",H147,"")))</f>
        <v>9440000</v>
      </c>
      <c r="R147" t="str">
        <f>IF(I147="Dana Bantuan Pemerintah",G147,"")</f>
        <v/>
      </c>
      <c r="S147" t="str">
        <f>IF(I147="Dana Bahan Baku","Bahan Baku",IF(I147="Biaya Bahan Baku","Bahan Baku",IF(I147="Dana Operasional","Operasional",IF(I147="Biaya Operasional","Operasional",""))))</f>
        <v>Bahan Baku</v>
      </c>
      <c r="T147" t="str">
        <f>IF(I147="Dana Insentif Fasilitas","Insentif Fasilitas",IF(I147="Biaya Insentif Fasilitas","Insentif Fasilitas",""))</f>
        <v/>
      </c>
      <c r="U147" t="str">
        <f>IF(S147="",T147,S147)</f>
        <v>Bahan Baku</v>
      </c>
      <c r="V147" t="str">
        <f>IF(I147="Biaya Bahan Baku","Belanja",IF(I147="Biaya Operasional","Belanja",IF(I147="Biaya Insentif Fasilitas","Belanja","")))</f>
        <v>Belanja</v>
      </c>
      <c r="W147">
        <f>ROW()</f>
        <v>147</v>
      </c>
    </row>
    <row r="148">
      <c r="A148">
        <f>ROW()</f>
        <v>148</v>
      </c>
      <c r="C148">
        <v>46055</v>
      </c>
      <c r="E148">
        <v>752261</v>
      </c>
      <c r="F148" t="str">
        <v>Biaya Administrasi</v>
      </c>
      <c r="H148">
        <v>6500</v>
      </c>
      <c r="I148" t="str">
        <v>Biaya Bahan Baku</v>
      </c>
      <c r="J148" t="str">
        <v>Kas di Bank</v>
      </c>
      <c r="K148" t="str">
        <f>IF(I148="",0,I148)</f>
        <v>Biaya Bahan Baku</v>
      </c>
      <c r="L148">
        <f>IF(H148=0,0,H148)</f>
        <v>6500</v>
      </c>
      <c r="M148">
        <f>IF(G148=0,0,G148)</f>
        <v>0</v>
      </c>
      <c r="N148" t="str">
        <f>IF(J148="","",J148)</f>
        <v>Kas di Bank</v>
      </c>
      <c r="O148">
        <f>IF(G148=0,0,G148)</f>
        <v>0</v>
      </c>
      <c r="P148">
        <f>IF(H148=0,0,H148)</f>
        <v>6500</v>
      </c>
      <c r="Q148">
        <f>IF(I148="Biaya Bahan Baku",H148,IF(I148="Biaya Operasional",H148,IF(I148="Biaya Insentif Fasilitas",H148,"")))</f>
        <v>6500</v>
      </c>
      <c r="R148" t="str">
        <f>IF(I148="Dana Bantuan Pemerintah",G148,"")</f>
        <v/>
      </c>
      <c r="S148" t="str">
        <f>IF(I148="Dana Bahan Baku","Bahan Baku",IF(I148="Biaya Bahan Baku","Bahan Baku",IF(I148="Dana Operasional","Operasional",IF(I148="Biaya Operasional","Operasional",""))))</f>
        <v>Bahan Baku</v>
      </c>
      <c r="T148" t="str">
        <f>IF(I148="Dana Insentif Fasilitas","Insentif Fasilitas",IF(I148="Biaya Insentif Fasilitas","Insentif Fasilitas",""))</f>
        <v/>
      </c>
      <c r="U148" t="str">
        <f>IF(S148="",T148,S148)</f>
        <v>Bahan Baku</v>
      </c>
      <c r="V148" t="str">
        <f>IF(I148="Biaya Bahan Baku","Belanja",IF(I148="Biaya Operasional","Belanja",IF(I148="Biaya Insentif Fasilitas","Belanja","")))</f>
        <v>Belanja</v>
      </c>
      <c r="W148">
        <f>ROW()</f>
        <v>148</v>
      </c>
    </row>
    <row r="149">
      <c r="A149">
        <f>ROW()</f>
        <v>149</v>
      </c>
      <c r="C149">
        <v>46055</v>
      </c>
      <c r="E149">
        <v>748148</v>
      </c>
      <c r="F149" t="str">
        <v>pembelian Buah Pak Devi</v>
      </c>
      <c r="H149">
        <v>1942000</v>
      </c>
      <c r="I149" t="str">
        <v>Biaya Bahan Baku</v>
      </c>
      <c r="J149" t="str">
        <v>Kas di Bank</v>
      </c>
      <c r="K149" t="str">
        <f>IF(I149="",0,I149)</f>
        <v>Biaya Bahan Baku</v>
      </c>
      <c r="L149">
        <f>IF(H149=0,0,H149)</f>
        <v>1942000</v>
      </c>
      <c r="M149">
        <f>IF(G149=0,0,G149)</f>
        <v>0</v>
      </c>
      <c r="N149" t="str">
        <f>IF(J149="","",J149)</f>
        <v>Kas di Bank</v>
      </c>
      <c r="O149">
        <f>IF(G149=0,0,G149)</f>
        <v>0</v>
      </c>
      <c r="P149">
        <f>IF(H149=0,0,H149)</f>
        <v>1942000</v>
      </c>
      <c r="Q149">
        <f>IF(I149="Biaya Bahan Baku",H149,IF(I149="Biaya Operasional",H149,IF(I149="Biaya Insentif Fasilitas",H149,"")))</f>
        <v>1942000</v>
      </c>
      <c r="R149" t="str">
        <f>IF(I149="Dana Bantuan Pemerintah",G149,"")</f>
        <v/>
      </c>
      <c r="S149" t="str">
        <f>IF(I149="Dana Bahan Baku","Bahan Baku",IF(I149="Biaya Bahan Baku","Bahan Baku",IF(I149="Dana Operasional","Operasional",IF(I149="Biaya Operasional","Operasional",""))))</f>
        <v>Bahan Baku</v>
      </c>
      <c r="T149" t="str">
        <f>IF(I149="Dana Insentif Fasilitas","Insentif Fasilitas",IF(I149="Biaya Insentif Fasilitas","Insentif Fasilitas",""))</f>
        <v/>
      </c>
      <c r="U149" t="str">
        <f>IF(S149="",T149,S149)</f>
        <v>Bahan Baku</v>
      </c>
      <c r="V149" t="str">
        <f>IF(I149="Biaya Bahan Baku","Belanja",IF(I149="Biaya Operasional","Belanja",IF(I149="Biaya Insentif Fasilitas","Belanja","")))</f>
        <v>Belanja</v>
      </c>
      <c r="W149">
        <f>ROW()</f>
        <v>149</v>
      </c>
    </row>
    <row r="150">
      <c r="A150">
        <f>ROW()</f>
        <v>150</v>
      </c>
      <c r="C150">
        <v>46055</v>
      </c>
      <c r="E150">
        <v>748148</v>
      </c>
      <c r="F150" t="str">
        <v>Biaya Administrasi</v>
      </c>
      <c r="H150">
        <v>6500</v>
      </c>
      <c r="I150" t="str">
        <v>Biaya Bahan Baku</v>
      </c>
      <c r="J150" t="str">
        <v>Kas di Bank</v>
      </c>
      <c r="K150" t="str">
        <f>IF(I150="",0,I150)</f>
        <v>Biaya Bahan Baku</v>
      </c>
      <c r="L150">
        <f>IF(H150=0,0,H150)</f>
        <v>6500</v>
      </c>
      <c r="M150">
        <f>IF(G150=0,0,G150)</f>
        <v>0</v>
      </c>
      <c r="N150" t="str">
        <f>IF(J150="","",J150)</f>
        <v>Kas di Bank</v>
      </c>
      <c r="O150">
        <f>IF(G150=0,0,G150)</f>
        <v>0</v>
      </c>
      <c r="P150">
        <f>IF(H150=0,0,H150)</f>
        <v>6500</v>
      </c>
      <c r="Q150">
        <f>IF(I150="Biaya Bahan Baku",H150,IF(I150="Biaya Operasional",H150,IF(I150="Biaya Insentif Fasilitas",H150,"")))</f>
        <v>6500</v>
      </c>
      <c r="R150" t="str">
        <f>IF(I150="Dana Bantuan Pemerintah",G150,"")</f>
        <v/>
      </c>
      <c r="S150" t="str">
        <f>IF(I150="Dana Bahan Baku","Bahan Baku",IF(I150="Biaya Bahan Baku","Bahan Baku",IF(I150="Dana Operasional","Operasional",IF(I150="Biaya Operasional","Operasional",""))))</f>
        <v>Bahan Baku</v>
      </c>
      <c r="T150" t="str">
        <f>IF(I150="Dana Insentif Fasilitas","Insentif Fasilitas",IF(I150="Biaya Insentif Fasilitas","Insentif Fasilitas",""))</f>
        <v/>
      </c>
      <c r="U150" t="str">
        <f>IF(S150="",T150,S150)</f>
        <v>Bahan Baku</v>
      </c>
      <c r="V150" t="str">
        <f>IF(I150="Biaya Bahan Baku","Belanja",IF(I150="Biaya Operasional","Belanja",IF(I150="Biaya Insentif Fasilitas","Belanja","")))</f>
        <v>Belanja</v>
      </c>
      <c r="W150">
        <f>ROW()</f>
        <v>150</v>
      </c>
    </row>
    <row r="151">
      <c r="A151">
        <f>ROW()</f>
        <v>151</v>
      </c>
      <c r="C151">
        <v>46055</v>
      </c>
      <c r="E151">
        <v>612196</v>
      </c>
      <c r="F151" t="str">
        <v>Pembayaran Sewa Mobil</v>
      </c>
      <c r="H151">
        <v>4500000</v>
      </c>
      <c r="I151" t="str">
        <v>Biaya Bahan Baku</v>
      </c>
      <c r="J151" t="str">
        <v>Kas di Bank</v>
      </c>
      <c r="K151" t="str">
        <f>IF(I151="",0,I151)</f>
        <v>Biaya Bahan Baku</v>
      </c>
      <c r="L151">
        <f>IF(H151=0,0,H151)</f>
        <v>4500000</v>
      </c>
      <c r="M151">
        <f>IF(G151=0,0,G151)</f>
        <v>0</v>
      </c>
      <c r="N151" t="str">
        <f>IF(J151="","",J151)</f>
        <v>Kas di Bank</v>
      </c>
      <c r="O151">
        <f>IF(G151=0,0,G151)</f>
        <v>0</v>
      </c>
      <c r="P151">
        <f>IF(H151=0,0,H151)</f>
        <v>4500000</v>
      </c>
      <c r="Q151">
        <f>IF(I151="Biaya Bahan Baku",H151,IF(I151="Biaya Operasional",H151,IF(I151="Biaya Insentif Fasilitas",H151,"")))</f>
        <v>4500000</v>
      </c>
      <c r="R151" t="str">
        <f>IF(I151="Dana Bantuan Pemerintah",G151,"")</f>
        <v/>
      </c>
      <c r="S151" t="str">
        <f>IF(I151="Dana Bahan Baku","Bahan Baku",IF(I151="Biaya Bahan Baku","Bahan Baku",IF(I151="Dana Operasional","Operasional",IF(I151="Biaya Operasional","Operasional",""))))</f>
        <v>Bahan Baku</v>
      </c>
      <c r="T151" t="str">
        <f>IF(I151="Dana Insentif Fasilitas","Insentif Fasilitas",IF(I151="Biaya Insentif Fasilitas","Insentif Fasilitas",""))</f>
        <v/>
      </c>
      <c r="U151" t="str">
        <f>IF(S151="",T151,S151)</f>
        <v>Bahan Baku</v>
      </c>
      <c r="V151" t="str">
        <f>IF(I151="Biaya Bahan Baku","Belanja",IF(I151="Biaya Operasional","Belanja",IF(I151="Biaya Insentif Fasilitas","Belanja","")))</f>
        <v>Belanja</v>
      </c>
      <c r="W151">
        <f>ROW()</f>
        <v>151</v>
      </c>
    </row>
    <row r="152">
      <c r="A152">
        <f>ROW()</f>
        <v>152</v>
      </c>
      <c r="C152">
        <v>46055</v>
      </c>
      <c r="E152">
        <v>612196</v>
      </c>
      <c r="F152" t="str">
        <v>Biaya Administrasi</v>
      </c>
      <c r="H152">
        <v>6500</v>
      </c>
      <c r="I152" t="str">
        <v>Biaya Operasional</v>
      </c>
      <c r="J152" t="str">
        <v>Kas di Bank</v>
      </c>
      <c r="K152" t="str">
        <f>IF(I152="",0,I152)</f>
        <v>Biaya Operasional</v>
      </c>
      <c r="L152">
        <f>IF(H152=0,0,H152)</f>
        <v>6500</v>
      </c>
      <c r="M152">
        <f>IF(G152=0,0,G152)</f>
        <v>0</v>
      </c>
      <c r="N152" t="str">
        <f>IF(J152="","",J152)</f>
        <v>Kas di Bank</v>
      </c>
      <c r="O152">
        <f>IF(G152=0,0,G152)</f>
        <v>0</v>
      </c>
      <c r="P152">
        <f>IF(H152=0,0,H152)</f>
        <v>6500</v>
      </c>
      <c r="Q152">
        <f>IF(I152="Biaya Bahan Baku",H152,IF(I152="Biaya Operasional",H152,IF(I152="Biaya Insentif Fasilitas",H152,"")))</f>
        <v>6500</v>
      </c>
      <c r="R152" t="str">
        <f>IF(I152="Dana Bantuan Pemerintah",G152,"")</f>
        <v/>
      </c>
      <c r="S152" t="str">
        <f>IF(I152="Dana Bahan Baku","Bahan Baku",IF(I152="Biaya Bahan Baku","Bahan Baku",IF(I152="Dana Operasional","Operasional",IF(I152="Biaya Operasional","Operasional",""))))</f>
        <v>Operasional</v>
      </c>
      <c r="T152" t="str">
        <f>IF(I152="Dana Insentif Fasilitas","Insentif Fasilitas",IF(I152="Biaya Insentif Fasilitas","Insentif Fasilitas",""))</f>
        <v/>
      </c>
      <c r="U152" t="str">
        <f>IF(S152="",T152,S152)</f>
        <v>Operasional</v>
      </c>
      <c r="V152" t="str">
        <f>IF(I152="Biaya Bahan Baku","Belanja",IF(I152="Biaya Operasional","Belanja",IF(I152="Biaya Insentif Fasilitas","Belanja","")))</f>
        <v>Belanja</v>
      </c>
      <c r="W152">
        <f>ROW()</f>
        <v>152</v>
      </c>
    </row>
    <row r="153">
      <c r="A153">
        <f>ROW()</f>
        <v>153</v>
      </c>
      <c r="C153">
        <v>46055</v>
      </c>
      <c r="E153">
        <v>612231</v>
      </c>
      <c r="F153" t="str">
        <v>Pembelian OPX QQ</v>
      </c>
      <c r="H153">
        <v>169000</v>
      </c>
      <c r="I153" t="str">
        <v>Biaya Operasional</v>
      </c>
      <c r="J153" t="str">
        <v>Kas di Bank</v>
      </c>
      <c r="K153" t="str">
        <f>IF(I153="",0,I153)</f>
        <v>Biaya Operasional</v>
      </c>
      <c r="L153">
        <f>IF(H153=0,0,H153)</f>
        <v>169000</v>
      </c>
      <c r="M153">
        <f>IF(G153=0,0,G153)</f>
        <v>0</v>
      </c>
      <c r="N153" t="str">
        <f>IF(J153="","",J153)</f>
        <v>Kas di Bank</v>
      </c>
      <c r="O153">
        <f>IF(G153=0,0,G153)</f>
        <v>0</v>
      </c>
      <c r="P153">
        <f>IF(H153=0,0,H153)</f>
        <v>169000</v>
      </c>
      <c r="Q153">
        <f>IF(I153="Biaya Bahan Baku",H153,IF(I153="Biaya Operasional",H153,IF(I153="Biaya Insentif Fasilitas",H153,"")))</f>
        <v>169000</v>
      </c>
      <c r="R153" t="str">
        <f>IF(I153="Dana Bantuan Pemerintah",G153,"")</f>
        <v/>
      </c>
      <c r="S153" t="str">
        <f>IF(I153="Dana Bahan Baku","Bahan Baku",IF(I153="Biaya Bahan Baku","Bahan Baku",IF(I153="Dana Operasional","Operasional",IF(I153="Biaya Operasional","Operasional",""))))</f>
        <v>Operasional</v>
      </c>
      <c r="T153" t="str">
        <f>IF(I153="Dana Insentif Fasilitas","Insentif Fasilitas",IF(I153="Biaya Insentif Fasilitas","Insentif Fasilitas",""))</f>
        <v/>
      </c>
      <c r="U153" t="str">
        <f>IF(S153="",T153,S153)</f>
        <v>Operasional</v>
      </c>
      <c r="V153" t="str">
        <f>IF(I153="Biaya Bahan Baku","Belanja",IF(I153="Biaya Operasional","Belanja",IF(I153="Biaya Insentif Fasilitas","Belanja","")))</f>
        <v>Belanja</v>
      </c>
      <c r="W153">
        <f>ROW()</f>
        <v>153</v>
      </c>
    </row>
    <row r="154">
      <c r="A154">
        <f>ROW()</f>
        <v>154</v>
      </c>
      <c r="C154">
        <v>46055</v>
      </c>
      <c r="E154">
        <v>612231</v>
      </c>
      <c r="F154" t="str">
        <v>Biaya Administrasi</v>
      </c>
      <c r="H154">
        <v>6500</v>
      </c>
      <c r="I154" t="str">
        <v>Biaya Operasional</v>
      </c>
      <c r="J154" t="str">
        <v>Kas di Bank</v>
      </c>
      <c r="K154" t="str">
        <f>IF(I154="",0,I154)</f>
        <v>Biaya Operasional</v>
      </c>
      <c r="L154">
        <f>IF(H154=0,0,H154)</f>
        <v>6500</v>
      </c>
      <c r="M154">
        <f>IF(G154=0,0,G154)</f>
        <v>0</v>
      </c>
      <c r="N154" t="str">
        <f>IF(J154="","",J154)</f>
        <v>Kas di Bank</v>
      </c>
      <c r="O154">
        <f>IF(G154=0,0,G154)</f>
        <v>0</v>
      </c>
      <c r="P154">
        <f>IF(H154=0,0,H154)</f>
        <v>6500</v>
      </c>
      <c r="Q154">
        <f>IF(I154="Biaya Bahan Baku",H154,IF(I154="Biaya Operasional",H154,IF(I154="Biaya Insentif Fasilitas",H154,"")))</f>
        <v>6500</v>
      </c>
      <c r="R154" t="str">
        <f>IF(I154="Dana Bantuan Pemerintah",G154,"")</f>
        <v/>
      </c>
      <c r="S154" t="str">
        <f>IF(I154="Dana Bahan Baku","Bahan Baku",IF(I154="Biaya Bahan Baku","Bahan Baku",IF(I154="Dana Operasional","Operasional",IF(I154="Biaya Operasional","Operasional",""))))</f>
        <v>Operasional</v>
      </c>
      <c r="T154" t="str">
        <f>IF(I154="Dana Insentif Fasilitas","Insentif Fasilitas",IF(I154="Biaya Insentif Fasilitas","Insentif Fasilitas",""))</f>
        <v/>
      </c>
      <c r="U154" t="str">
        <f>IF(S154="",T154,S154)</f>
        <v>Operasional</v>
      </c>
      <c r="V154" t="str">
        <f>IF(I154="Biaya Bahan Baku","Belanja",IF(I154="Biaya Operasional","Belanja",IF(I154="Biaya Insentif Fasilitas","Belanja","")))</f>
        <v>Belanja</v>
      </c>
      <c r="W154">
        <f>ROW()</f>
        <v>154</v>
      </c>
    </row>
    <row r="155">
      <c r="A155">
        <f>ROW()</f>
        <v>155</v>
      </c>
      <c r="C155">
        <v>46055</v>
      </c>
      <c r="E155">
        <v>612246</v>
      </c>
      <c r="F155" t="str">
        <v>Pembelian OPX Karunia Raya</v>
      </c>
      <c r="H155">
        <v>3730000</v>
      </c>
      <c r="I155" t="str">
        <v>Biaya Operasional</v>
      </c>
      <c r="J155" t="str">
        <v>Kas di Bank</v>
      </c>
      <c r="K155" t="str">
        <f>IF(I155="",0,I155)</f>
        <v>Biaya Operasional</v>
      </c>
      <c r="L155">
        <f>IF(H155=0,0,H155)</f>
        <v>3730000</v>
      </c>
      <c r="M155">
        <f>IF(G155=0,0,G155)</f>
        <v>0</v>
      </c>
      <c r="N155" t="str">
        <f>IF(J155="","",J155)</f>
        <v>Kas di Bank</v>
      </c>
      <c r="O155">
        <f>IF(G155=0,0,G155)</f>
        <v>0</v>
      </c>
      <c r="P155">
        <f>IF(H155=0,0,H155)</f>
        <v>3730000</v>
      </c>
      <c r="Q155">
        <f>IF(I155="Biaya Bahan Baku",H155,IF(I155="Biaya Operasional",H155,IF(I155="Biaya Insentif Fasilitas",H155,"")))</f>
        <v>3730000</v>
      </c>
      <c r="R155" t="str">
        <f>IF(I155="Dana Bantuan Pemerintah",G155,"")</f>
        <v/>
      </c>
      <c r="S155" t="str">
        <f>IF(I155="Dana Bahan Baku","Bahan Baku",IF(I155="Biaya Bahan Baku","Bahan Baku",IF(I155="Dana Operasional","Operasional",IF(I155="Biaya Operasional","Operasional",""))))</f>
        <v>Operasional</v>
      </c>
      <c r="T155" t="str">
        <f>IF(I155="Dana Insentif Fasilitas","Insentif Fasilitas",IF(I155="Biaya Insentif Fasilitas","Insentif Fasilitas",""))</f>
        <v/>
      </c>
      <c r="U155" t="str">
        <f>IF(S155="",T155,S155)</f>
        <v>Operasional</v>
      </c>
      <c r="V155" t="str">
        <f>IF(I155="Biaya Bahan Baku","Belanja",IF(I155="Biaya Operasional","Belanja",IF(I155="Biaya Insentif Fasilitas","Belanja","")))</f>
        <v>Belanja</v>
      </c>
      <c r="W155">
        <f>ROW()</f>
        <v>155</v>
      </c>
    </row>
    <row r="156">
      <c r="A156">
        <f>ROW()</f>
        <v>156</v>
      </c>
      <c r="C156">
        <v>46055</v>
      </c>
      <c r="E156">
        <v>612246</v>
      </c>
      <c r="F156" t="str">
        <v>Biaya Administrasi</v>
      </c>
      <c r="H156">
        <v>6500</v>
      </c>
      <c r="I156" t="str">
        <v>Biaya Operasional</v>
      </c>
      <c r="J156" t="str">
        <v>Kas di Bank</v>
      </c>
      <c r="K156" t="str">
        <f>IF(I156="",0,I156)</f>
        <v>Biaya Operasional</v>
      </c>
      <c r="L156">
        <f>IF(H156=0,0,H156)</f>
        <v>6500</v>
      </c>
      <c r="M156">
        <f>IF(G156=0,0,G156)</f>
        <v>0</v>
      </c>
      <c r="N156" t="str">
        <f>IF(J156="","",J156)</f>
        <v>Kas di Bank</v>
      </c>
      <c r="O156">
        <f>IF(G156=0,0,G156)</f>
        <v>0</v>
      </c>
      <c r="P156">
        <f>IF(H156=0,0,H156)</f>
        <v>6500</v>
      </c>
      <c r="Q156">
        <f>IF(I156="Biaya Bahan Baku",H156,IF(I156="Biaya Operasional",H156,IF(I156="Biaya Insentif Fasilitas",H156,"")))</f>
        <v>6500</v>
      </c>
      <c r="R156" t="str">
        <f>IF(I156="Dana Bantuan Pemerintah",G156,"")</f>
        <v/>
      </c>
      <c r="S156" t="str">
        <f>IF(I156="Dana Bahan Baku","Bahan Baku",IF(I156="Biaya Bahan Baku","Bahan Baku",IF(I156="Dana Operasional","Operasional",IF(I156="Biaya Operasional","Operasional",""))))</f>
        <v>Operasional</v>
      </c>
      <c r="T156" t="str">
        <f>IF(I156="Dana Insentif Fasilitas","Insentif Fasilitas",IF(I156="Biaya Insentif Fasilitas","Insentif Fasilitas",""))</f>
        <v/>
      </c>
      <c r="U156" t="str">
        <f>IF(S156="",T156,S156)</f>
        <v>Operasional</v>
      </c>
      <c r="V156" t="str">
        <f>IF(I156="Biaya Bahan Baku","Belanja",IF(I156="Biaya Operasional","Belanja",IF(I156="Biaya Insentif Fasilitas","Belanja","")))</f>
        <v>Belanja</v>
      </c>
      <c r="W156">
        <f>ROW()</f>
        <v>156</v>
      </c>
    </row>
    <row r="157">
      <c r="A157">
        <f>ROW()</f>
        <v>157</v>
      </c>
      <c r="C157">
        <v>46055</v>
      </c>
      <c r="E157">
        <v>622293</v>
      </c>
      <c r="F157" t="str">
        <v>Pembelian Aqua Galon</v>
      </c>
      <c r="H157">
        <v>600000</v>
      </c>
      <c r="I157" t="str">
        <v>Biaya Operasional</v>
      </c>
      <c r="J157" t="str">
        <v>Kas di Bank</v>
      </c>
      <c r="K157" t="str">
        <f>IF(I157="",0,I157)</f>
        <v>Biaya Operasional</v>
      </c>
      <c r="L157">
        <f>IF(H157=0,0,H157)</f>
        <v>600000</v>
      </c>
      <c r="M157">
        <f>IF(G157=0,0,G157)</f>
        <v>0</v>
      </c>
      <c r="N157" t="str">
        <f>IF(J157="","",J157)</f>
        <v>Kas di Bank</v>
      </c>
      <c r="O157">
        <f>IF(G157=0,0,G157)</f>
        <v>0</v>
      </c>
      <c r="P157">
        <f>IF(H157=0,0,H157)</f>
        <v>600000</v>
      </c>
      <c r="Q157">
        <f>IF(I157="Biaya Bahan Baku",H157,IF(I157="Biaya Operasional",H157,IF(I157="Biaya Insentif Fasilitas",H157,"")))</f>
        <v>600000</v>
      </c>
      <c r="R157" t="str">
        <f>IF(I157="Dana Bantuan Pemerintah",G157,"")</f>
        <v/>
      </c>
      <c r="S157" t="str">
        <f>IF(I157="Dana Bahan Baku","Bahan Baku",IF(I157="Biaya Bahan Baku","Bahan Baku",IF(I157="Dana Operasional","Operasional",IF(I157="Biaya Operasional","Operasional",""))))</f>
        <v>Operasional</v>
      </c>
      <c r="T157" t="str">
        <f>IF(I157="Dana Insentif Fasilitas","Insentif Fasilitas",IF(I157="Biaya Insentif Fasilitas","Insentif Fasilitas",""))</f>
        <v/>
      </c>
      <c r="U157" t="str">
        <f>IF(S157="",T157,S157)</f>
        <v>Operasional</v>
      </c>
      <c r="V157" t="str">
        <f>IF(I157="Biaya Bahan Baku","Belanja",IF(I157="Biaya Operasional","Belanja",IF(I157="Biaya Insentif Fasilitas","Belanja","")))</f>
        <v>Belanja</v>
      </c>
      <c r="W157">
        <f>ROW()</f>
        <v>157</v>
      </c>
    </row>
    <row r="158">
      <c r="A158">
        <f>ROW()</f>
        <v>158</v>
      </c>
      <c r="C158">
        <v>46055</v>
      </c>
      <c r="E158">
        <v>622293</v>
      </c>
      <c r="F158" t="str">
        <v>Biaya Administrasi</v>
      </c>
      <c r="H158">
        <v>6500</v>
      </c>
      <c r="I158" t="str">
        <v>Biaya Operasional</v>
      </c>
      <c r="J158" t="str">
        <v>Kas di Bank</v>
      </c>
      <c r="K158" t="str">
        <f>IF(I158="",0,I158)</f>
        <v>Biaya Operasional</v>
      </c>
      <c r="L158">
        <f>IF(H158=0,0,H158)</f>
        <v>6500</v>
      </c>
      <c r="M158">
        <f>IF(G158=0,0,G158)</f>
        <v>0</v>
      </c>
      <c r="N158" t="str">
        <f>IF(J158="","",J158)</f>
        <v>Kas di Bank</v>
      </c>
      <c r="O158">
        <f>IF(G158=0,0,G158)</f>
        <v>0</v>
      </c>
      <c r="P158">
        <f>IF(H158=0,0,H158)</f>
        <v>6500</v>
      </c>
      <c r="Q158">
        <f>IF(I158="Biaya Bahan Baku",H158,IF(I158="Biaya Operasional",H158,IF(I158="Biaya Insentif Fasilitas",H158,"")))</f>
        <v>6500</v>
      </c>
      <c r="R158" t="str">
        <f>IF(I158="Dana Bantuan Pemerintah",G158,"")</f>
        <v/>
      </c>
      <c r="S158" t="str">
        <f>IF(I158="Dana Bahan Baku","Bahan Baku",IF(I158="Biaya Bahan Baku","Bahan Baku",IF(I158="Dana Operasional","Operasional",IF(I158="Biaya Operasional","Operasional",""))))</f>
        <v>Operasional</v>
      </c>
      <c r="T158" t="str">
        <f>IF(I158="Dana Insentif Fasilitas","Insentif Fasilitas",IF(I158="Biaya Insentif Fasilitas","Insentif Fasilitas",""))</f>
        <v/>
      </c>
      <c r="U158" t="str">
        <f>IF(S158="",T158,S158)</f>
        <v>Operasional</v>
      </c>
      <c r="V158" t="str">
        <f>IF(I158="Biaya Bahan Baku","Belanja",IF(I158="Biaya Operasional","Belanja",IF(I158="Biaya Insentif Fasilitas","Belanja","")))</f>
        <v>Belanja</v>
      </c>
      <c r="W158">
        <f>ROW()</f>
        <v>158</v>
      </c>
    </row>
    <row r="159">
      <c r="A159">
        <f>ROW()</f>
        <v>159</v>
      </c>
      <c r="C159">
        <v>46055</v>
      </c>
      <c r="E159">
        <v>612532</v>
      </c>
      <c r="F159" t="str">
        <v>Pembayaran Sewa Motor</v>
      </c>
      <c r="H159">
        <v>900000</v>
      </c>
      <c r="I159" t="str">
        <v>Biaya Operasional</v>
      </c>
      <c r="J159" t="str">
        <v>Kas di Bank</v>
      </c>
      <c r="K159" t="str">
        <f>IF(I159="",0,I159)</f>
        <v>Biaya Operasional</v>
      </c>
      <c r="L159">
        <f>IF(H159=0,0,H159)</f>
        <v>900000</v>
      </c>
      <c r="M159">
        <f>IF(G159=0,0,G159)</f>
        <v>0</v>
      </c>
      <c r="N159" t="str">
        <f>IF(J159="","",J159)</f>
        <v>Kas di Bank</v>
      </c>
      <c r="O159">
        <f>IF(G159=0,0,G159)</f>
        <v>0</v>
      </c>
      <c r="P159">
        <f>IF(H159=0,0,H159)</f>
        <v>900000</v>
      </c>
      <c r="Q159">
        <f>IF(I159="Biaya Bahan Baku",H159,IF(I159="Biaya Operasional",H159,IF(I159="Biaya Insentif Fasilitas",H159,"")))</f>
        <v>900000</v>
      </c>
      <c r="R159" t="str">
        <f>IF(I159="Dana Bantuan Pemerintah",G159,"")</f>
        <v/>
      </c>
      <c r="S159" t="str">
        <f>IF(I159="Dana Bahan Baku","Bahan Baku",IF(I159="Biaya Bahan Baku","Bahan Baku",IF(I159="Dana Operasional","Operasional",IF(I159="Biaya Operasional","Operasional",""))))</f>
        <v>Operasional</v>
      </c>
      <c r="T159" t="str">
        <f>IF(I159="Dana Insentif Fasilitas","Insentif Fasilitas",IF(I159="Biaya Insentif Fasilitas","Insentif Fasilitas",""))</f>
        <v/>
      </c>
      <c r="U159" t="str">
        <f>IF(S159="",T159,S159)</f>
        <v>Operasional</v>
      </c>
      <c r="V159" t="str">
        <f>IF(I159="Biaya Bahan Baku","Belanja",IF(I159="Biaya Operasional","Belanja",IF(I159="Biaya Insentif Fasilitas","Belanja","")))</f>
        <v>Belanja</v>
      </c>
      <c r="W159">
        <f>ROW()</f>
        <v>159</v>
      </c>
    </row>
    <row r="160">
      <c r="A160">
        <f>ROW()</f>
        <v>160</v>
      </c>
      <c r="C160">
        <v>46055</v>
      </c>
      <c r="E160">
        <v>612532</v>
      </c>
      <c r="F160" t="str">
        <v>Biaya Administrasi</v>
      </c>
      <c r="H160">
        <v>6500</v>
      </c>
      <c r="I160" t="str">
        <v>Biaya Operasional</v>
      </c>
      <c r="J160" t="str">
        <v>Kas di Bank</v>
      </c>
      <c r="K160" t="str">
        <f>IF(I160="",0,I160)</f>
        <v>Biaya Operasional</v>
      </c>
      <c r="L160">
        <f>IF(H160=0,0,H160)</f>
        <v>6500</v>
      </c>
      <c r="M160">
        <f>IF(G160=0,0,G160)</f>
        <v>0</v>
      </c>
      <c r="N160" t="str">
        <f>IF(J160="","",J160)</f>
        <v>Kas di Bank</v>
      </c>
      <c r="O160">
        <f>IF(G160=0,0,G160)</f>
        <v>0</v>
      </c>
      <c r="P160">
        <f>IF(H160=0,0,H160)</f>
        <v>6500</v>
      </c>
      <c r="Q160">
        <f>IF(I160="Biaya Bahan Baku",H160,IF(I160="Biaya Operasional",H160,IF(I160="Biaya Insentif Fasilitas",H160,"")))</f>
        <v>6500</v>
      </c>
      <c r="R160" t="str">
        <f>IF(I160="Dana Bantuan Pemerintah",G160,"")</f>
        <v/>
      </c>
      <c r="S160" t="str">
        <f>IF(I160="Dana Bahan Baku","Bahan Baku",IF(I160="Biaya Bahan Baku","Bahan Baku",IF(I160="Dana Operasional","Operasional",IF(I160="Biaya Operasional","Operasional",""))))</f>
        <v>Operasional</v>
      </c>
      <c r="T160" t="str">
        <f>IF(I160="Dana Insentif Fasilitas","Insentif Fasilitas",IF(I160="Biaya Insentif Fasilitas","Insentif Fasilitas",""))</f>
        <v/>
      </c>
      <c r="U160" t="str">
        <f>IF(S160="",T160,S160)</f>
        <v>Operasional</v>
      </c>
      <c r="V160" t="str">
        <f>IF(I160="Biaya Bahan Baku","Belanja",IF(I160="Biaya Operasional","Belanja",IF(I160="Biaya Insentif Fasilitas","Belanja","")))</f>
        <v>Belanja</v>
      </c>
      <c r="W160">
        <f>ROW()</f>
        <v>160</v>
      </c>
    </row>
    <row r="161">
      <c r="A161">
        <f>ROW()</f>
        <v>161</v>
      </c>
      <c r="C161">
        <v>46055</v>
      </c>
      <c r="E161">
        <v>612593</v>
      </c>
      <c r="F161" t="str">
        <v>Pembelian OPX Koperasi PPI</v>
      </c>
      <c r="H161">
        <v>1924750</v>
      </c>
      <c r="I161" t="str">
        <v>Biaya Operasional</v>
      </c>
      <c r="J161" t="str">
        <v>Kas di Bank</v>
      </c>
      <c r="K161" t="str">
        <f>IF(I161="",0,I161)</f>
        <v>Biaya Operasional</v>
      </c>
      <c r="L161">
        <f>IF(H161=0,0,H161)</f>
        <v>1924750</v>
      </c>
      <c r="M161">
        <f>IF(G161=0,0,G161)</f>
        <v>0</v>
      </c>
      <c r="N161" t="str">
        <f>IF(J161="","",J161)</f>
        <v>Kas di Bank</v>
      </c>
      <c r="O161">
        <f>IF(G161=0,0,G161)</f>
        <v>0</v>
      </c>
      <c r="P161">
        <f>IF(H161=0,0,H161)</f>
        <v>1924750</v>
      </c>
      <c r="Q161">
        <f>IF(I161="Biaya Bahan Baku",H161,IF(I161="Biaya Operasional",H161,IF(I161="Biaya Insentif Fasilitas",H161,"")))</f>
        <v>1924750</v>
      </c>
      <c r="R161" t="str">
        <f>IF(I161="Dana Bantuan Pemerintah",G161,"")</f>
        <v/>
      </c>
      <c r="S161" t="str">
        <f>IF(I161="Dana Bahan Baku","Bahan Baku",IF(I161="Biaya Bahan Baku","Bahan Baku",IF(I161="Dana Operasional","Operasional",IF(I161="Biaya Operasional","Operasional",""))))</f>
        <v>Operasional</v>
      </c>
      <c r="T161" t="str">
        <f>IF(I161="Dana Insentif Fasilitas","Insentif Fasilitas",IF(I161="Biaya Insentif Fasilitas","Insentif Fasilitas",""))</f>
        <v/>
      </c>
      <c r="U161" t="str">
        <f>IF(S161="",T161,S161)</f>
        <v>Operasional</v>
      </c>
      <c r="V161" t="str">
        <f>IF(I161="Biaya Bahan Baku","Belanja",IF(I161="Biaya Operasional","Belanja",IF(I161="Biaya Insentif Fasilitas","Belanja","")))</f>
        <v>Belanja</v>
      </c>
      <c r="W161">
        <f>ROW()</f>
        <v>161</v>
      </c>
    </row>
    <row r="162">
      <c r="A162">
        <f>ROW()</f>
        <v>162</v>
      </c>
      <c r="C162">
        <v>46055</v>
      </c>
      <c r="E162">
        <v>612593</v>
      </c>
      <c r="F162" t="str">
        <v>Biaya Administrasi</v>
      </c>
      <c r="H162">
        <v>6500</v>
      </c>
      <c r="I162" t="str">
        <v>Biaya Operasional</v>
      </c>
      <c r="J162" t="str">
        <v>Kas di Bank</v>
      </c>
      <c r="K162" t="str">
        <f>IF(I162="",0,I162)</f>
        <v>Biaya Operasional</v>
      </c>
      <c r="L162">
        <f>IF(H162=0,0,H162)</f>
        <v>6500</v>
      </c>
      <c r="M162">
        <f>IF(G162=0,0,G162)</f>
        <v>0</v>
      </c>
      <c r="N162" t="str">
        <f>IF(J162="","",J162)</f>
        <v>Kas di Bank</v>
      </c>
      <c r="O162">
        <f>IF(G162=0,0,G162)</f>
        <v>0</v>
      </c>
      <c r="P162">
        <f>IF(H162=0,0,H162)</f>
        <v>6500</v>
      </c>
      <c r="Q162">
        <f>IF(I162="Biaya Bahan Baku",H162,IF(I162="Biaya Operasional",H162,IF(I162="Biaya Insentif Fasilitas",H162,"")))</f>
        <v>6500</v>
      </c>
      <c r="R162" t="str">
        <f>IF(I162="Dana Bantuan Pemerintah",G162,"")</f>
        <v/>
      </c>
      <c r="S162" t="str">
        <f>IF(I162="Dana Bahan Baku","Bahan Baku",IF(I162="Biaya Bahan Baku","Bahan Baku",IF(I162="Dana Operasional","Operasional",IF(I162="Biaya Operasional","Operasional",""))))</f>
        <v>Operasional</v>
      </c>
      <c r="T162" t="str">
        <f>IF(I162="Dana Insentif Fasilitas","Insentif Fasilitas",IF(I162="Biaya Insentif Fasilitas","Insentif Fasilitas",""))</f>
        <v/>
      </c>
      <c r="U162" t="str">
        <f>IF(S162="",T162,S162)</f>
        <v>Operasional</v>
      </c>
      <c r="V162" t="str">
        <f>IF(I162="Biaya Bahan Baku","Belanja",IF(I162="Biaya Operasional","Belanja",IF(I162="Biaya Insentif Fasilitas","Belanja","")))</f>
        <v>Belanja</v>
      </c>
      <c r="W162">
        <f>ROW()</f>
        <v>162</v>
      </c>
    </row>
    <row r="163">
      <c r="A163">
        <f>ROW()</f>
        <v>163</v>
      </c>
      <c r="C163">
        <v>46055</v>
      </c>
      <c r="E163">
        <v>622747</v>
      </c>
      <c r="F163" t="str">
        <v>Pembelian OPX Kawanua</v>
      </c>
      <c r="H163">
        <v>3784000</v>
      </c>
      <c r="I163" t="str">
        <v>Biaya Operasional</v>
      </c>
      <c r="J163" t="str">
        <v>Kas di Bank</v>
      </c>
      <c r="K163" t="str">
        <f>IF(I163="",0,I163)</f>
        <v>Biaya Operasional</v>
      </c>
      <c r="L163">
        <f>IF(H163=0,0,H163)</f>
        <v>3784000</v>
      </c>
      <c r="M163">
        <f>IF(G163=0,0,G163)</f>
        <v>0</v>
      </c>
      <c r="N163" t="str">
        <f>IF(J163="","",J163)</f>
        <v>Kas di Bank</v>
      </c>
      <c r="O163">
        <f>IF(G163=0,0,G163)</f>
        <v>0</v>
      </c>
      <c r="P163">
        <f>IF(H163=0,0,H163)</f>
        <v>3784000</v>
      </c>
      <c r="Q163">
        <f>IF(I163="Biaya Bahan Baku",H163,IF(I163="Biaya Operasional",H163,IF(I163="Biaya Insentif Fasilitas",H163,"")))</f>
        <v>3784000</v>
      </c>
      <c r="R163" t="str">
        <f>IF(I163="Dana Bantuan Pemerintah",G163,"")</f>
        <v/>
      </c>
      <c r="S163" t="str">
        <f>IF(I163="Dana Bahan Baku","Bahan Baku",IF(I163="Biaya Bahan Baku","Bahan Baku",IF(I163="Dana Operasional","Operasional",IF(I163="Biaya Operasional","Operasional",""))))</f>
        <v>Operasional</v>
      </c>
      <c r="T163" t="str">
        <f>IF(I163="Dana Insentif Fasilitas","Insentif Fasilitas",IF(I163="Biaya Insentif Fasilitas","Insentif Fasilitas",""))</f>
        <v/>
      </c>
      <c r="U163" t="str">
        <f>IF(S163="",T163,S163)</f>
        <v>Operasional</v>
      </c>
      <c r="V163" t="str">
        <f>IF(I163="Biaya Bahan Baku","Belanja",IF(I163="Biaya Operasional","Belanja",IF(I163="Biaya Insentif Fasilitas","Belanja","")))</f>
        <v>Belanja</v>
      </c>
      <c r="W163">
        <f>ROW()</f>
        <v>163</v>
      </c>
    </row>
    <row r="164">
      <c r="A164">
        <f>ROW()</f>
        <v>164</v>
      </c>
      <c r="C164">
        <v>46055</v>
      </c>
      <c r="E164">
        <v>622747</v>
      </c>
      <c r="F164" t="str">
        <v>Biaya Administrasi</v>
      </c>
      <c r="H164">
        <v>6500</v>
      </c>
      <c r="I164" t="str">
        <v>Biaya Operasional</v>
      </c>
      <c r="J164" t="str">
        <v>Kas di Bank</v>
      </c>
      <c r="K164" t="str">
        <f>IF(I164="",0,I164)</f>
        <v>Biaya Operasional</v>
      </c>
      <c r="L164">
        <f>IF(H164=0,0,H164)</f>
        <v>6500</v>
      </c>
      <c r="M164">
        <f>IF(G164=0,0,G164)</f>
        <v>0</v>
      </c>
      <c r="N164" t="str">
        <f>IF(J164="","",J164)</f>
        <v>Kas di Bank</v>
      </c>
      <c r="O164">
        <f>IF(G164=0,0,G164)</f>
        <v>0</v>
      </c>
      <c r="P164">
        <f>IF(H164=0,0,H164)</f>
        <v>6500</v>
      </c>
      <c r="Q164">
        <f>IF(I164="Biaya Bahan Baku",H164,IF(I164="Biaya Operasional",H164,IF(I164="Biaya Insentif Fasilitas",H164,"")))</f>
        <v>6500</v>
      </c>
      <c r="R164" t="str">
        <f>IF(I164="Dana Bantuan Pemerintah",G164,"")</f>
        <v/>
      </c>
      <c r="S164" t="str">
        <f>IF(I164="Dana Bahan Baku","Bahan Baku",IF(I164="Biaya Bahan Baku","Bahan Baku",IF(I164="Dana Operasional","Operasional",IF(I164="Biaya Operasional","Operasional",""))))</f>
        <v>Operasional</v>
      </c>
      <c r="T164" t="str">
        <f>IF(I164="Dana Insentif Fasilitas","Insentif Fasilitas",IF(I164="Biaya Insentif Fasilitas","Insentif Fasilitas",""))</f>
        <v/>
      </c>
      <c r="U164" t="str">
        <f>IF(S164="",T164,S164)</f>
        <v>Operasional</v>
      </c>
      <c r="V164" t="str">
        <f>IF(I164="Biaya Bahan Baku","Belanja",IF(I164="Biaya Operasional","Belanja",IF(I164="Biaya Insentif Fasilitas","Belanja","")))</f>
        <v>Belanja</v>
      </c>
      <c r="W164">
        <f>ROW()</f>
        <v>164</v>
      </c>
    </row>
    <row r="165">
      <c r="A165">
        <f>ROW()</f>
        <v>165</v>
      </c>
      <c r="C165">
        <v>46055</v>
      </c>
      <c r="E165">
        <v>622742</v>
      </c>
      <c r="F165" t="str">
        <v>Pembelian OPX Sanjaya</v>
      </c>
      <c r="H165">
        <v>509500</v>
      </c>
      <c r="I165" t="str">
        <v>Biaya Operasional</v>
      </c>
      <c r="J165" t="str">
        <v>Kas di Bank</v>
      </c>
      <c r="K165" t="str">
        <f>IF(I165="",0,I165)</f>
        <v>Biaya Operasional</v>
      </c>
      <c r="L165">
        <f>IF(H165=0,0,H165)</f>
        <v>509500</v>
      </c>
      <c r="M165">
        <f>IF(G165=0,0,G165)</f>
        <v>0</v>
      </c>
      <c r="N165" t="str">
        <f>IF(J165="","",J165)</f>
        <v>Kas di Bank</v>
      </c>
      <c r="O165">
        <f>IF(G165=0,0,G165)</f>
        <v>0</v>
      </c>
      <c r="P165">
        <f>IF(H165=0,0,H165)</f>
        <v>509500</v>
      </c>
      <c r="Q165">
        <f>IF(I165="Biaya Bahan Baku",H165,IF(I165="Biaya Operasional",H165,IF(I165="Biaya Insentif Fasilitas",H165,"")))</f>
        <v>509500</v>
      </c>
      <c r="R165" t="str">
        <f>IF(I165="Dana Bantuan Pemerintah",G165,"")</f>
        <v/>
      </c>
      <c r="S165" t="str">
        <f>IF(I165="Dana Bahan Baku","Bahan Baku",IF(I165="Biaya Bahan Baku","Bahan Baku",IF(I165="Dana Operasional","Operasional",IF(I165="Biaya Operasional","Operasional",""))))</f>
        <v>Operasional</v>
      </c>
      <c r="T165" t="str">
        <f>IF(I165="Dana Insentif Fasilitas","Insentif Fasilitas",IF(I165="Biaya Insentif Fasilitas","Insentif Fasilitas",""))</f>
        <v/>
      </c>
      <c r="U165" t="str">
        <f>IF(S165="",T165,S165)</f>
        <v>Operasional</v>
      </c>
      <c r="V165" t="str">
        <f>IF(I165="Biaya Bahan Baku","Belanja",IF(I165="Biaya Operasional","Belanja",IF(I165="Biaya Insentif Fasilitas","Belanja","")))</f>
        <v>Belanja</v>
      </c>
      <c r="W165">
        <f>ROW()</f>
        <v>165</v>
      </c>
    </row>
    <row r="166">
      <c r="A166">
        <f>ROW()</f>
        <v>166</v>
      </c>
      <c r="C166">
        <v>46055</v>
      </c>
      <c r="E166">
        <v>622742</v>
      </c>
      <c r="F166" t="str">
        <v>Biaya Administrasi</v>
      </c>
      <c r="H166">
        <v>6500</v>
      </c>
      <c r="I166" t="str">
        <v>Biaya Operasional</v>
      </c>
      <c r="J166" t="str">
        <v>Kas di Bank</v>
      </c>
      <c r="K166" t="str">
        <f>IF(I166="",0,I166)</f>
        <v>Biaya Operasional</v>
      </c>
      <c r="L166">
        <f>IF(H166=0,0,H166)</f>
        <v>6500</v>
      </c>
      <c r="M166">
        <f>IF(G166=0,0,G166)</f>
        <v>0</v>
      </c>
      <c r="N166" t="str">
        <f>IF(J166="","",J166)</f>
        <v>Kas di Bank</v>
      </c>
      <c r="O166">
        <f>IF(G166=0,0,G166)</f>
        <v>0</v>
      </c>
      <c r="P166">
        <f>IF(H166=0,0,H166)</f>
        <v>6500</v>
      </c>
      <c r="Q166">
        <f>IF(I166="Biaya Bahan Baku",H166,IF(I166="Biaya Operasional",H166,IF(I166="Biaya Insentif Fasilitas",H166,"")))</f>
        <v>6500</v>
      </c>
      <c r="R166" t="str">
        <f>IF(I166="Dana Bantuan Pemerintah",G166,"")</f>
        <v/>
      </c>
      <c r="S166" t="str">
        <f>IF(I166="Dana Bahan Baku","Bahan Baku",IF(I166="Biaya Bahan Baku","Bahan Baku",IF(I166="Dana Operasional","Operasional",IF(I166="Biaya Operasional","Operasional",""))))</f>
        <v>Operasional</v>
      </c>
      <c r="T166" t="str">
        <f>IF(I166="Dana Insentif Fasilitas","Insentif Fasilitas",IF(I166="Biaya Insentif Fasilitas","Insentif Fasilitas",""))</f>
        <v/>
      </c>
      <c r="U166" t="str">
        <f>IF(S166="",T166,S166)</f>
        <v>Operasional</v>
      </c>
      <c r="V166" t="str">
        <f>IF(I166="Biaya Bahan Baku","Belanja",IF(I166="Biaya Operasional","Belanja",IF(I166="Biaya Insentif Fasilitas","Belanja","")))</f>
        <v>Belanja</v>
      </c>
      <c r="W166">
        <f>ROW()</f>
        <v>166</v>
      </c>
    </row>
    <row r="167">
      <c r="A167">
        <f>ROW()</f>
        <v>167</v>
      </c>
      <c r="C167">
        <v>46056</v>
      </c>
      <c r="E167">
        <v>368018</v>
      </c>
      <c r="F167" t="str">
        <v>Pemindahan Dana Petty Cash</v>
      </c>
      <c r="H167">
        <v>5000000</v>
      </c>
      <c r="I167" t="str">
        <v>Biaya Operasional</v>
      </c>
      <c r="J167" t="str">
        <v>Kas di Bank</v>
      </c>
      <c r="K167" t="str">
        <f>IF(I167="",0,I167)</f>
        <v>Biaya Operasional</v>
      </c>
      <c r="L167">
        <f>IF(H167=0,0,H167)</f>
        <v>5000000</v>
      </c>
      <c r="M167">
        <f>IF(G167=0,0,G167)</f>
        <v>0</v>
      </c>
      <c r="N167" t="str">
        <f>IF(J167="","",J167)</f>
        <v>Kas di Bank</v>
      </c>
      <c r="O167">
        <f>IF(G167=0,0,G167)</f>
        <v>0</v>
      </c>
      <c r="P167">
        <f>IF(H167=0,0,H167)</f>
        <v>5000000</v>
      </c>
      <c r="Q167">
        <f>IF(I167="Biaya Bahan Baku",H167,IF(I167="Biaya Operasional",H167,IF(I167="Biaya Insentif Fasilitas",H167,"")))</f>
        <v>5000000</v>
      </c>
      <c r="R167" t="str">
        <f>IF(I167="Dana Bantuan Pemerintah",G167,"")</f>
        <v/>
      </c>
      <c r="S167" t="str">
        <f>IF(I167="Dana Bahan Baku","Bahan Baku",IF(I167="Biaya Bahan Baku","Bahan Baku",IF(I167="Dana Operasional","Operasional",IF(I167="Biaya Operasional","Operasional",""))))</f>
        <v>Operasional</v>
      </c>
      <c r="T167" t="str">
        <f>IF(I167="Dana Insentif Fasilitas","Insentif Fasilitas",IF(I167="Biaya Insentif Fasilitas","Insentif Fasilitas",""))</f>
        <v/>
      </c>
      <c r="U167" t="str">
        <f>IF(S167="",T167,S167)</f>
        <v>Operasional</v>
      </c>
      <c r="V167" t="str">
        <f>IF(I167="Biaya Bahan Baku","Belanja",IF(I167="Biaya Operasional","Belanja",IF(I167="Biaya Insentif Fasilitas","Belanja","")))</f>
        <v>Belanja</v>
      </c>
      <c r="W167">
        <f>ROW()</f>
        <v>167</v>
      </c>
    </row>
    <row r="168">
      <c r="A168">
        <f>ROW()</f>
        <v>168</v>
      </c>
      <c r="C168">
        <v>46056</v>
      </c>
      <c r="E168">
        <v>368018</v>
      </c>
      <c r="F168" t="str">
        <v>Biaya Administrasi</v>
      </c>
      <c r="H168">
        <v>6500</v>
      </c>
      <c r="I168" t="str">
        <v>Biaya Operasional</v>
      </c>
      <c r="J168" t="str">
        <v>Kas di Bank</v>
      </c>
      <c r="K168" t="str">
        <f>IF(I168="",0,I168)</f>
        <v>Biaya Operasional</v>
      </c>
      <c r="L168">
        <f>IF(H168=0,0,H168)</f>
        <v>6500</v>
      </c>
      <c r="M168">
        <f>IF(G168=0,0,G168)</f>
        <v>0</v>
      </c>
      <c r="N168" t="str">
        <f>IF(J168="","",J168)</f>
        <v>Kas di Bank</v>
      </c>
      <c r="O168">
        <f>IF(G168=0,0,G168)</f>
        <v>0</v>
      </c>
      <c r="P168">
        <f>IF(H168=0,0,H168)</f>
        <v>6500</v>
      </c>
      <c r="Q168">
        <f>IF(I168="Biaya Bahan Baku",H168,IF(I168="Biaya Operasional",H168,IF(I168="Biaya Insentif Fasilitas",H168,"")))</f>
        <v>6500</v>
      </c>
      <c r="R168" t="str">
        <f>IF(I168="Dana Bantuan Pemerintah",G168,"")</f>
        <v/>
      </c>
      <c r="S168" t="str">
        <f>IF(I168="Dana Bahan Baku","Bahan Baku",IF(I168="Biaya Bahan Baku","Bahan Baku",IF(I168="Dana Operasional","Operasional",IF(I168="Biaya Operasional","Operasional",""))))</f>
        <v>Operasional</v>
      </c>
      <c r="T168" t="str">
        <f>IF(I168="Dana Insentif Fasilitas","Insentif Fasilitas",IF(I168="Biaya Insentif Fasilitas","Insentif Fasilitas",""))</f>
        <v/>
      </c>
      <c r="U168" t="str">
        <f>IF(S168="",T168,S168)</f>
        <v>Operasional</v>
      </c>
      <c r="V168" t="str">
        <f>IF(I168="Biaya Bahan Baku","Belanja",IF(I168="Biaya Operasional","Belanja",IF(I168="Biaya Insentif Fasilitas","Belanja","")))</f>
        <v>Belanja</v>
      </c>
      <c r="W168">
        <f>ROW()</f>
        <v>168</v>
      </c>
    </row>
    <row r="169">
      <c r="A169">
        <f>ROW()</f>
        <v>169</v>
      </c>
      <c r="C169">
        <v>46056</v>
      </c>
      <c r="F169" t="str">
        <v>Pemasukan Dana Petty Cash</v>
      </c>
      <c r="G169">
        <v>5000000</v>
      </c>
      <c r="I169" t="str">
        <v>Biaya Operasional</v>
      </c>
      <c r="J169" t="str">
        <v>Petty Cash</v>
      </c>
      <c r="K169" t="str">
        <f>IF(I169="",0,I169)</f>
        <v>Biaya Operasional</v>
      </c>
      <c r="L169">
        <f>IF(H169=0,0,H169)</f>
        <v>0</v>
      </c>
      <c r="M169">
        <f>IF(G169=0,0,G169)</f>
        <v>5000000</v>
      </c>
      <c r="N169" t="str">
        <f>IF(J169="","",J169)</f>
        <v>Petty Cash</v>
      </c>
      <c r="O169">
        <f>IF(G169=0,0,G169)</f>
        <v>5000000</v>
      </c>
      <c r="P169">
        <f>IF(H169=0,0,H169)</f>
        <v>0</v>
      </c>
      <c r="Q169">
        <f>IF(I169="Biaya Bahan Baku",H169,IF(I169="Biaya Operasional",H169,IF(I169="Biaya Insentif Fasilitas",H169,"")))</f>
        <v>0</v>
      </c>
      <c r="R169" t="str">
        <f>IF(I169="Dana Bantuan Pemerintah",G169,"")</f>
        <v/>
      </c>
      <c r="S169" t="str">
        <f>IF(I169="Dana Bahan Baku","Bahan Baku",IF(I169="Biaya Bahan Baku","Bahan Baku",IF(I169="Dana Operasional","Operasional",IF(I169="Biaya Operasional","Operasional",""))))</f>
        <v>Operasional</v>
      </c>
      <c r="T169" t="str">
        <f>IF(I169="Dana Insentif Fasilitas","Insentif Fasilitas",IF(I169="Biaya Insentif Fasilitas","Insentif Fasilitas",""))</f>
        <v/>
      </c>
      <c r="U169" t="str">
        <f>IF(S169="",T169,S169)</f>
        <v>Operasional</v>
      </c>
      <c r="V169" t="str">
        <f>IF(I169="Biaya Bahan Baku","Belanja",IF(I169="Biaya Operasional","Belanja",IF(I169="Biaya Insentif Fasilitas","Belanja","")))</f>
        <v>Belanja</v>
      </c>
      <c r="W169">
        <f>ROW()</f>
        <v>169</v>
      </c>
    </row>
    <row r="170">
      <c r="A170">
        <f>ROW()</f>
        <v>170</v>
      </c>
      <c r="K170">
        <f>IF(I170="",0,I170)</f>
        <v>0</v>
      </c>
      <c r="L170">
        <f>IF(H170=0,0,H170)</f>
        <v>0</v>
      </c>
      <c r="M170">
        <f>IF(G170=0,0,G170)</f>
        <v>0</v>
      </c>
      <c r="N170" t="str">
        <f>IF(J170="","",J170)</f>
        <v/>
      </c>
      <c r="O170">
        <f>IF(G170=0,0,G170)</f>
        <v>0</v>
      </c>
      <c r="P170">
        <f>IF(H170=0,0,H170)</f>
        <v>0</v>
      </c>
      <c r="Q170" t="str">
        <f>IF(I170="Biaya Bahan Baku",H170,IF(I170="Biaya Operasional",H170,IF(I170="Biaya Insentif Fasilitas",H170,"")))</f>
        <v/>
      </c>
      <c r="R170" t="str">
        <f>IF(I170="Dana Bantuan Pemerintah",G170,"")</f>
        <v/>
      </c>
      <c r="S170" t="str">
        <f>IF(I170="Dana Bahan Baku","Bahan Baku",IF(I170="Biaya Bahan Baku","Bahan Baku",IF(I170="Dana Operasional","Operasional",IF(I170="Biaya Operasional","Operasional",""))))</f>
        <v/>
      </c>
      <c r="T170" t="str">
        <f>IF(I170="Dana Insentif Fasilitas","Insentif Fasilitas",IF(I170="Biaya Insentif Fasilitas","Insentif Fasilitas",""))</f>
        <v/>
      </c>
      <c r="U170" t="str">
        <f>IF(S170="",T170,S170)</f>
        <v/>
      </c>
      <c r="V170" t="str">
        <f>IF(I170="Biaya Bahan Baku","Belanja",IF(I170="Biaya Operasional","Belanja",IF(I170="Biaya Insentif Fasilitas","Belanja","")))</f>
        <v/>
      </c>
      <c r="W170">
        <f>ROW()</f>
        <v>170</v>
      </c>
    </row>
    <row r="171">
      <c r="A171">
        <f>ROW()</f>
        <v>171</v>
      </c>
      <c r="K171">
        <f>IF(I171="",0,I171)</f>
        <v>0</v>
      </c>
      <c r="L171">
        <f>IF(H171=0,0,H171)</f>
        <v>0</v>
      </c>
      <c r="M171">
        <f>IF(G171=0,0,G171)</f>
        <v>0</v>
      </c>
      <c r="N171" t="str">
        <f>IF(J171="","",J171)</f>
        <v/>
      </c>
      <c r="O171">
        <f>IF(G171=0,0,G171)</f>
        <v>0</v>
      </c>
      <c r="P171">
        <f>IF(H171=0,0,H171)</f>
        <v>0</v>
      </c>
      <c r="Q171" t="str">
        <f>IF(I171="Biaya Bahan Baku",H171,IF(I171="Biaya Operasional",H171,IF(I171="Biaya Insentif Fasilitas",H171,"")))</f>
        <v/>
      </c>
      <c r="R171" t="str">
        <f>IF(I171="Dana Bantuan Pemerintah",G171,"")</f>
        <v/>
      </c>
      <c r="S171" t="str">
        <f>IF(I171="Dana Bahan Baku","Bahan Baku",IF(I171="Biaya Bahan Baku","Bahan Baku",IF(I171="Dana Operasional","Operasional",IF(I171="Biaya Operasional","Operasional",""))))</f>
        <v/>
      </c>
      <c r="T171" t="str">
        <f>IF(I171="Dana Insentif Fasilitas","Insentif Fasilitas",IF(I171="Biaya Insentif Fasilitas","Insentif Fasilitas",""))</f>
        <v/>
      </c>
      <c r="U171" t="str">
        <f>IF(S171="",T171,S171)</f>
        <v/>
      </c>
      <c r="V171" t="str">
        <f>IF(I171="Biaya Bahan Baku","Belanja",IF(I171="Biaya Operasional","Belanja",IF(I171="Biaya Insentif Fasilitas","Belanja","")))</f>
        <v/>
      </c>
      <c r="W171">
        <f>ROW()</f>
        <v>171</v>
      </c>
    </row>
    <row r="172">
      <c r="A172">
        <f>ROW()</f>
        <v>172</v>
      </c>
      <c r="K172">
        <f>IF(I172="",0,I172)</f>
        <v>0</v>
      </c>
      <c r="L172">
        <f>IF(H172=0,0,H172)</f>
        <v>0</v>
      </c>
      <c r="M172">
        <f>IF(G172=0,0,G172)</f>
        <v>0</v>
      </c>
      <c r="N172" t="str">
        <f>IF(J172="","",J172)</f>
        <v/>
      </c>
      <c r="O172">
        <f>IF(G172=0,0,G172)</f>
        <v>0</v>
      </c>
      <c r="P172">
        <f>IF(H172=0,0,H172)</f>
        <v>0</v>
      </c>
      <c r="Q172" t="str">
        <f>IF(I172="Biaya Bahan Baku",H172,IF(I172="Biaya Operasional",H172,IF(I172="Biaya Insentif Fasilitas",H172,"")))</f>
        <v/>
      </c>
      <c r="R172" t="str">
        <f>IF(I172="Dana Bantuan Pemerintah",G172,"")</f>
        <v/>
      </c>
      <c r="S172" t="str">
        <f>IF(I172="Dana Bahan Baku","Bahan Baku",IF(I172="Biaya Bahan Baku","Bahan Baku",IF(I172="Dana Operasional","Operasional",IF(I172="Biaya Operasional","Operasional",""))))</f>
        <v/>
      </c>
      <c r="T172" t="str">
        <f>IF(I172="Dana Insentif Fasilitas","Insentif Fasilitas",IF(I172="Biaya Insentif Fasilitas","Insentif Fasilitas",""))</f>
        <v/>
      </c>
      <c r="U172" t="str">
        <f>IF(S172="",T172,S172)</f>
        <v/>
      </c>
      <c r="V172" t="str">
        <f>IF(I172="Biaya Bahan Baku","Belanja",IF(I172="Biaya Operasional","Belanja",IF(I172="Biaya Insentif Fasilitas","Belanja","")))</f>
        <v/>
      </c>
      <c r="W172">
        <f>ROW()</f>
        <v>172</v>
      </c>
    </row>
    <row r="173">
      <c r="A173">
        <f>ROW()</f>
        <v>173</v>
      </c>
      <c r="K173">
        <f>IF(I173="",0,I173)</f>
        <v>0</v>
      </c>
      <c r="L173">
        <f>IF(H173=0,0,H173)</f>
        <v>0</v>
      </c>
      <c r="M173">
        <f>IF(G173=0,0,G173)</f>
        <v>0</v>
      </c>
      <c r="N173" t="str">
        <f>IF(J173="","",J173)</f>
        <v/>
      </c>
      <c r="O173">
        <f>IF(G173=0,0,G173)</f>
        <v>0</v>
      </c>
      <c r="P173">
        <f>IF(H173=0,0,H173)</f>
        <v>0</v>
      </c>
      <c r="Q173" t="str">
        <f>IF(I173="Biaya Bahan Baku",H173,IF(I173="Biaya Operasional",H173,IF(I173="Biaya Insentif Fasilitas",H173,"")))</f>
        <v/>
      </c>
      <c r="R173" t="str">
        <f>IF(I173="Dana Bantuan Pemerintah",G173,"")</f>
        <v/>
      </c>
      <c r="S173" t="str">
        <f>IF(I173="Dana Bahan Baku","Bahan Baku",IF(I173="Biaya Bahan Baku","Bahan Baku",IF(I173="Dana Operasional","Operasional",IF(I173="Biaya Operasional","Operasional",""))))</f>
        <v/>
      </c>
      <c r="T173" t="str">
        <f>IF(I173="Dana Insentif Fasilitas","Insentif Fasilitas",IF(I173="Biaya Insentif Fasilitas","Insentif Fasilitas",""))</f>
        <v/>
      </c>
      <c r="U173" t="str">
        <f>IF(S173="",T173,S173)</f>
        <v/>
      </c>
      <c r="V173" t="str">
        <f>IF(I173="Biaya Bahan Baku","Belanja",IF(I173="Biaya Operasional","Belanja",IF(I173="Biaya Insentif Fasilitas","Belanja","")))</f>
        <v/>
      </c>
      <c r="W173">
        <f>ROW()</f>
        <v>173</v>
      </c>
    </row>
    <row r="174">
      <c r="A174">
        <f>ROW()</f>
        <v>174</v>
      </c>
      <c r="K174">
        <f>IF(I174="",0,I174)</f>
        <v>0</v>
      </c>
      <c r="L174">
        <f>IF(H174=0,0,H174)</f>
        <v>0</v>
      </c>
      <c r="M174">
        <f>IF(G174=0,0,G174)</f>
        <v>0</v>
      </c>
      <c r="N174" t="str">
        <f>IF(J174="","",J174)</f>
        <v/>
      </c>
      <c r="O174">
        <f>IF(G174=0,0,G174)</f>
        <v>0</v>
      </c>
      <c r="P174">
        <f>IF(H174=0,0,H174)</f>
        <v>0</v>
      </c>
      <c r="Q174" t="str">
        <f>IF(I174="Biaya Bahan Baku",H174,IF(I174="Biaya Operasional",H174,IF(I174="Biaya Insentif Fasilitas",H174,"")))</f>
        <v/>
      </c>
      <c r="R174" t="str">
        <f>IF(I174="Dana Bantuan Pemerintah",G174,"")</f>
        <v/>
      </c>
      <c r="S174" t="str">
        <f>IF(I174="Dana Bahan Baku","Bahan Baku",IF(I174="Biaya Bahan Baku","Bahan Baku",IF(I174="Dana Operasional","Operasional",IF(I174="Biaya Operasional","Operasional",""))))</f>
        <v/>
      </c>
      <c r="T174" t="str">
        <f>IF(I174="Dana Insentif Fasilitas","Insentif Fasilitas",IF(I174="Biaya Insentif Fasilitas","Insentif Fasilitas",""))</f>
        <v/>
      </c>
      <c r="U174" t="str">
        <f>IF(S174="",T174,S174)</f>
        <v/>
      </c>
      <c r="V174" t="str">
        <f>IF(I174="Biaya Bahan Baku","Belanja",IF(I174="Biaya Operasional","Belanja",IF(I174="Biaya Insentif Fasilitas","Belanja","")))</f>
        <v/>
      </c>
      <c r="W174">
        <f>ROW()</f>
        <v>174</v>
      </c>
    </row>
    <row r="175">
      <c r="A175">
        <f>ROW()</f>
        <v>175</v>
      </c>
      <c r="K175">
        <f>IF(I175="",0,I175)</f>
        <v>0</v>
      </c>
      <c r="L175">
        <f>IF(H175=0,0,H175)</f>
        <v>0</v>
      </c>
      <c r="M175">
        <f>IF(G175=0,0,G175)</f>
        <v>0</v>
      </c>
      <c r="N175" t="str">
        <f>IF(J175="","",J175)</f>
        <v/>
      </c>
      <c r="O175">
        <f>IF(G175=0,0,G175)</f>
        <v>0</v>
      </c>
      <c r="P175">
        <f>IF(H175=0,0,H175)</f>
        <v>0</v>
      </c>
      <c r="Q175" t="str">
        <f>IF(I175="Biaya Bahan Baku",H175,IF(I175="Biaya Operasional",H175,IF(I175="Biaya Insentif Fasilitas",H175,"")))</f>
        <v/>
      </c>
      <c r="R175" t="str">
        <f>IF(I175="Dana Bantuan Pemerintah",G175,"")</f>
        <v/>
      </c>
      <c r="S175" t="str">
        <f>IF(I175="Dana Bahan Baku","Bahan Baku",IF(I175="Biaya Bahan Baku","Bahan Baku",IF(I175="Dana Operasional","Operasional",IF(I175="Biaya Operasional","Operasional",""))))</f>
        <v/>
      </c>
      <c r="T175" t="str">
        <f>IF(I175="Dana Insentif Fasilitas","Insentif Fasilitas",IF(I175="Biaya Insentif Fasilitas","Insentif Fasilitas",""))</f>
        <v/>
      </c>
      <c r="U175" t="str">
        <f>IF(S175="",T175,S175)</f>
        <v/>
      </c>
      <c r="V175" t="str">
        <f>IF(I175="Biaya Bahan Baku","Belanja",IF(I175="Biaya Operasional","Belanja",IF(I175="Biaya Insentif Fasilitas","Belanja","")))</f>
        <v/>
      </c>
      <c r="W175">
        <f>ROW()</f>
        <v>175</v>
      </c>
    </row>
    <row r="176">
      <c r="A176">
        <f>ROW()</f>
        <v>176</v>
      </c>
      <c r="K176">
        <f>IF(I176="",0,I176)</f>
        <v>0</v>
      </c>
      <c r="L176">
        <f>IF(H176=0,0,H176)</f>
        <v>0</v>
      </c>
      <c r="M176">
        <f>IF(G176=0,0,G176)</f>
        <v>0</v>
      </c>
      <c r="N176" t="str">
        <f>IF(J176="","",J176)</f>
        <v/>
      </c>
      <c r="O176">
        <f>IF(G176=0,0,G176)</f>
        <v>0</v>
      </c>
      <c r="P176">
        <f>IF(H176=0,0,H176)</f>
        <v>0</v>
      </c>
      <c r="Q176" t="str">
        <f>IF(I176="Biaya Bahan Baku",H176,IF(I176="Biaya Operasional",H176,IF(I176="Biaya Insentif Fasilitas",H176,"")))</f>
        <v/>
      </c>
      <c r="R176" t="str">
        <f>IF(I176="Dana Bantuan Pemerintah",G176,"")</f>
        <v/>
      </c>
      <c r="S176" t="str">
        <f>IF(I176="Dana Bahan Baku","Bahan Baku",IF(I176="Biaya Bahan Baku","Bahan Baku",IF(I176="Dana Operasional","Operasional",IF(I176="Biaya Operasional","Operasional",""))))</f>
        <v/>
      </c>
      <c r="T176" t="str">
        <f>IF(I176="Dana Insentif Fasilitas","Insentif Fasilitas",IF(I176="Biaya Insentif Fasilitas","Insentif Fasilitas",""))</f>
        <v/>
      </c>
      <c r="U176" t="str">
        <f>IF(S176="",T176,S176)</f>
        <v/>
      </c>
      <c r="V176" t="str">
        <f>IF(I176="Biaya Bahan Baku","Belanja",IF(I176="Biaya Operasional","Belanja",IF(I176="Biaya Insentif Fasilitas","Belanja","")))</f>
        <v/>
      </c>
      <c r="W176">
        <f>ROW()</f>
        <v>176</v>
      </c>
    </row>
    <row r="177">
      <c r="A177">
        <f>ROW()</f>
        <v>177</v>
      </c>
      <c r="K177">
        <f>IF(I177="",0,I177)</f>
        <v>0</v>
      </c>
      <c r="L177">
        <f>IF(H177=0,0,H177)</f>
        <v>0</v>
      </c>
      <c r="M177">
        <f>IF(G177=0,0,G177)</f>
        <v>0</v>
      </c>
      <c r="N177" t="str">
        <f>IF(J177="","",J177)</f>
        <v/>
      </c>
      <c r="O177">
        <f>IF(G177=0,0,G177)</f>
        <v>0</v>
      </c>
      <c r="P177">
        <f>IF(H177=0,0,H177)</f>
        <v>0</v>
      </c>
      <c r="Q177" t="str">
        <f>IF(I177="Biaya Bahan Baku",H177,IF(I177="Biaya Operasional",H177,IF(I177="Biaya Insentif Fasilitas",H177,"")))</f>
        <v/>
      </c>
      <c r="R177" t="str">
        <f>IF(I177="Dana Bantuan Pemerintah",G177,"")</f>
        <v/>
      </c>
      <c r="S177" t="str">
        <f>IF(I177="Dana Bahan Baku","Bahan Baku",IF(I177="Biaya Bahan Baku","Bahan Baku",IF(I177="Dana Operasional","Operasional",IF(I177="Biaya Operasional","Operasional",""))))</f>
        <v/>
      </c>
      <c r="T177" t="str">
        <f>IF(I177="Dana Insentif Fasilitas","Insentif Fasilitas",IF(I177="Biaya Insentif Fasilitas","Insentif Fasilitas",""))</f>
        <v/>
      </c>
      <c r="U177" t="str">
        <f>IF(S177="",T177,S177)</f>
        <v/>
      </c>
      <c r="V177" t="str">
        <f>IF(I177="Biaya Bahan Baku","Belanja",IF(I177="Biaya Operasional","Belanja",IF(I177="Biaya Insentif Fasilitas","Belanja","")))</f>
        <v/>
      </c>
      <c r="W177">
        <f>ROW()</f>
        <v>177</v>
      </c>
    </row>
    <row r="178">
      <c r="A178">
        <f>ROW()</f>
        <v>178</v>
      </c>
      <c r="K178">
        <f>IF(I178="",0,I178)</f>
        <v>0</v>
      </c>
      <c r="L178">
        <f>IF(H178=0,0,H178)</f>
        <v>0</v>
      </c>
      <c r="M178">
        <f>IF(G178=0,0,G178)</f>
        <v>0</v>
      </c>
      <c r="N178" t="str">
        <f>IF(J178="","",J178)</f>
        <v/>
      </c>
      <c r="O178">
        <f>IF(G178=0,0,G178)</f>
        <v>0</v>
      </c>
      <c r="P178">
        <f>IF(H178=0,0,H178)</f>
        <v>0</v>
      </c>
      <c r="Q178" t="str">
        <f>IF(I178="Biaya Bahan Baku",H178,IF(I178="Biaya Operasional",H178,IF(I178="Biaya Insentif Fasilitas",H178,"")))</f>
        <v/>
      </c>
      <c r="R178" t="str">
        <f>IF(I178="Dana Bantuan Pemerintah",G178,"")</f>
        <v/>
      </c>
      <c r="S178" t="str">
        <f>IF(I178="Dana Bahan Baku","Bahan Baku",IF(I178="Biaya Bahan Baku","Bahan Baku",IF(I178="Dana Operasional","Operasional",IF(I178="Biaya Operasional","Operasional",""))))</f>
        <v/>
      </c>
      <c r="T178" t="str">
        <f>IF(I178="Dana Insentif Fasilitas","Insentif Fasilitas",IF(I178="Biaya Insentif Fasilitas","Insentif Fasilitas",""))</f>
        <v/>
      </c>
      <c r="U178" t="str">
        <f>IF(S178="",T178,S178)</f>
        <v/>
      </c>
      <c r="V178" t="str">
        <f>IF(I178="Biaya Bahan Baku","Belanja",IF(I178="Biaya Operasional","Belanja",IF(I178="Biaya Insentif Fasilitas","Belanja","")))</f>
        <v/>
      </c>
      <c r="W178">
        <f>ROW()</f>
        <v>178</v>
      </c>
    </row>
    <row r="179">
      <c r="A179">
        <f>ROW()</f>
        <v>179</v>
      </c>
      <c r="K179">
        <f>IF(I179="",0,I179)</f>
        <v>0</v>
      </c>
      <c r="L179">
        <f>IF(H179=0,0,H179)</f>
        <v>0</v>
      </c>
      <c r="M179">
        <f>IF(G179=0,0,G179)</f>
        <v>0</v>
      </c>
      <c r="N179" t="str">
        <f>IF(J179="","",J179)</f>
        <v/>
      </c>
      <c r="O179">
        <f>IF(G179=0,0,G179)</f>
        <v>0</v>
      </c>
      <c r="P179">
        <f>IF(H179=0,0,H179)</f>
        <v>0</v>
      </c>
      <c r="Q179" t="str">
        <f>IF(I179="Biaya Bahan Baku",H179,IF(I179="Biaya Operasional",H179,IF(I179="Biaya Insentif Fasilitas",H179,"")))</f>
        <v/>
      </c>
      <c r="R179" t="str">
        <f>IF(I179="Dana Bantuan Pemerintah",G179,"")</f>
        <v/>
      </c>
      <c r="S179" t="str">
        <f>IF(I179="Dana Bahan Baku","Bahan Baku",IF(I179="Biaya Bahan Baku","Bahan Baku",IF(I179="Dana Operasional","Operasional",IF(I179="Biaya Operasional","Operasional",""))))</f>
        <v/>
      </c>
      <c r="T179" t="str">
        <f>IF(I179="Dana Insentif Fasilitas","Insentif Fasilitas",IF(I179="Biaya Insentif Fasilitas","Insentif Fasilitas",""))</f>
        <v/>
      </c>
      <c r="U179" t="str">
        <f>IF(S179="",T179,S179)</f>
        <v/>
      </c>
      <c r="V179" t="str">
        <f>IF(I179="Biaya Bahan Baku","Belanja",IF(I179="Biaya Operasional","Belanja",IF(I179="Biaya Insentif Fasilitas","Belanja","")))</f>
        <v/>
      </c>
      <c r="W179">
        <f>ROW()</f>
        <v>179</v>
      </c>
    </row>
    <row r="180">
      <c r="A180">
        <f>ROW()</f>
        <v>180</v>
      </c>
      <c r="K180">
        <f>IF(I180="",0,I180)</f>
        <v>0</v>
      </c>
      <c r="L180">
        <f>IF(H180=0,0,H180)</f>
        <v>0</v>
      </c>
      <c r="M180">
        <f>IF(G180=0,0,G180)</f>
        <v>0</v>
      </c>
      <c r="N180" t="str">
        <f>IF(J180="","",J180)</f>
        <v/>
      </c>
      <c r="O180">
        <f>IF(G180=0,0,G180)</f>
        <v>0</v>
      </c>
      <c r="P180">
        <f>IF(H180=0,0,H180)</f>
        <v>0</v>
      </c>
      <c r="Q180" t="str">
        <f>IF(I180="Biaya Bahan Baku",H180,IF(I180="Biaya Operasional",H180,IF(I180="Biaya Insentif Fasilitas",H180,"")))</f>
        <v/>
      </c>
      <c r="R180" t="str">
        <f>IF(I180="Dana Bantuan Pemerintah",G180,"")</f>
        <v/>
      </c>
      <c r="S180" t="str">
        <f>IF(I180="Dana Bahan Baku","Bahan Baku",IF(I180="Biaya Bahan Baku","Bahan Baku",IF(I180="Dana Operasional","Operasional",IF(I180="Biaya Operasional","Operasional",""))))</f>
        <v/>
      </c>
      <c r="T180" t="str">
        <f>IF(I180="Dana Insentif Fasilitas","Insentif Fasilitas",IF(I180="Biaya Insentif Fasilitas","Insentif Fasilitas",""))</f>
        <v/>
      </c>
      <c r="U180" t="str">
        <f>IF(S180="",T180,S180)</f>
        <v/>
      </c>
      <c r="V180" t="str">
        <f>IF(I180="Biaya Bahan Baku","Belanja",IF(I180="Biaya Operasional","Belanja",IF(I180="Biaya Insentif Fasilitas","Belanja","")))</f>
        <v/>
      </c>
      <c r="W180">
        <f>ROW()</f>
        <v>180</v>
      </c>
    </row>
    <row r="181">
      <c r="A181">
        <f>ROW()</f>
        <v>181</v>
      </c>
      <c r="K181">
        <f>IF(I181="",0,I181)</f>
        <v>0</v>
      </c>
      <c r="L181">
        <f>IF(H181=0,0,H181)</f>
        <v>0</v>
      </c>
      <c r="M181">
        <f>IF(G181=0,0,G181)</f>
        <v>0</v>
      </c>
      <c r="N181" t="str">
        <f>IF(J181="","",J181)</f>
        <v/>
      </c>
      <c r="O181">
        <f>IF(G181=0,0,G181)</f>
        <v>0</v>
      </c>
      <c r="P181">
        <f>IF(H181=0,0,H181)</f>
        <v>0</v>
      </c>
      <c r="Q181" t="str">
        <f>IF(I181="Biaya Bahan Baku",H181,IF(I181="Biaya Operasional",H181,IF(I181="Biaya Insentif Fasilitas",H181,"")))</f>
        <v/>
      </c>
      <c r="R181" t="str">
        <f>IF(I181="Dana Bantuan Pemerintah",G181,"")</f>
        <v/>
      </c>
      <c r="S181" t="str">
        <f>IF(I181="Dana Bahan Baku","Bahan Baku",IF(I181="Biaya Bahan Baku","Bahan Baku",IF(I181="Dana Operasional","Operasional",IF(I181="Biaya Operasional","Operasional",""))))</f>
        <v/>
      </c>
      <c r="T181" t="str">
        <f>IF(I181="Dana Insentif Fasilitas","Insentif Fasilitas",IF(I181="Biaya Insentif Fasilitas","Insentif Fasilitas",""))</f>
        <v/>
      </c>
      <c r="U181" t="str">
        <f>IF(S181="",T181,S181)</f>
        <v/>
      </c>
      <c r="V181" t="str">
        <f>IF(I181="Biaya Bahan Baku","Belanja",IF(I181="Biaya Operasional","Belanja",IF(I181="Biaya Insentif Fasilitas","Belanja","")))</f>
        <v/>
      </c>
      <c r="W181">
        <f>ROW()</f>
        <v>181</v>
      </c>
    </row>
    <row r="182">
      <c r="A182">
        <f>ROW()</f>
        <v>182</v>
      </c>
      <c r="K182">
        <f>IF(I182="",0,I182)</f>
        <v>0</v>
      </c>
      <c r="L182">
        <f>IF(H182=0,0,H182)</f>
        <v>0</v>
      </c>
      <c r="M182">
        <f>IF(G182=0,0,G182)</f>
        <v>0</v>
      </c>
      <c r="N182" t="str">
        <f>IF(J182="","",J182)</f>
        <v/>
      </c>
      <c r="O182">
        <f>IF(G182=0,0,G182)</f>
        <v>0</v>
      </c>
      <c r="P182">
        <f>IF(H182=0,0,H182)</f>
        <v>0</v>
      </c>
      <c r="Q182" t="str">
        <f>IF(I182="Biaya Bahan Baku",H182,IF(I182="Biaya Operasional",H182,IF(I182="Biaya Insentif Fasilitas",H182,"")))</f>
        <v/>
      </c>
      <c r="R182" t="str">
        <f>IF(I182="Dana Bantuan Pemerintah",G182,"")</f>
        <v/>
      </c>
      <c r="S182" t="str">
        <f>IF(I182="Dana Bahan Baku","Bahan Baku",IF(I182="Biaya Bahan Baku","Bahan Baku",IF(I182="Dana Operasional","Operasional",IF(I182="Biaya Operasional","Operasional",""))))</f>
        <v/>
      </c>
      <c r="T182" t="str">
        <f>IF(I182="Dana Insentif Fasilitas","Insentif Fasilitas",IF(I182="Biaya Insentif Fasilitas","Insentif Fasilitas",""))</f>
        <v/>
      </c>
      <c r="U182" t="str">
        <f>IF(S182="",T182,S182)</f>
        <v/>
      </c>
      <c r="V182" t="str">
        <f>IF(I182="Biaya Bahan Baku","Belanja",IF(I182="Biaya Operasional","Belanja",IF(I182="Biaya Insentif Fasilitas","Belanja","")))</f>
        <v/>
      </c>
      <c r="W182">
        <f>ROW()</f>
        <v>182</v>
      </c>
    </row>
    <row r="183">
      <c r="A183">
        <f>ROW()</f>
        <v>183</v>
      </c>
      <c r="K183">
        <f>IF(I183="",0,I183)</f>
        <v>0</v>
      </c>
      <c r="L183">
        <f>IF(H183=0,0,H183)</f>
        <v>0</v>
      </c>
      <c r="M183">
        <f>IF(G183=0,0,G183)</f>
        <v>0</v>
      </c>
      <c r="N183" t="str">
        <f>IF(J183="","",J183)</f>
        <v/>
      </c>
      <c r="O183">
        <f>IF(G183=0,0,G183)</f>
        <v>0</v>
      </c>
      <c r="P183">
        <f>IF(H183=0,0,H183)</f>
        <v>0</v>
      </c>
      <c r="Q183" t="str">
        <f>IF(I183="Biaya Bahan Baku",H183,IF(I183="Biaya Operasional",H183,IF(I183="Biaya Insentif Fasilitas",H183,"")))</f>
        <v/>
      </c>
      <c r="R183" t="str">
        <f>IF(I183="Dana Bantuan Pemerintah",G183,"")</f>
        <v/>
      </c>
      <c r="S183" t="str">
        <f>IF(I183="Dana Bahan Baku","Bahan Baku",IF(I183="Biaya Bahan Baku","Bahan Baku",IF(I183="Dana Operasional","Operasional",IF(I183="Biaya Operasional","Operasional",""))))</f>
        <v/>
      </c>
      <c r="T183" t="str">
        <f>IF(I183="Dana Insentif Fasilitas","Insentif Fasilitas",IF(I183="Biaya Insentif Fasilitas","Insentif Fasilitas",""))</f>
        <v/>
      </c>
      <c r="U183" t="str">
        <f>IF(S183="",T183,S183)</f>
        <v/>
      </c>
      <c r="V183" t="str">
        <f>IF(I183="Biaya Bahan Baku","Belanja",IF(I183="Biaya Operasional","Belanja",IF(I183="Biaya Insentif Fasilitas","Belanja","")))</f>
        <v/>
      </c>
      <c r="W183">
        <f>ROW()</f>
        <v>183</v>
      </c>
    </row>
    <row r="184">
      <c r="A184">
        <f>ROW()</f>
        <v>184</v>
      </c>
      <c r="K184">
        <f>IF(I184="",0,I184)</f>
        <v>0</v>
      </c>
      <c r="L184">
        <f>IF(H184=0,0,H184)</f>
        <v>0</v>
      </c>
      <c r="M184">
        <f>IF(G184=0,0,G184)</f>
        <v>0</v>
      </c>
      <c r="N184" t="str">
        <f>IF(J184="","",J184)</f>
        <v/>
      </c>
      <c r="O184">
        <f>IF(G184=0,0,G184)</f>
        <v>0</v>
      </c>
      <c r="P184">
        <f>IF(H184=0,0,H184)</f>
        <v>0</v>
      </c>
      <c r="Q184" t="str">
        <f>IF(I184="Biaya Bahan Baku",H184,IF(I184="Biaya Operasional",H184,IF(I184="Biaya Insentif Fasilitas",H184,"")))</f>
        <v/>
      </c>
      <c r="R184" t="str">
        <f>IF(I184="Dana Bantuan Pemerintah",G184,"")</f>
        <v/>
      </c>
      <c r="S184" t="str">
        <f>IF(I184="Dana Bahan Baku","Bahan Baku",IF(I184="Biaya Bahan Baku","Bahan Baku",IF(I184="Dana Operasional","Operasional",IF(I184="Biaya Operasional","Operasional",""))))</f>
        <v/>
      </c>
      <c r="T184" t="str">
        <f>IF(I184="Dana Insentif Fasilitas","Insentif Fasilitas",IF(I184="Biaya Insentif Fasilitas","Insentif Fasilitas",""))</f>
        <v/>
      </c>
      <c r="U184" t="str">
        <f>IF(S184="",T184,S184)</f>
        <v/>
      </c>
      <c r="V184" t="str">
        <f>IF(I184="Biaya Bahan Baku","Belanja",IF(I184="Biaya Operasional","Belanja",IF(I184="Biaya Insentif Fasilitas","Belanja","")))</f>
        <v/>
      </c>
      <c r="W184">
        <f>ROW()</f>
        <v>184</v>
      </c>
    </row>
    <row r="185">
      <c r="A185">
        <f>ROW()</f>
        <v>185</v>
      </c>
      <c r="K185">
        <f>IF(I185="",0,I185)</f>
        <v>0</v>
      </c>
      <c r="L185">
        <f>IF(H185=0,0,H185)</f>
        <v>0</v>
      </c>
      <c r="M185">
        <f>IF(G185=0,0,G185)</f>
        <v>0</v>
      </c>
      <c r="N185" t="str">
        <f>IF(J185="","",J185)</f>
        <v/>
      </c>
      <c r="O185">
        <f>IF(G185=0,0,G185)</f>
        <v>0</v>
      </c>
      <c r="P185">
        <f>IF(H185=0,0,H185)</f>
        <v>0</v>
      </c>
      <c r="Q185" t="str">
        <f>IF(I185="Biaya Bahan Baku",H185,IF(I185="Biaya Operasional",H185,IF(I185="Biaya Insentif Fasilitas",H185,"")))</f>
        <v/>
      </c>
      <c r="R185" t="str">
        <f>IF(I185="Dana Bantuan Pemerintah",G185,"")</f>
        <v/>
      </c>
      <c r="S185" t="str">
        <f>IF(I185="Dana Bahan Baku","Bahan Baku",IF(I185="Biaya Bahan Baku","Bahan Baku",IF(I185="Dana Operasional","Operasional",IF(I185="Biaya Operasional","Operasional",""))))</f>
        <v/>
      </c>
      <c r="T185" t="str">
        <f>IF(I185="Dana Insentif Fasilitas","Insentif Fasilitas",IF(I185="Biaya Insentif Fasilitas","Insentif Fasilitas",""))</f>
        <v/>
      </c>
      <c r="U185" t="str">
        <f>IF(S185="",T185,S185)</f>
        <v/>
      </c>
      <c r="V185" t="str">
        <f>IF(I185="Biaya Bahan Baku","Belanja",IF(I185="Biaya Operasional","Belanja",IF(I185="Biaya Insentif Fasilitas","Belanja","")))</f>
        <v/>
      </c>
      <c r="W185">
        <f>ROW()</f>
        <v>185</v>
      </c>
    </row>
    <row r="186">
      <c r="A186">
        <f>ROW()</f>
        <v>186</v>
      </c>
      <c r="K186">
        <f>IF(I186="",0,I186)</f>
        <v>0</v>
      </c>
      <c r="L186">
        <f>IF(H186=0,0,H186)</f>
        <v>0</v>
      </c>
      <c r="M186">
        <f>IF(G186=0,0,G186)</f>
        <v>0</v>
      </c>
      <c r="N186" t="str">
        <f>IF(J186="","",J186)</f>
        <v/>
      </c>
      <c r="O186">
        <f>IF(G186=0,0,G186)</f>
        <v>0</v>
      </c>
      <c r="P186">
        <f>IF(H186=0,0,H186)</f>
        <v>0</v>
      </c>
      <c r="Q186" t="str">
        <f>IF(I186="Biaya Bahan Baku",H186,IF(I186="Biaya Operasional",H186,IF(I186="Biaya Insentif Fasilitas",H186,"")))</f>
        <v/>
      </c>
      <c r="R186" t="str">
        <f>IF(I186="Dana Bantuan Pemerintah",G186,"")</f>
        <v/>
      </c>
      <c r="S186" t="str">
        <f>IF(I186="Dana Bahan Baku","Bahan Baku",IF(I186="Biaya Bahan Baku","Bahan Baku",IF(I186="Dana Operasional","Operasional",IF(I186="Biaya Operasional","Operasional",""))))</f>
        <v/>
      </c>
      <c r="T186" t="str">
        <f>IF(I186="Dana Insentif Fasilitas","Insentif Fasilitas",IF(I186="Biaya Insentif Fasilitas","Insentif Fasilitas",""))</f>
        <v/>
      </c>
      <c r="U186" t="str">
        <f>IF(S186="",T186,S186)</f>
        <v/>
      </c>
      <c r="V186" t="str">
        <f>IF(I186="Biaya Bahan Baku","Belanja",IF(I186="Biaya Operasional","Belanja",IF(I186="Biaya Insentif Fasilitas","Belanja","")))</f>
        <v/>
      </c>
      <c r="W186">
        <f>ROW()</f>
        <v>186</v>
      </c>
    </row>
    <row r="187">
      <c r="A187">
        <f>ROW()</f>
        <v>187</v>
      </c>
      <c r="K187">
        <f>IF(I187="",0,I187)</f>
        <v>0</v>
      </c>
      <c r="L187">
        <f>IF(H187=0,0,H187)</f>
        <v>0</v>
      </c>
      <c r="M187">
        <f>IF(G187=0,0,G187)</f>
        <v>0</v>
      </c>
      <c r="N187" t="str">
        <f>IF(J187="","",J187)</f>
        <v/>
      </c>
      <c r="O187">
        <f>IF(G187=0,0,G187)</f>
        <v>0</v>
      </c>
      <c r="P187">
        <f>IF(H187=0,0,H187)</f>
        <v>0</v>
      </c>
      <c r="Q187" t="str">
        <f>IF(I187="Biaya Bahan Baku",H187,IF(I187="Biaya Operasional",H187,IF(I187="Biaya Insentif Fasilitas",H187,"")))</f>
        <v/>
      </c>
      <c r="R187" t="str">
        <f>IF(I187="Dana Bantuan Pemerintah",G187,"")</f>
        <v/>
      </c>
      <c r="S187" t="str">
        <f>IF(I187="Dana Bahan Baku","Bahan Baku",IF(I187="Biaya Bahan Baku","Bahan Baku",IF(I187="Dana Operasional","Operasional",IF(I187="Biaya Operasional","Operasional",""))))</f>
        <v/>
      </c>
      <c r="T187" t="str">
        <f>IF(I187="Dana Insentif Fasilitas","Insentif Fasilitas",IF(I187="Biaya Insentif Fasilitas","Insentif Fasilitas",""))</f>
        <v/>
      </c>
      <c r="U187" t="str">
        <f>IF(S187="",T187,S187)</f>
        <v/>
      </c>
      <c r="V187" t="str">
        <f>IF(I187="Biaya Bahan Baku","Belanja",IF(I187="Biaya Operasional","Belanja",IF(I187="Biaya Insentif Fasilitas","Belanja","")))</f>
        <v/>
      </c>
      <c r="W187">
        <f>ROW()</f>
        <v>187</v>
      </c>
    </row>
    <row r="188">
      <c r="A188">
        <f>ROW()</f>
        <v>188</v>
      </c>
      <c r="K188">
        <f>IF(I188="",0,I188)</f>
        <v>0</v>
      </c>
      <c r="L188">
        <f>IF(H188=0,0,H188)</f>
        <v>0</v>
      </c>
      <c r="M188">
        <f>IF(G188=0,0,G188)</f>
        <v>0</v>
      </c>
      <c r="N188" t="str">
        <f>IF(J188="","",J188)</f>
        <v/>
      </c>
      <c r="O188">
        <f>IF(G188=0,0,G188)</f>
        <v>0</v>
      </c>
      <c r="P188">
        <f>IF(H188=0,0,H188)</f>
        <v>0</v>
      </c>
      <c r="Q188" t="str">
        <f>IF(I188="Biaya Bahan Baku",H188,IF(I188="Biaya Operasional",H188,IF(I188="Biaya Insentif Fasilitas",H188,"")))</f>
        <v/>
      </c>
      <c r="R188" t="str">
        <f>IF(I188="Dana Bantuan Pemerintah",G188,"")</f>
        <v/>
      </c>
      <c r="S188" t="str">
        <f>IF(I188="Dana Bahan Baku","Bahan Baku",IF(I188="Biaya Bahan Baku","Bahan Baku",IF(I188="Dana Operasional","Operasional",IF(I188="Biaya Operasional","Operasional",""))))</f>
        <v/>
      </c>
      <c r="T188" t="str">
        <f>IF(I188="Dana Insentif Fasilitas","Insentif Fasilitas",IF(I188="Biaya Insentif Fasilitas","Insentif Fasilitas",""))</f>
        <v/>
      </c>
      <c r="U188" t="str">
        <f>IF(S188="",T188,S188)</f>
        <v/>
      </c>
      <c r="V188" t="str">
        <f>IF(I188="Biaya Bahan Baku","Belanja",IF(I188="Biaya Operasional","Belanja",IF(I188="Biaya Insentif Fasilitas","Belanja","")))</f>
        <v/>
      </c>
      <c r="W188">
        <f>ROW()</f>
        <v>188</v>
      </c>
    </row>
    <row r="189">
      <c r="A189">
        <f>ROW()</f>
        <v>189</v>
      </c>
      <c r="K189">
        <f>IF(I189="",0,I189)</f>
        <v>0</v>
      </c>
      <c r="L189">
        <f>IF(H189=0,0,H189)</f>
        <v>0</v>
      </c>
      <c r="M189">
        <f>IF(G189=0,0,G189)</f>
        <v>0</v>
      </c>
      <c r="N189" t="str">
        <f>IF(J189="","",J189)</f>
        <v/>
      </c>
      <c r="O189">
        <f>IF(G189=0,0,G189)</f>
        <v>0</v>
      </c>
      <c r="P189">
        <f>IF(H189=0,0,H189)</f>
        <v>0</v>
      </c>
      <c r="Q189" t="str">
        <f>IF(I189="Biaya Bahan Baku",H189,IF(I189="Biaya Operasional",H189,IF(I189="Biaya Insentif Fasilitas",H189,"")))</f>
        <v/>
      </c>
      <c r="R189" t="str">
        <f>IF(I189="Dana Bantuan Pemerintah",G189,"")</f>
        <v/>
      </c>
      <c r="S189" t="str">
        <f>IF(I189="Dana Bahan Baku","Bahan Baku",IF(I189="Biaya Bahan Baku","Bahan Baku",IF(I189="Dana Operasional","Operasional",IF(I189="Biaya Operasional","Operasional",""))))</f>
        <v/>
      </c>
      <c r="T189" t="str">
        <f>IF(I189="Dana Insentif Fasilitas","Insentif Fasilitas",IF(I189="Biaya Insentif Fasilitas","Insentif Fasilitas",""))</f>
        <v/>
      </c>
      <c r="U189" t="str">
        <f>IF(S189="",T189,S189)</f>
        <v/>
      </c>
      <c r="V189" t="str">
        <f>IF(I189="Biaya Bahan Baku","Belanja",IF(I189="Biaya Operasional","Belanja",IF(I189="Biaya Insentif Fasilitas","Belanja","")))</f>
        <v/>
      </c>
      <c r="W189">
        <f>ROW()</f>
        <v>189</v>
      </c>
    </row>
    <row r="190">
      <c r="A190">
        <f>ROW()</f>
        <v>190</v>
      </c>
      <c r="K190">
        <f>IF(I190="",0,I190)</f>
        <v>0</v>
      </c>
      <c r="L190">
        <f>IF(H190=0,0,H190)</f>
        <v>0</v>
      </c>
      <c r="M190">
        <f>IF(G190=0,0,G190)</f>
        <v>0</v>
      </c>
      <c r="N190" t="str">
        <f>IF(J190="","",J190)</f>
        <v/>
      </c>
      <c r="O190">
        <f>IF(G190=0,0,G190)</f>
        <v>0</v>
      </c>
      <c r="P190">
        <f>IF(H190=0,0,H190)</f>
        <v>0</v>
      </c>
      <c r="Q190" t="str">
        <f>IF(I190="Biaya Bahan Baku",H190,IF(I190="Biaya Operasional",H190,IF(I190="Biaya Insentif Fasilitas",H190,"")))</f>
        <v/>
      </c>
      <c r="R190" t="str">
        <f>IF(I190="Dana Bantuan Pemerintah",G190,"")</f>
        <v/>
      </c>
      <c r="S190" t="str">
        <f>IF(I190="Dana Bahan Baku","Bahan Baku",IF(I190="Biaya Bahan Baku","Bahan Baku",IF(I190="Dana Operasional","Operasional",IF(I190="Biaya Operasional","Operasional",""))))</f>
        <v/>
      </c>
      <c r="T190" t="str">
        <f>IF(I190="Dana Insentif Fasilitas","Insentif Fasilitas",IF(I190="Biaya Insentif Fasilitas","Insentif Fasilitas",""))</f>
        <v/>
      </c>
      <c r="U190" t="str">
        <f>IF(S190="",T190,S190)</f>
        <v/>
      </c>
      <c r="V190" t="str">
        <f>IF(I190="Biaya Bahan Baku","Belanja",IF(I190="Biaya Operasional","Belanja",IF(I190="Biaya Insentif Fasilitas","Belanja","")))</f>
        <v/>
      </c>
      <c r="W190">
        <f>ROW()</f>
        <v>190</v>
      </c>
    </row>
    <row r="191">
      <c r="A191">
        <f>ROW()</f>
        <v>191</v>
      </c>
      <c r="K191">
        <f>IF(I191="",0,I191)</f>
        <v>0</v>
      </c>
      <c r="L191">
        <f>IF(H191=0,0,H191)</f>
        <v>0</v>
      </c>
      <c r="M191">
        <f>IF(G191=0,0,G191)</f>
        <v>0</v>
      </c>
      <c r="N191" t="str">
        <f>IF(J191="","",J191)</f>
        <v/>
      </c>
      <c r="O191">
        <f>IF(G191=0,0,G191)</f>
        <v>0</v>
      </c>
      <c r="P191">
        <f>IF(H191=0,0,H191)</f>
        <v>0</v>
      </c>
      <c r="Q191" t="str">
        <f>IF(I191="Biaya Bahan Baku",H191,IF(I191="Biaya Operasional",H191,IF(I191="Biaya Insentif Fasilitas",H191,"")))</f>
        <v/>
      </c>
      <c r="R191" t="str">
        <f>IF(I191="Dana Bantuan Pemerintah",G191,"")</f>
        <v/>
      </c>
      <c r="S191" t="str">
        <f>IF(I191="Dana Bahan Baku","Bahan Baku",IF(I191="Biaya Bahan Baku","Bahan Baku",IF(I191="Dana Operasional","Operasional",IF(I191="Biaya Operasional","Operasional",""))))</f>
        <v/>
      </c>
      <c r="T191" t="str">
        <f>IF(I191="Dana Insentif Fasilitas","Insentif Fasilitas",IF(I191="Biaya Insentif Fasilitas","Insentif Fasilitas",""))</f>
        <v/>
      </c>
      <c r="U191" t="str">
        <f>IF(S191="",T191,S191)</f>
        <v/>
      </c>
      <c r="V191" t="str">
        <f>IF(I191="Biaya Bahan Baku","Belanja",IF(I191="Biaya Operasional","Belanja",IF(I191="Biaya Insentif Fasilitas","Belanja","")))</f>
        <v/>
      </c>
      <c r="W191">
        <f>ROW()</f>
        <v>191</v>
      </c>
    </row>
    <row r="192">
      <c r="A192">
        <f>ROW()</f>
        <v>192</v>
      </c>
      <c r="K192">
        <f>IF(I192="",0,I192)</f>
        <v>0</v>
      </c>
      <c r="L192">
        <f>IF(H192=0,0,H192)</f>
        <v>0</v>
      </c>
      <c r="M192">
        <f>IF(G192=0,0,G192)</f>
        <v>0</v>
      </c>
      <c r="N192" t="str">
        <f>IF(J192="","",J192)</f>
        <v/>
      </c>
      <c r="O192">
        <f>IF(G192=0,0,G192)</f>
        <v>0</v>
      </c>
      <c r="P192">
        <f>IF(H192=0,0,H192)</f>
        <v>0</v>
      </c>
      <c r="Q192" t="str">
        <f>IF(I192="Biaya Bahan Baku",H192,IF(I192="Biaya Operasional",H192,IF(I192="Biaya Insentif Fasilitas",H192,"")))</f>
        <v/>
      </c>
      <c r="R192" t="str">
        <f>IF(I192="Dana Bantuan Pemerintah",G192,"")</f>
        <v/>
      </c>
      <c r="S192" t="str">
        <f>IF(I192="Dana Bahan Baku","Bahan Baku",IF(I192="Biaya Bahan Baku","Bahan Baku",IF(I192="Dana Operasional","Operasional",IF(I192="Biaya Operasional","Operasional",""))))</f>
        <v/>
      </c>
      <c r="T192" t="str">
        <f>IF(I192="Dana Insentif Fasilitas","Insentif Fasilitas",IF(I192="Biaya Insentif Fasilitas","Insentif Fasilitas",""))</f>
        <v/>
      </c>
      <c r="U192" t="str">
        <f>IF(S192="",T192,S192)</f>
        <v/>
      </c>
      <c r="V192" t="str">
        <f>IF(I192="Biaya Bahan Baku","Belanja",IF(I192="Biaya Operasional","Belanja",IF(I192="Biaya Insentif Fasilitas","Belanja","")))</f>
        <v/>
      </c>
      <c r="W192">
        <f>ROW()</f>
        <v>192</v>
      </c>
    </row>
    <row r="193">
      <c r="A193">
        <f>ROW()</f>
        <v>193</v>
      </c>
      <c r="K193">
        <f>IF(I193="",0,I193)</f>
        <v>0</v>
      </c>
      <c r="L193">
        <f>IF(H193=0,0,H193)</f>
        <v>0</v>
      </c>
      <c r="M193">
        <f>IF(G193=0,0,G193)</f>
        <v>0</v>
      </c>
      <c r="N193" t="str">
        <f>IF(J193="","",J193)</f>
        <v/>
      </c>
      <c r="O193">
        <f>IF(G193=0,0,G193)</f>
        <v>0</v>
      </c>
      <c r="P193">
        <f>IF(H193=0,0,H193)</f>
        <v>0</v>
      </c>
      <c r="Q193" t="str">
        <f>IF(I193="Biaya Bahan Baku",H193,IF(I193="Biaya Operasional",H193,IF(I193="Biaya Insentif Fasilitas",H193,"")))</f>
        <v/>
      </c>
      <c r="R193" t="str">
        <f>IF(I193="Dana Bantuan Pemerintah",G193,"")</f>
        <v/>
      </c>
      <c r="S193" t="str">
        <f>IF(I193="Dana Bahan Baku","Bahan Baku",IF(I193="Biaya Bahan Baku","Bahan Baku",IF(I193="Dana Operasional","Operasional",IF(I193="Biaya Operasional","Operasional",""))))</f>
        <v/>
      </c>
      <c r="T193" t="str">
        <f>IF(I193="Dana Insentif Fasilitas","Insentif Fasilitas",IF(I193="Biaya Insentif Fasilitas","Insentif Fasilitas",""))</f>
        <v/>
      </c>
      <c r="U193" t="str">
        <f>IF(S193="",T193,S193)</f>
        <v/>
      </c>
      <c r="V193" t="str">
        <f>IF(I193="Biaya Bahan Baku","Belanja",IF(I193="Biaya Operasional","Belanja",IF(I193="Biaya Insentif Fasilitas","Belanja","")))</f>
        <v/>
      </c>
      <c r="W193">
        <f>ROW()</f>
        <v>193</v>
      </c>
    </row>
    <row r="194">
      <c r="A194">
        <f>ROW()</f>
        <v>194</v>
      </c>
      <c r="K194">
        <f>IF(I194="",0,I194)</f>
        <v>0</v>
      </c>
      <c r="L194">
        <f>IF(H194=0,0,H194)</f>
        <v>0</v>
      </c>
      <c r="M194">
        <f>IF(G194=0,0,G194)</f>
        <v>0</v>
      </c>
      <c r="N194" t="str">
        <f>IF(J194="","",J194)</f>
        <v/>
      </c>
      <c r="O194">
        <f>IF(G194=0,0,G194)</f>
        <v>0</v>
      </c>
      <c r="P194">
        <f>IF(H194=0,0,H194)</f>
        <v>0</v>
      </c>
      <c r="Q194" t="str">
        <f>IF(I194="Biaya Bahan Baku",H194,IF(I194="Biaya Operasional",H194,IF(I194="Biaya Insentif Fasilitas",H194,"")))</f>
        <v/>
      </c>
      <c r="R194" t="str">
        <f>IF(I194="Dana Bantuan Pemerintah",G194,"")</f>
        <v/>
      </c>
      <c r="S194" t="str">
        <f>IF(I194="Dana Bahan Baku","Bahan Baku",IF(I194="Biaya Bahan Baku","Bahan Baku",IF(I194="Dana Operasional","Operasional",IF(I194="Biaya Operasional","Operasional",""))))</f>
        <v/>
      </c>
      <c r="T194" t="str">
        <f>IF(I194="Dana Insentif Fasilitas","Insentif Fasilitas",IF(I194="Biaya Insentif Fasilitas","Insentif Fasilitas",""))</f>
        <v/>
      </c>
      <c r="U194" t="str">
        <f>IF(S194="",T194,S194)</f>
        <v/>
      </c>
      <c r="V194" t="str">
        <f>IF(I194="Biaya Bahan Baku","Belanja",IF(I194="Biaya Operasional","Belanja",IF(I194="Biaya Insentif Fasilitas","Belanja","")))</f>
        <v/>
      </c>
      <c r="W194">
        <f>ROW()</f>
        <v>194</v>
      </c>
    </row>
    <row r="195">
      <c r="A195">
        <f>ROW()</f>
        <v>195</v>
      </c>
      <c r="K195">
        <f>IF(I195="",0,I195)</f>
        <v>0</v>
      </c>
      <c r="L195">
        <f>IF(H195=0,0,H195)</f>
        <v>0</v>
      </c>
      <c r="M195">
        <f>IF(G195=0,0,G195)</f>
        <v>0</v>
      </c>
      <c r="N195" t="str">
        <f>IF(J195="","",J195)</f>
        <v/>
      </c>
      <c r="O195">
        <f>IF(G195=0,0,G195)</f>
        <v>0</v>
      </c>
      <c r="P195">
        <f>IF(H195=0,0,H195)</f>
        <v>0</v>
      </c>
      <c r="Q195" t="str">
        <f>IF(I195="Biaya Bahan Baku",H195,IF(I195="Biaya Operasional",H195,IF(I195="Biaya Insentif Fasilitas",H195,"")))</f>
        <v/>
      </c>
      <c r="R195" t="str">
        <f>IF(I195="Dana Bantuan Pemerintah",G195,"")</f>
        <v/>
      </c>
      <c r="S195" t="str">
        <f>IF(I195="Dana Bahan Baku","Bahan Baku",IF(I195="Biaya Bahan Baku","Bahan Baku",IF(I195="Dana Operasional","Operasional",IF(I195="Biaya Operasional","Operasional",""))))</f>
        <v/>
      </c>
      <c r="T195" t="str">
        <f>IF(I195="Dana Insentif Fasilitas","Insentif Fasilitas",IF(I195="Biaya Insentif Fasilitas","Insentif Fasilitas",""))</f>
        <v/>
      </c>
      <c r="U195" t="str">
        <f>IF(S195="",T195,S195)</f>
        <v/>
      </c>
      <c r="V195" t="str">
        <f>IF(I195="Biaya Bahan Baku","Belanja",IF(I195="Biaya Operasional","Belanja",IF(I195="Biaya Insentif Fasilitas","Belanja","")))</f>
        <v/>
      </c>
      <c r="W195">
        <f>ROW()</f>
        <v>195</v>
      </c>
    </row>
    <row r="196">
      <c r="A196">
        <f>ROW()</f>
        <v>196</v>
      </c>
      <c r="K196">
        <f>IF(I196="",0,I196)</f>
        <v>0</v>
      </c>
      <c r="L196">
        <f>IF(H196=0,0,H196)</f>
        <v>0</v>
      </c>
      <c r="M196">
        <f>IF(G196=0,0,G196)</f>
        <v>0</v>
      </c>
      <c r="N196" t="str">
        <f>IF(J196="","",J196)</f>
        <v/>
      </c>
      <c r="O196">
        <f>IF(G196=0,0,G196)</f>
        <v>0</v>
      </c>
      <c r="P196">
        <f>IF(H196=0,0,H196)</f>
        <v>0</v>
      </c>
      <c r="Q196" t="str">
        <f>IF(I196="Biaya Bahan Baku",H196,IF(I196="Biaya Operasional",H196,IF(I196="Biaya Insentif Fasilitas",H196,"")))</f>
        <v/>
      </c>
      <c r="R196" t="str">
        <f>IF(I196="Dana Bantuan Pemerintah",G196,"")</f>
        <v/>
      </c>
      <c r="S196" t="str">
        <f>IF(I196="Dana Bahan Baku","Bahan Baku",IF(I196="Biaya Bahan Baku","Bahan Baku",IF(I196="Dana Operasional","Operasional",IF(I196="Biaya Operasional","Operasional",""))))</f>
        <v/>
      </c>
      <c r="T196" t="str">
        <f>IF(I196="Dana Insentif Fasilitas","Insentif Fasilitas",IF(I196="Biaya Insentif Fasilitas","Insentif Fasilitas",""))</f>
        <v/>
      </c>
      <c r="U196" t="str">
        <f>IF(S196="",T196,S196)</f>
        <v/>
      </c>
      <c r="V196" t="str">
        <f>IF(I196="Biaya Bahan Baku","Belanja",IF(I196="Biaya Operasional","Belanja",IF(I196="Biaya Insentif Fasilitas","Belanja","")))</f>
        <v/>
      </c>
      <c r="W196">
        <f>ROW()</f>
        <v>196</v>
      </c>
    </row>
    <row r="197">
      <c r="A197">
        <f>ROW()</f>
        <v>197</v>
      </c>
      <c r="K197">
        <f>IF(I197="",0,I197)</f>
        <v>0</v>
      </c>
      <c r="L197">
        <f>IF(H197=0,0,H197)</f>
        <v>0</v>
      </c>
      <c r="M197">
        <f>IF(G197=0,0,G197)</f>
        <v>0</v>
      </c>
      <c r="N197" t="str">
        <f>IF(J197="","",J197)</f>
        <v/>
      </c>
      <c r="O197">
        <f>IF(G197=0,0,G197)</f>
        <v>0</v>
      </c>
      <c r="P197">
        <f>IF(H197=0,0,H197)</f>
        <v>0</v>
      </c>
      <c r="Q197" t="str">
        <f>IF(I197="Biaya Bahan Baku",H197,IF(I197="Biaya Operasional",H197,IF(I197="Biaya Insentif Fasilitas",H197,"")))</f>
        <v/>
      </c>
      <c r="R197" t="str">
        <f>IF(I197="Dana Bantuan Pemerintah",G197,"")</f>
        <v/>
      </c>
      <c r="S197" t="str">
        <f>IF(I197="Dana Bahan Baku","Bahan Baku",IF(I197="Biaya Bahan Baku","Bahan Baku",IF(I197="Dana Operasional","Operasional",IF(I197="Biaya Operasional","Operasional",""))))</f>
        <v/>
      </c>
      <c r="T197" t="str">
        <f>IF(I197="Dana Insentif Fasilitas","Insentif Fasilitas",IF(I197="Biaya Insentif Fasilitas","Insentif Fasilitas",""))</f>
        <v/>
      </c>
      <c r="U197" t="str">
        <f>IF(S197="",T197,S197)</f>
        <v/>
      </c>
      <c r="V197" t="str">
        <f>IF(I197="Biaya Bahan Baku","Belanja",IF(I197="Biaya Operasional","Belanja",IF(I197="Biaya Insentif Fasilitas","Belanja","")))</f>
        <v/>
      </c>
      <c r="W197">
        <f>ROW()</f>
        <v>197</v>
      </c>
    </row>
    <row r="198">
      <c r="A198">
        <f>ROW()</f>
        <v>198</v>
      </c>
      <c r="K198">
        <f>IF(I198="",0,I198)</f>
        <v>0</v>
      </c>
      <c r="L198">
        <f>IF(H198=0,0,H198)</f>
        <v>0</v>
      </c>
      <c r="M198">
        <f>IF(G198=0,0,G198)</f>
        <v>0</v>
      </c>
      <c r="N198" t="str">
        <f>IF(J198="","",J198)</f>
        <v/>
      </c>
      <c r="O198">
        <f>IF(G198=0,0,G198)</f>
        <v>0</v>
      </c>
      <c r="P198">
        <f>IF(H198=0,0,H198)</f>
        <v>0</v>
      </c>
      <c r="Q198" t="str">
        <f>IF(I198="Biaya Bahan Baku",H198,IF(I198="Biaya Operasional",H198,IF(I198="Biaya Insentif Fasilitas",H198,"")))</f>
        <v/>
      </c>
      <c r="R198" t="str">
        <f>IF(I198="Dana Bantuan Pemerintah",G198,"")</f>
        <v/>
      </c>
      <c r="S198" t="str">
        <f>IF(I198="Dana Bahan Baku","Bahan Baku",IF(I198="Biaya Bahan Baku","Bahan Baku",IF(I198="Dana Operasional","Operasional",IF(I198="Biaya Operasional","Operasional",""))))</f>
        <v/>
      </c>
      <c r="T198" t="str">
        <f>IF(I198="Dana Insentif Fasilitas","Insentif Fasilitas",IF(I198="Biaya Insentif Fasilitas","Insentif Fasilitas",""))</f>
        <v/>
      </c>
      <c r="U198" t="str">
        <f>IF(S198="",T198,S198)</f>
        <v/>
      </c>
      <c r="V198" t="str">
        <f>IF(I198="Biaya Bahan Baku","Belanja",IF(I198="Biaya Operasional","Belanja",IF(I198="Biaya Insentif Fasilitas","Belanja","")))</f>
        <v/>
      </c>
      <c r="W198">
        <f>ROW()</f>
        <v>198</v>
      </c>
    </row>
    <row r="199">
      <c r="A199">
        <f>ROW()</f>
        <v>199</v>
      </c>
      <c r="K199">
        <f>IF(I199="",0,I199)</f>
        <v>0</v>
      </c>
      <c r="L199">
        <f>IF(H199=0,0,H199)</f>
        <v>0</v>
      </c>
      <c r="M199">
        <f>IF(G199=0,0,G199)</f>
        <v>0</v>
      </c>
      <c r="N199" t="str">
        <f>IF(J199="","",J199)</f>
        <v/>
      </c>
      <c r="O199">
        <f>IF(G199=0,0,G199)</f>
        <v>0</v>
      </c>
      <c r="P199">
        <f>IF(H199=0,0,H199)</f>
        <v>0</v>
      </c>
      <c r="Q199" t="str">
        <f>IF(I199="Biaya Bahan Baku",H199,IF(I199="Biaya Operasional",H199,IF(I199="Biaya Insentif Fasilitas",H199,"")))</f>
        <v/>
      </c>
      <c r="R199" t="str">
        <f>IF(I199="Dana Bantuan Pemerintah",G199,"")</f>
        <v/>
      </c>
      <c r="S199" t="str">
        <f>IF(I199="Dana Bahan Baku","Bahan Baku",IF(I199="Biaya Bahan Baku","Bahan Baku",IF(I199="Dana Operasional","Operasional",IF(I199="Biaya Operasional","Operasional",""))))</f>
        <v/>
      </c>
      <c r="T199" t="str">
        <f>IF(I199="Dana Insentif Fasilitas","Insentif Fasilitas",IF(I199="Biaya Insentif Fasilitas","Insentif Fasilitas",""))</f>
        <v/>
      </c>
      <c r="U199" t="str">
        <f>IF(S199="",T199,S199)</f>
        <v/>
      </c>
      <c r="V199" t="str">
        <f>IF(I199="Biaya Bahan Baku","Belanja",IF(I199="Biaya Operasional","Belanja",IF(I199="Biaya Insentif Fasilitas","Belanja","")))</f>
        <v/>
      </c>
      <c r="W199">
        <f>ROW()</f>
        <v>199</v>
      </c>
    </row>
    <row r="200">
      <c r="A200">
        <f>ROW()</f>
        <v>200</v>
      </c>
      <c r="K200">
        <f>IF(I200="",0,I200)</f>
        <v>0</v>
      </c>
      <c r="L200">
        <f>IF(H200=0,0,H200)</f>
        <v>0</v>
      </c>
      <c r="M200">
        <f>IF(G200=0,0,G200)</f>
        <v>0</v>
      </c>
      <c r="N200" t="str">
        <f>IF(J200="","",J200)</f>
        <v/>
      </c>
      <c r="O200">
        <f>IF(G200=0,0,G200)</f>
        <v>0</v>
      </c>
      <c r="P200">
        <f>IF(H200=0,0,H200)</f>
        <v>0</v>
      </c>
      <c r="Q200" t="str">
        <f>IF(I200="Biaya Bahan Baku",H200,IF(I200="Biaya Operasional",H200,IF(I200="Biaya Insentif Fasilitas",H200,"")))</f>
        <v/>
      </c>
      <c r="R200" t="str">
        <f>IF(I200="Dana Bantuan Pemerintah",G200,"")</f>
        <v/>
      </c>
      <c r="S200" t="str">
        <f>IF(I200="Dana Bahan Baku","Bahan Baku",IF(I200="Biaya Bahan Baku","Bahan Baku",IF(I200="Dana Operasional","Operasional",IF(I200="Biaya Operasional","Operasional",""))))</f>
        <v/>
      </c>
      <c r="T200" t="str">
        <f>IF(I200="Dana Insentif Fasilitas","Insentif Fasilitas",IF(I200="Biaya Insentif Fasilitas","Insentif Fasilitas",""))</f>
        <v/>
      </c>
      <c r="U200" t="str">
        <f>IF(S200="",T200,S200)</f>
        <v/>
      </c>
      <c r="V200" t="str">
        <f>IF(I200="Biaya Bahan Baku","Belanja",IF(I200="Biaya Operasional","Belanja",IF(I200="Biaya Insentif Fasilitas","Belanja","")))</f>
        <v/>
      </c>
      <c r="W200">
        <f>ROW()</f>
        <v>200</v>
      </c>
    </row>
    <row r="201">
      <c r="A201">
        <f>ROW()</f>
        <v>201</v>
      </c>
      <c r="K201">
        <f>IF(I201="",0,I201)</f>
        <v>0</v>
      </c>
      <c r="L201">
        <f>IF(H201=0,0,H201)</f>
        <v>0</v>
      </c>
      <c r="M201">
        <f>IF(G201=0,0,G201)</f>
        <v>0</v>
      </c>
      <c r="N201" t="str">
        <f>IF(J201="","",J201)</f>
        <v/>
      </c>
      <c r="O201">
        <f>IF(G201=0,0,G201)</f>
        <v>0</v>
      </c>
      <c r="P201">
        <f>IF(H201=0,0,H201)</f>
        <v>0</v>
      </c>
      <c r="Q201" t="str">
        <f>IF(I201="Biaya Bahan Baku",H201,IF(I201="Biaya Operasional",H201,IF(I201="Biaya Insentif Fasilitas",H201,"")))</f>
        <v/>
      </c>
      <c r="R201" t="str">
        <f>IF(I201="Dana Bantuan Pemerintah",G201,"")</f>
        <v/>
      </c>
      <c r="S201" t="str">
        <f>IF(I201="Dana Bahan Baku","Bahan Baku",IF(I201="Biaya Bahan Baku","Bahan Baku",IF(I201="Dana Operasional","Operasional",IF(I201="Biaya Operasional","Operasional",""))))</f>
        <v/>
      </c>
      <c r="T201" t="str">
        <f>IF(I201="Dana Insentif Fasilitas","Insentif Fasilitas",IF(I201="Biaya Insentif Fasilitas","Insentif Fasilitas",""))</f>
        <v/>
      </c>
      <c r="U201" t="str">
        <f>IF(S201="",T201,S201)</f>
        <v/>
      </c>
      <c r="V201" t="str">
        <f>IF(I201="Biaya Bahan Baku","Belanja",IF(I201="Biaya Operasional","Belanja",IF(I201="Biaya Insentif Fasilitas","Belanja","")))</f>
        <v/>
      </c>
      <c r="W201">
        <f>ROW()</f>
        <v>201</v>
      </c>
    </row>
    <row r="202">
      <c r="A202">
        <f>ROW()</f>
        <v>202</v>
      </c>
      <c r="K202">
        <f>IF(I202="",0,I202)</f>
        <v>0</v>
      </c>
      <c r="L202">
        <f>IF(H202=0,0,H202)</f>
        <v>0</v>
      </c>
      <c r="M202">
        <f>IF(G202=0,0,G202)</f>
        <v>0</v>
      </c>
      <c r="N202" t="str">
        <f>IF(J202="","",J202)</f>
        <v/>
      </c>
      <c r="O202">
        <f>IF(G202=0,0,G202)</f>
        <v>0</v>
      </c>
      <c r="P202">
        <f>IF(H202=0,0,H202)</f>
        <v>0</v>
      </c>
      <c r="Q202" t="str">
        <f>IF(I202="Biaya Bahan Baku",H202,IF(I202="Biaya Operasional",H202,IF(I202="Biaya Insentif Fasilitas",H202,"")))</f>
        <v/>
      </c>
      <c r="R202" t="str">
        <f>IF(I202="Dana Bantuan Pemerintah",G202,"")</f>
        <v/>
      </c>
      <c r="S202" t="str">
        <f>IF(I202="Dana Bahan Baku","Bahan Baku",IF(I202="Biaya Bahan Baku","Bahan Baku",IF(I202="Dana Operasional","Operasional",IF(I202="Biaya Operasional","Operasional",""))))</f>
        <v/>
      </c>
      <c r="T202" t="str">
        <f>IF(I202="Dana Insentif Fasilitas","Insentif Fasilitas",IF(I202="Biaya Insentif Fasilitas","Insentif Fasilitas",""))</f>
        <v/>
      </c>
      <c r="U202" t="str">
        <f>IF(S202="",T202,S202)</f>
        <v/>
      </c>
      <c r="V202" t="str">
        <f>IF(I202="Biaya Bahan Baku","Belanja",IF(I202="Biaya Operasional","Belanja",IF(I202="Biaya Insentif Fasilitas","Belanja","")))</f>
        <v/>
      </c>
      <c r="W202">
        <f>ROW()</f>
        <v>202</v>
      </c>
    </row>
    <row r="203">
      <c r="A203">
        <f>ROW()</f>
        <v>203</v>
      </c>
      <c r="K203">
        <f>IF(I203="",0,I203)</f>
        <v>0</v>
      </c>
      <c r="L203">
        <f>IF(H203=0,0,H203)</f>
        <v>0</v>
      </c>
      <c r="M203">
        <f>IF(G203=0,0,G203)</f>
        <v>0</v>
      </c>
      <c r="N203" t="str">
        <f>IF(J203="","",J203)</f>
        <v/>
      </c>
      <c r="O203">
        <f>IF(G203=0,0,G203)</f>
        <v>0</v>
      </c>
      <c r="P203">
        <f>IF(H203=0,0,H203)</f>
        <v>0</v>
      </c>
      <c r="Q203" t="str">
        <f>IF(I203="Biaya Bahan Baku",H203,IF(I203="Biaya Operasional",H203,IF(I203="Biaya Insentif Fasilitas",H203,"")))</f>
        <v/>
      </c>
      <c r="R203" t="str">
        <f>IF(I203="Dana Bantuan Pemerintah",G203,"")</f>
        <v/>
      </c>
      <c r="S203" t="str">
        <f>IF(I203="Dana Bahan Baku","Bahan Baku",IF(I203="Biaya Bahan Baku","Bahan Baku",IF(I203="Dana Operasional","Operasional",IF(I203="Biaya Operasional","Operasional",""))))</f>
        <v/>
      </c>
      <c r="T203" t="str">
        <f>IF(I203="Dana Insentif Fasilitas","Insentif Fasilitas",IF(I203="Biaya Insentif Fasilitas","Insentif Fasilitas",""))</f>
        <v/>
      </c>
      <c r="U203" t="str">
        <f>IF(S203="",T203,S203)</f>
        <v/>
      </c>
      <c r="V203" t="str">
        <f>IF(I203="Biaya Bahan Baku","Belanja",IF(I203="Biaya Operasional","Belanja",IF(I203="Biaya Insentif Fasilitas","Belanja","")))</f>
        <v/>
      </c>
      <c r="W203">
        <f>ROW()</f>
        <v>203</v>
      </c>
    </row>
    <row r="204">
      <c r="A204">
        <f>ROW()</f>
        <v>204</v>
      </c>
      <c r="K204">
        <f>IF(I204="",0,I204)</f>
        <v>0</v>
      </c>
      <c r="L204">
        <f>IF(H204=0,0,H204)</f>
        <v>0</v>
      </c>
      <c r="M204">
        <f>IF(G204=0,0,G204)</f>
        <v>0</v>
      </c>
      <c r="N204" t="str">
        <f>IF(J204="","",J204)</f>
        <v/>
      </c>
      <c r="O204">
        <f>IF(G204=0,0,G204)</f>
        <v>0</v>
      </c>
      <c r="P204">
        <f>IF(H204=0,0,H204)</f>
        <v>0</v>
      </c>
      <c r="Q204" t="str">
        <f>IF(I204="Biaya Bahan Baku",H204,IF(I204="Biaya Operasional",H204,IF(I204="Biaya Insentif Fasilitas",H204,"")))</f>
        <v/>
      </c>
      <c r="R204" t="str">
        <f>IF(I204="Dana Bantuan Pemerintah",G204,"")</f>
        <v/>
      </c>
      <c r="S204" t="str">
        <f>IF(I204="Dana Bahan Baku","Bahan Baku",IF(I204="Biaya Bahan Baku","Bahan Baku",IF(I204="Dana Operasional","Operasional",IF(I204="Biaya Operasional","Operasional",""))))</f>
        <v/>
      </c>
      <c r="T204" t="str">
        <f>IF(I204="Dana Insentif Fasilitas","Insentif Fasilitas",IF(I204="Biaya Insentif Fasilitas","Insentif Fasilitas",""))</f>
        <v/>
      </c>
      <c r="U204" t="str">
        <f>IF(S204="",T204,S204)</f>
        <v/>
      </c>
      <c r="V204" t="str">
        <f>IF(I204="Biaya Bahan Baku","Belanja",IF(I204="Biaya Operasional","Belanja",IF(I204="Biaya Insentif Fasilitas","Belanja","")))</f>
        <v/>
      </c>
      <c r="W204">
        <f>ROW()</f>
        <v>204</v>
      </c>
    </row>
    <row r="205">
      <c r="A205">
        <f>ROW()</f>
        <v>205</v>
      </c>
      <c r="K205">
        <f>IF(I205="",0,I205)</f>
        <v>0</v>
      </c>
      <c r="L205">
        <f>IF(H205=0,0,H205)</f>
        <v>0</v>
      </c>
      <c r="M205">
        <f>IF(G205=0,0,G205)</f>
        <v>0</v>
      </c>
      <c r="N205" t="str">
        <f>IF(J205="","",J205)</f>
        <v/>
      </c>
      <c r="O205">
        <f>IF(G205=0,0,G205)</f>
        <v>0</v>
      </c>
      <c r="P205">
        <f>IF(H205=0,0,H205)</f>
        <v>0</v>
      </c>
      <c r="Q205" t="str">
        <f>IF(I205="Biaya Bahan Baku",H205,IF(I205="Biaya Operasional",H205,IF(I205="Biaya Insentif Fasilitas",H205,"")))</f>
        <v/>
      </c>
      <c r="R205" t="str">
        <f>IF(I205="Dana Bantuan Pemerintah",G205,"")</f>
        <v/>
      </c>
      <c r="S205" t="str">
        <f>IF(I205="Dana Bahan Baku","Bahan Baku",IF(I205="Biaya Bahan Baku","Bahan Baku",IF(I205="Dana Operasional","Operasional",IF(I205="Biaya Operasional","Operasional",""))))</f>
        <v/>
      </c>
      <c r="T205" t="str">
        <f>IF(I205="Dana Insentif Fasilitas","Insentif Fasilitas",IF(I205="Biaya Insentif Fasilitas","Insentif Fasilitas",""))</f>
        <v/>
      </c>
      <c r="U205" t="str">
        <f>IF(S205="",T205,S205)</f>
        <v/>
      </c>
      <c r="V205" t="str">
        <f>IF(I205="Biaya Bahan Baku","Belanja",IF(I205="Biaya Operasional","Belanja",IF(I205="Biaya Insentif Fasilitas","Belanja","")))</f>
        <v/>
      </c>
      <c r="W205">
        <f>ROW()</f>
        <v>205</v>
      </c>
    </row>
    <row r="206">
      <c r="A206">
        <f>ROW()</f>
        <v>206</v>
      </c>
      <c r="K206">
        <f>IF(I206="",0,I206)</f>
        <v>0</v>
      </c>
      <c r="L206">
        <f>IF(H206=0,0,H206)</f>
        <v>0</v>
      </c>
      <c r="M206">
        <f>IF(G206=0,0,G206)</f>
        <v>0</v>
      </c>
      <c r="N206" t="str">
        <f>IF(J206="","",J206)</f>
        <v/>
      </c>
      <c r="O206">
        <f>IF(G206=0,0,G206)</f>
        <v>0</v>
      </c>
      <c r="P206">
        <f>IF(H206=0,0,H206)</f>
        <v>0</v>
      </c>
      <c r="Q206" t="str">
        <f>IF(I206="Biaya Bahan Baku",H206,IF(I206="Biaya Operasional",H206,IF(I206="Biaya Insentif Fasilitas",H206,"")))</f>
        <v/>
      </c>
      <c r="R206" t="str">
        <f>IF(I206="Dana Bantuan Pemerintah",G206,"")</f>
        <v/>
      </c>
      <c r="S206" t="str">
        <f>IF(I206="Dana Bahan Baku","Bahan Baku",IF(I206="Biaya Bahan Baku","Bahan Baku",IF(I206="Dana Operasional","Operasional",IF(I206="Biaya Operasional","Operasional",""))))</f>
        <v/>
      </c>
      <c r="T206" t="str">
        <f>IF(I206="Dana Insentif Fasilitas","Insentif Fasilitas",IF(I206="Biaya Insentif Fasilitas","Insentif Fasilitas",""))</f>
        <v/>
      </c>
      <c r="U206" t="str">
        <f>IF(S206="",T206,S206)</f>
        <v/>
      </c>
      <c r="V206" t="str">
        <f>IF(I206="Biaya Bahan Baku","Belanja",IF(I206="Biaya Operasional","Belanja",IF(I206="Biaya Insentif Fasilitas","Belanja","")))</f>
        <v/>
      </c>
      <c r="W206">
        <f>ROW()</f>
        <v>206</v>
      </c>
    </row>
    <row r="207">
      <c r="A207">
        <f>ROW()</f>
        <v>207</v>
      </c>
      <c r="K207">
        <f>IF(I207="",0,I207)</f>
        <v>0</v>
      </c>
      <c r="L207">
        <f>IF(H207=0,0,H207)</f>
        <v>0</v>
      </c>
      <c r="M207">
        <f>IF(G207=0,0,G207)</f>
        <v>0</v>
      </c>
      <c r="N207" t="str">
        <f>IF(J207="","",J207)</f>
        <v/>
      </c>
      <c r="O207">
        <f>IF(G207=0,0,G207)</f>
        <v>0</v>
      </c>
      <c r="P207">
        <f>IF(H207=0,0,H207)</f>
        <v>0</v>
      </c>
      <c r="Q207" t="str">
        <f>IF(I207="Biaya Bahan Baku",H207,IF(I207="Biaya Operasional",H207,IF(I207="Biaya Insentif Fasilitas",H207,"")))</f>
        <v/>
      </c>
      <c r="R207" t="str">
        <f>IF(I207="Dana Bantuan Pemerintah",G207,"")</f>
        <v/>
      </c>
      <c r="S207" t="str">
        <f>IF(I207="Dana Bahan Baku","Bahan Baku",IF(I207="Biaya Bahan Baku","Bahan Baku",IF(I207="Dana Operasional","Operasional",IF(I207="Biaya Operasional","Operasional",""))))</f>
        <v/>
      </c>
      <c r="T207" t="str">
        <f>IF(I207="Dana Insentif Fasilitas","Insentif Fasilitas",IF(I207="Biaya Insentif Fasilitas","Insentif Fasilitas",""))</f>
        <v/>
      </c>
      <c r="U207" t="str">
        <f>IF(S207="",T207,S207)</f>
        <v/>
      </c>
      <c r="V207" t="str">
        <f>IF(I207="Biaya Bahan Baku","Belanja",IF(I207="Biaya Operasional","Belanja",IF(I207="Biaya Insentif Fasilitas","Belanja","")))</f>
        <v/>
      </c>
      <c r="W207">
        <f>ROW()</f>
        <v>207</v>
      </c>
    </row>
    <row r="208">
      <c r="A208">
        <f>ROW()</f>
        <v>208</v>
      </c>
      <c r="K208">
        <f>IF(I208="",0,I208)</f>
        <v>0</v>
      </c>
      <c r="L208">
        <f>IF(H208=0,0,H208)</f>
        <v>0</v>
      </c>
      <c r="M208">
        <f>IF(G208=0,0,G208)</f>
        <v>0</v>
      </c>
      <c r="N208" t="str">
        <f>IF(J208="","",J208)</f>
        <v/>
      </c>
      <c r="O208">
        <f>IF(G208=0,0,G208)</f>
        <v>0</v>
      </c>
      <c r="P208">
        <f>IF(H208=0,0,H208)</f>
        <v>0</v>
      </c>
      <c r="Q208" t="str">
        <f>IF(I208="Biaya Bahan Baku",H208,IF(I208="Biaya Operasional",H208,IF(I208="Biaya Insentif Fasilitas",H208,"")))</f>
        <v/>
      </c>
      <c r="R208" t="str">
        <f>IF(I208="Dana Bantuan Pemerintah",G208,"")</f>
        <v/>
      </c>
      <c r="S208" t="str">
        <f>IF(I208="Dana Bahan Baku","Bahan Baku",IF(I208="Biaya Bahan Baku","Bahan Baku",IF(I208="Dana Operasional","Operasional",IF(I208="Biaya Operasional","Operasional",""))))</f>
        <v/>
      </c>
      <c r="T208" t="str">
        <f>IF(I208="Dana Insentif Fasilitas","Insentif Fasilitas",IF(I208="Biaya Insentif Fasilitas","Insentif Fasilitas",""))</f>
        <v/>
      </c>
      <c r="U208" t="str">
        <f>IF(S208="",T208,S208)</f>
        <v/>
      </c>
      <c r="V208" t="str">
        <f>IF(I208="Biaya Bahan Baku","Belanja",IF(I208="Biaya Operasional","Belanja",IF(I208="Biaya Insentif Fasilitas","Belanja","")))</f>
        <v/>
      </c>
      <c r="W208">
        <f>ROW()</f>
        <v>208</v>
      </c>
    </row>
    <row r="209">
      <c r="A209">
        <f>ROW()</f>
        <v>209</v>
      </c>
      <c r="K209">
        <f>IF(I209="",0,I209)</f>
        <v>0</v>
      </c>
      <c r="L209">
        <f>IF(H209=0,0,H209)</f>
        <v>0</v>
      </c>
      <c r="M209">
        <f>IF(G209=0,0,G209)</f>
        <v>0</v>
      </c>
      <c r="N209" t="str">
        <f>IF(J209="","",J209)</f>
        <v/>
      </c>
      <c r="O209">
        <f>IF(G209=0,0,G209)</f>
        <v>0</v>
      </c>
      <c r="P209">
        <f>IF(H209=0,0,H209)</f>
        <v>0</v>
      </c>
      <c r="Q209" t="str">
        <f>IF(I209="Biaya Bahan Baku",H209,IF(I209="Biaya Operasional",H209,IF(I209="Biaya Insentif Fasilitas",H209,"")))</f>
        <v/>
      </c>
      <c r="R209" t="str">
        <f>IF(I209="Dana Bantuan Pemerintah",G209,"")</f>
        <v/>
      </c>
      <c r="S209" t="str">
        <f>IF(I209="Dana Bahan Baku","Bahan Baku",IF(I209="Biaya Bahan Baku","Bahan Baku",IF(I209="Dana Operasional","Operasional",IF(I209="Biaya Operasional","Operasional",""))))</f>
        <v/>
      </c>
      <c r="T209" t="str">
        <f>IF(I209="Dana Insentif Fasilitas","Insentif Fasilitas",IF(I209="Biaya Insentif Fasilitas","Insentif Fasilitas",""))</f>
        <v/>
      </c>
      <c r="U209" t="str">
        <f>IF(S209="",T209,S209)</f>
        <v/>
      </c>
      <c r="V209" t="str">
        <f>IF(I209="Biaya Bahan Baku","Belanja",IF(I209="Biaya Operasional","Belanja",IF(I209="Biaya Insentif Fasilitas","Belanja","")))</f>
        <v/>
      </c>
      <c r="W209">
        <f>ROW()</f>
        <v>209</v>
      </c>
    </row>
    <row r="210">
      <c r="A210">
        <f>ROW()</f>
        <v>210</v>
      </c>
      <c r="K210">
        <f>IF(I210="",0,I210)</f>
        <v>0</v>
      </c>
      <c r="L210">
        <f>IF(H210=0,0,H210)</f>
        <v>0</v>
      </c>
      <c r="M210">
        <f>IF(G210=0,0,G210)</f>
        <v>0</v>
      </c>
      <c r="N210" t="str">
        <f>IF(J210="","",J210)</f>
        <v/>
      </c>
      <c r="O210">
        <f>IF(G210=0,0,G210)</f>
        <v>0</v>
      </c>
      <c r="P210">
        <f>IF(H210=0,0,H210)</f>
        <v>0</v>
      </c>
      <c r="Q210" t="str">
        <f>IF(I210="Biaya Bahan Baku",H210,IF(I210="Biaya Operasional",H210,IF(I210="Biaya Insentif Fasilitas",H210,"")))</f>
        <v/>
      </c>
      <c r="R210" t="str">
        <f>IF(I210="Dana Bantuan Pemerintah",G210,"")</f>
        <v/>
      </c>
      <c r="S210" t="str">
        <f>IF(I210="Dana Bahan Baku","Bahan Baku",IF(I210="Biaya Bahan Baku","Bahan Baku",IF(I210="Dana Operasional","Operasional",IF(I210="Biaya Operasional","Operasional",""))))</f>
        <v/>
      </c>
      <c r="T210" t="str">
        <f>IF(I210="Dana Insentif Fasilitas","Insentif Fasilitas",IF(I210="Biaya Insentif Fasilitas","Insentif Fasilitas",""))</f>
        <v/>
      </c>
      <c r="U210" t="str">
        <f>IF(S210="",T210,S210)</f>
        <v/>
      </c>
      <c r="V210" t="str">
        <f>IF(I210="Biaya Bahan Baku","Belanja",IF(I210="Biaya Operasional","Belanja",IF(I210="Biaya Insentif Fasilitas","Belanja","")))</f>
        <v/>
      </c>
      <c r="W210">
        <f>ROW()</f>
        <v>210</v>
      </c>
    </row>
    <row r="211">
      <c r="A211">
        <f>ROW()</f>
        <v>211</v>
      </c>
      <c r="K211">
        <f>IF(I211="",0,I211)</f>
        <v>0</v>
      </c>
      <c r="L211">
        <f>IF(H211=0,0,H211)</f>
        <v>0</v>
      </c>
      <c r="M211">
        <f>IF(G211=0,0,G211)</f>
        <v>0</v>
      </c>
      <c r="N211" t="str">
        <f>IF(J211="","",J211)</f>
        <v/>
      </c>
      <c r="O211">
        <f>IF(G211=0,0,G211)</f>
        <v>0</v>
      </c>
      <c r="P211">
        <f>IF(H211=0,0,H211)</f>
        <v>0</v>
      </c>
      <c r="Q211" t="str">
        <f>IF(I211="Biaya Bahan Baku",H211,IF(I211="Biaya Operasional",H211,IF(I211="Biaya Insentif Fasilitas",H211,"")))</f>
        <v/>
      </c>
      <c r="R211" t="str">
        <f>IF(I211="Dana Bantuan Pemerintah",G211,"")</f>
        <v/>
      </c>
      <c r="S211" t="str">
        <f>IF(I211="Dana Bahan Baku","Bahan Baku",IF(I211="Biaya Bahan Baku","Bahan Baku",IF(I211="Dana Operasional","Operasional",IF(I211="Biaya Operasional","Operasional",""))))</f>
        <v/>
      </c>
      <c r="T211" t="str">
        <f>IF(I211="Dana Insentif Fasilitas","Insentif Fasilitas",IF(I211="Biaya Insentif Fasilitas","Insentif Fasilitas",""))</f>
        <v/>
      </c>
      <c r="U211" t="str">
        <f>IF(S211="",T211,S211)</f>
        <v/>
      </c>
      <c r="V211" t="str">
        <f>IF(I211="Biaya Bahan Baku","Belanja",IF(I211="Biaya Operasional","Belanja",IF(I211="Biaya Insentif Fasilitas","Belanja","")))</f>
        <v/>
      </c>
      <c r="W211">
        <f>ROW()</f>
        <v>211</v>
      </c>
    </row>
    <row r="212">
      <c r="A212">
        <f>ROW()</f>
        <v>212</v>
      </c>
      <c r="K212">
        <f>IF(I212="",0,I212)</f>
        <v>0</v>
      </c>
      <c r="L212">
        <f>IF(H212=0,0,H212)</f>
        <v>0</v>
      </c>
      <c r="M212">
        <f>IF(G212=0,0,G212)</f>
        <v>0</v>
      </c>
      <c r="N212" t="str">
        <f>IF(J212="","",J212)</f>
        <v/>
      </c>
      <c r="O212">
        <f>IF(G212=0,0,G212)</f>
        <v>0</v>
      </c>
      <c r="P212">
        <f>IF(H212=0,0,H212)</f>
        <v>0</v>
      </c>
      <c r="Q212" t="str">
        <f>IF(I212="Biaya Bahan Baku",H212,IF(I212="Biaya Operasional",H212,IF(I212="Biaya Insentif Fasilitas",H212,"")))</f>
        <v/>
      </c>
      <c r="R212" t="str">
        <f>IF(I212="Dana Bantuan Pemerintah",G212,"")</f>
        <v/>
      </c>
      <c r="S212" t="str">
        <f>IF(I212="Dana Bahan Baku","Bahan Baku",IF(I212="Biaya Bahan Baku","Bahan Baku",IF(I212="Dana Operasional","Operasional",IF(I212="Biaya Operasional","Operasional",""))))</f>
        <v/>
      </c>
      <c r="T212" t="str">
        <f>IF(I212="Dana Insentif Fasilitas","Insentif Fasilitas",IF(I212="Biaya Insentif Fasilitas","Insentif Fasilitas",""))</f>
        <v/>
      </c>
      <c r="U212" t="str">
        <f>IF(S212="",T212,S212)</f>
        <v/>
      </c>
      <c r="V212" t="str">
        <f>IF(I212="Biaya Bahan Baku","Belanja",IF(I212="Biaya Operasional","Belanja",IF(I212="Biaya Insentif Fasilitas","Belanja","")))</f>
        <v/>
      </c>
      <c r="W212">
        <f>ROW()</f>
        <v>212</v>
      </c>
    </row>
    <row r="213">
      <c r="A213">
        <f>ROW()</f>
        <v>213</v>
      </c>
      <c r="K213">
        <f>IF(I213="",0,I213)</f>
        <v>0</v>
      </c>
      <c r="L213">
        <f>IF(H213=0,0,H213)</f>
        <v>0</v>
      </c>
      <c r="M213">
        <f>IF(G213=0,0,G213)</f>
        <v>0</v>
      </c>
      <c r="N213" t="str">
        <f>IF(J213="","",J213)</f>
        <v/>
      </c>
      <c r="O213">
        <f>IF(G213=0,0,G213)</f>
        <v>0</v>
      </c>
      <c r="P213">
        <f>IF(H213=0,0,H213)</f>
        <v>0</v>
      </c>
      <c r="Q213" t="str">
        <f>IF(I213="Biaya Bahan Baku",H213,IF(I213="Biaya Operasional",H213,IF(I213="Biaya Insentif Fasilitas",H213,"")))</f>
        <v/>
      </c>
      <c r="R213" t="str">
        <f>IF(I213="Dana Bantuan Pemerintah",G213,"")</f>
        <v/>
      </c>
      <c r="S213" t="str">
        <f>IF(I213="Dana Bahan Baku","Bahan Baku",IF(I213="Biaya Bahan Baku","Bahan Baku",IF(I213="Dana Operasional","Operasional",IF(I213="Biaya Operasional","Operasional",""))))</f>
        <v/>
      </c>
      <c r="T213" t="str">
        <f>IF(I213="Dana Insentif Fasilitas","Insentif Fasilitas",IF(I213="Biaya Insentif Fasilitas","Insentif Fasilitas",""))</f>
        <v/>
      </c>
      <c r="U213" t="str">
        <f>IF(S213="",T213,S213)</f>
        <v/>
      </c>
      <c r="V213" t="str">
        <f>IF(I213="Biaya Bahan Baku","Belanja",IF(I213="Biaya Operasional","Belanja",IF(I213="Biaya Insentif Fasilitas","Belanja","")))</f>
        <v/>
      </c>
      <c r="W213">
        <f>ROW()</f>
        <v>213</v>
      </c>
    </row>
    <row r="214">
      <c r="A214">
        <f>ROW()</f>
        <v>214</v>
      </c>
      <c r="K214">
        <f>IF(I214="",0,I214)</f>
        <v>0</v>
      </c>
      <c r="L214">
        <f>IF(H214=0,0,H214)</f>
        <v>0</v>
      </c>
      <c r="M214">
        <f>IF(G214=0,0,G214)</f>
        <v>0</v>
      </c>
      <c r="N214" t="str">
        <f>IF(J214="","",J214)</f>
        <v/>
      </c>
      <c r="O214">
        <f>IF(G214=0,0,G214)</f>
        <v>0</v>
      </c>
      <c r="P214">
        <f>IF(H214=0,0,H214)</f>
        <v>0</v>
      </c>
      <c r="Q214" t="str">
        <f>IF(I214="Biaya Bahan Baku",H214,IF(I214="Biaya Operasional",H214,IF(I214="Biaya Insentif Fasilitas",H214,"")))</f>
        <v/>
      </c>
      <c r="R214" t="str">
        <f>IF(I214="Dana Bantuan Pemerintah",G214,"")</f>
        <v/>
      </c>
      <c r="S214" t="str">
        <f>IF(I214="Dana Bahan Baku","Bahan Baku",IF(I214="Biaya Bahan Baku","Bahan Baku",IF(I214="Dana Operasional","Operasional",IF(I214="Biaya Operasional","Operasional",""))))</f>
        <v/>
      </c>
      <c r="T214" t="str">
        <f>IF(I214="Dana Insentif Fasilitas","Insentif Fasilitas",IF(I214="Biaya Insentif Fasilitas","Insentif Fasilitas",""))</f>
        <v/>
      </c>
      <c r="U214" t="str">
        <f>IF(S214="",T214,S214)</f>
        <v/>
      </c>
      <c r="V214" t="str">
        <f>IF(I214="Biaya Bahan Baku","Belanja",IF(I214="Biaya Operasional","Belanja",IF(I214="Biaya Insentif Fasilitas","Belanja","")))</f>
        <v/>
      </c>
      <c r="W214">
        <f>ROW()</f>
        <v>214</v>
      </c>
    </row>
    <row r="215">
      <c r="A215">
        <f>ROW()</f>
        <v>215</v>
      </c>
      <c r="K215">
        <f>IF(I215="",0,I215)</f>
        <v>0</v>
      </c>
      <c r="L215">
        <f>IF(H215=0,0,H215)</f>
        <v>0</v>
      </c>
      <c r="M215">
        <f>IF(G215=0,0,G215)</f>
        <v>0</v>
      </c>
      <c r="N215" t="str">
        <f>IF(J215="","",J215)</f>
        <v/>
      </c>
      <c r="O215">
        <f>IF(G215=0,0,G215)</f>
        <v>0</v>
      </c>
      <c r="P215">
        <f>IF(H215=0,0,H215)</f>
        <v>0</v>
      </c>
      <c r="Q215" t="str">
        <f>IF(I215="Biaya Bahan Baku",H215,IF(I215="Biaya Operasional",H215,IF(I215="Biaya Insentif Fasilitas",H215,"")))</f>
        <v/>
      </c>
      <c r="R215" t="str">
        <f>IF(I215="Dana Bantuan Pemerintah",G215,"")</f>
        <v/>
      </c>
      <c r="S215" t="str">
        <f>IF(I215="Dana Bahan Baku","Bahan Baku",IF(I215="Biaya Bahan Baku","Bahan Baku",IF(I215="Dana Operasional","Operasional",IF(I215="Biaya Operasional","Operasional",""))))</f>
        <v/>
      </c>
      <c r="T215" t="str">
        <f>IF(I215="Dana Insentif Fasilitas","Insentif Fasilitas",IF(I215="Biaya Insentif Fasilitas","Insentif Fasilitas",""))</f>
        <v/>
      </c>
      <c r="U215" t="str">
        <f>IF(S215="",T215,S215)</f>
        <v/>
      </c>
      <c r="V215" t="str">
        <f>IF(I215="Biaya Bahan Baku","Belanja",IF(I215="Biaya Operasional","Belanja",IF(I215="Biaya Insentif Fasilitas","Belanja","")))</f>
        <v/>
      </c>
      <c r="W215">
        <f>ROW()</f>
        <v>215</v>
      </c>
    </row>
    <row r="216">
      <c r="A216">
        <f>ROW()</f>
        <v>216</v>
      </c>
      <c r="K216">
        <f>IF(I216="",0,I216)</f>
        <v>0</v>
      </c>
      <c r="L216">
        <f>IF(H216=0,0,H216)</f>
        <v>0</v>
      </c>
      <c r="M216">
        <f>IF(G216=0,0,G216)</f>
        <v>0</v>
      </c>
      <c r="N216" t="str">
        <f>IF(J216="","",J216)</f>
        <v/>
      </c>
      <c r="O216">
        <f>IF(G216=0,0,G216)</f>
        <v>0</v>
      </c>
      <c r="P216">
        <f>IF(H216=0,0,H216)</f>
        <v>0</v>
      </c>
      <c r="Q216" t="str">
        <f>IF(I216="Biaya Bahan Baku",H216,IF(I216="Biaya Operasional",H216,IF(I216="Biaya Insentif Fasilitas",H216,"")))</f>
        <v/>
      </c>
      <c r="R216" t="str">
        <f>IF(I216="Dana Bantuan Pemerintah",G216,"")</f>
        <v/>
      </c>
      <c r="S216" t="str">
        <f>IF(I216="Dana Bahan Baku","Bahan Baku",IF(I216="Biaya Bahan Baku","Bahan Baku",IF(I216="Dana Operasional","Operasional",IF(I216="Biaya Operasional","Operasional",""))))</f>
        <v/>
      </c>
      <c r="T216" t="str">
        <f>IF(I216="Dana Insentif Fasilitas","Insentif Fasilitas",IF(I216="Biaya Insentif Fasilitas","Insentif Fasilitas",""))</f>
        <v/>
      </c>
      <c r="U216" t="str">
        <f>IF(S216="",T216,S216)</f>
        <v/>
      </c>
      <c r="V216" t="str">
        <f>IF(I216="Biaya Bahan Baku","Belanja",IF(I216="Biaya Operasional","Belanja",IF(I216="Biaya Insentif Fasilitas","Belanja","")))</f>
        <v/>
      </c>
      <c r="W216">
        <f>ROW()</f>
        <v>216</v>
      </c>
    </row>
    <row r="217">
      <c r="A217">
        <f>ROW()</f>
        <v>217</v>
      </c>
      <c r="K217">
        <f>IF(I217="",0,I217)</f>
        <v>0</v>
      </c>
      <c r="L217">
        <f>IF(H217=0,0,H217)</f>
        <v>0</v>
      </c>
      <c r="M217">
        <f>IF(G217=0,0,G217)</f>
        <v>0</v>
      </c>
      <c r="N217" t="str">
        <f>IF(J217="","",J217)</f>
        <v/>
      </c>
      <c r="O217">
        <f>IF(G217=0,0,G217)</f>
        <v>0</v>
      </c>
      <c r="P217">
        <f>IF(H217=0,0,H217)</f>
        <v>0</v>
      </c>
      <c r="Q217" t="str">
        <f>IF(I217="Biaya Bahan Baku",H217,IF(I217="Biaya Operasional",H217,IF(I217="Biaya Insentif Fasilitas",H217,"")))</f>
        <v/>
      </c>
      <c r="R217" t="str">
        <f>IF(I217="Dana Bantuan Pemerintah",G217,"")</f>
        <v/>
      </c>
      <c r="S217" t="str">
        <f>IF(I217="Dana Bahan Baku","Bahan Baku",IF(I217="Biaya Bahan Baku","Bahan Baku",IF(I217="Dana Operasional","Operasional",IF(I217="Biaya Operasional","Operasional",""))))</f>
        <v/>
      </c>
      <c r="T217" t="str">
        <f>IF(I217="Dana Insentif Fasilitas","Insentif Fasilitas",IF(I217="Biaya Insentif Fasilitas","Insentif Fasilitas",""))</f>
        <v/>
      </c>
      <c r="U217" t="str">
        <f>IF(S217="",T217,S217)</f>
        <v/>
      </c>
      <c r="V217" t="str">
        <f>IF(I217="Biaya Bahan Baku","Belanja",IF(I217="Biaya Operasional","Belanja",IF(I217="Biaya Insentif Fasilitas","Belanja","")))</f>
        <v/>
      </c>
      <c r="W217">
        <f>ROW()</f>
        <v>217</v>
      </c>
    </row>
    <row r="218">
      <c r="A218">
        <f>ROW()</f>
        <v>218</v>
      </c>
      <c r="K218">
        <f>IF(I218="",0,I218)</f>
        <v>0</v>
      </c>
      <c r="L218">
        <f>IF(H218=0,0,H218)</f>
        <v>0</v>
      </c>
      <c r="M218">
        <f>IF(G218=0,0,G218)</f>
        <v>0</v>
      </c>
      <c r="N218" t="str">
        <f>IF(J218="","",J218)</f>
        <v/>
      </c>
      <c r="O218">
        <f>IF(G218=0,0,G218)</f>
        <v>0</v>
      </c>
      <c r="P218">
        <f>IF(H218=0,0,H218)</f>
        <v>0</v>
      </c>
      <c r="Q218" t="str">
        <f>IF(I218="Biaya Bahan Baku",H218,IF(I218="Biaya Operasional",H218,IF(I218="Biaya Insentif Fasilitas",H218,"")))</f>
        <v/>
      </c>
      <c r="R218" t="str">
        <f>IF(I218="Dana Bantuan Pemerintah",G218,"")</f>
        <v/>
      </c>
      <c r="S218" t="str">
        <f>IF(I218="Dana Bahan Baku","Bahan Baku",IF(I218="Biaya Bahan Baku","Bahan Baku",IF(I218="Dana Operasional","Operasional",IF(I218="Biaya Operasional","Operasional",""))))</f>
        <v/>
      </c>
      <c r="T218" t="str">
        <f>IF(I218="Dana Insentif Fasilitas","Insentif Fasilitas",IF(I218="Biaya Insentif Fasilitas","Insentif Fasilitas",""))</f>
        <v/>
      </c>
      <c r="U218" t="str">
        <f>IF(S218="",T218,S218)</f>
        <v/>
      </c>
      <c r="V218" t="str">
        <f>IF(I218="Biaya Bahan Baku","Belanja",IF(I218="Biaya Operasional","Belanja",IF(I218="Biaya Insentif Fasilitas","Belanja","")))</f>
        <v/>
      </c>
      <c r="W218">
        <f>ROW()</f>
        <v>218</v>
      </c>
    </row>
    <row r="219">
      <c r="A219">
        <f>ROW()</f>
        <v>219</v>
      </c>
      <c r="K219">
        <f>IF(I219="",0,I219)</f>
        <v>0</v>
      </c>
      <c r="L219">
        <f>IF(H219=0,0,H219)</f>
        <v>0</v>
      </c>
      <c r="M219">
        <f>IF(G219=0,0,G219)</f>
        <v>0</v>
      </c>
      <c r="N219" t="str">
        <f>IF(J219="","",J219)</f>
        <v/>
      </c>
      <c r="O219">
        <f>IF(G219=0,0,G219)</f>
        <v>0</v>
      </c>
      <c r="P219">
        <f>IF(H219=0,0,H219)</f>
        <v>0</v>
      </c>
      <c r="Q219" t="str">
        <f>IF(I219="Biaya Bahan Baku",H219,IF(I219="Biaya Operasional",H219,IF(I219="Biaya Insentif Fasilitas",H219,"")))</f>
        <v/>
      </c>
      <c r="R219" t="str">
        <f>IF(I219="Dana Bantuan Pemerintah",G219,"")</f>
        <v/>
      </c>
      <c r="S219" t="str">
        <f>IF(I219="Dana Bahan Baku","Bahan Baku",IF(I219="Biaya Bahan Baku","Bahan Baku",IF(I219="Dana Operasional","Operasional",IF(I219="Biaya Operasional","Operasional",""))))</f>
        <v/>
      </c>
      <c r="T219" t="str">
        <f>IF(I219="Dana Insentif Fasilitas","Insentif Fasilitas",IF(I219="Biaya Insentif Fasilitas","Insentif Fasilitas",""))</f>
        <v/>
      </c>
      <c r="U219" t="str">
        <f>IF(S219="",T219,S219)</f>
        <v/>
      </c>
      <c r="V219" t="str">
        <f>IF(I219="Biaya Bahan Baku","Belanja",IF(I219="Biaya Operasional","Belanja",IF(I219="Biaya Insentif Fasilitas","Belanja","")))</f>
        <v/>
      </c>
      <c r="W219">
        <f>ROW()</f>
        <v>219</v>
      </c>
    </row>
    <row r="220">
      <c r="A220">
        <f>ROW()</f>
        <v>220</v>
      </c>
      <c r="K220">
        <f>IF(I220="",0,I220)</f>
        <v>0</v>
      </c>
      <c r="L220">
        <f>IF(H220=0,0,H220)</f>
        <v>0</v>
      </c>
      <c r="M220">
        <f>IF(G220=0,0,G220)</f>
        <v>0</v>
      </c>
      <c r="N220" t="str">
        <f>IF(J220="","",J220)</f>
        <v/>
      </c>
      <c r="O220">
        <f>IF(G220=0,0,G220)</f>
        <v>0</v>
      </c>
      <c r="P220">
        <f>IF(H220=0,0,H220)</f>
        <v>0</v>
      </c>
      <c r="Q220" t="str">
        <f>IF(I220="Biaya Bahan Baku",H220,IF(I220="Biaya Operasional",H220,IF(I220="Biaya Insentif Fasilitas",H220,"")))</f>
        <v/>
      </c>
      <c r="R220" t="str">
        <f>IF(I220="Dana Bantuan Pemerintah",G220,"")</f>
        <v/>
      </c>
      <c r="S220" t="str">
        <f>IF(I220="Dana Bahan Baku","Bahan Baku",IF(I220="Biaya Bahan Baku","Bahan Baku",IF(I220="Dana Operasional","Operasional",IF(I220="Biaya Operasional","Operasional",""))))</f>
        <v/>
      </c>
      <c r="T220" t="str">
        <f>IF(I220="Dana Insentif Fasilitas","Insentif Fasilitas",IF(I220="Biaya Insentif Fasilitas","Insentif Fasilitas",""))</f>
        <v/>
      </c>
      <c r="U220" t="str">
        <f>IF(S220="",T220,S220)</f>
        <v/>
      </c>
      <c r="V220" t="str">
        <f>IF(I220="Biaya Bahan Baku","Belanja",IF(I220="Biaya Operasional","Belanja",IF(I220="Biaya Insentif Fasilitas","Belanja","")))</f>
        <v/>
      </c>
      <c r="W220">
        <f>ROW()</f>
        <v>220</v>
      </c>
    </row>
    <row r="221">
      <c r="A221">
        <f>ROW()</f>
        <v>221</v>
      </c>
      <c r="K221">
        <f>IF(I221="",0,I221)</f>
        <v>0</v>
      </c>
      <c r="L221">
        <f>IF(H221=0,0,H221)</f>
        <v>0</v>
      </c>
      <c r="M221">
        <f>IF(G221=0,0,G221)</f>
        <v>0</v>
      </c>
      <c r="N221" t="str">
        <f>IF(J221="","",J221)</f>
        <v/>
      </c>
      <c r="O221">
        <f>IF(G221=0,0,G221)</f>
        <v>0</v>
      </c>
      <c r="P221">
        <f>IF(H221=0,0,H221)</f>
        <v>0</v>
      </c>
      <c r="Q221" t="str">
        <f>IF(I221="Biaya Bahan Baku",H221,IF(I221="Biaya Operasional",H221,IF(I221="Biaya Insentif Fasilitas",H221,"")))</f>
        <v/>
      </c>
      <c r="R221" t="str">
        <f>IF(I221="Dana Bantuan Pemerintah",G221,"")</f>
        <v/>
      </c>
      <c r="S221" t="str">
        <f>IF(I221="Dana Bahan Baku","Bahan Baku",IF(I221="Biaya Bahan Baku","Bahan Baku",IF(I221="Dana Operasional","Operasional",IF(I221="Biaya Operasional","Operasional",""))))</f>
        <v/>
      </c>
      <c r="T221" t="str">
        <f>IF(I221="Dana Insentif Fasilitas","Insentif Fasilitas",IF(I221="Biaya Insentif Fasilitas","Insentif Fasilitas",""))</f>
        <v/>
      </c>
      <c r="U221" t="str">
        <f>IF(S221="",T221,S221)</f>
        <v/>
      </c>
      <c r="V221" t="str">
        <f>IF(I221="Biaya Bahan Baku","Belanja",IF(I221="Biaya Operasional","Belanja",IF(I221="Biaya Insentif Fasilitas","Belanja","")))</f>
        <v/>
      </c>
      <c r="W221">
        <f>ROW()</f>
        <v>221</v>
      </c>
    </row>
    <row r="222">
      <c r="A222">
        <f>ROW()</f>
        <v>222</v>
      </c>
      <c r="K222">
        <f>IF(I222="",0,I222)</f>
        <v>0</v>
      </c>
      <c r="L222">
        <f>IF(H222=0,0,H222)</f>
        <v>0</v>
      </c>
      <c r="M222">
        <f>IF(G222=0,0,G222)</f>
        <v>0</v>
      </c>
      <c r="N222" t="str">
        <f>IF(J222="","",J222)</f>
        <v/>
      </c>
      <c r="O222">
        <f>IF(G222=0,0,G222)</f>
        <v>0</v>
      </c>
      <c r="P222">
        <f>IF(H222=0,0,H222)</f>
        <v>0</v>
      </c>
      <c r="Q222" t="str">
        <f>IF(I222="Biaya Bahan Baku",H222,IF(I222="Biaya Operasional",H222,IF(I222="Biaya Insentif Fasilitas",H222,"")))</f>
        <v/>
      </c>
      <c r="R222" t="str">
        <f>IF(I222="Dana Bantuan Pemerintah",G222,"")</f>
        <v/>
      </c>
      <c r="S222" t="str">
        <f>IF(I222="Dana Bahan Baku","Bahan Baku",IF(I222="Biaya Bahan Baku","Bahan Baku",IF(I222="Dana Operasional","Operasional",IF(I222="Biaya Operasional","Operasional",""))))</f>
        <v/>
      </c>
      <c r="T222" t="str">
        <f>IF(I222="Dana Insentif Fasilitas","Insentif Fasilitas",IF(I222="Biaya Insentif Fasilitas","Insentif Fasilitas",""))</f>
        <v/>
      </c>
      <c r="U222" t="str">
        <f>IF(S222="",T222,S222)</f>
        <v/>
      </c>
      <c r="V222" t="str">
        <f>IF(I222="Biaya Bahan Baku","Belanja",IF(I222="Biaya Operasional","Belanja",IF(I222="Biaya Insentif Fasilitas","Belanja","")))</f>
        <v/>
      </c>
      <c r="W222">
        <f>ROW()</f>
        <v>222</v>
      </c>
    </row>
    <row r="223">
      <c r="A223">
        <f>ROW()</f>
        <v>223</v>
      </c>
      <c r="K223">
        <f>IF(I223="",0,I223)</f>
        <v>0</v>
      </c>
      <c r="L223">
        <f>IF(H223=0,0,H223)</f>
        <v>0</v>
      </c>
      <c r="M223">
        <f>IF(G223=0,0,G223)</f>
        <v>0</v>
      </c>
      <c r="N223" t="str">
        <f>IF(J223="","",J223)</f>
        <v/>
      </c>
      <c r="O223">
        <f>IF(G223=0,0,G223)</f>
        <v>0</v>
      </c>
      <c r="P223">
        <f>IF(H223=0,0,H223)</f>
        <v>0</v>
      </c>
      <c r="Q223" t="str">
        <f>IF(I223="Biaya Bahan Baku",H223,IF(I223="Biaya Operasional",H223,IF(I223="Biaya Insentif Fasilitas",H223,"")))</f>
        <v/>
      </c>
      <c r="R223" t="str">
        <f>IF(I223="Dana Bantuan Pemerintah",G223,"")</f>
        <v/>
      </c>
      <c r="S223" t="str">
        <f>IF(I223="Dana Bahan Baku","Bahan Baku",IF(I223="Biaya Bahan Baku","Bahan Baku",IF(I223="Dana Operasional","Operasional",IF(I223="Biaya Operasional","Operasional",""))))</f>
        <v/>
      </c>
      <c r="T223" t="str">
        <f>IF(I223="Dana Insentif Fasilitas","Insentif Fasilitas",IF(I223="Biaya Insentif Fasilitas","Insentif Fasilitas",""))</f>
        <v/>
      </c>
      <c r="U223" t="str">
        <f>IF(S223="",T223,S223)</f>
        <v/>
      </c>
      <c r="V223" t="str">
        <f>IF(I223="Biaya Bahan Baku","Belanja",IF(I223="Biaya Operasional","Belanja",IF(I223="Biaya Insentif Fasilitas","Belanja","")))</f>
        <v/>
      </c>
      <c r="W223">
        <f>ROW()</f>
        <v>223</v>
      </c>
    </row>
    <row r="224">
      <c r="A224">
        <f>ROW()</f>
        <v>224</v>
      </c>
      <c r="K224">
        <f>IF(I224="",0,I224)</f>
        <v>0</v>
      </c>
      <c r="L224">
        <f>IF(H224=0,0,H224)</f>
        <v>0</v>
      </c>
      <c r="M224">
        <f>IF(G224=0,0,G224)</f>
        <v>0</v>
      </c>
      <c r="N224" t="str">
        <f>IF(J224="","",J224)</f>
        <v/>
      </c>
      <c r="O224">
        <f>IF(G224=0,0,G224)</f>
        <v>0</v>
      </c>
      <c r="P224">
        <f>IF(H224=0,0,H224)</f>
        <v>0</v>
      </c>
      <c r="Q224" t="str">
        <f>IF(I224="Biaya Bahan Baku",H224,IF(I224="Biaya Operasional",H224,IF(I224="Biaya Insentif Fasilitas",H224,"")))</f>
        <v/>
      </c>
      <c r="R224" t="str">
        <f>IF(I224="Dana Bantuan Pemerintah",G224,"")</f>
        <v/>
      </c>
      <c r="S224" t="str">
        <f>IF(I224="Dana Bahan Baku","Bahan Baku",IF(I224="Biaya Bahan Baku","Bahan Baku",IF(I224="Dana Operasional","Operasional",IF(I224="Biaya Operasional","Operasional",""))))</f>
        <v/>
      </c>
      <c r="T224" t="str">
        <f>IF(I224="Dana Insentif Fasilitas","Insentif Fasilitas",IF(I224="Biaya Insentif Fasilitas","Insentif Fasilitas",""))</f>
        <v/>
      </c>
      <c r="U224" t="str">
        <f>IF(S224="",T224,S224)</f>
        <v/>
      </c>
      <c r="V224" t="str">
        <f>IF(I224="Biaya Bahan Baku","Belanja",IF(I224="Biaya Operasional","Belanja",IF(I224="Biaya Insentif Fasilitas","Belanja","")))</f>
        <v/>
      </c>
      <c r="W224">
        <f>ROW()</f>
        <v>224</v>
      </c>
    </row>
    <row r="225">
      <c r="A225">
        <f>ROW()</f>
        <v>225</v>
      </c>
      <c r="K225">
        <f>IF(I225="",0,I225)</f>
        <v>0</v>
      </c>
      <c r="L225">
        <f>IF(H225=0,0,H225)</f>
        <v>0</v>
      </c>
      <c r="M225">
        <f>IF(G225=0,0,G225)</f>
        <v>0</v>
      </c>
      <c r="N225" t="str">
        <f>IF(J225="","",J225)</f>
        <v/>
      </c>
      <c r="O225">
        <f>IF(G225=0,0,G225)</f>
        <v>0</v>
      </c>
      <c r="P225">
        <f>IF(H225=0,0,H225)</f>
        <v>0</v>
      </c>
      <c r="Q225" t="str">
        <f>IF(I225="Biaya Bahan Baku",H225,IF(I225="Biaya Operasional",H225,IF(I225="Biaya Insentif Fasilitas",H225,"")))</f>
        <v/>
      </c>
      <c r="R225" t="str">
        <f>IF(I225="Dana Bantuan Pemerintah",G225,"")</f>
        <v/>
      </c>
      <c r="S225" t="str">
        <f>IF(I225="Dana Bahan Baku","Bahan Baku",IF(I225="Biaya Bahan Baku","Bahan Baku",IF(I225="Dana Operasional","Operasional",IF(I225="Biaya Operasional","Operasional",""))))</f>
        <v/>
      </c>
      <c r="T225" t="str">
        <f>IF(I225="Dana Insentif Fasilitas","Insentif Fasilitas",IF(I225="Biaya Insentif Fasilitas","Insentif Fasilitas",""))</f>
        <v/>
      </c>
      <c r="U225" t="str">
        <f>IF(S225="",T225,S225)</f>
        <v/>
      </c>
      <c r="V225" t="str">
        <f>IF(I225="Biaya Bahan Baku","Belanja",IF(I225="Biaya Operasional","Belanja",IF(I225="Biaya Insentif Fasilitas","Belanja","")))</f>
        <v/>
      </c>
      <c r="W225">
        <f>ROW()</f>
        <v>225</v>
      </c>
    </row>
    <row r="226">
      <c r="A226">
        <f>ROW()</f>
        <v>226</v>
      </c>
      <c r="K226">
        <f>IF(I226="",0,I226)</f>
        <v>0</v>
      </c>
      <c r="L226">
        <f>IF(H226=0,0,H226)</f>
        <v>0</v>
      </c>
      <c r="M226">
        <f>IF(G226=0,0,G226)</f>
        <v>0</v>
      </c>
      <c r="N226" t="str">
        <f>IF(J226="","",J226)</f>
        <v/>
      </c>
      <c r="O226">
        <f>IF(G226=0,0,G226)</f>
        <v>0</v>
      </c>
      <c r="P226">
        <f>IF(H226=0,0,H226)</f>
        <v>0</v>
      </c>
      <c r="Q226" t="str">
        <f>IF(I226="Biaya Bahan Baku",H226,IF(I226="Biaya Operasional",H226,IF(I226="Biaya Insentif Fasilitas",H226,"")))</f>
        <v/>
      </c>
      <c r="R226" t="str">
        <f>IF(I226="Dana Bantuan Pemerintah",G226,"")</f>
        <v/>
      </c>
      <c r="S226" t="str">
        <f>IF(I226="Dana Bahan Baku","Bahan Baku",IF(I226="Biaya Bahan Baku","Bahan Baku",IF(I226="Dana Operasional","Operasional",IF(I226="Biaya Operasional","Operasional",""))))</f>
        <v/>
      </c>
      <c r="T226" t="str">
        <f>IF(I226="Dana Insentif Fasilitas","Insentif Fasilitas",IF(I226="Biaya Insentif Fasilitas","Insentif Fasilitas",""))</f>
        <v/>
      </c>
      <c r="U226" t="str">
        <f>IF(S226="",T226,S226)</f>
        <v/>
      </c>
      <c r="V226" t="str">
        <f>IF(I226="Biaya Bahan Baku","Belanja",IF(I226="Biaya Operasional","Belanja",IF(I226="Biaya Insentif Fasilitas","Belanja","")))</f>
        <v/>
      </c>
      <c r="W226">
        <f>ROW()</f>
        <v>226</v>
      </c>
    </row>
    <row r="227">
      <c r="A227">
        <f>ROW()</f>
        <v>227</v>
      </c>
      <c r="K227">
        <f>IF(I227="",0,I227)</f>
        <v>0</v>
      </c>
      <c r="L227">
        <f>IF(H227=0,0,H227)</f>
        <v>0</v>
      </c>
      <c r="M227">
        <f>IF(G227=0,0,G227)</f>
        <v>0</v>
      </c>
      <c r="N227" t="str">
        <f>IF(J227="","",J227)</f>
        <v/>
      </c>
      <c r="O227">
        <f>IF(G227=0,0,G227)</f>
        <v>0</v>
      </c>
      <c r="P227">
        <f>IF(H227=0,0,H227)</f>
        <v>0</v>
      </c>
      <c r="Q227" t="str">
        <f>IF(I227="Biaya Bahan Baku",H227,IF(I227="Biaya Operasional",H227,IF(I227="Biaya Insentif Fasilitas",H227,"")))</f>
        <v/>
      </c>
      <c r="R227" t="str">
        <f>IF(I227="Dana Bantuan Pemerintah",G227,"")</f>
        <v/>
      </c>
      <c r="S227" t="str">
        <f>IF(I227="Dana Bahan Baku","Bahan Baku",IF(I227="Biaya Bahan Baku","Bahan Baku",IF(I227="Dana Operasional","Operasional",IF(I227="Biaya Operasional","Operasional",""))))</f>
        <v/>
      </c>
      <c r="T227" t="str">
        <f>IF(I227="Dana Insentif Fasilitas","Insentif Fasilitas",IF(I227="Biaya Insentif Fasilitas","Insentif Fasilitas",""))</f>
        <v/>
      </c>
      <c r="U227" t="str">
        <f>IF(S227="",T227,S227)</f>
        <v/>
      </c>
      <c r="V227" t="str">
        <f>IF(I227="Biaya Bahan Baku","Belanja",IF(I227="Biaya Operasional","Belanja",IF(I227="Biaya Insentif Fasilitas","Belanja","")))</f>
        <v/>
      </c>
      <c r="W227">
        <f>ROW()</f>
        <v>227</v>
      </c>
    </row>
    <row r="228">
      <c r="A228">
        <f>ROW()</f>
        <v>228</v>
      </c>
      <c r="K228">
        <f>IF(I228="",0,I228)</f>
        <v>0</v>
      </c>
      <c r="L228">
        <f>IF(H228=0,0,H228)</f>
        <v>0</v>
      </c>
      <c r="M228">
        <f>IF(G228=0,0,G228)</f>
        <v>0</v>
      </c>
      <c r="N228" t="str">
        <f>IF(J228="","",J228)</f>
        <v/>
      </c>
      <c r="O228">
        <f>IF(G228=0,0,G228)</f>
        <v>0</v>
      </c>
      <c r="P228">
        <f>IF(H228=0,0,H228)</f>
        <v>0</v>
      </c>
      <c r="Q228" t="str">
        <f>IF(I228="Biaya Bahan Baku",H228,IF(I228="Biaya Operasional",H228,IF(I228="Biaya Insentif Fasilitas",H228,"")))</f>
        <v/>
      </c>
      <c r="R228" t="str">
        <f>IF(I228="Dana Bantuan Pemerintah",G228,"")</f>
        <v/>
      </c>
      <c r="S228" t="str">
        <f>IF(I228="Dana Bahan Baku","Bahan Baku",IF(I228="Biaya Bahan Baku","Bahan Baku",IF(I228="Dana Operasional","Operasional",IF(I228="Biaya Operasional","Operasional",""))))</f>
        <v/>
      </c>
      <c r="T228" t="str">
        <f>IF(I228="Dana Insentif Fasilitas","Insentif Fasilitas",IF(I228="Biaya Insentif Fasilitas","Insentif Fasilitas",""))</f>
        <v/>
      </c>
      <c r="U228" t="str">
        <f>IF(S228="",T228,S228)</f>
        <v/>
      </c>
      <c r="V228" t="str">
        <f>IF(I228="Biaya Bahan Baku","Belanja",IF(I228="Biaya Operasional","Belanja",IF(I228="Biaya Insentif Fasilitas","Belanja","")))</f>
        <v/>
      </c>
      <c r="W228">
        <f>ROW()</f>
        <v>228</v>
      </c>
    </row>
    <row r="229">
      <c r="A229">
        <f>ROW()</f>
        <v>229</v>
      </c>
      <c r="K229">
        <f>IF(I229="",0,I229)</f>
        <v>0</v>
      </c>
      <c r="L229">
        <f>IF(H229=0,0,H229)</f>
        <v>0</v>
      </c>
      <c r="M229">
        <f>IF(G229=0,0,G229)</f>
        <v>0</v>
      </c>
      <c r="N229" t="str">
        <f>IF(J229="","",J229)</f>
        <v/>
      </c>
      <c r="O229">
        <f>IF(G229=0,0,G229)</f>
        <v>0</v>
      </c>
      <c r="P229">
        <f>IF(H229=0,0,H229)</f>
        <v>0</v>
      </c>
      <c r="Q229" t="str">
        <f>IF(I229="Biaya Bahan Baku",H229,IF(I229="Biaya Operasional",H229,IF(I229="Biaya Insentif Fasilitas",H229,"")))</f>
        <v/>
      </c>
      <c r="R229" t="str">
        <f>IF(I229="Dana Bantuan Pemerintah",G229,"")</f>
        <v/>
      </c>
      <c r="S229" t="str">
        <f>IF(I229="Dana Bahan Baku","Bahan Baku",IF(I229="Biaya Bahan Baku","Bahan Baku",IF(I229="Dana Operasional","Operasional",IF(I229="Biaya Operasional","Operasional",""))))</f>
        <v/>
      </c>
      <c r="T229" t="str">
        <f>IF(I229="Dana Insentif Fasilitas","Insentif Fasilitas",IF(I229="Biaya Insentif Fasilitas","Insentif Fasilitas",""))</f>
        <v/>
      </c>
      <c r="U229" t="str">
        <f>IF(S229="",T229,S229)</f>
        <v/>
      </c>
      <c r="V229" t="str">
        <f>IF(I229="Biaya Bahan Baku","Belanja",IF(I229="Biaya Operasional","Belanja",IF(I229="Biaya Insentif Fasilitas","Belanja","")))</f>
        <v/>
      </c>
      <c r="W229">
        <f>ROW()</f>
        <v>229</v>
      </c>
    </row>
    <row r="230">
      <c r="A230">
        <f>ROW()</f>
        <v>230</v>
      </c>
      <c r="K230">
        <f>IF(I230="",0,I230)</f>
        <v>0</v>
      </c>
      <c r="L230">
        <f>IF(H230=0,0,H230)</f>
        <v>0</v>
      </c>
      <c r="M230">
        <f>IF(G230=0,0,G230)</f>
        <v>0</v>
      </c>
      <c r="N230" t="str">
        <f>IF(J230="","",J230)</f>
        <v/>
      </c>
      <c r="O230">
        <f>IF(G230=0,0,G230)</f>
        <v>0</v>
      </c>
      <c r="P230">
        <f>IF(H230=0,0,H230)</f>
        <v>0</v>
      </c>
      <c r="Q230" t="str">
        <f>IF(I230="Biaya Bahan Baku",H230,IF(I230="Biaya Operasional",H230,IF(I230="Biaya Insentif Fasilitas",H230,"")))</f>
        <v/>
      </c>
      <c r="R230" t="str">
        <f>IF(I230="Dana Bantuan Pemerintah",G230,"")</f>
        <v/>
      </c>
      <c r="S230" t="str">
        <f>IF(I230="Dana Bahan Baku","Bahan Baku",IF(I230="Biaya Bahan Baku","Bahan Baku",IF(I230="Dana Operasional","Operasional",IF(I230="Biaya Operasional","Operasional",""))))</f>
        <v/>
      </c>
      <c r="T230" t="str">
        <f>IF(I230="Dana Insentif Fasilitas","Insentif Fasilitas",IF(I230="Biaya Insentif Fasilitas","Insentif Fasilitas",""))</f>
        <v/>
      </c>
      <c r="U230" t="str">
        <f>IF(S230="",T230,S230)</f>
        <v/>
      </c>
      <c r="V230" t="str">
        <f>IF(I230="Biaya Bahan Baku","Belanja",IF(I230="Biaya Operasional","Belanja",IF(I230="Biaya Insentif Fasilitas","Belanja","")))</f>
        <v/>
      </c>
      <c r="W230">
        <f>ROW()</f>
        <v>230</v>
      </c>
    </row>
    <row r="231">
      <c r="A231">
        <f>ROW()</f>
        <v>231</v>
      </c>
      <c r="K231">
        <f>IF(I231="",0,I231)</f>
        <v>0</v>
      </c>
      <c r="L231">
        <f>IF(H231=0,0,H231)</f>
        <v>0</v>
      </c>
      <c r="M231">
        <f>IF(G231=0,0,G231)</f>
        <v>0</v>
      </c>
      <c r="N231" t="str">
        <f>IF(J231="","",J231)</f>
        <v/>
      </c>
      <c r="O231">
        <f>IF(G231=0,0,G231)</f>
        <v>0</v>
      </c>
      <c r="P231">
        <f>IF(H231=0,0,H231)</f>
        <v>0</v>
      </c>
      <c r="Q231" t="str">
        <f>IF(I231="Biaya Bahan Baku",H231,IF(I231="Biaya Operasional",H231,IF(I231="Biaya Insentif Fasilitas",H231,"")))</f>
        <v/>
      </c>
      <c r="R231" t="str">
        <f>IF(I231="Dana Bantuan Pemerintah",G231,"")</f>
        <v/>
      </c>
      <c r="S231" t="str">
        <f>IF(I231="Dana Bahan Baku","Bahan Baku",IF(I231="Biaya Bahan Baku","Bahan Baku",IF(I231="Dana Operasional","Operasional",IF(I231="Biaya Operasional","Operasional",""))))</f>
        <v/>
      </c>
      <c r="T231" t="str">
        <f>IF(I231="Dana Insentif Fasilitas","Insentif Fasilitas",IF(I231="Biaya Insentif Fasilitas","Insentif Fasilitas",""))</f>
        <v/>
      </c>
      <c r="U231" t="str">
        <f>IF(S231="",T231,S231)</f>
        <v/>
      </c>
      <c r="V231" t="str">
        <f>IF(I231="Biaya Bahan Baku","Belanja",IF(I231="Biaya Operasional","Belanja",IF(I231="Biaya Insentif Fasilitas","Belanja","")))</f>
        <v/>
      </c>
      <c r="W231">
        <f>ROW()</f>
        <v>231</v>
      </c>
    </row>
    <row r="232">
      <c r="A232">
        <f>ROW()</f>
        <v>232</v>
      </c>
      <c r="K232">
        <f>IF(I232="",0,I232)</f>
        <v>0</v>
      </c>
      <c r="L232">
        <f>IF(H232=0,0,H232)</f>
        <v>0</v>
      </c>
      <c r="M232">
        <f>IF(G232=0,0,G232)</f>
        <v>0</v>
      </c>
      <c r="N232" t="str">
        <f>IF(J232="","",J232)</f>
        <v/>
      </c>
      <c r="O232">
        <f>IF(G232=0,0,G232)</f>
        <v>0</v>
      </c>
      <c r="P232">
        <f>IF(H232=0,0,H232)</f>
        <v>0</v>
      </c>
      <c r="Q232" t="str">
        <f>IF(I232="Biaya Bahan Baku",H232,IF(I232="Biaya Operasional",H232,IF(I232="Biaya Insentif Fasilitas",H232,"")))</f>
        <v/>
      </c>
      <c r="R232" t="str">
        <f>IF(I232="Dana Bantuan Pemerintah",G232,"")</f>
        <v/>
      </c>
      <c r="S232" t="str">
        <f>IF(I232="Dana Bahan Baku","Bahan Baku",IF(I232="Biaya Bahan Baku","Bahan Baku",IF(I232="Dana Operasional","Operasional",IF(I232="Biaya Operasional","Operasional",""))))</f>
        <v/>
      </c>
      <c r="T232" t="str">
        <f>IF(I232="Dana Insentif Fasilitas","Insentif Fasilitas",IF(I232="Biaya Insentif Fasilitas","Insentif Fasilitas",""))</f>
        <v/>
      </c>
      <c r="U232" t="str">
        <f>IF(S232="",T232,S232)</f>
        <v/>
      </c>
      <c r="V232" t="str">
        <f>IF(I232="Biaya Bahan Baku","Belanja",IF(I232="Biaya Operasional","Belanja",IF(I232="Biaya Insentif Fasilitas","Belanja","")))</f>
        <v/>
      </c>
      <c r="W232">
        <f>ROW()</f>
        <v>232</v>
      </c>
    </row>
    <row r="233">
      <c r="A233">
        <f>ROW()</f>
        <v>233</v>
      </c>
      <c r="K233">
        <f>IF(I233="",0,I233)</f>
        <v>0</v>
      </c>
      <c r="L233">
        <f>IF(H233=0,0,H233)</f>
        <v>0</v>
      </c>
      <c r="M233">
        <f>IF(G233=0,0,G233)</f>
        <v>0</v>
      </c>
      <c r="N233" t="str">
        <f>IF(J233="","",J233)</f>
        <v/>
      </c>
      <c r="O233">
        <f>IF(G233=0,0,G233)</f>
        <v>0</v>
      </c>
      <c r="P233">
        <f>IF(H233=0,0,H233)</f>
        <v>0</v>
      </c>
      <c r="Q233" t="str">
        <f>IF(I233="Biaya Bahan Baku",H233,IF(I233="Biaya Operasional",H233,IF(I233="Biaya Insentif Fasilitas",H233,"")))</f>
        <v/>
      </c>
      <c r="R233" t="str">
        <f>IF(I233="Dana Bantuan Pemerintah",G233,"")</f>
        <v/>
      </c>
      <c r="S233" t="str">
        <f>IF(I233="Dana Bahan Baku","Bahan Baku",IF(I233="Biaya Bahan Baku","Bahan Baku",IF(I233="Dana Operasional","Operasional",IF(I233="Biaya Operasional","Operasional",""))))</f>
        <v/>
      </c>
      <c r="T233" t="str">
        <f>IF(I233="Dana Insentif Fasilitas","Insentif Fasilitas",IF(I233="Biaya Insentif Fasilitas","Insentif Fasilitas",""))</f>
        <v/>
      </c>
      <c r="U233" t="str">
        <f>IF(S233="",T233,S233)</f>
        <v/>
      </c>
      <c r="V233" t="str">
        <f>IF(I233="Biaya Bahan Baku","Belanja",IF(I233="Biaya Operasional","Belanja",IF(I233="Biaya Insentif Fasilitas","Belanja","")))</f>
        <v/>
      </c>
      <c r="W233">
        <f>ROW()</f>
        <v>233</v>
      </c>
    </row>
    <row r="234">
      <c r="A234">
        <f>ROW()</f>
        <v>234</v>
      </c>
      <c r="K234">
        <f>IF(I234="",0,I234)</f>
        <v>0</v>
      </c>
      <c r="L234">
        <f>IF(H234=0,0,H234)</f>
        <v>0</v>
      </c>
      <c r="M234">
        <f>IF(G234=0,0,G234)</f>
        <v>0</v>
      </c>
      <c r="N234" t="str">
        <f>IF(J234="","",J234)</f>
        <v/>
      </c>
      <c r="O234">
        <f>IF(G234=0,0,G234)</f>
        <v>0</v>
      </c>
      <c r="P234">
        <f>IF(H234=0,0,H234)</f>
        <v>0</v>
      </c>
      <c r="Q234" t="str">
        <f>IF(I234="Biaya Bahan Baku",H234,IF(I234="Biaya Operasional",H234,IF(I234="Biaya Insentif Fasilitas",H234,"")))</f>
        <v/>
      </c>
      <c r="R234" t="str">
        <f>IF(I234="Dana Bantuan Pemerintah",G234,"")</f>
        <v/>
      </c>
      <c r="S234" t="str">
        <f>IF(I234="Dana Bahan Baku","Bahan Baku",IF(I234="Biaya Bahan Baku","Bahan Baku",IF(I234="Dana Operasional","Operasional",IF(I234="Biaya Operasional","Operasional",""))))</f>
        <v/>
      </c>
      <c r="T234" t="str">
        <f>IF(I234="Dana Insentif Fasilitas","Insentif Fasilitas",IF(I234="Biaya Insentif Fasilitas","Insentif Fasilitas",""))</f>
        <v/>
      </c>
      <c r="U234" t="str">
        <f>IF(S234="",T234,S234)</f>
        <v/>
      </c>
      <c r="V234" t="str">
        <f>IF(I234="Biaya Bahan Baku","Belanja",IF(I234="Biaya Operasional","Belanja",IF(I234="Biaya Insentif Fasilitas","Belanja","")))</f>
        <v/>
      </c>
      <c r="W234">
        <f>ROW()</f>
        <v>234</v>
      </c>
    </row>
    <row r="235">
      <c r="A235">
        <f>ROW()</f>
        <v>235</v>
      </c>
      <c r="K235">
        <f>IF(I235="",0,I235)</f>
        <v>0</v>
      </c>
      <c r="L235">
        <f>IF(H235=0,0,H235)</f>
        <v>0</v>
      </c>
      <c r="M235">
        <f>IF(G235=0,0,G235)</f>
        <v>0</v>
      </c>
      <c r="N235" t="str">
        <f>IF(J235="","",J235)</f>
        <v/>
      </c>
      <c r="O235">
        <f>IF(G235=0,0,G235)</f>
        <v>0</v>
      </c>
      <c r="P235">
        <f>IF(H235=0,0,H235)</f>
        <v>0</v>
      </c>
      <c r="Q235" t="str">
        <f>IF(I235="Biaya Bahan Baku",H235,IF(I235="Biaya Operasional",H235,IF(I235="Biaya Insentif Fasilitas",H235,"")))</f>
        <v/>
      </c>
      <c r="R235" t="str">
        <f>IF(I235="Dana Bantuan Pemerintah",G235,"")</f>
        <v/>
      </c>
      <c r="S235" t="str">
        <f>IF(I235="Dana Bahan Baku","Bahan Baku",IF(I235="Biaya Bahan Baku","Bahan Baku",IF(I235="Dana Operasional","Operasional",IF(I235="Biaya Operasional","Operasional",""))))</f>
        <v/>
      </c>
      <c r="T235" t="str">
        <f>IF(I235="Dana Insentif Fasilitas","Insentif Fasilitas",IF(I235="Biaya Insentif Fasilitas","Insentif Fasilitas",""))</f>
        <v/>
      </c>
      <c r="U235" t="str">
        <f>IF(S235="",T235,S235)</f>
        <v/>
      </c>
      <c r="V235" t="str">
        <f>IF(I235="Biaya Bahan Baku","Belanja",IF(I235="Biaya Operasional","Belanja",IF(I235="Biaya Insentif Fasilitas","Belanja","")))</f>
        <v/>
      </c>
      <c r="W235">
        <f>ROW()</f>
        <v>235</v>
      </c>
    </row>
    <row r="236">
      <c r="A236">
        <f>ROW()</f>
        <v>236</v>
      </c>
      <c r="K236">
        <f>IF(I236="",0,I236)</f>
        <v>0</v>
      </c>
      <c r="L236">
        <f>IF(H236=0,0,H236)</f>
        <v>0</v>
      </c>
      <c r="M236">
        <f>IF(G236=0,0,G236)</f>
        <v>0</v>
      </c>
      <c r="N236" t="str">
        <f>IF(J236="","",J236)</f>
        <v/>
      </c>
      <c r="O236">
        <f>IF(G236=0,0,G236)</f>
        <v>0</v>
      </c>
      <c r="P236">
        <f>IF(H236=0,0,H236)</f>
        <v>0</v>
      </c>
      <c r="Q236" t="str">
        <f>IF(I236="Biaya Bahan Baku",H236,IF(I236="Biaya Operasional",H236,IF(I236="Biaya Insentif Fasilitas",H236,"")))</f>
        <v/>
      </c>
      <c r="R236" t="str">
        <f>IF(I236="Dana Bantuan Pemerintah",G236,"")</f>
        <v/>
      </c>
      <c r="S236" t="str">
        <f>IF(I236="Dana Bahan Baku","Bahan Baku",IF(I236="Biaya Bahan Baku","Bahan Baku",IF(I236="Dana Operasional","Operasional",IF(I236="Biaya Operasional","Operasional",""))))</f>
        <v/>
      </c>
      <c r="T236" t="str">
        <f>IF(I236="Dana Insentif Fasilitas","Insentif Fasilitas",IF(I236="Biaya Insentif Fasilitas","Insentif Fasilitas",""))</f>
        <v/>
      </c>
      <c r="U236" t="str">
        <f>IF(S236="",T236,S236)</f>
        <v/>
      </c>
      <c r="V236" t="str">
        <f>IF(I236="Biaya Bahan Baku","Belanja",IF(I236="Biaya Operasional","Belanja",IF(I236="Biaya Insentif Fasilitas","Belanja","")))</f>
        <v/>
      </c>
      <c r="W236">
        <f>ROW()</f>
        <v>236</v>
      </c>
    </row>
    <row r="237">
      <c r="A237">
        <f>ROW()</f>
        <v>237</v>
      </c>
      <c r="K237">
        <f>IF(I237="",0,I237)</f>
        <v>0</v>
      </c>
      <c r="L237">
        <f>IF(H237=0,0,H237)</f>
        <v>0</v>
      </c>
      <c r="M237">
        <f>IF(G237=0,0,G237)</f>
        <v>0</v>
      </c>
      <c r="N237" t="str">
        <f>IF(J237="","",J237)</f>
        <v/>
      </c>
      <c r="O237">
        <f>IF(G237=0,0,G237)</f>
        <v>0</v>
      </c>
      <c r="P237">
        <f>IF(H237=0,0,H237)</f>
        <v>0</v>
      </c>
      <c r="Q237" t="str">
        <f>IF(I237="Biaya Bahan Baku",H237,IF(I237="Biaya Operasional",H237,IF(I237="Biaya Insentif Fasilitas",H237,"")))</f>
        <v/>
      </c>
      <c r="R237" t="str">
        <f>IF(I237="Dana Bantuan Pemerintah",G237,"")</f>
        <v/>
      </c>
      <c r="S237" t="str">
        <f>IF(I237="Dana Bahan Baku","Bahan Baku",IF(I237="Biaya Bahan Baku","Bahan Baku",IF(I237="Dana Operasional","Operasional",IF(I237="Biaya Operasional","Operasional",""))))</f>
        <v/>
      </c>
      <c r="T237" t="str">
        <f>IF(I237="Dana Insentif Fasilitas","Insentif Fasilitas",IF(I237="Biaya Insentif Fasilitas","Insentif Fasilitas",""))</f>
        <v/>
      </c>
      <c r="U237" t="str">
        <f>IF(S237="",T237,S237)</f>
        <v/>
      </c>
      <c r="V237" t="str">
        <f>IF(I237="Biaya Bahan Baku","Belanja",IF(I237="Biaya Operasional","Belanja",IF(I237="Biaya Insentif Fasilitas","Belanja","")))</f>
        <v/>
      </c>
      <c r="W237">
        <f>ROW()</f>
        <v>237</v>
      </c>
    </row>
    <row r="238">
      <c r="A238">
        <f>ROW()</f>
        <v>238</v>
      </c>
      <c r="K238">
        <f>IF(I238="",0,I238)</f>
        <v>0</v>
      </c>
      <c r="L238">
        <f>IF(H238=0,0,H238)</f>
        <v>0</v>
      </c>
      <c r="M238">
        <f>IF(G238=0,0,G238)</f>
        <v>0</v>
      </c>
      <c r="N238" t="str">
        <f>IF(J238="","",J238)</f>
        <v/>
      </c>
      <c r="O238">
        <f>IF(G238=0,0,G238)</f>
        <v>0</v>
      </c>
      <c r="P238">
        <f>IF(H238=0,0,H238)</f>
        <v>0</v>
      </c>
      <c r="Q238" t="str">
        <f>IF(I238="Biaya Bahan Baku",H238,IF(I238="Biaya Operasional",H238,IF(I238="Biaya Insentif Fasilitas",H238,"")))</f>
        <v/>
      </c>
      <c r="R238" t="str">
        <f>IF(I238="Dana Bantuan Pemerintah",G238,"")</f>
        <v/>
      </c>
      <c r="S238" t="str">
        <f>IF(I238="Dana Bahan Baku","Bahan Baku",IF(I238="Biaya Bahan Baku","Bahan Baku",IF(I238="Dana Operasional","Operasional",IF(I238="Biaya Operasional","Operasional",""))))</f>
        <v/>
      </c>
      <c r="T238" t="str">
        <f>IF(I238="Dana Insentif Fasilitas","Insentif Fasilitas",IF(I238="Biaya Insentif Fasilitas","Insentif Fasilitas",""))</f>
        <v/>
      </c>
      <c r="U238" t="str">
        <f>IF(S238="",T238,S238)</f>
        <v/>
      </c>
      <c r="V238" t="str">
        <f>IF(I238="Biaya Bahan Baku","Belanja",IF(I238="Biaya Operasional","Belanja",IF(I238="Biaya Insentif Fasilitas","Belanja","")))</f>
        <v/>
      </c>
      <c r="W238">
        <f>ROW()</f>
        <v>238</v>
      </c>
    </row>
    <row r="239">
      <c r="A239">
        <f>ROW()</f>
        <v>239</v>
      </c>
      <c r="K239">
        <f>IF(I239="",0,I239)</f>
        <v>0</v>
      </c>
      <c r="L239">
        <f>IF(H239=0,0,H239)</f>
        <v>0</v>
      </c>
      <c r="M239">
        <f>IF(G239=0,0,G239)</f>
        <v>0</v>
      </c>
      <c r="N239" t="str">
        <f>IF(J239="","",J239)</f>
        <v/>
      </c>
      <c r="O239">
        <f>IF(G239=0,0,G239)</f>
        <v>0</v>
      </c>
      <c r="P239">
        <f>IF(H239=0,0,H239)</f>
        <v>0</v>
      </c>
      <c r="Q239" t="str">
        <f>IF(I239="Biaya Bahan Baku",H239,IF(I239="Biaya Operasional",H239,IF(I239="Biaya Insentif Fasilitas",H239,"")))</f>
        <v/>
      </c>
      <c r="R239" t="str">
        <f>IF(I239="Dana Bantuan Pemerintah",G239,"")</f>
        <v/>
      </c>
      <c r="S239" t="str">
        <f>IF(I239="Dana Bahan Baku","Bahan Baku",IF(I239="Biaya Bahan Baku","Bahan Baku",IF(I239="Dana Operasional","Operasional",IF(I239="Biaya Operasional","Operasional",""))))</f>
        <v/>
      </c>
      <c r="T239" t="str">
        <f>IF(I239="Dana Insentif Fasilitas","Insentif Fasilitas",IF(I239="Biaya Insentif Fasilitas","Insentif Fasilitas",""))</f>
        <v/>
      </c>
      <c r="U239" t="str">
        <f>IF(S239="",T239,S239)</f>
        <v/>
      </c>
      <c r="V239" t="str">
        <f>IF(I239="Biaya Bahan Baku","Belanja",IF(I239="Biaya Operasional","Belanja",IF(I239="Biaya Insentif Fasilitas","Belanja","")))</f>
        <v/>
      </c>
      <c r="W239">
        <f>ROW()</f>
        <v>239</v>
      </c>
    </row>
    <row r="240">
      <c r="A240">
        <f>ROW()</f>
        <v>240</v>
      </c>
      <c r="K240">
        <f>IF(I240="",0,I240)</f>
        <v>0</v>
      </c>
      <c r="L240">
        <f>IF(H240=0,0,H240)</f>
        <v>0</v>
      </c>
      <c r="M240">
        <f>IF(G240=0,0,G240)</f>
        <v>0</v>
      </c>
      <c r="N240" t="str">
        <f>IF(J240="","",J240)</f>
        <v/>
      </c>
      <c r="O240">
        <f>IF(G240=0,0,G240)</f>
        <v>0</v>
      </c>
      <c r="P240">
        <f>IF(H240=0,0,H240)</f>
        <v>0</v>
      </c>
      <c r="Q240" t="str">
        <f>IF(I240="Biaya Bahan Baku",H240,IF(I240="Biaya Operasional",H240,IF(I240="Biaya Insentif Fasilitas",H240,"")))</f>
        <v/>
      </c>
      <c r="R240" t="str">
        <f>IF(I240="Dana Bantuan Pemerintah",G240,"")</f>
        <v/>
      </c>
      <c r="S240" t="str">
        <f>IF(I240="Dana Bahan Baku","Bahan Baku",IF(I240="Biaya Bahan Baku","Bahan Baku",IF(I240="Dana Operasional","Operasional",IF(I240="Biaya Operasional","Operasional",""))))</f>
        <v/>
      </c>
      <c r="T240" t="str">
        <f>IF(I240="Dana Insentif Fasilitas","Insentif Fasilitas",IF(I240="Biaya Insentif Fasilitas","Insentif Fasilitas",""))</f>
        <v/>
      </c>
      <c r="U240" t="str">
        <f>IF(S240="",T240,S240)</f>
        <v/>
      </c>
      <c r="V240" t="str">
        <f>IF(I240="Biaya Bahan Baku","Belanja",IF(I240="Biaya Operasional","Belanja",IF(I240="Biaya Insentif Fasilitas","Belanja","")))</f>
        <v/>
      </c>
      <c r="W240">
        <f>ROW()</f>
        <v>240</v>
      </c>
    </row>
    <row r="241">
      <c r="A241">
        <f>ROW()</f>
        <v>241</v>
      </c>
      <c r="K241">
        <f>IF(I241="",0,I241)</f>
        <v>0</v>
      </c>
      <c r="L241">
        <f>IF(H241=0,0,H241)</f>
        <v>0</v>
      </c>
      <c r="M241">
        <f>IF(G241=0,0,G241)</f>
        <v>0</v>
      </c>
      <c r="N241" t="str">
        <f>IF(J241="","",J241)</f>
        <v/>
      </c>
      <c r="O241">
        <f>IF(G241=0,0,G241)</f>
        <v>0</v>
      </c>
      <c r="P241">
        <f>IF(H241=0,0,H241)</f>
        <v>0</v>
      </c>
      <c r="Q241" t="str">
        <f>IF(I241="Biaya Bahan Baku",H241,IF(I241="Biaya Operasional",H241,IF(I241="Biaya Insentif Fasilitas",H241,"")))</f>
        <v/>
      </c>
      <c r="R241" t="str">
        <f>IF(I241="Dana Bantuan Pemerintah",G241,"")</f>
        <v/>
      </c>
      <c r="S241" t="str">
        <f>IF(I241="Dana Bahan Baku","Bahan Baku",IF(I241="Biaya Bahan Baku","Bahan Baku",IF(I241="Dana Operasional","Operasional",IF(I241="Biaya Operasional","Operasional",""))))</f>
        <v/>
      </c>
      <c r="T241" t="str">
        <f>IF(I241="Dana Insentif Fasilitas","Insentif Fasilitas",IF(I241="Biaya Insentif Fasilitas","Insentif Fasilitas",""))</f>
        <v/>
      </c>
      <c r="U241" t="str">
        <f>IF(S241="",T241,S241)</f>
        <v/>
      </c>
      <c r="V241" t="str">
        <f>IF(I241="Biaya Bahan Baku","Belanja",IF(I241="Biaya Operasional","Belanja",IF(I241="Biaya Insentif Fasilitas","Belanja","")))</f>
        <v/>
      </c>
      <c r="W241">
        <f>ROW()</f>
        <v>241</v>
      </c>
    </row>
    <row r="242">
      <c r="A242">
        <f>ROW()</f>
        <v>242</v>
      </c>
      <c r="K242">
        <f>IF(I242="",0,I242)</f>
        <v>0</v>
      </c>
      <c r="L242">
        <f>IF(H242=0,0,H242)</f>
        <v>0</v>
      </c>
      <c r="M242">
        <f>IF(G242=0,0,G242)</f>
        <v>0</v>
      </c>
      <c r="N242" t="str">
        <f>IF(J242="","",J242)</f>
        <v/>
      </c>
      <c r="O242">
        <f>IF(G242=0,0,G242)</f>
        <v>0</v>
      </c>
      <c r="P242">
        <f>IF(H242=0,0,H242)</f>
        <v>0</v>
      </c>
      <c r="Q242" t="str">
        <f>IF(I242="Biaya Bahan Baku",H242,IF(I242="Biaya Operasional",H242,IF(I242="Biaya Insentif Fasilitas",H242,"")))</f>
        <v/>
      </c>
      <c r="R242" t="str">
        <f>IF(I242="Dana Bantuan Pemerintah",G242,"")</f>
        <v/>
      </c>
      <c r="S242" t="str">
        <f>IF(I242="Dana Bahan Baku","Bahan Baku",IF(I242="Biaya Bahan Baku","Bahan Baku",IF(I242="Dana Operasional","Operasional",IF(I242="Biaya Operasional","Operasional",""))))</f>
        <v/>
      </c>
      <c r="T242" t="str">
        <f>IF(I242="Dana Insentif Fasilitas","Insentif Fasilitas",IF(I242="Biaya Insentif Fasilitas","Insentif Fasilitas",""))</f>
        <v/>
      </c>
      <c r="U242" t="str">
        <f>IF(S242="",T242,S242)</f>
        <v/>
      </c>
      <c r="V242" t="str">
        <f>IF(I242="Biaya Bahan Baku","Belanja",IF(I242="Biaya Operasional","Belanja",IF(I242="Biaya Insentif Fasilitas","Belanja","")))</f>
        <v/>
      </c>
      <c r="W242">
        <f>ROW()</f>
        <v>242</v>
      </c>
    </row>
    <row r="243">
      <c r="A243">
        <f>ROW()</f>
        <v>243</v>
      </c>
      <c r="K243">
        <f>IF(I243="",0,I243)</f>
        <v>0</v>
      </c>
      <c r="L243">
        <f>IF(H243=0,0,H243)</f>
        <v>0</v>
      </c>
      <c r="M243">
        <f>IF(G243=0,0,G243)</f>
        <v>0</v>
      </c>
      <c r="N243" t="str">
        <f>IF(J243="","",J243)</f>
        <v/>
      </c>
      <c r="O243">
        <f>IF(G243=0,0,G243)</f>
        <v>0</v>
      </c>
      <c r="P243">
        <f>IF(H243=0,0,H243)</f>
        <v>0</v>
      </c>
      <c r="Q243" t="str">
        <f>IF(I243="Biaya Bahan Baku",H243,IF(I243="Biaya Operasional",H243,IF(I243="Biaya Insentif Fasilitas",H243,"")))</f>
        <v/>
      </c>
      <c r="R243" t="str">
        <f>IF(I243="Dana Bantuan Pemerintah",G243,"")</f>
        <v/>
      </c>
      <c r="S243" t="str">
        <f>IF(I243="Dana Bahan Baku","Bahan Baku",IF(I243="Biaya Bahan Baku","Bahan Baku",IF(I243="Dana Operasional","Operasional",IF(I243="Biaya Operasional","Operasional",""))))</f>
        <v/>
      </c>
      <c r="T243" t="str">
        <f>IF(I243="Dana Insentif Fasilitas","Insentif Fasilitas",IF(I243="Biaya Insentif Fasilitas","Insentif Fasilitas",""))</f>
        <v/>
      </c>
      <c r="U243" t="str">
        <f>IF(S243="",T243,S243)</f>
        <v/>
      </c>
      <c r="V243" t="str">
        <f>IF(I243="Biaya Bahan Baku","Belanja",IF(I243="Biaya Operasional","Belanja",IF(I243="Biaya Insentif Fasilitas","Belanja","")))</f>
        <v/>
      </c>
      <c r="W243">
        <f>ROW()</f>
        <v>243</v>
      </c>
    </row>
    <row r="244">
      <c r="A244">
        <f>ROW()</f>
        <v>244</v>
      </c>
      <c r="K244">
        <f>IF(I244="",0,I244)</f>
        <v>0</v>
      </c>
      <c r="L244">
        <f>IF(H244=0,0,H244)</f>
        <v>0</v>
      </c>
      <c r="M244">
        <f>IF(G244=0,0,G244)</f>
        <v>0</v>
      </c>
      <c r="N244" t="str">
        <f>IF(J244="","",J244)</f>
        <v/>
      </c>
      <c r="O244">
        <f>IF(G244=0,0,G244)</f>
        <v>0</v>
      </c>
      <c r="P244">
        <f>IF(H244=0,0,H244)</f>
        <v>0</v>
      </c>
      <c r="Q244" t="str">
        <f>IF(I244="Biaya Bahan Baku",H244,IF(I244="Biaya Operasional",H244,IF(I244="Biaya Insentif Fasilitas",H244,"")))</f>
        <v/>
      </c>
      <c r="R244" t="str">
        <f>IF(I244="Dana Bantuan Pemerintah",G244,"")</f>
        <v/>
      </c>
      <c r="S244" t="str">
        <f>IF(I244="Dana Bahan Baku","Bahan Baku",IF(I244="Biaya Bahan Baku","Bahan Baku",IF(I244="Dana Operasional","Operasional",IF(I244="Biaya Operasional","Operasional",""))))</f>
        <v/>
      </c>
      <c r="T244" t="str">
        <f>IF(I244="Dana Insentif Fasilitas","Insentif Fasilitas",IF(I244="Biaya Insentif Fasilitas","Insentif Fasilitas",""))</f>
        <v/>
      </c>
      <c r="U244" t="str">
        <f>IF(S244="",T244,S244)</f>
        <v/>
      </c>
      <c r="V244" t="str">
        <f>IF(I244="Biaya Bahan Baku","Belanja",IF(I244="Biaya Operasional","Belanja",IF(I244="Biaya Insentif Fasilitas","Belanja","")))</f>
        <v/>
      </c>
      <c r="W244">
        <f>ROW()</f>
        <v>244</v>
      </c>
    </row>
    <row r="245">
      <c r="A245">
        <f>ROW()</f>
        <v>245</v>
      </c>
      <c r="K245">
        <f>IF(I245="",0,I245)</f>
        <v>0</v>
      </c>
      <c r="L245">
        <f>IF(H245=0,0,H245)</f>
        <v>0</v>
      </c>
      <c r="M245">
        <f>IF(G245=0,0,G245)</f>
        <v>0</v>
      </c>
      <c r="N245" t="str">
        <f>IF(J245="","",J245)</f>
        <v/>
      </c>
      <c r="O245">
        <f>IF(G245=0,0,G245)</f>
        <v>0</v>
      </c>
      <c r="P245">
        <f>IF(H245=0,0,H245)</f>
        <v>0</v>
      </c>
      <c r="Q245" t="str">
        <f>IF(I245="Biaya Bahan Baku",H245,IF(I245="Biaya Operasional",H245,IF(I245="Biaya Insentif Fasilitas",H245,"")))</f>
        <v/>
      </c>
      <c r="R245" t="str">
        <f>IF(I245="Dana Bantuan Pemerintah",G245,"")</f>
        <v/>
      </c>
      <c r="S245" t="str">
        <f>IF(I245="Dana Bahan Baku","Bahan Baku",IF(I245="Biaya Bahan Baku","Bahan Baku",IF(I245="Dana Operasional","Operasional",IF(I245="Biaya Operasional","Operasional",""))))</f>
        <v/>
      </c>
      <c r="T245" t="str">
        <f>IF(I245="Dana Insentif Fasilitas","Insentif Fasilitas",IF(I245="Biaya Insentif Fasilitas","Insentif Fasilitas",""))</f>
        <v/>
      </c>
      <c r="U245" t="str">
        <f>IF(S245="",T245,S245)</f>
        <v/>
      </c>
      <c r="V245" t="str">
        <f>IF(I245="Biaya Bahan Baku","Belanja",IF(I245="Biaya Operasional","Belanja",IF(I245="Biaya Insentif Fasilitas","Belanja","")))</f>
        <v/>
      </c>
      <c r="W245">
        <f>ROW()</f>
        <v>245</v>
      </c>
    </row>
    <row r="246">
      <c r="A246">
        <f>ROW()</f>
        <v>246</v>
      </c>
      <c r="K246">
        <f>IF(I246="",0,I246)</f>
        <v>0</v>
      </c>
      <c r="L246">
        <f>IF(H246=0,0,H246)</f>
        <v>0</v>
      </c>
      <c r="M246">
        <f>IF(G246=0,0,G246)</f>
        <v>0</v>
      </c>
      <c r="N246" t="str">
        <f>IF(J246="","",J246)</f>
        <v/>
      </c>
      <c r="O246">
        <f>IF(G246=0,0,G246)</f>
        <v>0</v>
      </c>
      <c r="P246">
        <f>IF(H246=0,0,H246)</f>
        <v>0</v>
      </c>
      <c r="Q246" t="str">
        <f>IF(I246="Biaya Bahan Baku",H246,IF(I246="Biaya Operasional",H246,IF(I246="Biaya Insentif Fasilitas",H246,"")))</f>
        <v/>
      </c>
      <c r="R246" t="str">
        <f>IF(I246="Dana Bantuan Pemerintah",G246,"")</f>
        <v/>
      </c>
      <c r="S246" t="str">
        <f>IF(I246="Dana Bahan Baku","Bahan Baku",IF(I246="Biaya Bahan Baku","Bahan Baku",IF(I246="Dana Operasional","Operasional",IF(I246="Biaya Operasional","Operasional",""))))</f>
        <v/>
      </c>
      <c r="T246" t="str">
        <f>IF(I246="Dana Insentif Fasilitas","Insentif Fasilitas",IF(I246="Biaya Insentif Fasilitas","Insentif Fasilitas",""))</f>
        <v/>
      </c>
      <c r="U246" t="str">
        <f>IF(S246="",T246,S246)</f>
        <v/>
      </c>
      <c r="V246" t="str">
        <f>IF(I246="Biaya Bahan Baku","Belanja",IF(I246="Biaya Operasional","Belanja",IF(I246="Biaya Insentif Fasilitas","Belanja","")))</f>
        <v/>
      </c>
      <c r="W246">
        <f>ROW()</f>
        <v>246</v>
      </c>
    </row>
    <row r="247">
      <c r="A247">
        <f>ROW()</f>
        <v>247</v>
      </c>
      <c r="K247">
        <f>IF(I247="",0,I247)</f>
        <v>0</v>
      </c>
      <c r="L247">
        <f>IF(H247=0,0,H247)</f>
        <v>0</v>
      </c>
      <c r="M247">
        <f>IF(G247=0,0,G247)</f>
        <v>0</v>
      </c>
      <c r="N247" t="str">
        <f>IF(J247="","",J247)</f>
        <v/>
      </c>
      <c r="O247">
        <f>IF(G247=0,0,G247)</f>
        <v>0</v>
      </c>
      <c r="P247">
        <f>IF(H247=0,0,H247)</f>
        <v>0</v>
      </c>
      <c r="Q247" t="str">
        <f>IF(I247="Biaya Bahan Baku",H247,IF(I247="Biaya Operasional",H247,IF(I247="Biaya Insentif Fasilitas",H247,"")))</f>
        <v/>
      </c>
      <c r="R247" t="str">
        <f>IF(I247="Dana Bantuan Pemerintah",G247,"")</f>
        <v/>
      </c>
      <c r="S247" t="str">
        <f>IF(I247="Dana Bahan Baku","Bahan Baku",IF(I247="Biaya Bahan Baku","Bahan Baku",IF(I247="Dana Operasional","Operasional",IF(I247="Biaya Operasional","Operasional",""))))</f>
        <v/>
      </c>
      <c r="T247" t="str">
        <f>IF(I247="Dana Insentif Fasilitas","Insentif Fasilitas",IF(I247="Biaya Insentif Fasilitas","Insentif Fasilitas",""))</f>
        <v/>
      </c>
      <c r="U247" t="str">
        <f>IF(S247="",T247,S247)</f>
        <v/>
      </c>
      <c r="V247" t="str">
        <f>IF(I247="Biaya Bahan Baku","Belanja",IF(I247="Biaya Operasional","Belanja",IF(I247="Biaya Insentif Fasilitas","Belanja","")))</f>
        <v/>
      </c>
      <c r="W247">
        <f>ROW()</f>
        <v>247</v>
      </c>
    </row>
    <row r="248">
      <c r="A248">
        <f>ROW()</f>
        <v>248</v>
      </c>
      <c r="K248">
        <f>IF(I248="",0,I248)</f>
        <v>0</v>
      </c>
      <c r="L248">
        <f>IF(H248=0,0,H248)</f>
        <v>0</v>
      </c>
      <c r="M248">
        <f>IF(G248=0,0,G248)</f>
        <v>0</v>
      </c>
      <c r="N248" t="str">
        <f>IF(J248="","",J248)</f>
        <v/>
      </c>
      <c r="O248">
        <f>IF(G248=0,0,G248)</f>
        <v>0</v>
      </c>
      <c r="P248">
        <f>IF(H248=0,0,H248)</f>
        <v>0</v>
      </c>
      <c r="Q248" t="str">
        <f>IF(I248="Biaya Bahan Baku",H248,IF(I248="Biaya Operasional",H248,IF(I248="Biaya Insentif Fasilitas",H248,"")))</f>
        <v/>
      </c>
      <c r="R248" t="str">
        <f>IF(I248="Dana Bantuan Pemerintah",G248,"")</f>
        <v/>
      </c>
      <c r="S248" t="str">
        <f>IF(I248="Dana Bahan Baku","Bahan Baku",IF(I248="Biaya Bahan Baku","Bahan Baku",IF(I248="Dana Operasional","Operasional",IF(I248="Biaya Operasional","Operasional",""))))</f>
        <v/>
      </c>
      <c r="T248" t="str">
        <f>IF(I248="Dana Insentif Fasilitas","Insentif Fasilitas",IF(I248="Biaya Insentif Fasilitas","Insentif Fasilitas",""))</f>
        <v/>
      </c>
      <c r="U248" t="str">
        <f>IF(S248="",T248,S248)</f>
        <v/>
      </c>
      <c r="V248" t="str">
        <f>IF(I248="Biaya Bahan Baku","Belanja",IF(I248="Biaya Operasional","Belanja",IF(I248="Biaya Insentif Fasilitas","Belanja","")))</f>
        <v/>
      </c>
      <c r="W248">
        <f>ROW()</f>
        <v>248</v>
      </c>
    </row>
    <row r="249">
      <c r="A249">
        <f>ROW()</f>
        <v>249</v>
      </c>
      <c r="K249">
        <f>IF(I249="",0,I249)</f>
        <v>0</v>
      </c>
      <c r="L249">
        <f>IF(H249=0,0,H249)</f>
        <v>0</v>
      </c>
      <c r="M249">
        <f>IF(G249=0,0,G249)</f>
        <v>0</v>
      </c>
      <c r="N249" t="str">
        <f>IF(J249="","",J249)</f>
        <v/>
      </c>
      <c r="O249">
        <f>IF(G249=0,0,G249)</f>
        <v>0</v>
      </c>
      <c r="P249">
        <f>IF(H249=0,0,H249)</f>
        <v>0</v>
      </c>
      <c r="Q249" t="str">
        <f>IF(I249="Biaya Bahan Baku",H249,IF(I249="Biaya Operasional",H249,IF(I249="Biaya Insentif Fasilitas",H249,"")))</f>
        <v/>
      </c>
      <c r="R249" t="str">
        <f>IF(I249="Dana Bantuan Pemerintah",G249,"")</f>
        <v/>
      </c>
      <c r="S249" t="str">
        <f>IF(I249="Dana Bahan Baku","Bahan Baku",IF(I249="Biaya Bahan Baku","Bahan Baku",IF(I249="Dana Operasional","Operasional",IF(I249="Biaya Operasional","Operasional",""))))</f>
        <v/>
      </c>
      <c r="T249" t="str">
        <f>IF(I249="Dana Insentif Fasilitas","Insentif Fasilitas",IF(I249="Biaya Insentif Fasilitas","Insentif Fasilitas",""))</f>
        <v/>
      </c>
      <c r="U249" t="str">
        <f>IF(S249="",T249,S249)</f>
        <v/>
      </c>
      <c r="V249" t="str">
        <f>IF(I249="Biaya Bahan Baku","Belanja",IF(I249="Biaya Operasional","Belanja",IF(I249="Biaya Insentif Fasilitas","Belanja","")))</f>
        <v/>
      </c>
      <c r="W249">
        <f>ROW()</f>
        <v>249</v>
      </c>
    </row>
    <row r="250">
      <c r="A250">
        <f>ROW()</f>
        <v>250</v>
      </c>
      <c r="K250">
        <f>IF(I250="",0,I250)</f>
        <v>0</v>
      </c>
      <c r="L250">
        <f>IF(H250=0,0,H250)</f>
        <v>0</v>
      </c>
      <c r="M250">
        <f>IF(G250=0,0,G250)</f>
        <v>0</v>
      </c>
      <c r="N250" t="str">
        <f>IF(J250="","",J250)</f>
        <v/>
      </c>
      <c r="O250">
        <f>IF(G250=0,0,G250)</f>
        <v>0</v>
      </c>
      <c r="P250">
        <f>IF(H250=0,0,H250)</f>
        <v>0</v>
      </c>
      <c r="Q250" t="str">
        <f>IF(I250="Biaya Bahan Baku",H250,IF(I250="Biaya Operasional",H250,IF(I250="Biaya Insentif Fasilitas",H250,"")))</f>
        <v/>
      </c>
      <c r="R250" t="str">
        <f>IF(I250="Dana Bantuan Pemerintah",G250,"")</f>
        <v/>
      </c>
      <c r="S250" t="str">
        <f>IF(I250="Dana Bahan Baku","Bahan Baku",IF(I250="Biaya Bahan Baku","Bahan Baku",IF(I250="Dana Operasional","Operasional",IF(I250="Biaya Operasional","Operasional",""))))</f>
        <v/>
      </c>
      <c r="T250" t="str">
        <f>IF(I250="Dana Insentif Fasilitas","Insentif Fasilitas",IF(I250="Biaya Insentif Fasilitas","Insentif Fasilitas",""))</f>
        <v/>
      </c>
      <c r="U250" t="str">
        <f>IF(S250="",T250,S250)</f>
        <v/>
      </c>
      <c r="V250" t="str">
        <f>IF(I250="Biaya Bahan Baku","Belanja",IF(I250="Biaya Operasional","Belanja",IF(I250="Biaya Insentif Fasilitas","Belanja","")))</f>
        <v/>
      </c>
      <c r="W250">
        <f>ROW()</f>
        <v>250</v>
      </c>
    </row>
    <row r="251">
      <c r="A251">
        <f>ROW()</f>
        <v>251</v>
      </c>
      <c r="K251">
        <f>IF(I251="",0,I251)</f>
        <v>0</v>
      </c>
      <c r="L251">
        <f>IF(H251=0,0,H251)</f>
        <v>0</v>
      </c>
      <c r="M251">
        <f>IF(G251=0,0,G251)</f>
        <v>0</v>
      </c>
      <c r="N251" t="str">
        <f>IF(J251="","",J251)</f>
        <v/>
      </c>
      <c r="O251">
        <f>IF(G251=0,0,G251)</f>
        <v>0</v>
      </c>
      <c r="P251">
        <f>IF(H251=0,0,H251)</f>
        <v>0</v>
      </c>
      <c r="Q251" t="str">
        <f>IF(I251="Biaya Bahan Baku",H251,IF(I251="Biaya Operasional",H251,IF(I251="Biaya Insentif Fasilitas",H251,"")))</f>
        <v/>
      </c>
      <c r="R251" t="str">
        <f>IF(I251="Dana Bantuan Pemerintah",G251,"")</f>
        <v/>
      </c>
      <c r="S251" t="str">
        <f>IF(I251="Dana Bahan Baku","Bahan Baku",IF(I251="Biaya Bahan Baku","Bahan Baku",IF(I251="Dana Operasional","Operasional",IF(I251="Biaya Operasional","Operasional",""))))</f>
        <v/>
      </c>
      <c r="T251" t="str">
        <f>IF(I251="Dana Insentif Fasilitas","Insentif Fasilitas",IF(I251="Biaya Insentif Fasilitas","Insentif Fasilitas",""))</f>
        <v/>
      </c>
      <c r="U251" t="str">
        <f>IF(S251="",T251,S251)</f>
        <v/>
      </c>
      <c r="V251" t="str">
        <f>IF(I251="Biaya Bahan Baku","Belanja",IF(I251="Biaya Operasional","Belanja",IF(I251="Biaya Insentif Fasilitas","Belanja","")))</f>
        <v/>
      </c>
      <c r="W251">
        <f>ROW()</f>
        <v>251</v>
      </c>
    </row>
    <row r="252">
      <c r="A252">
        <f>ROW()</f>
        <v>252</v>
      </c>
      <c r="K252">
        <f>IF(I252="",0,I252)</f>
        <v>0</v>
      </c>
      <c r="L252">
        <f>IF(H252=0,0,H252)</f>
        <v>0</v>
      </c>
      <c r="M252">
        <f>IF(G252=0,0,G252)</f>
        <v>0</v>
      </c>
      <c r="N252" t="str">
        <f>IF(J252="","",J252)</f>
        <v/>
      </c>
      <c r="O252">
        <f>IF(G252=0,0,G252)</f>
        <v>0</v>
      </c>
      <c r="P252">
        <f>IF(H252=0,0,H252)</f>
        <v>0</v>
      </c>
      <c r="Q252" t="str">
        <f>IF(I252="Biaya Bahan Baku",H252,IF(I252="Biaya Operasional",H252,IF(I252="Biaya Insentif Fasilitas",H252,"")))</f>
        <v/>
      </c>
      <c r="R252" t="str">
        <f>IF(I252="Dana Bantuan Pemerintah",G252,"")</f>
        <v/>
      </c>
      <c r="S252" t="str">
        <f>IF(I252="Dana Bahan Baku","Bahan Baku",IF(I252="Biaya Bahan Baku","Bahan Baku",IF(I252="Dana Operasional","Operasional",IF(I252="Biaya Operasional","Operasional",""))))</f>
        <v/>
      </c>
      <c r="T252" t="str">
        <f>IF(I252="Dana Insentif Fasilitas","Insentif Fasilitas",IF(I252="Biaya Insentif Fasilitas","Insentif Fasilitas",""))</f>
        <v/>
      </c>
      <c r="U252" t="str">
        <f>IF(S252="",T252,S252)</f>
        <v/>
      </c>
      <c r="V252" t="str">
        <f>IF(I252="Biaya Bahan Baku","Belanja",IF(I252="Biaya Operasional","Belanja",IF(I252="Biaya Insentif Fasilitas","Belanja","")))</f>
        <v/>
      </c>
      <c r="W252">
        <f>ROW()</f>
        <v>252</v>
      </c>
    </row>
    <row r="253">
      <c r="A253">
        <f>ROW()</f>
        <v>253</v>
      </c>
      <c r="K253">
        <f>IF(I253="",0,I253)</f>
        <v>0</v>
      </c>
      <c r="L253">
        <f>IF(H253=0,0,H253)</f>
        <v>0</v>
      </c>
      <c r="M253">
        <f>IF(G253=0,0,G253)</f>
        <v>0</v>
      </c>
      <c r="N253" t="str">
        <f>IF(J253="","",J253)</f>
        <v/>
      </c>
      <c r="O253">
        <f>IF(G253=0,0,G253)</f>
        <v>0</v>
      </c>
      <c r="P253">
        <f>IF(H253=0,0,H253)</f>
        <v>0</v>
      </c>
      <c r="Q253" t="str">
        <f>IF(I253="Biaya Bahan Baku",H253,IF(I253="Biaya Operasional",H253,IF(I253="Biaya Insentif Fasilitas",H253,"")))</f>
        <v/>
      </c>
      <c r="R253" t="str">
        <f>IF(I253="Dana Bantuan Pemerintah",G253,"")</f>
        <v/>
      </c>
      <c r="S253" t="str">
        <f>IF(I253="Dana Bahan Baku","Bahan Baku",IF(I253="Biaya Bahan Baku","Bahan Baku",IF(I253="Dana Operasional","Operasional",IF(I253="Biaya Operasional","Operasional",""))))</f>
        <v/>
      </c>
      <c r="T253" t="str">
        <f>IF(I253="Dana Insentif Fasilitas","Insentif Fasilitas",IF(I253="Biaya Insentif Fasilitas","Insentif Fasilitas",""))</f>
        <v/>
      </c>
      <c r="U253" t="str">
        <f>IF(S253="",T253,S253)</f>
        <v/>
      </c>
      <c r="V253" t="str">
        <f>IF(I253="Biaya Bahan Baku","Belanja",IF(I253="Biaya Operasional","Belanja",IF(I253="Biaya Insentif Fasilitas","Belanja","")))</f>
        <v/>
      </c>
      <c r="W253">
        <f>ROW()</f>
        <v>253</v>
      </c>
    </row>
    <row r="254">
      <c r="A254">
        <f>ROW()</f>
        <v>254</v>
      </c>
      <c r="K254">
        <f>IF(I254="",0,I254)</f>
        <v>0</v>
      </c>
      <c r="L254">
        <f>IF(H254=0,0,H254)</f>
        <v>0</v>
      </c>
      <c r="M254">
        <f>IF(G254=0,0,G254)</f>
        <v>0</v>
      </c>
      <c r="N254" t="str">
        <f>IF(J254="","",J254)</f>
        <v/>
      </c>
      <c r="O254">
        <f>IF(G254=0,0,G254)</f>
        <v>0</v>
      </c>
      <c r="P254">
        <f>IF(H254=0,0,H254)</f>
        <v>0</v>
      </c>
      <c r="Q254" t="str">
        <f>IF(I254="Biaya Bahan Baku",H254,IF(I254="Biaya Operasional",H254,IF(I254="Biaya Insentif Fasilitas",H254,"")))</f>
        <v/>
      </c>
      <c r="R254" t="str">
        <f>IF(I254="Dana Bantuan Pemerintah",G254,"")</f>
        <v/>
      </c>
      <c r="S254" t="str">
        <f>IF(I254="Dana Bahan Baku","Bahan Baku",IF(I254="Biaya Bahan Baku","Bahan Baku",IF(I254="Dana Operasional","Operasional",IF(I254="Biaya Operasional","Operasional",""))))</f>
        <v/>
      </c>
      <c r="T254" t="str">
        <f>IF(I254="Dana Insentif Fasilitas","Insentif Fasilitas",IF(I254="Biaya Insentif Fasilitas","Insentif Fasilitas",""))</f>
        <v/>
      </c>
      <c r="U254" t="str">
        <f>IF(S254="",T254,S254)</f>
        <v/>
      </c>
      <c r="V254" t="str">
        <f>IF(I254="Biaya Bahan Baku","Belanja",IF(I254="Biaya Operasional","Belanja",IF(I254="Biaya Insentif Fasilitas","Belanja","")))</f>
        <v/>
      </c>
      <c r="W254">
        <f>ROW()</f>
        <v>254</v>
      </c>
    </row>
    <row r="255">
      <c r="A255">
        <f>ROW()</f>
        <v>255</v>
      </c>
      <c r="K255">
        <f>IF(I255="",0,I255)</f>
        <v>0</v>
      </c>
      <c r="L255">
        <f>IF(H255=0,0,H255)</f>
        <v>0</v>
      </c>
      <c r="M255">
        <f>IF(G255=0,0,G255)</f>
        <v>0</v>
      </c>
      <c r="N255" t="str">
        <f>IF(J255="","",J255)</f>
        <v/>
      </c>
      <c r="O255">
        <f>IF(G255=0,0,G255)</f>
        <v>0</v>
      </c>
      <c r="P255">
        <f>IF(H255=0,0,H255)</f>
        <v>0</v>
      </c>
      <c r="Q255" t="str">
        <f>IF(I255="Biaya Bahan Baku",H255,IF(I255="Biaya Operasional",H255,IF(I255="Biaya Insentif Fasilitas",H255,"")))</f>
        <v/>
      </c>
      <c r="R255" t="str">
        <f>IF(I255="Dana Bantuan Pemerintah",G255,"")</f>
        <v/>
      </c>
      <c r="S255" t="str">
        <f>IF(I255="Dana Bahan Baku","Bahan Baku",IF(I255="Biaya Bahan Baku","Bahan Baku",IF(I255="Dana Operasional","Operasional",IF(I255="Biaya Operasional","Operasional",""))))</f>
        <v/>
      </c>
      <c r="T255" t="str">
        <f>IF(I255="Dana Insentif Fasilitas","Insentif Fasilitas",IF(I255="Biaya Insentif Fasilitas","Insentif Fasilitas",""))</f>
        <v/>
      </c>
      <c r="U255" t="str">
        <f>IF(S255="",T255,S255)</f>
        <v/>
      </c>
      <c r="V255" t="str">
        <f>IF(I255="Biaya Bahan Baku","Belanja",IF(I255="Biaya Operasional","Belanja",IF(I255="Biaya Insentif Fasilitas","Belanja","")))</f>
        <v/>
      </c>
      <c r="W255">
        <f>ROW()</f>
        <v>255</v>
      </c>
    </row>
    <row r="256">
      <c r="A256">
        <f>ROW()</f>
        <v>256</v>
      </c>
      <c r="K256">
        <f>IF(I256="",0,I256)</f>
        <v>0</v>
      </c>
      <c r="L256">
        <f>IF(H256=0,0,H256)</f>
        <v>0</v>
      </c>
      <c r="M256">
        <f>IF(G256=0,0,G256)</f>
        <v>0</v>
      </c>
      <c r="N256" t="str">
        <f>IF(J256="","",J256)</f>
        <v/>
      </c>
      <c r="O256">
        <f>IF(G256=0,0,G256)</f>
        <v>0</v>
      </c>
      <c r="P256">
        <f>IF(H256=0,0,H256)</f>
        <v>0</v>
      </c>
      <c r="Q256" t="str">
        <f>IF(I256="Biaya Bahan Baku",H256,IF(I256="Biaya Operasional",H256,IF(I256="Biaya Insentif Fasilitas",H256,"")))</f>
        <v/>
      </c>
      <c r="R256" t="str">
        <f>IF(I256="Dana Bantuan Pemerintah",G256,"")</f>
        <v/>
      </c>
      <c r="S256" t="str">
        <f>IF(I256="Dana Bahan Baku","Bahan Baku",IF(I256="Biaya Bahan Baku","Bahan Baku",IF(I256="Dana Operasional","Operasional",IF(I256="Biaya Operasional","Operasional",""))))</f>
        <v/>
      </c>
      <c r="T256" t="str">
        <f>IF(I256="Dana Insentif Fasilitas","Insentif Fasilitas",IF(I256="Biaya Insentif Fasilitas","Insentif Fasilitas",""))</f>
        <v/>
      </c>
      <c r="U256" t="str">
        <f>IF(S256="",T256,S256)</f>
        <v/>
      </c>
      <c r="V256" t="str">
        <f>IF(I256="Biaya Bahan Baku","Belanja",IF(I256="Biaya Operasional","Belanja",IF(I256="Biaya Insentif Fasilitas","Belanja","")))</f>
        <v/>
      </c>
      <c r="W256">
        <f>ROW()</f>
        <v>256</v>
      </c>
    </row>
    <row r="257">
      <c r="A257">
        <f>ROW()</f>
        <v>257</v>
      </c>
      <c r="K257">
        <f>IF(I257="",0,I257)</f>
        <v>0</v>
      </c>
      <c r="L257">
        <f>IF(H257=0,0,H257)</f>
        <v>0</v>
      </c>
      <c r="M257">
        <f>IF(G257=0,0,G257)</f>
        <v>0</v>
      </c>
      <c r="N257" t="str">
        <f>IF(J257="","",J257)</f>
        <v/>
      </c>
      <c r="O257">
        <f>IF(G257=0,0,G257)</f>
        <v>0</v>
      </c>
      <c r="P257">
        <f>IF(H257=0,0,H257)</f>
        <v>0</v>
      </c>
      <c r="Q257" t="str">
        <f>IF(I257="Biaya Bahan Baku",H257,IF(I257="Biaya Operasional",H257,IF(I257="Biaya Insentif Fasilitas",H257,"")))</f>
        <v/>
      </c>
      <c r="R257" t="str">
        <f>IF(I257="Dana Bantuan Pemerintah",G257,"")</f>
        <v/>
      </c>
      <c r="S257" t="str">
        <f>IF(I257="Dana Bahan Baku","Bahan Baku",IF(I257="Biaya Bahan Baku","Bahan Baku",IF(I257="Dana Operasional","Operasional",IF(I257="Biaya Operasional","Operasional",""))))</f>
        <v/>
      </c>
      <c r="T257" t="str">
        <f>IF(I257="Dana Insentif Fasilitas","Insentif Fasilitas",IF(I257="Biaya Insentif Fasilitas","Insentif Fasilitas",""))</f>
        <v/>
      </c>
      <c r="U257" t="str">
        <f>IF(S257="",T257,S257)</f>
        <v/>
      </c>
      <c r="V257" t="str">
        <f>IF(I257="Biaya Bahan Baku","Belanja",IF(I257="Biaya Operasional","Belanja",IF(I257="Biaya Insentif Fasilitas","Belanja","")))</f>
        <v/>
      </c>
      <c r="W257">
        <f>ROW()</f>
        <v>257</v>
      </c>
    </row>
    <row r="258">
      <c r="A258">
        <f>ROW()</f>
        <v>258</v>
      </c>
      <c r="K258">
        <f>IF(I258="",0,I258)</f>
        <v>0</v>
      </c>
      <c r="L258">
        <f>IF(H258=0,0,H258)</f>
        <v>0</v>
      </c>
      <c r="M258">
        <f>IF(G258=0,0,G258)</f>
        <v>0</v>
      </c>
      <c r="N258" t="str">
        <f>IF(J258="","",J258)</f>
        <v/>
      </c>
      <c r="O258">
        <f>IF(G258=0,0,G258)</f>
        <v>0</v>
      </c>
      <c r="P258">
        <f>IF(H258=0,0,H258)</f>
        <v>0</v>
      </c>
      <c r="Q258" t="str">
        <f>IF(I258="Biaya Bahan Baku",H258,IF(I258="Biaya Operasional",H258,IF(I258="Biaya Insentif Fasilitas",H258,"")))</f>
        <v/>
      </c>
      <c r="R258" t="str">
        <f>IF(I258="Dana Bantuan Pemerintah",G258,"")</f>
        <v/>
      </c>
      <c r="S258" t="str">
        <f>IF(I258="Dana Bahan Baku","Bahan Baku",IF(I258="Biaya Bahan Baku","Bahan Baku",IF(I258="Dana Operasional","Operasional",IF(I258="Biaya Operasional","Operasional",""))))</f>
        <v/>
      </c>
      <c r="T258" t="str">
        <f>IF(I258="Dana Insentif Fasilitas","Insentif Fasilitas",IF(I258="Biaya Insentif Fasilitas","Insentif Fasilitas",""))</f>
        <v/>
      </c>
      <c r="U258" t="str">
        <f>IF(S258="",T258,S258)</f>
        <v/>
      </c>
      <c r="V258" t="str">
        <f>IF(I258="Biaya Bahan Baku","Belanja",IF(I258="Biaya Operasional","Belanja",IF(I258="Biaya Insentif Fasilitas","Belanja","")))</f>
        <v/>
      </c>
      <c r="W258">
        <f>ROW()</f>
        <v>258</v>
      </c>
    </row>
    <row r="259">
      <c r="A259">
        <f>ROW()</f>
        <v>259</v>
      </c>
      <c r="K259">
        <f>IF(I259="",0,I259)</f>
        <v>0</v>
      </c>
      <c r="L259">
        <f>IF(H259=0,0,H259)</f>
        <v>0</v>
      </c>
      <c r="M259">
        <f>IF(G259=0,0,G259)</f>
        <v>0</v>
      </c>
      <c r="N259" t="str">
        <f>IF(J259="","",J259)</f>
        <v/>
      </c>
      <c r="O259">
        <f>IF(G259=0,0,G259)</f>
        <v>0</v>
      </c>
      <c r="P259">
        <f>IF(H259=0,0,H259)</f>
        <v>0</v>
      </c>
      <c r="Q259" t="str">
        <f>IF(I259="Biaya Bahan Baku",H259,IF(I259="Biaya Operasional",H259,IF(I259="Biaya Insentif Fasilitas",H259,"")))</f>
        <v/>
      </c>
      <c r="R259" t="str">
        <f>IF(I259="Dana Bantuan Pemerintah",G259,"")</f>
        <v/>
      </c>
      <c r="S259" t="str">
        <f>IF(I259="Dana Bahan Baku","Bahan Baku",IF(I259="Biaya Bahan Baku","Bahan Baku",IF(I259="Dana Operasional","Operasional",IF(I259="Biaya Operasional","Operasional",""))))</f>
        <v/>
      </c>
      <c r="T259" t="str">
        <f>IF(I259="Dana Insentif Fasilitas","Insentif Fasilitas",IF(I259="Biaya Insentif Fasilitas","Insentif Fasilitas",""))</f>
        <v/>
      </c>
      <c r="U259" t="str">
        <f>IF(S259="",T259,S259)</f>
        <v/>
      </c>
      <c r="V259" t="str">
        <f>IF(I259="Biaya Bahan Baku","Belanja",IF(I259="Biaya Operasional","Belanja",IF(I259="Biaya Insentif Fasilitas","Belanja","")))</f>
        <v/>
      </c>
      <c r="W259">
        <f>ROW()</f>
        <v>259</v>
      </c>
    </row>
    <row r="260">
      <c r="A260">
        <f>ROW()</f>
        <v>260</v>
      </c>
      <c r="K260">
        <f>IF(I260="",0,I260)</f>
        <v>0</v>
      </c>
      <c r="L260">
        <f>IF(H260=0,0,H260)</f>
        <v>0</v>
      </c>
      <c r="M260">
        <f>IF(G260=0,0,G260)</f>
        <v>0</v>
      </c>
      <c r="N260" t="str">
        <f>IF(J260="","",J260)</f>
        <v/>
      </c>
      <c r="O260">
        <f>IF(G260=0,0,G260)</f>
        <v>0</v>
      </c>
      <c r="P260">
        <f>IF(H260=0,0,H260)</f>
        <v>0</v>
      </c>
      <c r="Q260" t="str">
        <f>IF(I260="Biaya Bahan Baku",H260,IF(I260="Biaya Operasional",H260,IF(I260="Biaya Insentif Fasilitas",H260,"")))</f>
        <v/>
      </c>
      <c r="R260" t="str">
        <f>IF(I260="Dana Bantuan Pemerintah",G260,"")</f>
        <v/>
      </c>
      <c r="S260" t="str">
        <f>IF(I260="Dana Bahan Baku","Bahan Baku",IF(I260="Biaya Bahan Baku","Bahan Baku",IF(I260="Dana Operasional","Operasional",IF(I260="Biaya Operasional","Operasional",""))))</f>
        <v/>
      </c>
      <c r="T260" t="str">
        <f>IF(I260="Dana Insentif Fasilitas","Insentif Fasilitas",IF(I260="Biaya Insentif Fasilitas","Insentif Fasilitas",""))</f>
        <v/>
      </c>
      <c r="U260" t="str">
        <f>IF(S260="",T260,S260)</f>
        <v/>
      </c>
      <c r="V260" t="str">
        <f>IF(I260="Biaya Bahan Baku","Belanja",IF(I260="Biaya Operasional","Belanja",IF(I260="Biaya Insentif Fasilitas","Belanja","")))</f>
        <v/>
      </c>
      <c r="W260">
        <f>ROW()</f>
        <v>260</v>
      </c>
    </row>
    <row r="261">
      <c r="A261">
        <f>ROW()</f>
        <v>261</v>
      </c>
      <c r="K261">
        <f>IF(I261="",0,I261)</f>
        <v>0</v>
      </c>
      <c r="L261">
        <f>IF(H261=0,0,H261)</f>
        <v>0</v>
      </c>
      <c r="M261">
        <f>IF(G261=0,0,G261)</f>
        <v>0</v>
      </c>
      <c r="N261" t="str">
        <f>IF(J261="","",J261)</f>
        <v/>
      </c>
      <c r="O261">
        <f>IF(G261=0,0,G261)</f>
        <v>0</v>
      </c>
      <c r="P261">
        <f>IF(H261=0,0,H261)</f>
        <v>0</v>
      </c>
      <c r="Q261" t="str">
        <f>IF(I261="Biaya Bahan Baku",H261,IF(I261="Biaya Operasional",H261,IF(I261="Biaya Insentif Fasilitas",H261,"")))</f>
        <v/>
      </c>
      <c r="R261" t="str">
        <f>IF(I261="Dana Bantuan Pemerintah",G261,"")</f>
        <v/>
      </c>
      <c r="S261" t="str">
        <f>IF(I261="Dana Bahan Baku","Bahan Baku",IF(I261="Biaya Bahan Baku","Bahan Baku",IF(I261="Dana Operasional","Operasional",IF(I261="Biaya Operasional","Operasional",""))))</f>
        <v/>
      </c>
      <c r="T261" t="str">
        <f>IF(I261="Dana Insentif Fasilitas","Insentif Fasilitas",IF(I261="Biaya Insentif Fasilitas","Insentif Fasilitas",""))</f>
        <v/>
      </c>
      <c r="U261" t="str">
        <f>IF(S261="",T261,S261)</f>
        <v/>
      </c>
      <c r="V261" t="str">
        <f>IF(I261="Biaya Bahan Baku","Belanja",IF(I261="Biaya Operasional","Belanja",IF(I261="Biaya Insentif Fasilitas","Belanja","")))</f>
        <v/>
      </c>
      <c r="W261">
        <f>ROW()</f>
        <v>261</v>
      </c>
    </row>
    <row r="262">
      <c r="A262">
        <f>ROW()</f>
        <v>262</v>
      </c>
      <c r="K262">
        <f>IF(I262="",0,I262)</f>
        <v>0</v>
      </c>
      <c r="L262">
        <f>IF(H262=0,0,H262)</f>
        <v>0</v>
      </c>
      <c r="M262">
        <f>IF(G262=0,0,G262)</f>
        <v>0</v>
      </c>
      <c r="N262" t="str">
        <f>IF(J262="","",J262)</f>
        <v/>
      </c>
      <c r="O262">
        <f>IF(G262=0,0,G262)</f>
        <v>0</v>
      </c>
      <c r="P262">
        <f>IF(H262=0,0,H262)</f>
        <v>0</v>
      </c>
      <c r="Q262" t="str">
        <f>IF(I262="Biaya Bahan Baku",H262,IF(I262="Biaya Operasional",H262,IF(I262="Biaya Insentif Fasilitas",H262,"")))</f>
        <v/>
      </c>
      <c r="R262" t="str">
        <f>IF(I262="Dana Bantuan Pemerintah",G262,"")</f>
        <v/>
      </c>
      <c r="S262" t="str">
        <f>IF(I262="Dana Bahan Baku","Bahan Baku",IF(I262="Biaya Bahan Baku","Bahan Baku",IF(I262="Dana Operasional","Operasional",IF(I262="Biaya Operasional","Operasional",""))))</f>
        <v/>
      </c>
      <c r="T262" t="str">
        <f>IF(I262="Dana Insentif Fasilitas","Insentif Fasilitas",IF(I262="Biaya Insentif Fasilitas","Insentif Fasilitas",""))</f>
        <v/>
      </c>
      <c r="U262" t="str">
        <f>IF(S262="",T262,S262)</f>
        <v/>
      </c>
      <c r="V262" t="str">
        <f>IF(I262="Biaya Bahan Baku","Belanja",IF(I262="Biaya Operasional","Belanja",IF(I262="Biaya Insentif Fasilitas","Belanja","")))</f>
        <v/>
      </c>
      <c r="W262">
        <f>ROW()</f>
        <v>262</v>
      </c>
    </row>
    <row r="263">
      <c r="A263">
        <f>ROW()</f>
        <v>263</v>
      </c>
      <c r="K263">
        <f>IF(I263="",0,I263)</f>
        <v>0</v>
      </c>
      <c r="L263">
        <f>IF(H263=0,0,H263)</f>
        <v>0</v>
      </c>
      <c r="M263">
        <f>IF(G263=0,0,G263)</f>
        <v>0</v>
      </c>
      <c r="N263" t="str">
        <f>IF(J263="","",J263)</f>
        <v/>
      </c>
      <c r="O263">
        <f>IF(G263=0,0,G263)</f>
        <v>0</v>
      </c>
      <c r="P263">
        <f>IF(H263=0,0,H263)</f>
        <v>0</v>
      </c>
      <c r="Q263" t="str">
        <f>IF(I263="Biaya Bahan Baku",H263,IF(I263="Biaya Operasional",H263,IF(I263="Biaya Insentif Fasilitas",H263,"")))</f>
        <v/>
      </c>
      <c r="R263" t="str">
        <f>IF(I263="Dana Bantuan Pemerintah",G263,"")</f>
        <v/>
      </c>
      <c r="S263" t="str">
        <f>IF(I263="Dana Bahan Baku","Bahan Baku",IF(I263="Biaya Bahan Baku","Bahan Baku",IF(I263="Dana Operasional","Operasional",IF(I263="Biaya Operasional","Operasional",""))))</f>
        <v/>
      </c>
      <c r="T263" t="str">
        <f>IF(I263="Dana Insentif Fasilitas","Insentif Fasilitas",IF(I263="Biaya Insentif Fasilitas","Insentif Fasilitas",""))</f>
        <v/>
      </c>
      <c r="U263" t="str">
        <f>IF(S263="",T263,S263)</f>
        <v/>
      </c>
      <c r="V263" t="str">
        <f>IF(I263="Biaya Bahan Baku","Belanja",IF(I263="Biaya Operasional","Belanja",IF(I263="Biaya Insentif Fasilitas","Belanja","")))</f>
        <v/>
      </c>
      <c r="W263">
        <f>ROW()</f>
        <v>263</v>
      </c>
    </row>
    <row r="264">
      <c r="A264">
        <f>ROW()</f>
        <v>264</v>
      </c>
      <c r="K264">
        <f>IF(I264="",0,I264)</f>
        <v>0</v>
      </c>
      <c r="L264">
        <f>IF(H264=0,0,H264)</f>
        <v>0</v>
      </c>
      <c r="M264">
        <f>IF(G264=0,0,G264)</f>
        <v>0</v>
      </c>
      <c r="N264" t="str">
        <f>IF(J264="","",J264)</f>
        <v/>
      </c>
      <c r="O264">
        <f>IF(G264=0,0,G264)</f>
        <v>0</v>
      </c>
      <c r="P264">
        <f>IF(H264=0,0,H264)</f>
        <v>0</v>
      </c>
      <c r="Q264" t="str">
        <f>IF(I264="Biaya Bahan Baku",H264,IF(I264="Biaya Operasional",H264,IF(I264="Biaya Insentif Fasilitas",H264,"")))</f>
        <v/>
      </c>
      <c r="R264" t="str">
        <f>IF(I264="Dana Bantuan Pemerintah",G264,"")</f>
        <v/>
      </c>
      <c r="S264" t="str">
        <f>IF(I264="Dana Bahan Baku","Bahan Baku",IF(I264="Biaya Bahan Baku","Bahan Baku",IF(I264="Dana Operasional","Operasional",IF(I264="Biaya Operasional","Operasional",""))))</f>
        <v/>
      </c>
      <c r="T264" t="str">
        <f>IF(I264="Dana Insentif Fasilitas","Insentif Fasilitas",IF(I264="Biaya Insentif Fasilitas","Insentif Fasilitas",""))</f>
        <v/>
      </c>
      <c r="U264" t="str">
        <f>IF(S264="",T264,S264)</f>
        <v/>
      </c>
      <c r="V264" t="str">
        <f>IF(I264="Biaya Bahan Baku","Belanja",IF(I264="Biaya Operasional","Belanja",IF(I264="Biaya Insentif Fasilitas","Belanja","")))</f>
        <v/>
      </c>
      <c r="W264">
        <f>ROW()</f>
        <v>264</v>
      </c>
    </row>
    <row r="265">
      <c r="A265">
        <f>ROW()</f>
        <v>265</v>
      </c>
      <c r="K265">
        <f>IF(I265="",0,I265)</f>
        <v>0</v>
      </c>
      <c r="L265">
        <f>IF(H265=0,0,H265)</f>
        <v>0</v>
      </c>
      <c r="M265">
        <f>IF(G265=0,0,G265)</f>
        <v>0</v>
      </c>
      <c r="N265" t="str">
        <f>IF(J265="","",J265)</f>
        <v/>
      </c>
      <c r="O265">
        <f>IF(G265=0,0,G265)</f>
        <v>0</v>
      </c>
      <c r="P265">
        <f>IF(H265=0,0,H265)</f>
        <v>0</v>
      </c>
      <c r="Q265" t="str">
        <f>IF(I265="Biaya Bahan Baku",H265,IF(I265="Biaya Operasional",H265,IF(I265="Biaya Insentif Fasilitas",H265,"")))</f>
        <v/>
      </c>
      <c r="R265" t="str">
        <f>IF(I265="Dana Bantuan Pemerintah",G265,"")</f>
        <v/>
      </c>
      <c r="S265" t="str">
        <f>IF(I265="Dana Bahan Baku","Bahan Baku",IF(I265="Biaya Bahan Baku","Bahan Baku",IF(I265="Dana Operasional","Operasional",IF(I265="Biaya Operasional","Operasional",""))))</f>
        <v/>
      </c>
      <c r="T265" t="str">
        <f>IF(I265="Dana Insentif Fasilitas","Insentif Fasilitas",IF(I265="Biaya Insentif Fasilitas","Insentif Fasilitas",""))</f>
        <v/>
      </c>
      <c r="U265" t="str">
        <f>IF(S265="",T265,S265)</f>
        <v/>
      </c>
      <c r="V265" t="str">
        <f>IF(I265="Biaya Bahan Baku","Belanja",IF(I265="Biaya Operasional","Belanja",IF(I265="Biaya Insentif Fasilitas","Belanja","")))</f>
        <v/>
      </c>
      <c r="W265">
        <f>ROW()</f>
        <v>265</v>
      </c>
    </row>
    <row r="266">
      <c r="A266">
        <f>ROW()</f>
        <v>266</v>
      </c>
      <c r="K266">
        <f>IF(I266="",0,I266)</f>
        <v>0</v>
      </c>
      <c r="L266">
        <f>IF(H266=0,0,H266)</f>
        <v>0</v>
      </c>
      <c r="M266">
        <f>IF(G266=0,0,G266)</f>
        <v>0</v>
      </c>
      <c r="N266" t="str">
        <f>IF(J266="","",J266)</f>
        <v/>
      </c>
      <c r="O266">
        <f>IF(G266=0,0,G266)</f>
        <v>0</v>
      </c>
      <c r="P266">
        <f>IF(H266=0,0,H266)</f>
        <v>0</v>
      </c>
      <c r="Q266" t="str">
        <f>IF(I266="Biaya Bahan Baku",H266,IF(I266="Biaya Operasional",H266,IF(I266="Biaya Insentif Fasilitas",H266,"")))</f>
        <v/>
      </c>
      <c r="R266" t="str">
        <f>IF(I266="Dana Bantuan Pemerintah",G266,"")</f>
        <v/>
      </c>
      <c r="S266" t="str">
        <f>IF(I266="Dana Bahan Baku","Bahan Baku",IF(I266="Biaya Bahan Baku","Bahan Baku",IF(I266="Dana Operasional","Operasional",IF(I266="Biaya Operasional","Operasional",""))))</f>
        <v/>
      </c>
      <c r="T266" t="str">
        <f>IF(I266="Dana Insentif Fasilitas","Insentif Fasilitas",IF(I266="Biaya Insentif Fasilitas","Insentif Fasilitas",""))</f>
        <v/>
      </c>
      <c r="U266" t="str">
        <f>IF(S266="",T266,S266)</f>
        <v/>
      </c>
      <c r="V266" t="str">
        <f>IF(I266="Biaya Bahan Baku","Belanja",IF(I266="Biaya Operasional","Belanja",IF(I266="Biaya Insentif Fasilitas","Belanja","")))</f>
        <v/>
      </c>
      <c r="W266">
        <f>ROW()</f>
        <v>266</v>
      </c>
    </row>
    <row r="267">
      <c r="A267">
        <f>ROW()</f>
        <v>267</v>
      </c>
      <c r="K267">
        <f>IF(I267="",0,I267)</f>
        <v>0</v>
      </c>
      <c r="L267">
        <f>IF(H267=0,0,H267)</f>
        <v>0</v>
      </c>
      <c r="M267">
        <f>IF(G267=0,0,G267)</f>
        <v>0</v>
      </c>
      <c r="N267" t="str">
        <f>IF(J267="","",J267)</f>
        <v/>
      </c>
      <c r="O267">
        <f>IF(G267=0,0,G267)</f>
        <v>0</v>
      </c>
      <c r="P267">
        <f>IF(H267=0,0,H267)</f>
        <v>0</v>
      </c>
      <c r="Q267" t="str">
        <f>IF(I267="Biaya Bahan Baku",H267,IF(I267="Biaya Operasional",H267,IF(I267="Biaya Insentif Fasilitas",H267,"")))</f>
        <v/>
      </c>
      <c r="R267" t="str">
        <f>IF(I267="Dana Bantuan Pemerintah",G267,"")</f>
        <v/>
      </c>
      <c r="S267" t="str">
        <f>IF(I267="Dana Bahan Baku","Bahan Baku",IF(I267="Biaya Bahan Baku","Bahan Baku",IF(I267="Dana Operasional","Operasional",IF(I267="Biaya Operasional","Operasional",""))))</f>
        <v/>
      </c>
      <c r="T267" t="str">
        <f>IF(I267="Dana Insentif Fasilitas","Insentif Fasilitas",IF(I267="Biaya Insentif Fasilitas","Insentif Fasilitas",""))</f>
        <v/>
      </c>
      <c r="U267" t="str">
        <f>IF(S267="",T267,S267)</f>
        <v/>
      </c>
      <c r="V267" t="str">
        <f>IF(I267="Biaya Bahan Baku","Belanja",IF(I267="Biaya Operasional","Belanja",IF(I267="Biaya Insentif Fasilitas","Belanja","")))</f>
        <v/>
      </c>
      <c r="W267">
        <f>ROW()</f>
        <v>267</v>
      </c>
    </row>
    <row r="268">
      <c r="A268">
        <f>ROW()</f>
        <v>268</v>
      </c>
      <c r="K268">
        <f>IF(I268="",0,I268)</f>
        <v>0</v>
      </c>
      <c r="L268">
        <f>IF(H268=0,0,H268)</f>
        <v>0</v>
      </c>
      <c r="M268">
        <f>IF(G268=0,0,G268)</f>
        <v>0</v>
      </c>
      <c r="N268" t="str">
        <f>IF(J268="","",J268)</f>
        <v/>
      </c>
      <c r="O268">
        <f>IF(G268=0,0,G268)</f>
        <v>0</v>
      </c>
      <c r="P268">
        <f>IF(H268=0,0,H268)</f>
        <v>0</v>
      </c>
      <c r="Q268" t="str">
        <f>IF(I268="Biaya Bahan Baku",H268,IF(I268="Biaya Operasional",H268,IF(I268="Biaya Insentif Fasilitas",H268,"")))</f>
        <v/>
      </c>
      <c r="R268" t="str">
        <f>IF(I268="Dana Bantuan Pemerintah",G268,"")</f>
        <v/>
      </c>
      <c r="S268" t="str">
        <f>IF(I268="Dana Bahan Baku","Bahan Baku",IF(I268="Biaya Bahan Baku","Bahan Baku",IF(I268="Dana Operasional","Operasional",IF(I268="Biaya Operasional","Operasional",""))))</f>
        <v/>
      </c>
      <c r="T268" t="str">
        <f>IF(I268="Dana Insentif Fasilitas","Insentif Fasilitas",IF(I268="Biaya Insentif Fasilitas","Insentif Fasilitas",""))</f>
        <v/>
      </c>
      <c r="U268" t="str">
        <f>IF(S268="",T268,S268)</f>
        <v/>
      </c>
      <c r="V268" t="str">
        <f>IF(I268="Biaya Bahan Baku","Belanja",IF(I268="Biaya Operasional","Belanja",IF(I268="Biaya Insentif Fasilitas","Belanja","")))</f>
        <v/>
      </c>
      <c r="W268">
        <f>ROW()</f>
        <v>268</v>
      </c>
    </row>
    <row r="269">
      <c r="A269">
        <f>ROW()</f>
        <v>269</v>
      </c>
      <c r="K269">
        <f>IF(I269="",0,I269)</f>
        <v>0</v>
      </c>
      <c r="L269">
        <f>IF(H269=0,0,H269)</f>
        <v>0</v>
      </c>
      <c r="M269">
        <f>IF(G269=0,0,G269)</f>
        <v>0</v>
      </c>
      <c r="N269" t="str">
        <f>IF(J269="","",J269)</f>
        <v/>
      </c>
      <c r="O269">
        <f>IF(G269=0,0,G269)</f>
        <v>0</v>
      </c>
      <c r="P269">
        <f>IF(H269=0,0,H269)</f>
        <v>0</v>
      </c>
      <c r="Q269" t="str">
        <f>IF(I269="Biaya Bahan Baku",H269,IF(I269="Biaya Operasional",H269,IF(I269="Biaya Insentif Fasilitas",H269,"")))</f>
        <v/>
      </c>
      <c r="R269" t="str">
        <f>IF(I269="Dana Bantuan Pemerintah",G269,"")</f>
        <v/>
      </c>
      <c r="S269" t="str">
        <f>IF(I269="Dana Bahan Baku","Bahan Baku",IF(I269="Biaya Bahan Baku","Bahan Baku",IF(I269="Dana Operasional","Operasional",IF(I269="Biaya Operasional","Operasional",""))))</f>
        <v/>
      </c>
      <c r="T269" t="str">
        <f>IF(I269="Dana Insentif Fasilitas","Insentif Fasilitas",IF(I269="Biaya Insentif Fasilitas","Insentif Fasilitas",""))</f>
        <v/>
      </c>
      <c r="U269" t="str">
        <f>IF(S269="",T269,S269)</f>
        <v/>
      </c>
      <c r="V269" t="str">
        <f>IF(I269="Biaya Bahan Baku","Belanja",IF(I269="Biaya Operasional","Belanja",IF(I269="Biaya Insentif Fasilitas","Belanja","")))</f>
        <v/>
      </c>
      <c r="W269">
        <f>ROW()</f>
        <v>269</v>
      </c>
    </row>
    <row r="270">
      <c r="A270">
        <f>ROW()</f>
        <v>270</v>
      </c>
      <c r="K270">
        <f>IF(I270="",0,I270)</f>
        <v>0</v>
      </c>
      <c r="L270">
        <f>IF(H270=0,0,H270)</f>
        <v>0</v>
      </c>
      <c r="M270">
        <f>IF(G270=0,0,G270)</f>
        <v>0</v>
      </c>
      <c r="N270" t="str">
        <f>IF(J270="","",J270)</f>
        <v/>
      </c>
      <c r="O270">
        <f>IF(G270=0,0,G270)</f>
        <v>0</v>
      </c>
      <c r="P270">
        <f>IF(H270=0,0,H270)</f>
        <v>0</v>
      </c>
      <c r="Q270" t="str">
        <f>IF(I270="Biaya Bahan Baku",H270,IF(I270="Biaya Operasional",H270,IF(I270="Biaya Insentif Fasilitas",H270,"")))</f>
        <v/>
      </c>
      <c r="R270" t="str">
        <f>IF(I270="Dana Bantuan Pemerintah",G270,"")</f>
        <v/>
      </c>
      <c r="S270" t="str">
        <f>IF(I270="Dana Bahan Baku","Bahan Baku",IF(I270="Biaya Bahan Baku","Bahan Baku",IF(I270="Dana Operasional","Operasional",IF(I270="Biaya Operasional","Operasional",""))))</f>
        <v/>
      </c>
      <c r="T270" t="str">
        <f>IF(I270="Dana Insentif Fasilitas","Insentif Fasilitas",IF(I270="Biaya Insentif Fasilitas","Insentif Fasilitas",""))</f>
        <v/>
      </c>
      <c r="U270" t="str">
        <f>IF(S270="",T270,S270)</f>
        <v/>
      </c>
      <c r="V270" t="str">
        <f>IF(I270="Biaya Bahan Baku","Belanja",IF(I270="Biaya Operasional","Belanja",IF(I270="Biaya Insentif Fasilitas","Belanja","")))</f>
        <v/>
      </c>
      <c r="W270">
        <f>ROW()</f>
        <v>270</v>
      </c>
    </row>
    <row r="271">
      <c r="A271">
        <f>ROW()</f>
        <v>271</v>
      </c>
      <c r="K271">
        <f>IF(I271="",0,I271)</f>
        <v>0</v>
      </c>
      <c r="L271">
        <f>IF(H271=0,0,H271)</f>
        <v>0</v>
      </c>
      <c r="M271">
        <f>IF(G271=0,0,G271)</f>
        <v>0</v>
      </c>
      <c r="N271" t="str">
        <f>IF(J271="","",J271)</f>
        <v/>
      </c>
      <c r="O271">
        <f>IF(G271=0,0,G271)</f>
        <v>0</v>
      </c>
      <c r="P271">
        <f>IF(H271=0,0,H271)</f>
        <v>0</v>
      </c>
      <c r="Q271" t="str">
        <f>IF(I271="Biaya Bahan Baku",H271,IF(I271="Biaya Operasional",H271,IF(I271="Biaya Insentif Fasilitas",H271,"")))</f>
        <v/>
      </c>
      <c r="R271" t="str">
        <f>IF(I271="Dana Bantuan Pemerintah",G271,"")</f>
        <v/>
      </c>
      <c r="S271" t="str">
        <f>IF(I271="Dana Bahan Baku","Bahan Baku",IF(I271="Biaya Bahan Baku","Bahan Baku",IF(I271="Dana Operasional","Operasional",IF(I271="Biaya Operasional","Operasional",""))))</f>
        <v/>
      </c>
      <c r="T271" t="str">
        <f>IF(I271="Dana Insentif Fasilitas","Insentif Fasilitas",IF(I271="Biaya Insentif Fasilitas","Insentif Fasilitas",""))</f>
        <v/>
      </c>
      <c r="U271" t="str">
        <f>IF(S271="",T271,S271)</f>
        <v/>
      </c>
      <c r="V271" t="str">
        <f>IF(I271="Biaya Bahan Baku","Belanja",IF(I271="Biaya Operasional","Belanja",IF(I271="Biaya Insentif Fasilitas","Belanja","")))</f>
        <v/>
      </c>
      <c r="W271">
        <f>ROW()</f>
        <v>271</v>
      </c>
    </row>
    <row r="272">
      <c r="A272">
        <f>ROW()</f>
        <v>272</v>
      </c>
      <c r="K272">
        <f>IF(I272="",0,I272)</f>
        <v>0</v>
      </c>
      <c r="L272">
        <f>IF(H272=0,0,H272)</f>
        <v>0</v>
      </c>
      <c r="M272">
        <f>IF(G272=0,0,G272)</f>
        <v>0</v>
      </c>
      <c r="N272" t="str">
        <f>IF(J272="","",J272)</f>
        <v/>
      </c>
      <c r="O272">
        <f>IF(G272=0,0,G272)</f>
        <v>0</v>
      </c>
      <c r="P272">
        <f>IF(H272=0,0,H272)</f>
        <v>0</v>
      </c>
      <c r="Q272" t="str">
        <f>IF(I272="Biaya Bahan Baku",H272,IF(I272="Biaya Operasional",H272,IF(I272="Biaya Insentif Fasilitas",H272,"")))</f>
        <v/>
      </c>
      <c r="R272" t="str">
        <f>IF(I272="Dana Bantuan Pemerintah",G272,"")</f>
        <v/>
      </c>
      <c r="S272" t="str">
        <f>IF(I272="Dana Bahan Baku","Bahan Baku",IF(I272="Biaya Bahan Baku","Bahan Baku",IF(I272="Dana Operasional","Operasional",IF(I272="Biaya Operasional","Operasional",""))))</f>
        <v/>
      </c>
      <c r="T272" t="str">
        <f>IF(I272="Dana Insentif Fasilitas","Insentif Fasilitas",IF(I272="Biaya Insentif Fasilitas","Insentif Fasilitas",""))</f>
        <v/>
      </c>
      <c r="U272" t="str">
        <f>IF(S272="",T272,S272)</f>
        <v/>
      </c>
      <c r="V272" t="str">
        <f>IF(I272="Biaya Bahan Baku","Belanja",IF(I272="Biaya Operasional","Belanja",IF(I272="Biaya Insentif Fasilitas","Belanja","")))</f>
        <v/>
      </c>
      <c r="W272">
        <f>ROW()</f>
        <v>272</v>
      </c>
    </row>
    <row r="273">
      <c r="A273">
        <f>ROW()</f>
        <v>273</v>
      </c>
      <c r="K273">
        <f>IF(I273="",0,I273)</f>
        <v>0</v>
      </c>
      <c r="L273">
        <f>IF(H273=0,0,H273)</f>
        <v>0</v>
      </c>
      <c r="M273">
        <f>IF(G273=0,0,G273)</f>
        <v>0</v>
      </c>
      <c r="N273" t="str">
        <f>IF(J273="","",J273)</f>
        <v/>
      </c>
      <c r="O273">
        <f>IF(G273=0,0,G273)</f>
        <v>0</v>
      </c>
      <c r="P273">
        <f>IF(H273=0,0,H273)</f>
        <v>0</v>
      </c>
      <c r="Q273" t="str">
        <f>IF(I273="Biaya Bahan Baku",H273,IF(I273="Biaya Operasional",H273,IF(I273="Biaya Insentif Fasilitas",H273,"")))</f>
        <v/>
      </c>
      <c r="R273" t="str">
        <f>IF(I273="Dana Bantuan Pemerintah",G273,"")</f>
        <v/>
      </c>
      <c r="S273" t="str">
        <f>IF(I273="Dana Bahan Baku","Bahan Baku",IF(I273="Biaya Bahan Baku","Bahan Baku",IF(I273="Dana Operasional","Operasional",IF(I273="Biaya Operasional","Operasional",""))))</f>
        <v/>
      </c>
      <c r="T273" t="str">
        <f>IF(I273="Dana Insentif Fasilitas","Insentif Fasilitas",IF(I273="Biaya Insentif Fasilitas","Insentif Fasilitas",""))</f>
        <v/>
      </c>
      <c r="U273" t="str">
        <f>IF(S273="",T273,S273)</f>
        <v/>
      </c>
      <c r="V273" t="str">
        <f>IF(I273="Biaya Bahan Baku","Belanja",IF(I273="Biaya Operasional","Belanja",IF(I273="Biaya Insentif Fasilitas","Belanja","")))</f>
        <v/>
      </c>
      <c r="W273">
        <f>ROW()</f>
        <v>273</v>
      </c>
    </row>
    <row r="274">
      <c r="A274">
        <f>ROW()</f>
        <v>274</v>
      </c>
      <c r="K274">
        <f>IF(I274="",0,I274)</f>
        <v>0</v>
      </c>
      <c r="L274">
        <f>IF(H274=0,0,H274)</f>
        <v>0</v>
      </c>
      <c r="M274">
        <f>IF(G274=0,0,G274)</f>
        <v>0</v>
      </c>
      <c r="N274" t="str">
        <f>IF(J274="","",J274)</f>
        <v/>
      </c>
      <c r="O274">
        <f>IF(G274=0,0,G274)</f>
        <v>0</v>
      </c>
      <c r="P274">
        <f>IF(H274=0,0,H274)</f>
        <v>0</v>
      </c>
      <c r="Q274" t="str">
        <f>IF(I274="Biaya Bahan Baku",H274,IF(I274="Biaya Operasional",H274,IF(I274="Biaya Insentif Fasilitas",H274,"")))</f>
        <v/>
      </c>
      <c r="R274" t="str">
        <f>IF(I274="Dana Bantuan Pemerintah",G274,"")</f>
        <v/>
      </c>
      <c r="S274" t="str">
        <f>IF(I274="Dana Bahan Baku","Bahan Baku",IF(I274="Biaya Bahan Baku","Bahan Baku",IF(I274="Dana Operasional","Operasional",IF(I274="Biaya Operasional","Operasional",""))))</f>
        <v/>
      </c>
      <c r="T274" t="str">
        <f>IF(I274="Dana Insentif Fasilitas","Insentif Fasilitas",IF(I274="Biaya Insentif Fasilitas","Insentif Fasilitas",""))</f>
        <v/>
      </c>
      <c r="U274" t="str">
        <f>IF(S274="",T274,S274)</f>
        <v/>
      </c>
      <c r="V274" t="str">
        <f>IF(I274="Biaya Bahan Baku","Belanja",IF(I274="Biaya Operasional","Belanja",IF(I274="Biaya Insentif Fasilitas","Belanja","")))</f>
        <v/>
      </c>
      <c r="W274">
        <f>ROW()</f>
        <v>274</v>
      </c>
    </row>
    <row r="275">
      <c r="A275">
        <f>ROW()</f>
        <v>275</v>
      </c>
      <c r="K275">
        <f>IF(I275="",0,I275)</f>
        <v>0</v>
      </c>
      <c r="L275">
        <f>IF(H275=0,0,H275)</f>
        <v>0</v>
      </c>
      <c r="M275">
        <f>IF(G275=0,0,G275)</f>
        <v>0</v>
      </c>
      <c r="N275" t="str">
        <f>IF(J275="","",J275)</f>
        <v/>
      </c>
      <c r="O275">
        <f>IF(G275=0,0,G275)</f>
        <v>0</v>
      </c>
      <c r="P275">
        <f>IF(H275=0,0,H275)</f>
        <v>0</v>
      </c>
      <c r="Q275" t="str">
        <f>IF(I275="Biaya Bahan Baku",H275,IF(I275="Biaya Operasional",H275,IF(I275="Biaya Insentif Fasilitas",H275,"")))</f>
        <v/>
      </c>
      <c r="R275" t="str">
        <f>IF(I275="Dana Bantuan Pemerintah",G275,"")</f>
        <v/>
      </c>
      <c r="S275" t="str">
        <f>IF(I275="Dana Bahan Baku","Bahan Baku",IF(I275="Biaya Bahan Baku","Bahan Baku",IF(I275="Dana Operasional","Operasional",IF(I275="Biaya Operasional","Operasional",""))))</f>
        <v/>
      </c>
      <c r="T275" t="str">
        <f>IF(I275="Dana Insentif Fasilitas","Insentif Fasilitas",IF(I275="Biaya Insentif Fasilitas","Insentif Fasilitas",""))</f>
        <v/>
      </c>
      <c r="U275" t="str">
        <f>IF(S275="",T275,S275)</f>
        <v/>
      </c>
      <c r="V275" t="str">
        <f>IF(I275="Biaya Bahan Baku","Belanja",IF(I275="Biaya Operasional","Belanja",IF(I275="Biaya Insentif Fasilitas","Belanja","")))</f>
        <v/>
      </c>
      <c r="W275">
        <f>ROW()</f>
        <v>275</v>
      </c>
    </row>
    <row r="276">
      <c r="A276">
        <f>ROW()</f>
        <v>276</v>
      </c>
      <c r="K276">
        <f>IF(I276="",0,I276)</f>
        <v>0</v>
      </c>
      <c r="L276">
        <f>IF(H276=0,0,H276)</f>
        <v>0</v>
      </c>
      <c r="M276">
        <f>IF(G276=0,0,G276)</f>
        <v>0</v>
      </c>
      <c r="N276" t="str">
        <f>IF(J276="","",J276)</f>
        <v/>
      </c>
      <c r="O276">
        <f>IF(G276=0,0,G276)</f>
        <v>0</v>
      </c>
      <c r="P276">
        <f>IF(H276=0,0,H276)</f>
        <v>0</v>
      </c>
      <c r="Q276" t="str">
        <f>IF(I276="Biaya Bahan Baku",H276,IF(I276="Biaya Operasional",H276,IF(I276="Biaya Insentif Fasilitas",H276,"")))</f>
        <v/>
      </c>
      <c r="R276" t="str">
        <f>IF(I276="Dana Bantuan Pemerintah",G276,"")</f>
        <v/>
      </c>
      <c r="S276" t="str">
        <f>IF(I276="Dana Bahan Baku","Bahan Baku",IF(I276="Biaya Bahan Baku","Bahan Baku",IF(I276="Dana Operasional","Operasional",IF(I276="Biaya Operasional","Operasional",""))))</f>
        <v/>
      </c>
      <c r="T276" t="str">
        <f>IF(I276="Dana Insentif Fasilitas","Insentif Fasilitas",IF(I276="Biaya Insentif Fasilitas","Insentif Fasilitas",""))</f>
        <v/>
      </c>
      <c r="U276" t="str">
        <f>IF(S276="",T276,S276)</f>
        <v/>
      </c>
      <c r="V276" t="str">
        <f>IF(I276="Biaya Bahan Baku","Belanja",IF(I276="Biaya Operasional","Belanja",IF(I276="Biaya Insentif Fasilitas","Belanja","")))</f>
        <v/>
      </c>
      <c r="W276">
        <f>ROW()</f>
        <v>276</v>
      </c>
    </row>
    <row r="277">
      <c r="A277">
        <f>ROW()</f>
        <v>277</v>
      </c>
      <c r="K277">
        <f>IF(I277="",0,I277)</f>
        <v>0</v>
      </c>
      <c r="L277">
        <f>IF(H277=0,0,H277)</f>
        <v>0</v>
      </c>
      <c r="M277">
        <f>IF(G277=0,0,G277)</f>
        <v>0</v>
      </c>
      <c r="N277" t="str">
        <f>IF(J277="","",J277)</f>
        <v/>
      </c>
      <c r="O277">
        <f>IF(G277=0,0,G277)</f>
        <v>0</v>
      </c>
      <c r="P277">
        <f>IF(H277=0,0,H277)</f>
        <v>0</v>
      </c>
      <c r="Q277" t="str">
        <f>IF(I277="Biaya Bahan Baku",H277,IF(I277="Biaya Operasional",H277,IF(I277="Biaya Insentif Fasilitas",H277,"")))</f>
        <v/>
      </c>
      <c r="R277" t="str">
        <f>IF(I277="Dana Bantuan Pemerintah",G277,"")</f>
        <v/>
      </c>
      <c r="S277" t="str">
        <f>IF(I277="Dana Bahan Baku","Bahan Baku",IF(I277="Biaya Bahan Baku","Bahan Baku",IF(I277="Dana Operasional","Operasional",IF(I277="Biaya Operasional","Operasional",""))))</f>
        <v/>
      </c>
      <c r="T277" t="str">
        <f>IF(I277="Dana Insentif Fasilitas","Insentif Fasilitas",IF(I277="Biaya Insentif Fasilitas","Insentif Fasilitas",""))</f>
        <v/>
      </c>
      <c r="U277" t="str">
        <f>IF(S277="",T277,S277)</f>
        <v/>
      </c>
      <c r="V277" t="str">
        <f>IF(I277="Biaya Bahan Baku","Belanja",IF(I277="Biaya Operasional","Belanja",IF(I277="Biaya Insentif Fasilitas","Belanja","")))</f>
        <v/>
      </c>
      <c r="W277">
        <f>ROW()</f>
        <v>277</v>
      </c>
    </row>
    <row r="278">
      <c r="A278">
        <f>ROW()</f>
        <v>278</v>
      </c>
      <c r="K278">
        <f>IF(I278="",0,I278)</f>
        <v>0</v>
      </c>
      <c r="L278">
        <f>IF(H278=0,0,H278)</f>
        <v>0</v>
      </c>
      <c r="M278">
        <f>IF(G278=0,0,G278)</f>
        <v>0</v>
      </c>
      <c r="N278" t="str">
        <f>IF(J278="","",J278)</f>
        <v/>
      </c>
      <c r="O278">
        <f>IF(G278=0,0,G278)</f>
        <v>0</v>
      </c>
      <c r="P278">
        <f>IF(H278=0,0,H278)</f>
        <v>0</v>
      </c>
      <c r="Q278" t="str">
        <f>IF(I278="Biaya Bahan Baku",H278,IF(I278="Biaya Operasional",H278,IF(I278="Biaya Insentif Fasilitas",H278,"")))</f>
        <v/>
      </c>
      <c r="R278" t="str">
        <f>IF(I278="Dana Bantuan Pemerintah",G278,"")</f>
        <v/>
      </c>
      <c r="S278" t="str">
        <f>IF(I278="Dana Bahan Baku","Bahan Baku",IF(I278="Biaya Bahan Baku","Bahan Baku",IF(I278="Dana Operasional","Operasional",IF(I278="Biaya Operasional","Operasional",""))))</f>
        <v/>
      </c>
      <c r="T278" t="str">
        <f>IF(I278="Dana Insentif Fasilitas","Insentif Fasilitas",IF(I278="Biaya Insentif Fasilitas","Insentif Fasilitas",""))</f>
        <v/>
      </c>
      <c r="U278" t="str">
        <f>IF(S278="",T278,S278)</f>
        <v/>
      </c>
      <c r="V278" t="str">
        <f>IF(I278="Biaya Bahan Baku","Belanja",IF(I278="Biaya Operasional","Belanja",IF(I278="Biaya Insentif Fasilitas","Belanja","")))</f>
        <v/>
      </c>
      <c r="W278">
        <f>ROW()</f>
        <v>278</v>
      </c>
    </row>
    <row r="279">
      <c r="A279">
        <f>ROW()</f>
        <v>279</v>
      </c>
      <c r="K279">
        <f>IF(I279="",0,I279)</f>
        <v>0</v>
      </c>
      <c r="L279">
        <f>IF(H279=0,0,H279)</f>
        <v>0</v>
      </c>
      <c r="M279">
        <f>IF(G279=0,0,G279)</f>
        <v>0</v>
      </c>
      <c r="N279" t="str">
        <f>IF(J279="","",J279)</f>
        <v/>
      </c>
      <c r="O279">
        <f>IF(G279=0,0,G279)</f>
        <v>0</v>
      </c>
      <c r="P279">
        <f>IF(H279=0,0,H279)</f>
        <v>0</v>
      </c>
      <c r="Q279" t="str">
        <f>IF(I279="Biaya Bahan Baku",H279,IF(I279="Biaya Operasional",H279,IF(I279="Biaya Insentif Fasilitas",H279,"")))</f>
        <v/>
      </c>
      <c r="R279" t="str">
        <f>IF(I279="Dana Bantuan Pemerintah",G279,"")</f>
        <v/>
      </c>
      <c r="S279" t="str">
        <f>IF(I279="Dana Bahan Baku","Bahan Baku",IF(I279="Biaya Bahan Baku","Bahan Baku",IF(I279="Dana Operasional","Operasional",IF(I279="Biaya Operasional","Operasional",""))))</f>
        <v/>
      </c>
      <c r="T279" t="str">
        <f>IF(I279="Dana Insentif Fasilitas","Insentif Fasilitas",IF(I279="Biaya Insentif Fasilitas","Insentif Fasilitas",""))</f>
        <v/>
      </c>
      <c r="U279" t="str">
        <f>IF(S279="",T279,S279)</f>
        <v/>
      </c>
      <c r="V279" t="str">
        <f>IF(I279="Biaya Bahan Baku","Belanja",IF(I279="Biaya Operasional","Belanja",IF(I279="Biaya Insentif Fasilitas","Belanja","")))</f>
        <v/>
      </c>
      <c r="W279">
        <f>ROW()</f>
        <v>279</v>
      </c>
    </row>
    <row r="280">
      <c r="A280">
        <f>ROW()</f>
        <v>280</v>
      </c>
      <c r="K280">
        <f>IF(I280="",0,I280)</f>
        <v>0</v>
      </c>
      <c r="L280">
        <f>IF(H280=0,0,H280)</f>
        <v>0</v>
      </c>
      <c r="M280">
        <f>IF(G280=0,0,G280)</f>
        <v>0</v>
      </c>
      <c r="N280" t="str">
        <f>IF(J280="","",J280)</f>
        <v/>
      </c>
      <c r="O280">
        <f>IF(G280=0,0,G280)</f>
        <v>0</v>
      </c>
      <c r="P280">
        <f>IF(H280=0,0,H280)</f>
        <v>0</v>
      </c>
      <c r="Q280" t="str">
        <f>IF(I280="Biaya Bahan Baku",H280,IF(I280="Biaya Operasional",H280,IF(I280="Biaya Insentif Fasilitas",H280,"")))</f>
        <v/>
      </c>
      <c r="R280" t="str">
        <f>IF(I280="Dana Bantuan Pemerintah",G280,"")</f>
        <v/>
      </c>
      <c r="S280" t="str">
        <f>IF(I280="Dana Bahan Baku","Bahan Baku",IF(I280="Biaya Bahan Baku","Bahan Baku",IF(I280="Dana Operasional","Operasional",IF(I280="Biaya Operasional","Operasional",""))))</f>
        <v/>
      </c>
      <c r="T280" t="str">
        <f>IF(I280="Dana Insentif Fasilitas","Insentif Fasilitas",IF(I280="Biaya Insentif Fasilitas","Insentif Fasilitas",""))</f>
        <v/>
      </c>
      <c r="U280" t="str">
        <f>IF(S280="",T280,S280)</f>
        <v/>
      </c>
      <c r="V280" t="str">
        <f>IF(I280="Biaya Bahan Baku","Belanja",IF(I280="Biaya Operasional","Belanja",IF(I280="Biaya Insentif Fasilitas","Belanja","")))</f>
        <v/>
      </c>
      <c r="W280">
        <f>ROW()</f>
        <v>280</v>
      </c>
    </row>
    <row r="281">
      <c r="A281">
        <f>ROW()</f>
        <v>281</v>
      </c>
      <c r="K281">
        <f>IF(I281="",0,I281)</f>
        <v>0</v>
      </c>
      <c r="L281">
        <f>IF(H281=0,0,H281)</f>
        <v>0</v>
      </c>
      <c r="M281">
        <f>IF(G281=0,0,G281)</f>
        <v>0</v>
      </c>
      <c r="N281" t="str">
        <f>IF(J281="","",J281)</f>
        <v/>
      </c>
      <c r="O281">
        <f>IF(G281=0,0,G281)</f>
        <v>0</v>
      </c>
      <c r="P281">
        <f>IF(H281=0,0,H281)</f>
        <v>0</v>
      </c>
      <c r="Q281" t="str">
        <f>IF(I281="Biaya Bahan Baku",H281,IF(I281="Biaya Operasional",H281,IF(I281="Biaya Insentif Fasilitas",H281,"")))</f>
        <v/>
      </c>
      <c r="R281" t="str">
        <f>IF(I281="Dana Bantuan Pemerintah",G281,"")</f>
        <v/>
      </c>
      <c r="S281" t="str">
        <f>IF(I281="Dana Bahan Baku","Bahan Baku",IF(I281="Biaya Bahan Baku","Bahan Baku",IF(I281="Dana Operasional","Operasional",IF(I281="Biaya Operasional","Operasional",""))))</f>
        <v/>
      </c>
      <c r="T281" t="str">
        <f>IF(I281="Dana Insentif Fasilitas","Insentif Fasilitas",IF(I281="Biaya Insentif Fasilitas","Insentif Fasilitas",""))</f>
        <v/>
      </c>
      <c r="U281" t="str">
        <f>IF(S281="",T281,S281)</f>
        <v/>
      </c>
      <c r="V281" t="str">
        <f>IF(I281="Biaya Bahan Baku","Belanja",IF(I281="Biaya Operasional","Belanja",IF(I281="Biaya Insentif Fasilitas","Belanja","")))</f>
        <v/>
      </c>
      <c r="W281">
        <f>ROW()</f>
        <v>281</v>
      </c>
    </row>
    <row r="282">
      <c r="A282">
        <f>ROW()</f>
        <v>282</v>
      </c>
      <c r="K282">
        <f>IF(I282="",0,I282)</f>
        <v>0</v>
      </c>
      <c r="L282">
        <f>IF(H282=0,0,H282)</f>
        <v>0</v>
      </c>
      <c r="M282">
        <f>IF(G282=0,0,G282)</f>
        <v>0</v>
      </c>
      <c r="N282" t="str">
        <f>IF(J282="","",J282)</f>
        <v/>
      </c>
      <c r="O282">
        <f>IF(G282=0,0,G282)</f>
        <v>0</v>
      </c>
      <c r="P282">
        <f>IF(H282=0,0,H282)</f>
        <v>0</v>
      </c>
      <c r="Q282" t="str">
        <f>IF(I282="Biaya Bahan Baku",H282,IF(I282="Biaya Operasional",H282,IF(I282="Biaya Insentif Fasilitas",H282,"")))</f>
        <v/>
      </c>
      <c r="R282" t="str">
        <f>IF(I282="Dana Bantuan Pemerintah",G282,"")</f>
        <v/>
      </c>
      <c r="S282" t="str">
        <f>IF(I282="Dana Bahan Baku","Bahan Baku",IF(I282="Biaya Bahan Baku","Bahan Baku",IF(I282="Dana Operasional","Operasional",IF(I282="Biaya Operasional","Operasional",""))))</f>
        <v/>
      </c>
      <c r="T282" t="str">
        <f>IF(I282="Dana Insentif Fasilitas","Insentif Fasilitas",IF(I282="Biaya Insentif Fasilitas","Insentif Fasilitas",""))</f>
        <v/>
      </c>
      <c r="U282" t="str">
        <f>IF(S282="",T282,S282)</f>
        <v/>
      </c>
      <c r="V282" t="str">
        <f>IF(I282="Biaya Bahan Baku","Belanja",IF(I282="Biaya Operasional","Belanja",IF(I282="Biaya Insentif Fasilitas","Belanja","")))</f>
        <v/>
      </c>
      <c r="W282">
        <f>ROW()</f>
        <v>282</v>
      </c>
    </row>
    <row r="283">
      <c r="A283">
        <f>ROW()</f>
        <v>283</v>
      </c>
      <c r="K283">
        <f>IF(I283="",0,I283)</f>
        <v>0</v>
      </c>
      <c r="L283">
        <f>IF(H283=0,0,H283)</f>
        <v>0</v>
      </c>
      <c r="M283">
        <f>IF(G283=0,0,G283)</f>
        <v>0</v>
      </c>
      <c r="N283" t="str">
        <f>IF(J283="","",J283)</f>
        <v/>
      </c>
      <c r="O283">
        <f>IF(G283=0,0,G283)</f>
        <v>0</v>
      </c>
      <c r="P283">
        <f>IF(H283=0,0,H283)</f>
        <v>0</v>
      </c>
      <c r="Q283" t="str">
        <f>IF(I283="Biaya Bahan Baku",H283,IF(I283="Biaya Operasional",H283,IF(I283="Biaya Insentif Fasilitas",H283,"")))</f>
        <v/>
      </c>
      <c r="R283" t="str">
        <f>IF(I283="Dana Bantuan Pemerintah",G283,"")</f>
        <v/>
      </c>
      <c r="S283" t="str">
        <f>IF(I283="Dana Bahan Baku","Bahan Baku",IF(I283="Biaya Bahan Baku","Bahan Baku",IF(I283="Dana Operasional","Operasional",IF(I283="Biaya Operasional","Operasional",""))))</f>
        <v/>
      </c>
      <c r="T283" t="str">
        <f>IF(I283="Dana Insentif Fasilitas","Insentif Fasilitas",IF(I283="Biaya Insentif Fasilitas","Insentif Fasilitas",""))</f>
        <v/>
      </c>
      <c r="U283" t="str">
        <f>IF(S283="",T283,S283)</f>
        <v/>
      </c>
      <c r="V283" t="str">
        <f>IF(I283="Biaya Bahan Baku","Belanja",IF(I283="Biaya Operasional","Belanja",IF(I283="Biaya Insentif Fasilitas","Belanja","")))</f>
        <v/>
      </c>
      <c r="W283">
        <f>ROW()</f>
        <v>283</v>
      </c>
    </row>
    <row r="284">
      <c r="A284">
        <f>ROW()</f>
        <v>284</v>
      </c>
      <c r="K284">
        <f>IF(I284="",0,I284)</f>
        <v>0</v>
      </c>
      <c r="L284">
        <f>IF(H284=0,0,H284)</f>
        <v>0</v>
      </c>
      <c r="M284">
        <f>IF(G284=0,0,G284)</f>
        <v>0</v>
      </c>
      <c r="N284" t="str">
        <f>IF(J284="","",J284)</f>
        <v/>
      </c>
      <c r="O284">
        <f>IF(G284=0,0,G284)</f>
        <v>0</v>
      </c>
      <c r="P284">
        <f>IF(H284=0,0,H284)</f>
        <v>0</v>
      </c>
      <c r="Q284" t="str">
        <f>IF(I284="Biaya Bahan Baku",H284,IF(I284="Biaya Operasional",H284,IF(I284="Biaya Insentif Fasilitas",H284,"")))</f>
        <v/>
      </c>
      <c r="R284" t="str">
        <f>IF(I284="Dana Bantuan Pemerintah",G284,"")</f>
        <v/>
      </c>
      <c r="S284" t="str">
        <f>IF(I284="Dana Bahan Baku","Bahan Baku",IF(I284="Biaya Bahan Baku","Bahan Baku",IF(I284="Dana Operasional","Operasional",IF(I284="Biaya Operasional","Operasional",""))))</f>
        <v/>
      </c>
      <c r="T284" t="str">
        <f>IF(I284="Dana Insentif Fasilitas","Insentif Fasilitas",IF(I284="Biaya Insentif Fasilitas","Insentif Fasilitas",""))</f>
        <v/>
      </c>
      <c r="U284" t="str">
        <f>IF(S284="",T284,S284)</f>
        <v/>
      </c>
      <c r="V284" t="str">
        <f>IF(I284="Biaya Bahan Baku","Belanja",IF(I284="Biaya Operasional","Belanja",IF(I284="Biaya Insentif Fasilitas","Belanja","")))</f>
        <v/>
      </c>
      <c r="W284">
        <f>ROW()</f>
        <v>284</v>
      </c>
    </row>
    <row r="285">
      <c r="A285">
        <f>ROW()</f>
        <v>285</v>
      </c>
      <c r="K285">
        <f>IF(I285="",0,I285)</f>
        <v>0</v>
      </c>
      <c r="L285">
        <f>IF(H285=0,0,H285)</f>
        <v>0</v>
      </c>
      <c r="M285">
        <f>IF(G285=0,0,G285)</f>
        <v>0</v>
      </c>
      <c r="N285" t="str">
        <f>IF(J285="","",J285)</f>
        <v/>
      </c>
      <c r="O285">
        <f>IF(G285=0,0,G285)</f>
        <v>0</v>
      </c>
      <c r="P285">
        <f>IF(H285=0,0,H285)</f>
        <v>0</v>
      </c>
      <c r="Q285" t="str">
        <f>IF(I285="Biaya Bahan Baku",H285,IF(I285="Biaya Operasional",H285,IF(I285="Biaya Insentif Fasilitas",H285,"")))</f>
        <v/>
      </c>
      <c r="R285" t="str">
        <f>IF(I285="Dana Bantuan Pemerintah",G285,"")</f>
        <v/>
      </c>
      <c r="S285" t="str">
        <f>IF(I285="Dana Bahan Baku","Bahan Baku",IF(I285="Biaya Bahan Baku","Bahan Baku",IF(I285="Dana Operasional","Operasional",IF(I285="Biaya Operasional","Operasional",""))))</f>
        <v/>
      </c>
      <c r="T285" t="str">
        <f>IF(I285="Dana Insentif Fasilitas","Insentif Fasilitas",IF(I285="Biaya Insentif Fasilitas","Insentif Fasilitas",""))</f>
        <v/>
      </c>
      <c r="U285" t="str">
        <f>IF(S285="",T285,S285)</f>
        <v/>
      </c>
      <c r="V285" t="str">
        <f>IF(I285="Biaya Bahan Baku","Belanja",IF(I285="Biaya Operasional","Belanja",IF(I285="Biaya Insentif Fasilitas","Belanja","")))</f>
        <v/>
      </c>
      <c r="W285">
        <f>ROW()</f>
        <v>285</v>
      </c>
    </row>
    <row r="286">
      <c r="A286">
        <f>ROW()</f>
        <v>286</v>
      </c>
      <c r="K286">
        <f>IF(I286="",0,I286)</f>
        <v>0</v>
      </c>
      <c r="L286">
        <f>IF(H286=0,0,H286)</f>
        <v>0</v>
      </c>
      <c r="M286">
        <f>IF(G286=0,0,G286)</f>
        <v>0</v>
      </c>
      <c r="N286" t="str">
        <f>IF(J286="","",J286)</f>
        <v/>
      </c>
      <c r="O286">
        <f>IF(G286=0,0,G286)</f>
        <v>0</v>
      </c>
      <c r="P286">
        <f>IF(H286=0,0,H286)</f>
        <v>0</v>
      </c>
      <c r="Q286" t="str">
        <f>IF(I286="Biaya Bahan Baku",H286,IF(I286="Biaya Operasional",H286,IF(I286="Biaya Insentif Fasilitas",H286,"")))</f>
        <v/>
      </c>
      <c r="R286" t="str">
        <f>IF(I286="Dana Bantuan Pemerintah",G286,"")</f>
        <v/>
      </c>
      <c r="S286" t="str">
        <f>IF(I286="Dana Bahan Baku","Bahan Baku",IF(I286="Biaya Bahan Baku","Bahan Baku",IF(I286="Dana Operasional","Operasional",IF(I286="Biaya Operasional","Operasional",""))))</f>
        <v/>
      </c>
      <c r="T286" t="str">
        <f>IF(I286="Dana Insentif Fasilitas","Insentif Fasilitas",IF(I286="Biaya Insentif Fasilitas","Insentif Fasilitas",""))</f>
        <v/>
      </c>
      <c r="U286" t="str">
        <f>IF(S286="",T286,S286)</f>
        <v/>
      </c>
      <c r="V286" t="str">
        <f>IF(I286="Biaya Bahan Baku","Belanja",IF(I286="Biaya Operasional","Belanja",IF(I286="Biaya Insentif Fasilitas","Belanja","")))</f>
        <v/>
      </c>
      <c r="W286">
        <f>ROW()</f>
        <v>286</v>
      </c>
    </row>
    <row r="287">
      <c r="A287">
        <f>ROW()</f>
        <v>287</v>
      </c>
      <c r="K287">
        <f>IF(I287="",0,I287)</f>
        <v>0</v>
      </c>
      <c r="L287">
        <f>IF(H287=0,0,H287)</f>
        <v>0</v>
      </c>
      <c r="M287">
        <f>IF(G287=0,0,G287)</f>
        <v>0</v>
      </c>
      <c r="N287" t="str">
        <f>IF(J287="","",J287)</f>
        <v/>
      </c>
      <c r="O287">
        <f>IF(G287=0,0,G287)</f>
        <v>0</v>
      </c>
      <c r="P287">
        <f>IF(H287=0,0,H287)</f>
        <v>0</v>
      </c>
      <c r="Q287" t="str">
        <f>IF(I287="Biaya Bahan Baku",H287,IF(I287="Biaya Operasional",H287,IF(I287="Biaya Insentif Fasilitas",H287,"")))</f>
        <v/>
      </c>
      <c r="R287" t="str">
        <f>IF(I287="Dana Bantuan Pemerintah",G287,"")</f>
        <v/>
      </c>
      <c r="S287" t="str">
        <f>IF(I287="Dana Bahan Baku","Bahan Baku",IF(I287="Biaya Bahan Baku","Bahan Baku",IF(I287="Dana Operasional","Operasional",IF(I287="Biaya Operasional","Operasional",""))))</f>
        <v/>
      </c>
      <c r="T287" t="str">
        <f>IF(I287="Dana Insentif Fasilitas","Insentif Fasilitas",IF(I287="Biaya Insentif Fasilitas","Insentif Fasilitas",""))</f>
        <v/>
      </c>
      <c r="U287" t="str">
        <f>IF(S287="",T287,S287)</f>
        <v/>
      </c>
      <c r="V287" t="str">
        <f>IF(I287="Biaya Bahan Baku","Belanja",IF(I287="Biaya Operasional","Belanja",IF(I287="Biaya Insentif Fasilitas","Belanja","")))</f>
        <v/>
      </c>
      <c r="W287">
        <f>ROW()</f>
        <v>287</v>
      </c>
    </row>
    <row r="288">
      <c r="A288">
        <f>ROW()</f>
        <v>288</v>
      </c>
      <c r="K288">
        <f>IF(I288="",0,I288)</f>
        <v>0</v>
      </c>
      <c r="L288">
        <f>IF(H288=0,0,H288)</f>
        <v>0</v>
      </c>
      <c r="M288">
        <f>IF(G288=0,0,G288)</f>
        <v>0</v>
      </c>
      <c r="N288" t="str">
        <f>IF(J288="","",J288)</f>
        <v/>
      </c>
      <c r="O288">
        <f>IF(G288=0,0,G288)</f>
        <v>0</v>
      </c>
      <c r="P288">
        <f>IF(H288=0,0,H288)</f>
        <v>0</v>
      </c>
      <c r="Q288" t="str">
        <f>IF(I288="Biaya Bahan Baku",H288,IF(I288="Biaya Operasional",H288,IF(I288="Biaya Insentif Fasilitas",H288,"")))</f>
        <v/>
      </c>
      <c r="R288" t="str">
        <f>IF(I288="Dana Bantuan Pemerintah",G288,"")</f>
        <v/>
      </c>
      <c r="S288" t="str">
        <f>IF(I288="Dana Bahan Baku","Bahan Baku",IF(I288="Biaya Bahan Baku","Bahan Baku",IF(I288="Dana Operasional","Operasional",IF(I288="Biaya Operasional","Operasional",""))))</f>
        <v/>
      </c>
      <c r="T288" t="str">
        <f>IF(I288="Dana Insentif Fasilitas","Insentif Fasilitas",IF(I288="Biaya Insentif Fasilitas","Insentif Fasilitas",""))</f>
        <v/>
      </c>
      <c r="U288" t="str">
        <f>IF(S288="",T288,S288)</f>
        <v/>
      </c>
      <c r="V288" t="str">
        <f>IF(I288="Biaya Bahan Baku","Belanja",IF(I288="Biaya Operasional","Belanja",IF(I288="Biaya Insentif Fasilitas","Belanja","")))</f>
        <v/>
      </c>
      <c r="W288">
        <f>ROW()</f>
        <v>288</v>
      </c>
    </row>
    <row r="289">
      <c r="A289">
        <f>ROW()</f>
        <v>289</v>
      </c>
      <c r="K289">
        <f>IF(I289="",0,I289)</f>
        <v>0</v>
      </c>
      <c r="L289">
        <f>IF(H289=0,0,H289)</f>
        <v>0</v>
      </c>
      <c r="M289">
        <f>IF(G289=0,0,G289)</f>
        <v>0</v>
      </c>
      <c r="N289" t="str">
        <f>IF(J289="","",J289)</f>
        <v/>
      </c>
      <c r="O289">
        <f>IF(G289=0,0,G289)</f>
        <v>0</v>
      </c>
      <c r="P289">
        <f>IF(H289=0,0,H289)</f>
        <v>0</v>
      </c>
      <c r="Q289" t="str">
        <f>IF(I289="Biaya Bahan Baku",H289,IF(I289="Biaya Operasional",H289,IF(I289="Biaya Insentif Fasilitas",H289,"")))</f>
        <v/>
      </c>
      <c r="R289" t="str">
        <f>IF(I289="Dana Bantuan Pemerintah",G289,"")</f>
        <v/>
      </c>
      <c r="S289" t="str">
        <f>IF(I289="Dana Bahan Baku","Bahan Baku",IF(I289="Biaya Bahan Baku","Bahan Baku",IF(I289="Dana Operasional","Operasional",IF(I289="Biaya Operasional","Operasional",""))))</f>
        <v/>
      </c>
      <c r="T289" t="str">
        <f>IF(I289="Dana Insentif Fasilitas","Insentif Fasilitas",IF(I289="Biaya Insentif Fasilitas","Insentif Fasilitas",""))</f>
        <v/>
      </c>
      <c r="U289" t="str">
        <f>IF(S289="",T289,S289)</f>
        <v/>
      </c>
      <c r="V289" t="str">
        <f>IF(I289="Biaya Bahan Baku","Belanja",IF(I289="Biaya Operasional","Belanja",IF(I289="Biaya Insentif Fasilitas","Belanja","")))</f>
        <v/>
      </c>
      <c r="W289">
        <f>ROW()</f>
        <v>289</v>
      </c>
    </row>
    <row r="290">
      <c r="A290">
        <f>ROW()</f>
        <v>290</v>
      </c>
      <c r="K290">
        <f>IF(I290="",0,I290)</f>
        <v>0</v>
      </c>
      <c r="L290">
        <f>IF(H290=0,0,H290)</f>
        <v>0</v>
      </c>
      <c r="M290">
        <f>IF(G290=0,0,G290)</f>
        <v>0</v>
      </c>
      <c r="N290" t="str">
        <f>IF(J290="","",J290)</f>
        <v/>
      </c>
      <c r="O290">
        <f>IF(G290=0,0,G290)</f>
        <v>0</v>
      </c>
      <c r="P290">
        <f>IF(H290=0,0,H290)</f>
        <v>0</v>
      </c>
      <c r="Q290" t="str">
        <f>IF(I290="Biaya Bahan Baku",H290,IF(I290="Biaya Operasional",H290,IF(I290="Biaya Insentif Fasilitas",H290,"")))</f>
        <v/>
      </c>
      <c r="R290" t="str">
        <f>IF(I290="Dana Bantuan Pemerintah",G290,"")</f>
        <v/>
      </c>
      <c r="S290" t="str">
        <f>IF(I290="Dana Bahan Baku","Bahan Baku",IF(I290="Biaya Bahan Baku","Bahan Baku",IF(I290="Dana Operasional","Operasional",IF(I290="Biaya Operasional","Operasional",""))))</f>
        <v/>
      </c>
      <c r="T290" t="str">
        <f>IF(I290="Dana Insentif Fasilitas","Insentif Fasilitas",IF(I290="Biaya Insentif Fasilitas","Insentif Fasilitas",""))</f>
        <v/>
      </c>
      <c r="U290" t="str">
        <f>IF(S290="",T290,S290)</f>
        <v/>
      </c>
      <c r="V290" t="str">
        <f>IF(I290="Biaya Bahan Baku","Belanja",IF(I290="Biaya Operasional","Belanja",IF(I290="Biaya Insentif Fasilitas","Belanja","")))</f>
        <v/>
      </c>
      <c r="W290">
        <f>ROW()</f>
        <v>290</v>
      </c>
    </row>
    <row r="291">
      <c r="A291">
        <f>ROW()</f>
        <v>291</v>
      </c>
      <c r="K291">
        <f>IF(I291="",0,I291)</f>
        <v>0</v>
      </c>
      <c r="L291">
        <f>IF(H291=0,0,H291)</f>
        <v>0</v>
      </c>
      <c r="M291">
        <f>IF(G291=0,0,G291)</f>
        <v>0</v>
      </c>
      <c r="N291" t="str">
        <f>IF(J291="","",J291)</f>
        <v/>
      </c>
      <c r="O291">
        <f>IF(G291=0,0,G291)</f>
        <v>0</v>
      </c>
      <c r="P291">
        <f>IF(H291=0,0,H291)</f>
        <v>0</v>
      </c>
      <c r="Q291" t="str">
        <f>IF(I291="Biaya Bahan Baku",H291,IF(I291="Biaya Operasional",H291,IF(I291="Biaya Insentif Fasilitas",H291,"")))</f>
        <v/>
      </c>
      <c r="R291" t="str">
        <f>IF(I291="Dana Bantuan Pemerintah",G291,"")</f>
        <v/>
      </c>
      <c r="S291" t="str">
        <f>IF(I291="Dana Bahan Baku","Bahan Baku",IF(I291="Biaya Bahan Baku","Bahan Baku",IF(I291="Dana Operasional","Operasional",IF(I291="Biaya Operasional","Operasional",""))))</f>
        <v/>
      </c>
      <c r="T291" t="str">
        <f>IF(I291="Dana Insentif Fasilitas","Insentif Fasilitas",IF(I291="Biaya Insentif Fasilitas","Insentif Fasilitas",""))</f>
        <v/>
      </c>
      <c r="U291" t="str">
        <f>IF(S291="",T291,S291)</f>
        <v/>
      </c>
      <c r="V291" t="str">
        <f>IF(I291="Biaya Bahan Baku","Belanja",IF(I291="Biaya Operasional","Belanja",IF(I291="Biaya Insentif Fasilitas","Belanja","")))</f>
        <v/>
      </c>
      <c r="W291">
        <f>ROW()</f>
        <v>291</v>
      </c>
    </row>
    <row r="292">
      <c r="A292">
        <f>ROW()</f>
        <v>292</v>
      </c>
      <c r="K292">
        <f>IF(I292="",0,I292)</f>
        <v>0</v>
      </c>
      <c r="L292">
        <f>IF(H292=0,0,H292)</f>
        <v>0</v>
      </c>
      <c r="M292">
        <f>IF(G292=0,0,G292)</f>
        <v>0</v>
      </c>
      <c r="N292" t="str">
        <f>IF(J292="","",J292)</f>
        <v/>
      </c>
      <c r="O292">
        <f>IF(G292=0,0,G292)</f>
        <v>0</v>
      </c>
      <c r="P292">
        <f>IF(H292=0,0,H292)</f>
        <v>0</v>
      </c>
      <c r="Q292" t="str">
        <f>IF(I292="Biaya Bahan Baku",H292,IF(I292="Biaya Operasional",H292,IF(I292="Biaya Insentif Fasilitas",H292,"")))</f>
        <v/>
      </c>
      <c r="R292" t="str">
        <f>IF(I292="Dana Bantuan Pemerintah",G292,"")</f>
        <v/>
      </c>
      <c r="S292" t="str">
        <f>IF(I292="Dana Bahan Baku","Bahan Baku",IF(I292="Biaya Bahan Baku","Bahan Baku",IF(I292="Dana Operasional","Operasional",IF(I292="Biaya Operasional","Operasional",""))))</f>
        <v/>
      </c>
      <c r="T292" t="str">
        <f>IF(I292="Dana Insentif Fasilitas","Insentif Fasilitas",IF(I292="Biaya Insentif Fasilitas","Insentif Fasilitas",""))</f>
        <v/>
      </c>
      <c r="U292" t="str">
        <f>IF(S292="",T292,S292)</f>
        <v/>
      </c>
      <c r="V292" t="str">
        <f>IF(I292="Biaya Bahan Baku","Belanja",IF(I292="Biaya Operasional","Belanja",IF(I292="Biaya Insentif Fasilitas","Belanja","")))</f>
        <v/>
      </c>
      <c r="W292">
        <f>ROW()</f>
        <v>292</v>
      </c>
    </row>
    <row r="293">
      <c r="A293">
        <f>ROW()</f>
        <v>293</v>
      </c>
      <c r="K293">
        <f>IF(I293="",0,I293)</f>
        <v>0</v>
      </c>
      <c r="L293">
        <f>IF(H293=0,0,H293)</f>
        <v>0</v>
      </c>
      <c r="M293">
        <f>IF(G293=0,0,G293)</f>
        <v>0</v>
      </c>
      <c r="N293" t="str">
        <f>IF(J293="","",J293)</f>
        <v/>
      </c>
      <c r="O293">
        <f>IF(G293=0,0,G293)</f>
        <v>0</v>
      </c>
      <c r="P293">
        <f>IF(H293=0,0,H293)</f>
        <v>0</v>
      </c>
      <c r="Q293" t="str">
        <f>IF(I293="Biaya Bahan Baku",H293,IF(I293="Biaya Operasional",H293,IF(I293="Biaya Insentif Fasilitas",H293,"")))</f>
        <v/>
      </c>
      <c r="R293" t="str">
        <f>IF(I293="Dana Bantuan Pemerintah",G293,"")</f>
        <v/>
      </c>
      <c r="S293" t="str">
        <f>IF(I293="Dana Bahan Baku","Bahan Baku",IF(I293="Biaya Bahan Baku","Bahan Baku",IF(I293="Dana Operasional","Operasional",IF(I293="Biaya Operasional","Operasional",""))))</f>
        <v/>
      </c>
      <c r="T293" t="str">
        <f>IF(I293="Dana Insentif Fasilitas","Insentif Fasilitas",IF(I293="Biaya Insentif Fasilitas","Insentif Fasilitas",""))</f>
        <v/>
      </c>
      <c r="U293" t="str">
        <f>IF(S293="",T293,S293)</f>
        <v/>
      </c>
      <c r="V293" t="str">
        <f>IF(I293="Biaya Bahan Baku","Belanja",IF(I293="Biaya Operasional","Belanja",IF(I293="Biaya Insentif Fasilitas","Belanja","")))</f>
        <v/>
      </c>
      <c r="W293">
        <f>ROW()</f>
        <v>293</v>
      </c>
    </row>
    <row r="294">
      <c r="A294">
        <f>ROW()</f>
        <v>294</v>
      </c>
      <c r="K294">
        <f>IF(I294="",0,I294)</f>
        <v>0</v>
      </c>
      <c r="L294">
        <f>IF(H294=0,0,H294)</f>
        <v>0</v>
      </c>
      <c r="M294">
        <f>IF(G294=0,0,G294)</f>
        <v>0</v>
      </c>
      <c r="N294" t="str">
        <f>IF(J294="","",J294)</f>
        <v/>
      </c>
      <c r="O294">
        <f>IF(G294=0,0,G294)</f>
        <v>0</v>
      </c>
      <c r="P294">
        <f>IF(H294=0,0,H294)</f>
        <v>0</v>
      </c>
      <c r="Q294" t="str">
        <f>IF(I294="Biaya Bahan Baku",H294,IF(I294="Biaya Operasional",H294,IF(I294="Biaya Insentif Fasilitas",H294,"")))</f>
        <v/>
      </c>
      <c r="R294" t="str">
        <f>IF(I294="Dana Bantuan Pemerintah",G294,"")</f>
        <v/>
      </c>
      <c r="S294" t="str">
        <f>IF(I294="Dana Bahan Baku","Bahan Baku",IF(I294="Biaya Bahan Baku","Bahan Baku",IF(I294="Dana Operasional","Operasional",IF(I294="Biaya Operasional","Operasional",""))))</f>
        <v/>
      </c>
      <c r="T294" t="str">
        <f>IF(I294="Dana Insentif Fasilitas","Insentif Fasilitas",IF(I294="Biaya Insentif Fasilitas","Insentif Fasilitas",""))</f>
        <v/>
      </c>
      <c r="U294" t="str">
        <f>IF(S294="",T294,S294)</f>
        <v/>
      </c>
      <c r="V294" t="str">
        <f>IF(I294="Biaya Bahan Baku","Belanja",IF(I294="Biaya Operasional","Belanja",IF(I294="Biaya Insentif Fasilitas","Belanja","")))</f>
        <v/>
      </c>
      <c r="W294">
        <f>ROW()</f>
        <v>294</v>
      </c>
    </row>
    <row r="295">
      <c r="A295">
        <f>ROW()</f>
        <v>295</v>
      </c>
      <c r="K295">
        <f>IF(I295="",0,I295)</f>
        <v>0</v>
      </c>
      <c r="L295">
        <f>IF(H295=0,0,H295)</f>
        <v>0</v>
      </c>
      <c r="M295">
        <f>IF(G295=0,0,G295)</f>
        <v>0</v>
      </c>
      <c r="N295" t="str">
        <f>IF(J295="","",J295)</f>
        <v/>
      </c>
      <c r="O295">
        <f>IF(G295=0,0,G295)</f>
        <v>0</v>
      </c>
      <c r="P295">
        <f>IF(H295=0,0,H295)</f>
        <v>0</v>
      </c>
      <c r="Q295" t="str">
        <f>IF(I295="Biaya Bahan Baku",H295,IF(I295="Biaya Operasional",H295,IF(I295="Biaya Insentif Fasilitas",H295,"")))</f>
        <v/>
      </c>
      <c r="R295" t="str">
        <f>IF(I295="Dana Bantuan Pemerintah",G295,"")</f>
        <v/>
      </c>
      <c r="S295" t="str">
        <f>IF(I295="Dana Bahan Baku","Bahan Baku",IF(I295="Biaya Bahan Baku","Bahan Baku",IF(I295="Dana Operasional","Operasional",IF(I295="Biaya Operasional","Operasional",""))))</f>
        <v/>
      </c>
      <c r="T295" t="str">
        <f>IF(I295="Dana Insentif Fasilitas","Insentif Fasilitas",IF(I295="Biaya Insentif Fasilitas","Insentif Fasilitas",""))</f>
        <v/>
      </c>
      <c r="U295" t="str">
        <f>IF(S295="",T295,S295)</f>
        <v/>
      </c>
      <c r="V295" t="str">
        <f>IF(I295="Biaya Bahan Baku","Belanja",IF(I295="Biaya Operasional","Belanja",IF(I295="Biaya Insentif Fasilitas","Belanja","")))</f>
        <v/>
      </c>
      <c r="W295">
        <f>ROW()</f>
        <v>295</v>
      </c>
    </row>
    <row r="296">
      <c r="A296">
        <f>ROW()</f>
        <v>296</v>
      </c>
      <c r="K296">
        <f>IF(I296="",0,I296)</f>
        <v>0</v>
      </c>
      <c r="L296">
        <f>IF(H296=0,0,H296)</f>
        <v>0</v>
      </c>
      <c r="M296">
        <f>IF(G296=0,0,G296)</f>
        <v>0</v>
      </c>
      <c r="N296" t="str">
        <f>IF(J296="","",J296)</f>
        <v/>
      </c>
      <c r="O296">
        <f>IF(G296=0,0,G296)</f>
        <v>0</v>
      </c>
      <c r="P296">
        <f>IF(H296=0,0,H296)</f>
        <v>0</v>
      </c>
      <c r="Q296" t="str">
        <f>IF(I296="Biaya Bahan Baku",H296,IF(I296="Biaya Operasional",H296,IF(I296="Biaya Insentif Fasilitas",H296,"")))</f>
        <v/>
      </c>
      <c r="R296" t="str">
        <f>IF(I296="Dana Bantuan Pemerintah",G296,"")</f>
        <v/>
      </c>
      <c r="S296" t="str">
        <f>IF(I296="Dana Bahan Baku","Bahan Baku",IF(I296="Biaya Bahan Baku","Bahan Baku",IF(I296="Dana Operasional","Operasional",IF(I296="Biaya Operasional","Operasional",""))))</f>
        <v/>
      </c>
      <c r="T296" t="str">
        <f>IF(I296="Dana Insentif Fasilitas","Insentif Fasilitas",IF(I296="Biaya Insentif Fasilitas","Insentif Fasilitas",""))</f>
        <v/>
      </c>
      <c r="U296" t="str">
        <f>IF(S296="",T296,S296)</f>
        <v/>
      </c>
      <c r="V296" t="str">
        <f>IF(I296="Biaya Bahan Baku","Belanja",IF(I296="Biaya Operasional","Belanja",IF(I296="Biaya Insentif Fasilitas","Belanja","")))</f>
        <v/>
      </c>
      <c r="W296">
        <f>ROW()</f>
        <v>296</v>
      </c>
    </row>
    <row r="297">
      <c r="A297">
        <f>ROW()</f>
        <v>297</v>
      </c>
      <c r="K297">
        <f>IF(I297="",0,I297)</f>
        <v>0</v>
      </c>
      <c r="L297">
        <f>IF(H297=0,0,H297)</f>
        <v>0</v>
      </c>
      <c r="M297">
        <f>IF(G297=0,0,G297)</f>
        <v>0</v>
      </c>
      <c r="N297" t="str">
        <f>IF(J297="","",J297)</f>
        <v/>
      </c>
      <c r="O297">
        <f>IF(G297=0,0,G297)</f>
        <v>0</v>
      </c>
      <c r="P297">
        <f>IF(H297=0,0,H297)</f>
        <v>0</v>
      </c>
      <c r="Q297" t="str">
        <f>IF(I297="Biaya Bahan Baku",H297,IF(I297="Biaya Operasional",H297,IF(I297="Biaya Insentif Fasilitas",H297,"")))</f>
        <v/>
      </c>
      <c r="R297" t="str">
        <f>IF(I297="Dana Bantuan Pemerintah",G297,"")</f>
        <v/>
      </c>
      <c r="S297" t="str">
        <f>IF(I297="Dana Bahan Baku","Bahan Baku",IF(I297="Biaya Bahan Baku","Bahan Baku",IF(I297="Dana Operasional","Operasional",IF(I297="Biaya Operasional","Operasional",""))))</f>
        <v/>
      </c>
      <c r="T297" t="str">
        <f>IF(I297="Dana Insentif Fasilitas","Insentif Fasilitas",IF(I297="Biaya Insentif Fasilitas","Insentif Fasilitas",""))</f>
        <v/>
      </c>
      <c r="U297" t="str">
        <f>IF(S297="",T297,S297)</f>
        <v/>
      </c>
      <c r="V297" t="str">
        <f>IF(I297="Biaya Bahan Baku","Belanja",IF(I297="Biaya Operasional","Belanja",IF(I297="Biaya Insentif Fasilitas","Belanja","")))</f>
        <v/>
      </c>
      <c r="W297">
        <f>ROW()</f>
        <v>297</v>
      </c>
    </row>
    <row r="298">
      <c r="A298">
        <f>ROW()</f>
        <v>298</v>
      </c>
      <c r="K298">
        <f>IF(I298="",0,I298)</f>
        <v>0</v>
      </c>
      <c r="L298">
        <f>IF(H298=0,0,H298)</f>
        <v>0</v>
      </c>
      <c r="M298">
        <f>IF(G298=0,0,G298)</f>
        <v>0</v>
      </c>
      <c r="N298" t="str">
        <f>IF(J298="","",J298)</f>
        <v/>
      </c>
      <c r="O298">
        <f>IF(G298=0,0,G298)</f>
        <v>0</v>
      </c>
      <c r="P298">
        <f>IF(H298=0,0,H298)</f>
        <v>0</v>
      </c>
      <c r="Q298" t="str">
        <f>IF(I298="Biaya Bahan Baku",H298,IF(I298="Biaya Operasional",H298,IF(I298="Biaya Insentif Fasilitas",H298,"")))</f>
        <v/>
      </c>
      <c r="R298" t="str">
        <f>IF(I298="Dana Bantuan Pemerintah",G298,"")</f>
        <v/>
      </c>
      <c r="S298" t="str">
        <f>IF(I298="Dana Bahan Baku","Bahan Baku",IF(I298="Biaya Bahan Baku","Bahan Baku",IF(I298="Dana Operasional","Operasional",IF(I298="Biaya Operasional","Operasional",""))))</f>
        <v/>
      </c>
      <c r="T298" t="str">
        <f>IF(I298="Dana Insentif Fasilitas","Insentif Fasilitas",IF(I298="Biaya Insentif Fasilitas","Insentif Fasilitas",""))</f>
        <v/>
      </c>
      <c r="U298" t="str">
        <f>IF(S298="",T298,S298)</f>
        <v/>
      </c>
      <c r="V298" t="str">
        <f>IF(I298="Biaya Bahan Baku","Belanja",IF(I298="Biaya Operasional","Belanja",IF(I298="Biaya Insentif Fasilitas","Belanja","")))</f>
        <v/>
      </c>
      <c r="W298">
        <f>ROW()</f>
        <v>298</v>
      </c>
    </row>
    <row r="299">
      <c r="A299">
        <f>ROW()</f>
        <v>299</v>
      </c>
      <c r="K299">
        <f>IF(I299="",0,I299)</f>
        <v>0</v>
      </c>
      <c r="L299">
        <f>IF(H299=0,0,H299)</f>
        <v>0</v>
      </c>
      <c r="M299">
        <f>IF(G299=0,0,G299)</f>
        <v>0</v>
      </c>
      <c r="N299" t="str">
        <f>IF(J299="","",J299)</f>
        <v/>
      </c>
      <c r="O299">
        <f>IF(G299=0,0,G299)</f>
        <v>0</v>
      </c>
      <c r="P299">
        <f>IF(H299=0,0,H299)</f>
        <v>0</v>
      </c>
      <c r="Q299" t="str">
        <f>IF(I299="Biaya Bahan Baku",H299,IF(I299="Biaya Operasional",H299,IF(I299="Biaya Insentif Fasilitas",H299,"")))</f>
        <v/>
      </c>
      <c r="R299" t="str">
        <f>IF(I299="Dana Bantuan Pemerintah",G299,"")</f>
        <v/>
      </c>
      <c r="S299" t="str">
        <f>IF(I299="Dana Bahan Baku","Bahan Baku",IF(I299="Biaya Bahan Baku","Bahan Baku",IF(I299="Dana Operasional","Operasional",IF(I299="Biaya Operasional","Operasional",""))))</f>
        <v/>
      </c>
      <c r="T299" t="str">
        <f>IF(I299="Dana Insentif Fasilitas","Insentif Fasilitas",IF(I299="Biaya Insentif Fasilitas","Insentif Fasilitas",""))</f>
        <v/>
      </c>
      <c r="U299" t="str">
        <f>IF(S299="",T299,S299)</f>
        <v/>
      </c>
      <c r="V299" t="str">
        <f>IF(I299="Biaya Bahan Baku","Belanja",IF(I299="Biaya Operasional","Belanja",IF(I299="Biaya Insentif Fasilitas","Belanja","")))</f>
        <v/>
      </c>
      <c r="W299">
        <f>ROW()</f>
        <v>299</v>
      </c>
    </row>
    <row r="300">
      <c r="A300">
        <f>ROW()</f>
        <v>300</v>
      </c>
      <c r="K300">
        <f>IF(I300="",0,I300)</f>
        <v>0</v>
      </c>
      <c r="L300">
        <f>IF(H300=0,0,H300)</f>
        <v>0</v>
      </c>
      <c r="M300">
        <f>IF(G300=0,0,G300)</f>
        <v>0</v>
      </c>
      <c r="N300" t="str">
        <f>IF(J300="","",J300)</f>
        <v/>
      </c>
      <c r="O300">
        <f>IF(G300=0,0,G300)</f>
        <v>0</v>
      </c>
      <c r="P300">
        <f>IF(H300=0,0,H300)</f>
        <v>0</v>
      </c>
      <c r="Q300" t="str">
        <f>IF(I300="Biaya Bahan Baku",H300,IF(I300="Biaya Operasional",H300,IF(I300="Biaya Insentif Fasilitas",H300,"")))</f>
        <v/>
      </c>
      <c r="R300" t="str">
        <f>IF(I300="Dana Bantuan Pemerintah",G300,"")</f>
        <v/>
      </c>
      <c r="S300" t="str">
        <f>IF(I300="Dana Bahan Baku","Bahan Baku",IF(I300="Biaya Bahan Baku","Bahan Baku",IF(I300="Dana Operasional","Operasional",IF(I300="Biaya Operasional","Operasional",""))))</f>
        <v/>
      </c>
      <c r="T300" t="str">
        <f>IF(I300="Dana Insentif Fasilitas","Insentif Fasilitas",IF(I300="Biaya Insentif Fasilitas","Insentif Fasilitas",""))</f>
        <v/>
      </c>
      <c r="U300" t="str">
        <f>IF(S300="",T300,S300)</f>
        <v/>
      </c>
      <c r="V300" t="str">
        <f>IF(I300="Biaya Bahan Baku","Belanja",IF(I300="Biaya Operasional","Belanja",IF(I300="Biaya Insentif Fasilitas","Belanja","")))</f>
        <v/>
      </c>
      <c r="W300">
        <f>ROW()</f>
        <v>300</v>
      </c>
    </row>
    <row r="301">
      <c r="A301">
        <f>ROW()</f>
        <v>301</v>
      </c>
      <c r="K301">
        <f>IF(I301="",0,I301)</f>
        <v>0</v>
      </c>
      <c r="L301">
        <f>IF(H301=0,0,H301)</f>
        <v>0</v>
      </c>
      <c r="M301">
        <f>IF(G301=0,0,G301)</f>
        <v>0</v>
      </c>
      <c r="N301" t="str">
        <f>IF(J301="","",J301)</f>
        <v/>
      </c>
      <c r="O301">
        <f>IF(G301=0,0,G301)</f>
        <v>0</v>
      </c>
      <c r="P301">
        <f>IF(H301=0,0,H301)</f>
        <v>0</v>
      </c>
      <c r="Q301" t="str">
        <f>IF(I301="Biaya Bahan Baku",H301,IF(I301="Biaya Operasional",H301,IF(I301="Biaya Insentif Fasilitas",H301,"")))</f>
        <v/>
      </c>
      <c r="R301" t="str">
        <f>IF(I301="Dana Bantuan Pemerintah",G301,"")</f>
        <v/>
      </c>
      <c r="S301" t="str">
        <f>IF(I301="Dana Bahan Baku","Bahan Baku",IF(I301="Biaya Bahan Baku","Bahan Baku",IF(I301="Dana Operasional","Operasional",IF(I301="Biaya Operasional","Operasional",""))))</f>
        <v/>
      </c>
      <c r="T301" t="str">
        <f>IF(I301="Dana Insentif Fasilitas","Insentif Fasilitas",IF(I301="Biaya Insentif Fasilitas","Insentif Fasilitas",""))</f>
        <v/>
      </c>
      <c r="U301" t="str">
        <f>IF(S301="",T301,S301)</f>
        <v/>
      </c>
      <c r="V301" t="str">
        <f>IF(I301="Biaya Bahan Baku","Belanja",IF(I301="Biaya Operasional","Belanja",IF(I301="Biaya Insentif Fasilitas","Belanja","")))</f>
        <v/>
      </c>
      <c r="W301">
        <f>ROW()</f>
        <v>301</v>
      </c>
    </row>
    <row r="302">
      <c r="A302">
        <f>ROW()</f>
        <v>302</v>
      </c>
      <c r="K302">
        <f>IF(I302="",0,I302)</f>
        <v>0</v>
      </c>
      <c r="L302">
        <f>IF(H302=0,0,H302)</f>
        <v>0</v>
      </c>
      <c r="M302">
        <f>IF(G302=0,0,G302)</f>
        <v>0</v>
      </c>
      <c r="N302" t="str">
        <f>IF(J302="","",J302)</f>
        <v/>
      </c>
      <c r="O302">
        <f>IF(G302=0,0,G302)</f>
        <v>0</v>
      </c>
      <c r="P302">
        <f>IF(H302=0,0,H302)</f>
        <v>0</v>
      </c>
      <c r="Q302" t="str">
        <f>IF(I302="Biaya Bahan Baku",H302,IF(I302="Biaya Operasional",H302,IF(I302="Biaya Insentif Fasilitas",H302,"")))</f>
        <v/>
      </c>
      <c r="R302" t="str">
        <f>IF(I302="Dana Bantuan Pemerintah",G302,"")</f>
        <v/>
      </c>
      <c r="S302" t="str">
        <f>IF(I302="Dana Bahan Baku","Bahan Baku",IF(I302="Biaya Bahan Baku","Bahan Baku",IF(I302="Dana Operasional","Operasional",IF(I302="Biaya Operasional","Operasional",""))))</f>
        <v/>
      </c>
      <c r="T302" t="str">
        <f>IF(I302="Dana Insentif Fasilitas","Insentif Fasilitas",IF(I302="Biaya Insentif Fasilitas","Insentif Fasilitas",""))</f>
        <v/>
      </c>
      <c r="U302" t="str">
        <f>IF(S302="",T302,S302)</f>
        <v/>
      </c>
      <c r="V302" t="str">
        <f>IF(I302="Biaya Bahan Baku","Belanja",IF(I302="Biaya Operasional","Belanja",IF(I302="Biaya Insentif Fasilitas","Belanja","")))</f>
        <v/>
      </c>
      <c r="W302">
        <f>ROW()</f>
        <v>302</v>
      </c>
    </row>
    <row r="303">
      <c r="A303">
        <f>ROW()</f>
        <v>303</v>
      </c>
      <c r="K303">
        <f>IF(I303="",0,I303)</f>
        <v>0</v>
      </c>
      <c r="L303">
        <f>IF(H303=0,0,H303)</f>
        <v>0</v>
      </c>
      <c r="M303">
        <f>IF(G303=0,0,G303)</f>
        <v>0</v>
      </c>
      <c r="N303" t="str">
        <f>IF(J303="","",J303)</f>
        <v/>
      </c>
      <c r="O303">
        <f>IF(G303=0,0,G303)</f>
        <v>0</v>
      </c>
      <c r="P303">
        <f>IF(H303=0,0,H303)</f>
        <v>0</v>
      </c>
      <c r="Q303" t="str">
        <f>IF(I303="Biaya Bahan Baku",H303,IF(I303="Biaya Operasional",H303,IF(I303="Biaya Insentif Fasilitas",H303,"")))</f>
        <v/>
      </c>
      <c r="R303" t="str">
        <f>IF(I303="Dana Bantuan Pemerintah",G303,"")</f>
        <v/>
      </c>
      <c r="S303" t="str">
        <f>IF(I303="Dana Bahan Baku","Bahan Baku",IF(I303="Biaya Bahan Baku","Bahan Baku",IF(I303="Dana Operasional","Operasional",IF(I303="Biaya Operasional","Operasional",""))))</f>
        <v/>
      </c>
      <c r="T303" t="str">
        <f>IF(I303="Dana Insentif Fasilitas","Insentif Fasilitas",IF(I303="Biaya Insentif Fasilitas","Insentif Fasilitas",""))</f>
        <v/>
      </c>
      <c r="U303" t="str">
        <f>IF(S303="",T303,S303)</f>
        <v/>
      </c>
      <c r="V303" t="str">
        <f>IF(I303="Biaya Bahan Baku","Belanja",IF(I303="Biaya Operasional","Belanja",IF(I303="Biaya Insentif Fasilitas","Belanja","")))</f>
        <v/>
      </c>
      <c r="W303">
        <f>ROW()</f>
        <v>303</v>
      </c>
    </row>
    <row r="304">
      <c r="A304">
        <f>ROW()</f>
        <v>304</v>
      </c>
      <c r="K304">
        <f>IF(I304="",0,I304)</f>
        <v>0</v>
      </c>
      <c r="L304">
        <f>IF(H304=0,0,H304)</f>
        <v>0</v>
      </c>
      <c r="M304">
        <f>IF(G304=0,0,G304)</f>
        <v>0</v>
      </c>
      <c r="N304" t="str">
        <f>IF(J304="","",J304)</f>
        <v/>
      </c>
      <c r="O304">
        <f>IF(G304=0,0,G304)</f>
        <v>0</v>
      </c>
      <c r="P304">
        <f>IF(H304=0,0,H304)</f>
        <v>0</v>
      </c>
      <c r="Q304" t="str">
        <f>IF(I304="Biaya Bahan Baku",H304,IF(I304="Biaya Operasional",H304,IF(I304="Biaya Insentif Fasilitas",H304,"")))</f>
        <v/>
      </c>
      <c r="R304" t="str">
        <f>IF(I304="Dana Bantuan Pemerintah",G304,"")</f>
        <v/>
      </c>
      <c r="S304" t="str">
        <f>IF(I304="Dana Bahan Baku","Bahan Baku",IF(I304="Biaya Bahan Baku","Bahan Baku",IF(I304="Dana Operasional","Operasional",IF(I304="Biaya Operasional","Operasional",""))))</f>
        <v/>
      </c>
      <c r="T304" t="str">
        <f>IF(I304="Dana Insentif Fasilitas","Insentif Fasilitas",IF(I304="Biaya Insentif Fasilitas","Insentif Fasilitas",""))</f>
        <v/>
      </c>
      <c r="U304" t="str">
        <f>IF(S304="",T304,S304)</f>
        <v/>
      </c>
      <c r="V304" t="str">
        <f>IF(I304="Biaya Bahan Baku","Belanja",IF(I304="Biaya Operasional","Belanja",IF(I304="Biaya Insentif Fasilitas","Belanja","")))</f>
        <v/>
      </c>
      <c r="W304">
        <f>ROW()</f>
        <v>304</v>
      </c>
    </row>
    <row r="305">
      <c r="A305">
        <f>ROW()</f>
        <v>305</v>
      </c>
      <c r="K305">
        <f>IF(I305="",0,I305)</f>
        <v>0</v>
      </c>
      <c r="L305">
        <f>IF(H305=0,0,H305)</f>
        <v>0</v>
      </c>
      <c r="M305">
        <f>IF(G305=0,0,G305)</f>
        <v>0</v>
      </c>
      <c r="N305" t="str">
        <f>IF(J305="","",J305)</f>
        <v/>
      </c>
      <c r="O305">
        <f>IF(G305=0,0,G305)</f>
        <v>0</v>
      </c>
      <c r="P305">
        <f>IF(H305=0,0,H305)</f>
        <v>0</v>
      </c>
      <c r="Q305" t="str">
        <f>IF(I305="Biaya Bahan Baku",H305,IF(I305="Biaya Operasional",H305,IF(I305="Biaya Insentif Fasilitas",H305,"")))</f>
        <v/>
      </c>
      <c r="R305" t="str">
        <f>IF(I305="Dana Bantuan Pemerintah",G305,"")</f>
        <v/>
      </c>
      <c r="S305" t="str">
        <f>IF(I305="Dana Bahan Baku","Bahan Baku",IF(I305="Biaya Bahan Baku","Bahan Baku",IF(I305="Dana Operasional","Operasional",IF(I305="Biaya Operasional","Operasional",""))))</f>
        <v/>
      </c>
      <c r="T305" t="str">
        <f>IF(I305="Dana Insentif Fasilitas","Insentif Fasilitas",IF(I305="Biaya Insentif Fasilitas","Insentif Fasilitas",""))</f>
        <v/>
      </c>
      <c r="U305" t="str">
        <f>IF(S305="",T305,S305)</f>
        <v/>
      </c>
      <c r="V305" t="str">
        <f>IF(I305="Biaya Bahan Baku","Belanja",IF(I305="Biaya Operasional","Belanja",IF(I305="Biaya Insentif Fasilitas","Belanja","")))</f>
        <v/>
      </c>
      <c r="W305">
        <f>ROW()</f>
        <v>305</v>
      </c>
    </row>
    <row r="306">
      <c r="A306">
        <f>ROW()</f>
        <v>306</v>
      </c>
      <c r="K306">
        <f>IF(I306="",0,I306)</f>
        <v>0</v>
      </c>
      <c r="L306">
        <f>IF(H306=0,0,H306)</f>
        <v>0</v>
      </c>
      <c r="M306">
        <f>IF(G306=0,0,G306)</f>
        <v>0</v>
      </c>
      <c r="N306" t="str">
        <f>IF(J306="","",J306)</f>
        <v/>
      </c>
      <c r="O306">
        <f>IF(G306=0,0,G306)</f>
        <v>0</v>
      </c>
      <c r="P306">
        <f>IF(H306=0,0,H306)</f>
        <v>0</v>
      </c>
      <c r="Q306" t="str">
        <f>IF(I306="Biaya Bahan Baku",H306,IF(I306="Biaya Operasional",H306,IF(I306="Biaya Insentif Fasilitas",H306,"")))</f>
        <v/>
      </c>
      <c r="R306" t="str">
        <f>IF(I306="Dana Bantuan Pemerintah",G306,"")</f>
        <v/>
      </c>
      <c r="S306" t="str">
        <f>IF(I306="Dana Bahan Baku","Bahan Baku",IF(I306="Biaya Bahan Baku","Bahan Baku",IF(I306="Dana Operasional","Operasional",IF(I306="Biaya Operasional","Operasional",""))))</f>
        <v/>
      </c>
      <c r="T306" t="str">
        <f>IF(I306="Dana Insentif Fasilitas","Insentif Fasilitas",IF(I306="Biaya Insentif Fasilitas","Insentif Fasilitas",""))</f>
        <v/>
      </c>
      <c r="U306" t="str">
        <f>IF(S306="",T306,S306)</f>
        <v/>
      </c>
      <c r="V306" t="str">
        <f>IF(I306="Biaya Bahan Baku","Belanja",IF(I306="Biaya Operasional","Belanja",IF(I306="Biaya Insentif Fasilitas","Belanja","")))</f>
        <v/>
      </c>
      <c r="W306">
        <f>ROW()</f>
        <v>306</v>
      </c>
    </row>
    <row r="307">
      <c r="A307">
        <f>ROW()</f>
        <v>307</v>
      </c>
      <c r="K307">
        <f>IF(I307="",0,I307)</f>
        <v>0</v>
      </c>
      <c r="L307">
        <f>IF(H307=0,0,H307)</f>
        <v>0</v>
      </c>
      <c r="M307">
        <f>IF(G307=0,0,G307)</f>
        <v>0</v>
      </c>
      <c r="N307" t="str">
        <f>IF(J307="","",J307)</f>
        <v/>
      </c>
      <c r="O307">
        <f>IF(G307=0,0,G307)</f>
        <v>0</v>
      </c>
      <c r="P307">
        <f>IF(H307=0,0,H307)</f>
        <v>0</v>
      </c>
      <c r="Q307" t="str">
        <f>IF(I307="Biaya Bahan Baku",H307,IF(I307="Biaya Operasional",H307,IF(I307="Biaya Insentif Fasilitas",H307,"")))</f>
        <v/>
      </c>
      <c r="R307" t="str">
        <f>IF(I307="Dana Bantuan Pemerintah",G307,"")</f>
        <v/>
      </c>
      <c r="S307" t="str">
        <f>IF(I307="Dana Bahan Baku","Bahan Baku",IF(I307="Biaya Bahan Baku","Bahan Baku",IF(I307="Dana Operasional","Operasional",IF(I307="Biaya Operasional","Operasional",""))))</f>
        <v/>
      </c>
      <c r="T307" t="str">
        <f>IF(I307="Dana Insentif Fasilitas","Insentif Fasilitas",IF(I307="Biaya Insentif Fasilitas","Insentif Fasilitas",""))</f>
        <v/>
      </c>
      <c r="U307" t="str">
        <f>IF(S307="",T307,S307)</f>
        <v/>
      </c>
      <c r="V307" t="str">
        <f>IF(I307="Biaya Bahan Baku","Belanja",IF(I307="Biaya Operasional","Belanja",IF(I307="Biaya Insentif Fasilitas","Belanja","")))</f>
        <v/>
      </c>
      <c r="W307">
        <f>ROW()</f>
        <v>307</v>
      </c>
    </row>
    <row r="308">
      <c r="A308">
        <f>ROW()</f>
        <v>308</v>
      </c>
      <c r="K308">
        <f>IF(I308="",0,I308)</f>
        <v>0</v>
      </c>
      <c r="L308">
        <f>IF(H308=0,0,H308)</f>
        <v>0</v>
      </c>
      <c r="M308">
        <f>IF(G308=0,0,G308)</f>
        <v>0</v>
      </c>
      <c r="N308" t="str">
        <f>IF(J308="","",J308)</f>
        <v/>
      </c>
      <c r="O308">
        <f>IF(G308=0,0,G308)</f>
        <v>0</v>
      </c>
      <c r="P308">
        <f>IF(H308=0,0,H308)</f>
        <v>0</v>
      </c>
      <c r="Q308" t="str">
        <f>IF(I308="Biaya Bahan Baku",H308,IF(I308="Biaya Operasional",H308,IF(I308="Biaya Insentif Fasilitas",H308,"")))</f>
        <v/>
      </c>
      <c r="R308" t="str">
        <f>IF(I308="Dana Bantuan Pemerintah",G308,"")</f>
        <v/>
      </c>
      <c r="S308" t="str">
        <f>IF(I308="Dana Bahan Baku","Bahan Baku",IF(I308="Biaya Bahan Baku","Bahan Baku",IF(I308="Dana Operasional","Operasional",IF(I308="Biaya Operasional","Operasional",""))))</f>
        <v/>
      </c>
      <c r="T308" t="str">
        <f>IF(I308="Dana Insentif Fasilitas","Insentif Fasilitas",IF(I308="Biaya Insentif Fasilitas","Insentif Fasilitas",""))</f>
        <v/>
      </c>
      <c r="U308" t="str">
        <f>IF(S308="",T308,S308)</f>
        <v/>
      </c>
      <c r="V308" t="str">
        <f>IF(I308="Biaya Bahan Baku","Belanja",IF(I308="Biaya Operasional","Belanja",IF(I308="Biaya Insentif Fasilitas","Belanja","")))</f>
        <v/>
      </c>
      <c r="W308">
        <f>ROW()</f>
        <v>308</v>
      </c>
    </row>
    <row r="309">
      <c r="A309">
        <f>ROW()</f>
        <v>309</v>
      </c>
      <c r="K309">
        <f>IF(I309="",0,I309)</f>
        <v>0</v>
      </c>
      <c r="L309">
        <f>IF(H309=0,0,H309)</f>
        <v>0</v>
      </c>
      <c r="M309">
        <f>IF(G309=0,0,G309)</f>
        <v>0</v>
      </c>
      <c r="N309" t="str">
        <f>IF(J309="","",J309)</f>
        <v/>
      </c>
      <c r="O309">
        <f>IF(G309=0,0,G309)</f>
        <v>0</v>
      </c>
      <c r="P309">
        <f>IF(H309=0,0,H309)</f>
        <v>0</v>
      </c>
      <c r="Q309" t="str">
        <f>IF(I309="Biaya Bahan Baku",H309,IF(I309="Biaya Operasional",H309,IF(I309="Biaya Insentif Fasilitas",H309,"")))</f>
        <v/>
      </c>
      <c r="R309" t="str">
        <f>IF(I309="Dana Bantuan Pemerintah",G309,"")</f>
        <v/>
      </c>
      <c r="S309" t="str">
        <f>IF(I309="Dana Bahan Baku","Bahan Baku",IF(I309="Biaya Bahan Baku","Bahan Baku",IF(I309="Dana Operasional","Operasional",IF(I309="Biaya Operasional","Operasional",""))))</f>
        <v/>
      </c>
      <c r="T309" t="str">
        <f>IF(I309="Dana Insentif Fasilitas","Insentif Fasilitas",IF(I309="Biaya Insentif Fasilitas","Insentif Fasilitas",""))</f>
        <v/>
      </c>
      <c r="U309" t="str">
        <f>IF(S309="",T309,S309)</f>
        <v/>
      </c>
      <c r="V309" t="str">
        <f>IF(I309="Biaya Bahan Baku","Belanja",IF(I309="Biaya Operasional","Belanja",IF(I309="Biaya Insentif Fasilitas","Belanja","")))</f>
        <v/>
      </c>
      <c r="W309">
        <f>ROW()</f>
        <v>309</v>
      </c>
    </row>
    <row r="310">
      <c r="A310">
        <f>ROW()</f>
        <v>310</v>
      </c>
      <c r="K310">
        <f>IF(I310="",0,I310)</f>
        <v>0</v>
      </c>
      <c r="L310">
        <f>IF(H310=0,0,H310)</f>
        <v>0</v>
      </c>
      <c r="M310">
        <f>IF(G310=0,0,G310)</f>
        <v>0</v>
      </c>
      <c r="N310" t="str">
        <f>IF(J310="","",J310)</f>
        <v/>
      </c>
      <c r="O310">
        <f>IF(G310=0,0,G310)</f>
        <v>0</v>
      </c>
      <c r="P310">
        <f>IF(H310=0,0,H310)</f>
        <v>0</v>
      </c>
      <c r="Q310" t="str">
        <f>IF(I310="Biaya Bahan Baku",H310,IF(I310="Biaya Operasional",H310,IF(I310="Biaya Insentif Fasilitas",H310,"")))</f>
        <v/>
      </c>
      <c r="R310" t="str">
        <f>IF(I310="Dana Bantuan Pemerintah",G310,"")</f>
        <v/>
      </c>
      <c r="S310" t="str">
        <f>IF(I310="Dana Bahan Baku","Bahan Baku",IF(I310="Biaya Bahan Baku","Bahan Baku",IF(I310="Dana Operasional","Operasional",IF(I310="Biaya Operasional","Operasional",""))))</f>
        <v/>
      </c>
      <c r="T310" t="str">
        <f>IF(I310="Dana Insentif Fasilitas","Insentif Fasilitas",IF(I310="Biaya Insentif Fasilitas","Insentif Fasilitas",""))</f>
        <v/>
      </c>
      <c r="U310" t="str">
        <f>IF(S310="",T310,S310)</f>
        <v/>
      </c>
      <c r="V310" t="str">
        <f>IF(I310="Biaya Bahan Baku","Belanja",IF(I310="Biaya Operasional","Belanja",IF(I310="Biaya Insentif Fasilitas","Belanja","")))</f>
        <v/>
      </c>
      <c r="W310">
        <f>ROW()</f>
        <v>310</v>
      </c>
    </row>
    <row r="311">
      <c r="A311">
        <f>ROW()</f>
        <v>311</v>
      </c>
      <c r="K311">
        <f>IF(I311="",0,I311)</f>
        <v>0</v>
      </c>
      <c r="L311">
        <f>IF(H311=0,0,H311)</f>
        <v>0</v>
      </c>
      <c r="M311">
        <f>IF(G311=0,0,G311)</f>
        <v>0</v>
      </c>
      <c r="N311" t="str">
        <f>IF(J311="","",J311)</f>
        <v/>
      </c>
      <c r="O311">
        <f>IF(G311=0,0,G311)</f>
        <v>0</v>
      </c>
      <c r="P311">
        <f>IF(H311=0,0,H311)</f>
        <v>0</v>
      </c>
      <c r="Q311" t="str">
        <f>IF(I311="Biaya Bahan Baku",H311,IF(I311="Biaya Operasional",H311,IF(I311="Biaya Insentif Fasilitas",H311,"")))</f>
        <v/>
      </c>
      <c r="R311" t="str">
        <f>IF(I311="Dana Bantuan Pemerintah",G311,"")</f>
        <v/>
      </c>
      <c r="S311" t="str">
        <f>IF(I311="Dana Bahan Baku","Bahan Baku",IF(I311="Biaya Bahan Baku","Bahan Baku",IF(I311="Dana Operasional","Operasional",IF(I311="Biaya Operasional","Operasional",""))))</f>
        <v/>
      </c>
      <c r="T311" t="str">
        <f>IF(I311="Dana Insentif Fasilitas","Insentif Fasilitas",IF(I311="Biaya Insentif Fasilitas","Insentif Fasilitas",""))</f>
        <v/>
      </c>
      <c r="U311" t="str">
        <f>IF(S311="",T311,S311)</f>
        <v/>
      </c>
      <c r="V311" t="str">
        <f>IF(I311="Biaya Bahan Baku","Belanja",IF(I311="Biaya Operasional","Belanja",IF(I311="Biaya Insentif Fasilitas","Belanja","")))</f>
        <v/>
      </c>
      <c r="W311">
        <f>ROW()</f>
        <v>311</v>
      </c>
    </row>
    <row r="312">
      <c r="A312">
        <f>ROW()</f>
        <v>312</v>
      </c>
      <c r="K312">
        <f>IF(I312="",0,I312)</f>
        <v>0</v>
      </c>
      <c r="L312">
        <f>IF(H312=0,0,H312)</f>
        <v>0</v>
      </c>
      <c r="M312">
        <f>IF(G312=0,0,G312)</f>
        <v>0</v>
      </c>
      <c r="N312" t="str">
        <f>IF(J312="","",J312)</f>
        <v/>
      </c>
      <c r="O312">
        <f>IF(G312=0,0,G312)</f>
        <v>0</v>
      </c>
      <c r="P312">
        <f>IF(H312=0,0,H312)</f>
        <v>0</v>
      </c>
      <c r="Q312" t="str">
        <f>IF(I312="Biaya Bahan Baku",H312,IF(I312="Biaya Operasional",H312,IF(I312="Biaya Insentif Fasilitas",H312,"")))</f>
        <v/>
      </c>
      <c r="R312" t="str">
        <f>IF(I312="Dana Bantuan Pemerintah",G312,"")</f>
        <v/>
      </c>
      <c r="S312" t="str">
        <f>IF(I312="Dana Bahan Baku","Bahan Baku",IF(I312="Biaya Bahan Baku","Bahan Baku",IF(I312="Dana Operasional","Operasional",IF(I312="Biaya Operasional","Operasional",""))))</f>
        <v/>
      </c>
      <c r="T312" t="str">
        <f>IF(I312="Dana Insentif Fasilitas","Insentif Fasilitas",IF(I312="Biaya Insentif Fasilitas","Insentif Fasilitas",""))</f>
        <v/>
      </c>
      <c r="U312" t="str">
        <f>IF(S312="",T312,S312)</f>
        <v/>
      </c>
      <c r="V312" t="str">
        <f>IF(I312="Biaya Bahan Baku","Belanja",IF(I312="Biaya Operasional","Belanja",IF(I312="Biaya Insentif Fasilitas","Belanja","")))</f>
        <v/>
      </c>
      <c r="W312">
        <f>ROW()</f>
        <v>312</v>
      </c>
    </row>
    <row r="313">
      <c r="A313">
        <f>ROW()</f>
        <v>313</v>
      </c>
      <c r="K313">
        <f>IF(I313="",0,I313)</f>
        <v>0</v>
      </c>
      <c r="L313">
        <f>IF(H313=0,0,H313)</f>
        <v>0</v>
      </c>
      <c r="M313">
        <f>IF(G313=0,0,G313)</f>
        <v>0</v>
      </c>
      <c r="N313" t="str">
        <f>IF(J313="","",J313)</f>
        <v/>
      </c>
      <c r="O313">
        <f>IF(G313=0,0,G313)</f>
        <v>0</v>
      </c>
      <c r="P313">
        <f>IF(H313=0,0,H313)</f>
        <v>0</v>
      </c>
      <c r="Q313" t="str">
        <f>IF(I313="Biaya Bahan Baku",H313,IF(I313="Biaya Operasional",H313,IF(I313="Biaya Insentif Fasilitas",H313,"")))</f>
        <v/>
      </c>
      <c r="R313" t="str">
        <f>IF(I313="Dana Bantuan Pemerintah",G313,"")</f>
        <v/>
      </c>
      <c r="S313" t="str">
        <f>IF(I313="Dana Bahan Baku","Bahan Baku",IF(I313="Biaya Bahan Baku","Bahan Baku",IF(I313="Dana Operasional","Operasional",IF(I313="Biaya Operasional","Operasional",""))))</f>
        <v/>
      </c>
      <c r="T313" t="str">
        <f>IF(I313="Dana Insentif Fasilitas","Insentif Fasilitas",IF(I313="Biaya Insentif Fasilitas","Insentif Fasilitas",""))</f>
        <v/>
      </c>
      <c r="U313" t="str">
        <f>IF(S313="",T313,S313)</f>
        <v/>
      </c>
      <c r="V313" t="str">
        <f>IF(I313="Biaya Bahan Baku","Belanja",IF(I313="Biaya Operasional","Belanja",IF(I313="Biaya Insentif Fasilitas","Belanja","")))</f>
        <v/>
      </c>
      <c r="W313">
        <f>ROW()</f>
        <v>313</v>
      </c>
    </row>
    <row r="314">
      <c r="A314">
        <f>ROW()</f>
        <v>314</v>
      </c>
      <c r="K314">
        <f>IF(I314="",0,I314)</f>
        <v>0</v>
      </c>
      <c r="L314">
        <f>IF(H314=0,0,H314)</f>
        <v>0</v>
      </c>
      <c r="M314">
        <f>IF(G314=0,0,G314)</f>
        <v>0</v>
      </c>
      <c r="N314" t="str">
        <f>IF(J314="","",J314)</f>
        <v/>
      </c>
      <c r="O314">
        <f>IF(G314=0,0,G314)</f>
        <v>0</v>
      </c>
      <c r="P314">
        <f>IF(H314=0,0,H314)</f>
        <v>0</v>
      </c>
      <c r="Q314" t="str">
        <f>IF(I314="Biaya Bahan Baku",H314,IF(I314="Biaya Operasional",H314,IF(I314="Biaya Insentif Fasilitas",H314,"")))</f>
        <v/>
      </c>
      <c r="R314" t="str">
        <f>IF(I314="Dana Bantuan Pemerintah",G314,"")</f>
        <v/>
      </c>
      <c r="S314" t="str">
        <f>IF(I314="Dana Bahan Baku","Bahan Baku",IF(I314="Biaya Bahan Baku","Bahan Baku",IF(I314="Dana Operasional","Operasional",IF(I314="Biaya Operasional","Operasional",""))))</f>
        <v/>
      </c>
      <c r="T314" t="str">
        <f>IF(I314="Dana Insentif Fasilitas","Insentif Fasilitas",IF(I314="Biaya Insentif Fasilitas","Insentif Fasilitas",""))</f>
        <v/>
      </c>
      <c r="U314" t="str">
        <f>IF(S314="",T314,S314)</f>
        <v/>
      </c>
      <c r="V314" t="str">
        <f>IF(I314="Biaya Bahan Baku","Belanja",IF(I314="Biaya Operasional","Belanja",IF(I314="Biaya Insentif Fasilitas","Belanja","")))</f>
        <v/>
      </c>
      <c r="W314">
        <f>ROW()</f>
        <v>314</v>
      </c>
    </row>
    <row r="315">
      <c r="A315">
        <f>ROW()</f>
        <v>315</v>
      </c>
      <c r="K315">
        <f>IF(I315="",0,I315)</f>
        <v>0</v>
      </c>
      <c r="L315">
        <f>IF(H315=0,0,H315)</f>
        <v>0</v>
      </c>
      <c r="M315">
        <f>IF(G315=0,0,G315)</f>
        <v>0</v>
      </c>
      <c r="N315" t="str">
        <f>IF(J315="","",J315)</f>
        <v/>
      </c>
      <c r="O315">
        <f>IF(G315=0,0,G315)</f>
        <v>0</v>
      </c>
      <c r="P315">
        <f>IF(H315=0,0,H315)</f>
        <v>0</v>
      </c>
      <c r="Q315" t="str">
        <f>IF(I315="Biaya Bahan Baku",H315,IF(I315="Biaya Operasional",H315,IF(I315="Biaya Insentif Fasilitas",H315,"")))</f>
        <v/>
      </c>
      <c r="R315" t="str">
        <f>IF(I315="Dana Bantuan Pemerintah",G315,"")</f>
        <v/>
      </c>
      <c r="S315" t="str">
        <f>IF(I315="Dana Bahan Baku","Bahan Baku",IF(I315="Biaya Bahan Baku","Bahan Baku",IF(I315="Dana Operasional","Operasional",IF(I315="Biaya Operasional","Operasional",""))))</f>
        <v/>
      </c>
      <c r="T315" t="str">
        <f>IF(I315="Dana Insentif Fasilitas","Insentif Fasilitas",IF(I315="Biaya Insentif Fasilitas","Insentif Fasilitas",""))</f>
        <v/>
      </c>
      <c r="U315" t="str">
        <f>IF(S315="",T315,S315)</f>
        <v/>
      </c>
      <c r="V315" t="str">
        <f>IF(I315="Biaya Bahan Baku","Belanja",IF(I315="Biaya Operasional","Belanja",IF(I315="Biaya Insentif Fasilitas","Belanja","")))</f>
        <v/>
      </c>
      <c r="W315">
        <f>ROW()</f>
        <v>315</v>
      </c>
    </row>
    <row r="316">
      <c r="A316">
        <f>ROW()</f>
        <v>316</v>
      </c>
      <c r="K316">
        <f>IF(I316="",0,I316)</f>
        <v>0</v>
      </c>
      <c r="L316">
        <f>IF(H316=0,0,H316)</f>
        <v>0</v>
      </c>
      <c r="M316">
        <f>IF(G316=0,0,G316)</f>
        <v>0</v>
      </c>
      <c r="N316" t="str">
        <f>IF(J316="","",J316)</f>
        <v/>
      </c>
      <c r="O316">
        <f>IF(G316=0,0,G316)</f>
        <v>0</v>
      </c>
      <c r="P316">
        <f>IF(H316=0,0,H316)</f>
        <v>0</v>
      </c>
      <c r="Q316" t="str">
        <f>IF(I316="Biaya Bahan Baku",H316,IF(I316="Biaya Operasional",H316,IF(I316="Biaya Insentif Fasilitas",H316,"")))</f>
        <v/>
      </c>
      <c r="R316" t="str">
        <f>IF(I316="Dana Bantuan Pemerintah",G316,"")</f>
        <v/>
      </c>
      <c r="S316" t="str">
        <f>IF(I316="Dana Bahan Baku","Bahan Baku",IF(I316="Biaya Bahan Baku","Bahan Baku",IF(I316="Dana Operasional","Operasional",IF(I316="Biaya Operasional","Operasional",""))))</f>
        <v/>
      </c>
      <c r="T316" t="str">
        <f>IF(I316="Dana Insentif Fasilitas","Insentif Fasilitas",IF(I316="Biaya Insentif Fasilitas","Insentif Fasilitas",""))</f>
        <v/>
      </c>
      <c r="U316" t="str">
        <f>IF(S316="",T316,S316)</f>
        <v/>
      </c>
      <c r="V316" t="str">
        <f>IF(I316="Biaya Bahan Baku","Belanja",IF(I316="Biaya Operasional","Belanja",IF(I316="Biaya Insentif Fasilitas","Belanja","")))</f>
        <v/>
      </c>
      <c r="W316">
        <f>ROW()</f>
        <v>316</v>
      </c>
    </row>
    <row r="317">
      <c r="A317">
        <f>ROW()</f>
        <v>317</v>
      </c>
      <c r="K317">
        <f>IF(I317="",0,I317)</f>
        <v>0</v>
      </c>
      <c r="L317">
        <f>IF(H317=0,0,H317)</f>
        <v>0</v>
      </c>
      <c r="M317">
        <f>IF(G317=0,0,G317)</f>
        <v>0</v>
      </c>
      <c r="N317" t="str">
        <f>IF(J317="","",J317)</f>
        <v/>
      </c>
      <c r="O317">
        <f>IF(G317=0,0,G317)</f>
        <v>0</v>
      </c>
      <c r="P317">
        <f>IF(H317=0,0,H317)</f>
        <v>0</v>
      </c>
      <c r="Q317" t="str">
        <f>IF(I317="Biaya Bahan Baku",H317,IF(I317="Biaya Operasional",H317,IF(I317="Biaya Insentif Fasilitas",H317,"")))</f>
        <v/>
      </c>
      <c r="R317" t="str">
        <f>IF(I317="Dana Bantuan Pemerintah",G317,"")</f>
        <v/>
      </c>
      <c r="S317" t="str">
        <f>IF(I317="Dana Bahan Baku","Bahan Baku",IF(I317="Biaya Bahan Baku","Bahan Baku",IF(I317="Dana Operasional","Operasional",IF(I317="Biaya Operasional","Operasional",""))))</f>
        <v/>
      </c>
      <c r="T317" t="str">
        <f>IF(I317="Dana Insentif Fasilitas","Insentif Fasilitas",IF(I317="Biaya Insentif Fasilitas","Insentif Fasilitas",""))</f>
        <v/>
      </c>
      <c r="U317" t="str">
        <f>IF(S317="",T317,S317)</f>
        <v/>
      </c>
      <c r="V317" t="str">
        <f>IF(I317="Biaya Bahan Baku","Belanja",IF(I317="Biaya Operasional","Belanja",IF(I317="Biaya Insentif Fasilitas","Belanja","")))</f>
        <v/>
      </c>
      <c r="W317">
        <f>ROW()</f>
        <v>317</v>
      </c>
    </row>
    <row r="318">
      <c r="A318">
        <f>ROW()</f>
        <v>318</v>
      </c>
      <c r="K318">
        <f>IF(I318="",0,I318)</f>
        <v>0</v>
      </c>
      <c r="L318">
        <f>IF(H318=0,0,H318)</f>
        <v>0</v>
      </c>
      <c r="M318">
        <f>IF(G318=0,0,G318)</f>
        <v>0</v>
      </c>
      <c r="N318" t="str">
        <f>IF(J318="","",J318)</f>
        <v/>
      </c>
      <c r="O318">
        <f>IF(G318=0,0,G318)</f>
        <v>0</v>
      </c>
      <c r="P318">
        <f>IF(H318=0,0,H318)</f>
        <v>0</v>
      </c>
      <c r="Q318" t="str">
        <f>IF(I318="Biaya Bahan Baku",H318,IF(I318="Biaya Operasional",H318,IF(I318="Biaya Insentif Fasilitas",H318,"")))</f>
        <v/>
      </c>
      <c r="R318" t="str">
        <f>IF(I318="Dana Bantuan Pemerintah",G318,"")</f>
        <v/>
      </c>
      <c r="S318" t="str">
        <f>IF(I318="Dana Bahan Baku","Bahan Baku",IF(I318="Biaya Bahan Baku","Bahan Baku",IF(I318="Dana Operasional","Operasional",IF(I318="Biaya Operasional","Operasional",""))))</f>
        <v/>
      </c>
      <c r="T318" t="str">
        <f>IF(I318="Dana Insentif Fasilitas","Insentif Fasilitas",IF(I318="Biaya Insentif Fasilitas","Insentif Fasilitas",""))</f>
        <v/>
      </c>
      <c r="U318" t="str">
        <f>IF(S318="",T318,S318)</f>
        <v/>
      </c>
      <c r="V318" t="str">
        <f>IF(I318="Biaya Bahan Baku","Belanja",IF(I318="Biaya Operasional","Belanja",IF(I318="Biaya Insentif Fasilitas","Belanja","")))</f>
        <v/>
      </c>
      <c r="W318">
        <f>ROW()</f>
        <v>318</v>
      </c>
    </row>
    <row r="319">
      <c r="A319">
        <f>ROW()</f>
        <v>319</v>
      </c>
      <c r="K319">
        <f>IF(I319="",0,I319)</f>
        <v>0</v>
      </c>
      <c r="L319">
        <f>IF(H319=0,0,H319)</f>
        <v>0</v>
      </c>
      <c r="M319">
        <f>IF(G319=0,0,G319)</f>
        <v>0</v>
      </c>
      <c r="N319" t="str">
        <f>IF(J319="","",J319)</f>
        <v/>
      </c>
      <c r="O319">
        <f>IF(G319=0,0,G319)</f>
        <v>0</v>
      </c>
      <c r="P319">
        <f>IF(H319=0,0,H319)</f>
        <v>0</v>
      </c>
      <c r="Q319" t="str">
        <f>IF(I319="Biaya Bahan Baku",H319,IF(I319="Biaya Operasional",H319,IF(I319="Biaya Insentif Fasilitas",H319,"")))</f>
        <v/>
      </c>
      <c r="R319" t="str">
        <f>IF(I319="Dana Bantuan Pemerintah",G319,"")</f>
        <v/>
      </c>
      <c r="S319" t="str">
        <f>IF(I319="Dana Bahan Baku","Bahan Baku",IF(I319="Biaya Bahan Baku","Bahan Baku",IF(I319="Dana Operasional","Operasional",IF(I319="Biaya Operasional","Operasional",""))))</f>
        <v/>
      </c>
      <c r="T319" t="str">
        <f>IF(I319="Dana Insentif Fasilitas","Insentif Fasilitas",IF(I319="Biaya Insentif Fasilitas","Insentif Fasilitas",""))</f>
        <v/>
      </c>
      <c r="U319" t="str">
        <f>IF(S319="",T319,S319)</f>
        <v/>
      </c>
      <c r="V319" t="str">
        <f>IF(I319="Biaya Bahan Baku","Belanja",IF(I319="Biaya Operasional","Belanja",IF(I319="Biaya Insentif Fasilitas","Belanja","")))</f>
        <v/>
      </c>
      <c r="W319">
        <f>ROW()</f>
        <v>319</v>
      </c>
    </row>
    <row r="320">
      <c r="A320">
        <f>ROW()</f>
        <v>320</v>
      </c>
      <c r="K320">
        <f>IF(I320="",0,I320)</f>
        <v>0</v>
      </c>
      <c r="L320">
        <f>IF(H320=0,0,H320)</f>
        <v>0</v>
      </c>
      <c r="M320">
        <f>IF(G320=0,0,G320)</f>
        <v>0</v>
      </c>
      <c r="N320" t="str">
        <f>IF(J320="","",J320)</f>
        <v/>
      </c>
      <c r="O320">
        <f>IF(G320=0,0,G320)</f>
        <v>0</v>
      </c>
      <c r="P320">
        <f>IF(H320=0,0,H320)</f>
        <v>0</v>
      </c>
      <c r="Q320" t="str">
        <f>IF(I320="Biaya Bahan Baku",H320,IF(I320="Biaya Operasional",H320,IF(I320="Biaya Insentif Fasilitas",H320,"")))</f>
        <v/>
      </c>
      <c r="R320" t="str">
        <f>IF(I320="Dana Bantuan Pemerintah",G320,"")</f>
        <v/>
      </c>
      <c r="S320" t="str">
        <f>IF(I320="Dana Bahan Baku","Bahan Baku",IF(I320="Biaya Bahan Baku","Bahan Baku",IF(I320="Dana Operasional","Operasional",IF(I320="Biaya Operasional","Operasional",""))))</f>
        <v/>
      </c>
      <c r="T320" t="str">
        <f>IF(I320="Dana Insentif Fasilitas","Insentif Fasilitas",IF(I320="Biaya Insentif Fasilitas","Insentif Fasilitas",""))</f>
        <v/>
      </c>
      <c r="U320" t="str">
        <f>IF(S320="",T320,S320)</f>
        <v/>
      </c>
      <c r="V320" t="str">
        <f>IF(I320="Biaya Bahan Baku","Belanja",IF(I320="Biaya Operasional","Belanja",IF(I320="Biaya Insentif Fasilitas","Belanja","")))</f>
        <v/>
      </c>
      <c r="W320">
        <f>ROW()</f>
        <v>320</v>
      </c>
    </row>
    <row r="321">
      <c r="A321">
        <f>ROW()</f>
        <v>321</v>
      </c>
      <c r="K321">
        <f>IF(I321="",0,I321)</f>
        <v>0</v>
      </c>
      <c r="L321">
        <f>IF(H321=0,0,H321)</f>
        <v>0</v>
      </c>
      <c r="M321">
        <f>IF(G321=0,0,G321)</f>
        <v>0</v>
      </c>
      <c r="N321" t="str">
        <f>IF(J321="","",J321)</f>
        <v/>
      </c>
      <c r="O321">
        <f>IF(G321=0,0,G321)</f>
        <v>0</v>
      </c>
      <c r="P321">
        <f>IF(H321=0,0,H321)</f>
        <v>0</v>
      </c>
      <c r="Q321" t="str">
        <f>IF(I321="Biaya Bahan Baku",H321,IF(I321="Biaya Operasional",H321,IF(I321="Biaya Insentif Fasilitas",H321,"")))</f>
        <v/>
      </c>
      <c r="R321" t="str">
        <f>IF(I321="Dana Bantuan Pemerintah",G321,"")</f>
        <v/>
      </c>
      <c r="S321" t="str">
        <f>IF(I321="Dana Bahan Baku","Bahan Baku",IF(I321="Biaya Bahan Baku","Bahan Baku",IF(I321="Dana Operasional","Operasional",IF(I321="Biaya Operasional","Operasional",""))))</f>
        <v/>
      </c>
      <c r="T321" t="str">
        <f>IF(I321="Dana Insentif Fasilitas","Insentif Fasilitas",IF(I321="Biaya Insentif Fasilitas","Insentif Fasilitas",""))</f>
        <v/>
      </c>
      <c r="U321" t="str">
        <f>IF(S321="",T321,S321)</f>
        <v/>
      </c>
      <c r="V321" t="str">
        <f>IF(I321="Biaya Bahan Baku","Belanja",IF(I321="Biaya Operasional","Belanja",IF(I321="Biaya Insentif Fasilitas","Belanja","")))</f>
        <v/>
      </c>
      <c r="W321">
        <f>ROW()</f>
        <v>321</v>
      </c>
    </row>
    <row r="322">
      <c r="A322">
        <f>ROW()</f>
        <v>322</v>
      </c>
      <c r="K322">
        <f>IF(I322="",0,I322)</f>
        <v>0</v>
      </c>
      <c r="L322">
        <f>IF(H322=0,0,H322)</f>
        <v>0</v>
      </c>
      <c r="M322">
        <f>IF(G322=0,0,G322)</f>
        <v>0</v>
      </c>
      <c r="N322" t="str">
        <f>IF(J322="","",J322)</f>
        <v/>
      </c>
      <c r="O322">
        <f>IF(G322=0,0,G322)</f>
        <v>0</v>
      </c>
      <c r="P322">
        <f>IF(H322=0,0,H322)</f>
        <v>0</v>
      </c>
      <c r="Q322" t="str">
        <f>IF(I322="Biaya Bahan Baku",H322,IF(I322="Biaya Operasional",H322,IF(I322="Biaya Insentif Fasilitas",H322,"")))</f>
        <v/>
      </c>
      <c r="R322" t="str">
        <f>IF(I322="Dana Bantuan Pemerintah",G322,"")</f>
        <v/>
      </c>
      <c r="S322" t="str">
        <f>IF(I322="Dana Bahan Baku","Bahan Baku",IF(I322="Biaya Bahan Baku","Bahan Baku",IF(I322="Dana Operasional","Operasional",IF(I322="Biaya Operasional","Operasional",""))))</f>
        <v/>
      </c>
      <c r="T322" t="str">
        <f>IF(I322="Dana Insentif Fasilitas","Insentif Fasilitas",IF(I322="Biaya Insentif Fasilitas","Insentif Fasilitas",""))</f>
        <v/>
      </c>
      <c r="U322" t="str">
        <f>IF(S322="",T322,S322)</f>
        <v/>
      </c>
      <c r="V322" t="str">
        <f>IF(I322="Biaya Bahan Baku","Belanja",IF(I322="Biaya Operasional","Belanja",IF(I322="Biaya Insentif Fasilitas","Belanja","")))</f>
        <v/>
      </c>
      <c r="W322">
        <f>ROW()</f>
        <v>322</v>
      </c>
    </row>
    <row r="323">
      <c r="A323">
        <f>ROW()</f>
        <v>323</v>
      </c>
      <c r="K323">
        <f>IF(I323="",0,I323)</f>
        <v>0</v>
      </c>
      <c r="L323">
        <f>IF(H323=0,0,H323)</f>
        <v>0</v>
      </c>
      <c r="M323">
        <f>IF(G323=0,0,G323)</f>
        <v>0</v>
      </c>
      <c r="N323" t="str">
        <f>IF(J323="","",J323)</f>
        <v/>
      </c>
      <c r="O323">
        <f>IF(G323=0,0,G323)</f>
        <v>0</v>
      </c>
      <c r="P323">
        <f>IF(H323=0,0,H323)</f>
        <v>0</v>
      </c>
      <c r="Q323" t="str">
        <f>IF(I323="Biaya Bahan Baku",H323,IF(I323="Biaya Operasional",H323,IF(I323="Biaya Insentif Fasilitas",H323,"")))</f>
        <v/>
      </c>
      <c r="R323" t="str">
        <f>IF(I323="Dana Bantuan Pemerintah",G323,"")</f>
        <v/>
      </c>
      <c r="S323" t="str">
        <f>IF(I323="Dana Bahan Baku","Bahan Baku",IF(I323="Biaya Bahan Baku","Bahan Baku",IF(I323="Dana Operasional","Operasional",IF(I323="Biaya Operasional","Operasional",""))))</f>
        <v/>
      </c>
      <c r="T323" t="str">
        <f>IF(I323="Dana Insentif Fasilitas","Insentif Fasilitas",IF(I323="Biaya Insentif Fasilitas","Insentif Fasilitas",""))</f>
        <v/>
      </c>
      <c r="U323" t="str">
        <f>IF(S323="",T323,S323)</f>
        <v/>
      </c>
      <c r="V323" t="str">
        <f>IF(I323="Biaya Bahan Baku","Belanja",IF(I323="Biaya Operasional","Belanja",IF(I323="Biaya Insentif Fasilitas","Belanja","")))</f>
        <v/>
      </c>
      <c r="W323">
        <f>ROW()</f>
        <v>323</v>
      </c>
    </row>
    <row r="324">
      <c r="A324">
        <f>ROW()</f>
        <v>324</v>
      </c>
      <c r="K324">
        <f>IF(I324="",0,I324)</f>
        <v>0</v>
      </c>
      <c r="L324">
        <f>IF(H324=0,0,H324)</f>
        <v>0</v>
      </c>
      <c r="M324">
        <f>IF(G324=0,0,G324)</f>
        <v>0</v>
      </c>
      <c r="N324" t="str">
        <f>IF(J324="","",J324)</f>
        <v/>
      </c>
      <c r="O324">
        <f>IF(G324=0,0,G324)</f>
        <v>0</v>
      </c>
      <c r="P324">
        <f>IF(H324=0,0,H324)</f>
        <v>0</v>
      </c>
      <c r="Q324" t="str">
        <f>IF(I324="Biaya Bahan Baku",H324,IF(I324="Biaya Operasional",H324,IF(I324="Biaya Insentif Fasilitas",H324,"")))</f>
        <v/>
      </c>
      <c r="R324" t="str">
        <f>IF(I324="Dana Bantuan Pemerintah",G324,"")</f>
        <v/>
      </c>
      <c r="S324" t="str">
        <f>IF(I324="Dana Bahan Baku","Bahan Baku",IF(I324="Biaya Bahan Baku","Bahan Baku",IF(I324="Dana Operasional","Operasional",IF(I324="Biaya Operasional","Operasional",""))))</f>
        <v/>
      </c>
      <c r="T324" t="str">
        <f>IF(I324="Dana Insentif Fasilitas","Insentif Fasilitas",IF(I324="Biaya Insentif Fasilitas","Insentif Fasilitas",""))</f>
        <v/>
      </c>
      <c r="U324" t="str">
        <f>IF(S324="",T324,S324)</f>
        <v/>
      </c>
      <c r="V324" t="str">
        <f>IF(I324="Biaya Bahan Baku","Belanja",IF(I324="Biaya Operasional","Belanja",IF(I324="Biaya Insentif Fasilitas","Belanja","")))</f>
        <v/>
      </c>
      <c r="W324">
        <f>ROW()</f>
        <v>324</v>
      </c>
    </row>
    <row r="325">
      <c r="A325">
        <f>ROW()</f>
        <v>325</v>
      </c>
      <c r="K325">
        <f>IF(I325="",0,I325)</f>
        <v>0</v>
      </c>
      <c r="L325">
        <f>IF(H325=0,0,H325)</f>
        <v>0</v>
      </c>
      <c r="M325">
        <f>IF(G325=0,0,G325)</f>
        <v>0</v>
      </c>
      <c r="N325" t="str">
        <f>IF(J325="","",J325)</f>
        <v/>
      </c>
      <c r="O325">
        <f>IF(G325=0,0,G325)</f>
        <v>0</v>
      </c>
      <c r="P325">
        <f>IF(H325=0,0,H325)</f>
        <v>0</v>
      </c>
      <c r="Q325" t="str">
        <f>IF(I325="Biaya Bahan Baku",H325,IF(I325="Biaya Operasional",H325,IF(I325="Biaya Insentif Fasilitas",H325,"")))</f>
        <v/>
      </c>
      <c r="R325" t="str">
        <f>IF(I325="Dana Bantuan Pemerintah",G325,"")</f>
        <v/>
      </c>
      <c r="S325" t="str">
        <f>IF(I325="Dana Bahan Baku","Bahan Baku",IF(I325="Biaya Bahan Baku","Bahan Baku",IF(I325="Dana Operasional","Operasional",IF(I325="Biaya Operasional","Operasional",""))))</f>
        <v/>
      </c>
      <c r="T325" t="str">
        <f>IF(I325="Dana Insentif Fasilitas","Insentif Fasilitas",IF(I325="Biaya Insentif Fasilitas","Insentif Fasilitas",""))</f>
        <v/>
      </c>
      <c r="U325" t="str">
        <f>IF(S325="",T325,S325)</f>
        <v/>
      </c>
      <c r="V325" t="str">
        <f>IF(I325="Biaya Bahan Baku","Belanja",IF(I325="Biaya Operasional","Belanja",IF(I325="Biaya Insentif Fasilitas","Belanja","")))</f>
        <v/>
      </c>
      <c r="W325">
        <f>ROW()</f>
        <v>325</v>
      </c>
    </row>
    <row r="326">
      <c r="A326">
        <f>ROW()</f>
        <v>326</v>
      </c>
      <c r="K326">
        <f>IF(I326="",0,I326)</f>
        <v>0</v>
      </c>
      <c r="L326">
        <f>IF(H326=0,0,H326)</f>
        <v>0</v>
      </c>
      <c r="M326">
        <f>IF(G326=0,0,G326)</f>
        <v>0</v>
      </c>
      <c r="N326" t="str">
        <f>IF(J326="","",J326)</f>
        <v/>
      </c>
      <c r="O326">
        <f>IF(G326=0,0,G326)</f>
        <v>0</v>
      </c>
      <c r="P326">
        <f>IF(H326=0,0,H326)</f>
        <v>0</v>
      </c>
      <c r="Q326" t="str">
        <f>IF(I326="Biaya Bahan Baku",H326,IF(I326="Biaya Operasional",H326,IF(I326="Biaya Insentif Fasilitas",H326,"")))</f>
        <v/>
      </c>
      <c r="R326" t="str">
        <f>IF(I326="Dana Bantuan Pemerintah",G326,"")</f>
        <v/>
      </c>
      <c r="S326" t="str">
        <f>IF(I326="Dana Bahan Baku","Bahan Baku",IF(I326="Biaya Bahan Baku","Bahan Baku",IF(I326="Dana Operasional","Operasional",IF(I326="Biaya Operasional","Operasional",""))))</f>
        <v/>
      </c>
      <c r="T326" t="str">
        <f>IF(I326="Dana Insentif Fasilitas","Insentif Fasilitas",IF(I326="Biaya Insentif Fasilitas","Insentif Fasilitas",""))</f>
        <v/>
      </c>
      <c r="U326" t="str">
        <f>IF(S326="",T326,S326)</f>
        <v/>
      </c>
      <c r="V326" t="str">
        <f>IF(I326="Biaya Bahan Baku","Belanja",IF(I326="Biaya Operasional","Belanja",IF(I326="Biaya Insentif Fasilitas","Belanja","")))</f>
        <v/>
      </c>
      <c r="W326">
        <f>ROW()</f>
        <v>326</v>
      </c>
    </row>
    <row r="327">
      <c r="A327">
        <f>ROW()</f>
        <v>327</v>
      </c>
      <c r="K327">
        <f>IF(I327="",0,I327)</f>
        <v>0</v>
      </c>
      <c r="L327">
        <f>IF(H327=0,0,H327)</f>
        <v>0</v>
      </c>
      <c r="M327">
        <f>IF(G327=0,0,G327)</f>
        <v>0</v>
      </c>
      <c r="N327" t="str">
        <f>IF(J327="","",J327)</f>
        <v/>
      </c>
      <c r="O327">
        <f>IF(G327=0,0,G327)</f>
        <v>0</v>
      </c>
      <c r="P327">
        <f>IF(H327=0,0,H327)</f>
        <v>0</v>
      </c>
      <c r="Q327" t="str">
        <f>IF(I327="Biaya Bahan Baku",H327,IF(I327="Biaya Operasional",H327,IF(I327="Biaya Insentif Fasilitas",H327,"")))</f>
        <v/>
      </c>
      <c r="R327" t="str">
        <f>IF(I327="Dana Bantuan Pemerintah",G327,"")</f>
        <v/>
      </c>
      <c r="S327" t="str">
        <f>IF(I327="Dana Bahan Baku","Bahan Baku",IF(I327="Biaya Bahan Baku","Bahan Baku",IF(I327="Dana Operasional","Operasional",IF(I327="Biaya Operasional","Operasional",""))))</f>
        <v/>
      </c>
      <c r="T327" t="str">
        <f>IF(I327="Dana Insentif Fasilitas","Insentif Fasilitas",IF(I327="Biaya Insentif Fasilitas","Insentif Fasilitas",""))</f>
        <v/>
      </c>
      <c r="U327" t="str">
        <f>IF(S327="",T327,S327)</f>
        <v/>
      </c>
      <c r="V327" t="str">
        <f>IF(I327="Biaya Bahan Baku","Belanja",IF(I327="Biaya Operasional","Belanja",IF(I327="Biaya Insentif Fasilitas","Belanja","")))</f>
        <v/>
      </c>
      <c r="W327">
        <f>ROW()</f>
        <v>327</v>
      </c>
    </row>
    <row r="328">
      <c r="A328">
        <f>ROW()</f>
        <v>328</v>
      </c>
      <c r="K328">
        <f>IF(I328="",0,I328)</f>
        <v>0</v>
      </c>
      <c r="L328">
        <f>IF(H328=0,0,H328)</f>
        <v>0</v>
      </c>
      <c r="M328">
        <f>IF(G328=0,0,G328)</f>
        <v>0</v>
      </c>
      <c r="N328" t="str">
        <f>IF(J328="","",J328)</f>
        <v/>
      </c>
      <c r="O328">
        <f>IF(G328=0,0,G328)</f>
        <v>0</v>
      </c>
      <c r="P328">
        <f>IF(H328=0,0,H328)</f>
        <v>0</v>
      </c>
      <c r="Q328" t="str">
        <f>IF(I328="Biaya Bahan Baku",H328,IF(I328="Biaya Operasional",H328,IF(I328="Biaya Insentif Fasilitas",H328,"")))</f>
        <v/>
      </c>
      <c r="R328" t="str">
        <f>IF(I328="Dana Bantuan Pemerintah",G328,"")</f>
        <v/>
      </c>
      <c r="S328" t="str">
        <f>IF(I328="Dana Bahan Baku","Bahan Baku",IF(I328="Biaya Bahan Baku","Bahan Baku",IF(I328="Dana Operasional","Operasional",IF(I328="Biaya Operasional","Operasional",""))))</f>
        <v/>
      </c>
      <c r="T328" t="str">
        <f>IF(I328="Dana Insentif Fasilitas","Insentif Fasilitas",IF(I328="Biaya Insentif Fasilitas","Insentif Fasilitas",""))</f>
        <v/>
      </c>
      <c r="U328" t="str">
        <f>IF(S328="",T328,S328)</f>
        <v/>
      </c>
      <c r="V328" t="str">
        <f>IF(I328="Biaya Bahan Baku","Belanja",IF(I328="Biaya Operasional","Belanja",IF(I328="Biaya Insentif Fasilitas","Belanja","")))</f>
        <v/>
      </c>
      <c r="W328">
        <f>ROW()</f>
        <v>328</v>
      </c>
    </row>
    <row r="329">
      <c r="A329">
        <f>ROW()</f>
        <v>329</v>
      </c>
      <c r="K329">
        <f>IF(I329="",0,I329)</f>
        <v>0</v>
      </c>
      <c r="L329">
        <f>IF(H329=0,0,H329)</f>
        <v>0</v>
      </c>
      <c r="M329">
        <f>IF(G329=0,0,G329)</f>
        <v>0</v>
      </c>
      <c r="N329" t="str">
        <f>IF(J329="","",J329)</f>
        <v/>
      </c>
      <c r="O329">
        <f>IF(G329=0,0,G329)</f>
        <v>0</v>
      </c>
      <c r="P329">
        <f>IF(H329=0,0,H329)</f>
        <v>0</v>
      </c>
      <c r="Q329" t="str">
        <f>IF(I329="Biaya Bahan Baku",H329,IF(I329="Biaya Operasional",H329,IF(I329="Biaya Insentif Fasilitas",H329,"")))</f>
        <v/>
      </c>
      <c r="R329" t="str">
        <f>IF(I329="Dana Bantuan Pemerintah",G329,"")</f>
        <v/>
      </c>
      <c r="S329" t="str">
        <f>IF(I329="Dana Bahan Baku","Bahan Baku",IF(I329="Biaya Bahan Baku","Bahan Baku",IF(I329="Dana Operasional","Operasional",IF(I329="Biaya Operasional","Operasional",""))))</f>
        <v/>
      </c>
      <c r="T329" t="str">
        <f>IF(I329="Dana Insentif Fasilitas","Insentif Fasilitas",IF(I329="Biaya Insentif Fasilitas","Insentif Fasilitas",""))</f>
        <v/>
      </c>
      <c r="U329" t="str">
        <f>IF(S329="",T329,S329)</f>
        <v/>
      </c>
      <c r="V329" t="str">
        <f>IF(I329="Biaya Bahan Baku","Belanja",IF(I329="Biaya Operasional","Belanja",IF(I329="Biaya Insentif Fasilitas","Belanja","")))</f>
        <v/>
      </c>
      <c r="W329">
        <f>ROW()</f>
        <v>329</v>
      </c>
    </row>
    <row r="330">
      <c r="A330">
        <f>ROW()</f>
        <v>330</v>
      </c>
      <c r="K330">
        <f>IF(I330="",0,I330)</f>
        <v>0</v>
      </c>
      <c r="L330">
        <f>IF(H330=0,0,H330)</f>
        <v>0</v>
      </c>
      <c r="M330">
        <f>IF(G330=0,0,G330)</f>
        <v>0</v>
      </c>
      <c r="N330" t="str">
        <f>IF(J330="","",J330)</f>
        <v/>
      </c>
      <c r="O330">
        <f>IF(G330=0,0,G330)</f>
        <v>0</v>
      </c>
      <c r="P330">
        <f>IF(H330=0,0,H330)</f>
        <v>0</v>
      </c>
      <c r="Q330" t="str">
        <f>IF(I330="Biaya Bahan Baku",H330,IF(I330="Biaya Operasional",H330,IF(I330="Biaya Insentif Fasilitas",H330,"")))</f>
        <v/>
      </c>
      <c r="R330" t="str">
        <f>IF(I330="Dana Bantuan Pemerintah",G330,"")</f>
        <v/>
      </c>
      <c r="S330" t="str">
        <f>IF(I330="Dana Bahan Baku","Bahan Baku",IF(I330="Biaya Bahan Baku","Bahan Baku",IF(I330="Dana Operasional","Operasional",IF(I330="Biaya Operasional","Operasional",""))))</f>
        <v/>
      </c>
      <c r="T330" t="str">
        <f>IF(I330="Dana Insentif Fasilitas","Insentif Fasilitas",IF(I330="Biaya Insentif Fasilitas","Insentif Fasilitas",""))</f>
        <v/>
      </c>
      <c r="U330" t="str">
        <f>IF(S330="",T330,S330)</f>
        <v/>
      </c>
      <c r="V330" t="str">
        <f>IF(I330="Biaya Bahan Baku","Belanja",IF(I330="Biaya Operasional","Belanja",IF(I330="Biaya Insentif Fasilitas","Belanja","")))</f>
        <v/>
      </c>
      <c r="W330">
        <f>ROW()</f>
        <v>330</v>
      </c>
    </row>
    <row r="331">
      <c r="A331">
        <f>ROW()</f>
        <v>331</v>
      </c>
      <c r="K331">
        <f>IF(I331="",0,I331)</f>
        <v>0</v>
      </c>
      <c r="L331">
        <f>IF(H331=0,0,H331)</f>
        <v>0</v>
      </c>
      <c r="M331">
        <f>IF(G331=0,0,G331)</f>
        <v>0</v>
      </c>
      <c r="N331" t="str">
        <f>IF(J331="","",J331)</f>
        <v/>
      </c>
      <c r="O331">
        <f>IF(G331=0,0,G331)</f>
        <v>0</v>
      </c>
      <c r="P331">
        <f>IF(H331=0,0,H331)</f>
        <v>0</v>
      </c>
      <c r="Q331" t="str">
        <f>IF(I331="Biaya Bahan Baku",H331,IF(I331="Biaya Operasional",H331,IF(I331="Biaya Insentif Fasilitas",H331,"")))</f>
        <v/>
      </c>
      <c r="R331" t="str">
        <f>IF(I331="Dana Bantuan Pemerintah",G331,"")</f>
        <v/>
      </c>
      <c r="S331" t="str">
        <f>IF(I331="Dana Bahan Baku","Bahan Baku",IF(I331="Biaya Bahan Baku","Bahan Baku",IF(I331="Dana Operasional","Operasional",IF(I331="Biaya Operasional","Operasional",""))))</f>
        <v/>
      </c>
      <c r="T331" t="str">
        <f>IF(I331="Dana Insentif Fasilitas","Insentif Fasilitas",IF(I331="Biaya Insentif Fasilitas","Insentif Fasilitas",""))</f>
        <v/>
      </c>
      <c r="U331" t="str">
        <f>IF(S331="",T331,S331)</f>
        <v/>
      </c>
      <c r="V331" t="str">
        <f>IF(I331="Biaya Bahan Baku","Belanja",IF(I331="Biaya Operasional","Belanja",IF(I331="Biaya Insentif Fasilitas","Belanja","")))</f>
        <v/>
      </c>
      <c r="W331">
        <f>ROW()</f>
        <v>331</v>
      </c>
    </row>
    <row r="332">
      <c r="A332">
        <f>ROW()</f>
        <v>332</v>
      </c>
      <c r="K332">
        <f>IF(I332="",0,I332)</f>
        <v>0</v>
      </c>
      <c r="L332">
        <f>IF(H332=0,0,H332)</f>
        <v>0</v>
      </c>
      <c r="M332">
        <f>IF(G332=0,0,G332)</f>
        <v>0</v>
      </c>
      <c r="N332" t="str">
        <f>IF(J332="","",J332)</f>
        <v/>
      </c>
      <c r="O332">
        <f>IF(G332=0,0,G332)</f>
        <v>0</v>
      </c>
      <c r="P332">
        <f>IF(H332=0,0,H332)</f>
        <v>0</v>
      </c>
      <c r="Q332" t="str">
        <f>IF(I332="Biaya Bahan Baku",H332,IF(I332="Biaya Operasional",H332,IF(I332="Biaya Insentif Fasilitas",H332,"")))</f>
        <v/>
      </c>
      <c r="R332" t="str">
        <f>IF(I332="Dana Bantuan Pemerintah",G332,"")</f>
        <v/>
      </c>
      <c r="S332" t="str">
        <f>IF(I332="Dana Bahan Baku","Bahan Baku",IF(I332="Biaya Bahan Baku","Bahan Baku",IF(I332="Dana Operasional","Operasional",IF(I332="Biaya Operasional","Operasional",""))))</f>
        <v/>
      </c>
      <c r="T332" t="str">
        <f>IF(I332="Dana Insentif Fasilitas","Insentif Fasilitas",IF(I332="Biaya Insentif Fasilitas","Insentif Fasilitas",""))</f>
        <v/>
      </c>
      <c r="U332" t="str">
        <f>IF(S332="",T332,S332)</f>
        <v/>
      </c>
      <c r="V332" t="str">
        <f>IF(I332="Biaya Bahan Baku","Belanja",IF(I332="Biaya Operasional","Belanja",IF(I332="Biaya Insentif Fasilitas","Belanja","")))</f>
        <v/>
      </c>
      <c r="W332">
        <f>ROW()</f>
        <v>332</v>
      </c>
    </row>
    <row r="333">
      <c r="A333">
        <f>ROW()</f>
        <v>333</v>
      </c>
      <c r="K333">
        <f>IF(I333="",0,I333)</f>
        <v>0</v>
      </c>
      <c r="L333">
        <f>IF(H333=0,0,H333)</f>
        <v>0</v>
      </c>
      <c r="M333">
        <f>IF(G333=0,0,G333)</f>
        <v>0</v>
      </c>
      <c r="N333" t="str">
        <f>IF(J333="","",J333)</f>
        <v/>
      </c>
      <c r="O333">
        <f>IF(G333=0,0,G333)</f>
        <v>0</v>
      </c>
      <c r="P333">
        <f>IF(H333=0,0,H333)</f>
        <v>0</v>
      </c>
      <c r="Q333" t="str">
        <f>IF(I333="Biaya Bahan Baku",H333,IF(I333="Biaya Operasional",H333,IF(I333="Biaya Insentif Fasilitas",H333,"")))</f>
        <v/>
      </c>
      <c r="R333" t="str">
        <f>IF(I333="Dana Bantuan Pemerintah",G333,"")</f>
        <v/>
      </c>
      <c r="S333" t="str">
        <f>IF(I333="Dana Bahan Baku","Bahan Baku",IF(I333="Biaya Bahan Baku","Bahan Baku",IF(I333="Dana Operasional","Operasional",IF(I333="Biaya Operasional","Operasional",""))))</f>
        <v/>
      </c>
      <c r="T333" t="str">
        <f>IF(I333="Dana Insentif Fasilitas","Insentif Fasilitas",IF(I333="Biaya Insentif Fasilitas","Insentif Fasilitas",""))</f>
        <v/>
      </c>
      <c r="U333" t="str">
        <f>IF(S333="",T333,S333)</f>
        <v/>
      </c>
      <c r="V333" t="str">
        <f>IF(I333="Biaya Bahan Baku","Belanja",IF(I333="Biaya Operasional","Belanja",IF(I333="Biaya Insentif Fasilitas","Belanja","")))</f>
        <v/>
      </c>
      <c r="W333">
        <f>ROW()</f>
        <v>333</v>
      </c>
    </row>
    <row r="334">
      <c r="A334">
        <f>ROW()</f>
        <v>334</v>
      </c>
      <c r="K334">
        <f>IF(I334="",0,I334)</f>
        <v>0</v>
      </c>
      <c r="L334">
        <f>IF(H334=0,0,H334)</f>
        <v>0</v>
      </c>
      <c r="M334">
        <f>IF(G334=0,0,G334)</f>
        <v>0</v>
      </c>
      <c r="N334" t="str">
        <f>IF(J334="","",J334)</f>
        <v/>
      </c>
      <c r="O334">
        <f>IF(G334=0,0,G334)</f>
        <v>0</v>
      </c>
      <c r="P334">
        <f>IF(H334=0,0,H334)</f>
        <v>0</v>
      </c>
      <c r="Q334" t="str">
        <f>IF(I334="Biaya Bahan Baku",H334,IF(I334="Biaya Operasional",H334,IF(I334="Biaya Insentif Fasilitas",H334,"")))</f>
        <v/>
      </c>
      <c r="R334" t="str">
        <f>IF(I334="Dana Bantuan Pemerintah",G334,"")</f>
        <v/>
      </c>
      <c r="S334" t="str">
        <f>IF(I334="Dana Bahan Baku","Bahan Baku",IF(I334="Biaya Bahan Baku","Bahan Baku",IF(I334="Dana Operasional","Operasional",IF(I334="Biaya Operasional","Operasional",""))))</f>
        <v/>
      </c>
      <c r="T334" t="str">
        <f>IF(I334="Dana Insentif Fasilitas","Insentif Fasilitas",IF(I334="Biaya Insentif Fasilitas","Insentif Fasilitas",""))</f>
        <v/>
      </c>
      <c r="U334" t="str">
        <f>IF(S334="",T334,S334)</f>
        <v/>
      </c>
      <c r="V334" t="str">
        <f>IF(I334="Biaya Bahan Baku","Belanja",IF(I334="Biaya Operasional","Belanja",IF(I334="Biaya Insentif Fasilitas","Belanja","")))</f>
        <v/>
      </c>
      <c r="W334">
        <f>ROW()</f>
        <v>334</v>
      </c>
    </row>
    <row r="335">
      <c r="A335">
        <f>ROW()</f>
        <v>335</v>
      </c>
      <c r="K335">
        <f>IF(I335="",0,I335)</f>
        <v>0</v>
      </c>
      <c r="L335">
        <f>IF(H335=0,0,H335)</f>
        <v>0</v>
      </c>
      <c r="M335">
        <f>IF(G335=0,0,G335)</f>
        <v>0</v>
      </c>
      <c r="N335" t="str">
        <f>IF(J335="","",J335)</f>
        <v/>
      </c>
      <c r="O335">
        <f>IF(G335=0,0,G335)</f>
        <v>0</v>
      </c>
      <c r="P335">
        <f>IF(H335=0,0,H335)</f>
        <v>0</v>
      </c>
      <c r="Q335" t="str">
        <f>IF(I335="Biaya Bahan Baku",H335,IF(I335="Biaya Operasional",H335,IF(I335="Biaya Insentif Fasilitas",H335,"")))</f>
        <v/>
      </c>
      <c r="R335" t="str">
        <f>IF(I335="Dana Bantuan Pemerintah",G335,"")</f>
        <v/>
      </c>
      <c r="S335" t="str">
        <f>IF(I335="Dana Bahan Baku","Bahan Baku",IF(I335="Biaya Bahan Baku","Bahan Baku",IF(I335="Dana Operasional","Operasional",IF(I335="Biaya Operasional","Operasional",""))))</f>
        <v/>
      </c>
      <c r="T335" t="str">
        <f>IF(I335="Dana Insentif Fasilitas","Insentif Fasilitas",IF(I335="Biaya Insentif Fasilitas","Insentif Fasilitas",""))</f>
        <v/>
      </c>
      <c r="U335" t="str">
        <f>IF(S335="",T335,S335)</f>
        <v/>
      </c>
      <c r="V335" t="str">
        <f>IF(I335="Biaya Bahan Baku","Belanja",IF(I335="Biaya Operasional","Belanja",IF(I335="Biaya Insentif Fasilitas","Belanja","")))</f>
        <v/>
      </c>
      <c r="W335">
        <f>ROW()</f>
        <v>335</v>
      </c>
    </row>
    <row r="336">
      <c r="A336">
        <f>ROW()</f>
        <v>336</v>
      </c>
      <c r="K336">
        <f>IF(I336="",0,I336)</f>
        <v>0</v>
      </c>
      <c r="L336">
        <f>IF(H336=0,0,H336)</f>
        <v>0</v>
      </c>
      <c r="M336">
        <f>IF(G336=0,0,G336)</f>
        <v>0</v>
      </c>
      <c r="N336" t="str">
        <f>IF(J336="","",J336)</f>
        <v/>
      </c>
      <c r="O336">
        <f>IF(G336=0,0,G336)</f>
        <v>0</v>
      </c>
      <c r="P336">
        <f>IF(H336=0,0,H336)</f>
        <v>0</v>
      </c>
      <c r="Q336" t="str">
        <f>IF(I336="Biaya Bahan Baku",H336,IF(I336="Biaya Operasional",H336,IF(I336="Biaya Insentif Fasilitas",H336,"")))</f>
        <v/>
      </c>
      <c r="R336" t="str">
        <f>IF(I336="Dana Bantuan Pemerintah",G336,"")</f>
        <v/>
      </c>
      <c r="S336" t="str">
        <f>IF(I336="Dana Bahan Baku","Bahan Baku",IF(I336="Biaya Bahan Baku","Bahan Baku",IF(I336="Dana Operasional","Operasional",IF(I336="Biaya Operasional","Operasional",""))))</f>
        <v/>
      </c>
      <c r="T336" t="str">
        <f>IF(I336="Dana Insentif Fasilitas","Insentif Fasilitas",IF(I336="Biaya Insentif Fasilitas","Insentif Fasilitas",""))</f>
        <v/>
      </c>
      <c r="U336" t="str">
        <f>IF(S336="",T336,S336)</f>
        <v/>
      </c>
      <c r="V336" t="str">
        <f>IF(I336="Biaya Bahan Baku","Belanja",IF(I336="Biaya Operasional","Belanja",IF(I336="Biaya Insentif Fasilitas","Belanja","")))</f>
        <v/>
      </c>
      <c r="W336">
        <f>ROW()</f>
        <v>336</v>
      </c>
    </row>
    <row r="337">
      <c r="A337">
        <f>ROW()</f>
        <v>337</v>
      </c>
      <c r="K337">
        <f>IF(I337="",0,I337)</f>
        <v>0</v>
      </c>
      <c r="L337">
        <f>IF(H337=0,0,H337)</f>
        <v>0</v>
      </c>
      <c r="M337">
        <f>IF(G337=0,0,G337)</f>
        <v>0</v>
      </c>
      <c r="N337" t="str">
        <f>IF(J337="","",J337)</f>
        <v/>
      </c>
      <c r="O337">
        <f>IF(G337=0,0,G337)</f>
        <v>0</v>
      </c>
      <c r="P337">
        <f>IF(H337=0,0,H337)</f>
        <v>0</v>
      </c>
      <c r="Q337" t="str">
        <f>IF(I337="Biaya Bahan Baku",H337,IF(I337="Biaya Operasional",H337,IF(I337="Biaya Insentif Fasilitas",H337,"")))</f>
        <v/>
      </c>
      <c r="R337" t="str">
        <f>IF(I337="Dana Bantuan Pemerintah",G337,"")</f>
        <v/>
      </c>
      <c r="S337" t="str">
        <f>IF(I337="Dana Bahan Baku","Bahan Baku",IF(I337="Biaya Bahan Baku","Bahan Baku",IF(I337="Dana Operasional","Operasional",IF(I337="Biaya Operasional","Operasional",""))))</f>
        <v/>
      </c>
      <c r="T337" t="str">
        <f>IF(I337="Dana Insentif Fasilitas","Insentif Fasilitas",IF(I337="Biaya Insentif Fasilitas","Insentif Fasilitas",""))</f>
        <v/>
      </c>
      <c r="U337" t="str">
        <f>IF(S337="",T337,S337)</f>
        <v/>
      </c>
      <c r="V337" t="str">
        <f>IF(I337="Biaya Bahan Baku","Belanja",IF(I337="Biaya Operasional","Belanja",IF(I337="Biaya Insentif Fasilitas","Belanja","")))</f>
        <v/>
      </c>
      <c r="W337">
        <f>ROW()</f>
        <v>337</v>
      </c>
    </row>
    <row r="338">
      <c r="A338">
        <f>ROW()</f>
        <v>338</v>
      </c>
      <c r="K338">
        <f>IF(I338="",0,I338)</f>
        <v>0</v>
      </c>
      <c r="L338">
        <f>IF(H338=0,0,H338)</f>
        <v>0</v>
      </c>
      <c r="M338">
        <f>IF(G338=0,0,G338)</f>
        <v>0</v>
      </c>
      <c r="N338" t="str">
        <f>IF(J338="","",J338)</f>
        <v/>
      </c>
      <c r="O338">
        <f>IF(G338=0,0,G338)</f>
        <v>0</v>
      </c>
      <c r="P338">
        <f>IF(H338=0,0,H338)</f>
        <v>0</v>
      </c>
      <c r="Q338" t="str">
        <f>IF(I338="Biaya Bahan Baku",H338,IF(I338="Biaya Operasional",H338,IF(I338="Biaya Insentif Fasilitas",H338,"")))</f>
        <v/>
      </c>
      <c r="R338" t="str">
        <f>IF(I338="Dana Bantuan Pemerintah",G338,"")</f>
        <v/>
      </c>
      <c r="S338" t="str">
        <f>IF(I338="Dana Bahan Baku","Bahan Baku",IF(I338="Biaya Bahan Baku","Bahan Baku",IF(I338="Dana Operasional","Operasional",IF(I338="Biaya Operasional","Operasional",""))))</f>
        <v/>
      </c>
      <c r="T338" t="str">
        <f>IF(I338="Dana Insentif Fasilitas","Insentif Fasilitas",IF(I338="Biaya Insentif Fasilitas","Insentif Fasilitas",""))</f>
        <v/>
      </c>
      <c r="U338" t="str">
        <f>IF(S338="",T338,S338)</f>
        <v/>
      </c>
      <c r="V338" t="str">
        <f>IF(I338="Biaya Bahan Baku","Belanja",IF(I338="Biaya Operasional","Belanja",IF(I338="Biaya Insentif Fasilitas","Belanja","")))</f>
        <v/>
      </c>
      <c r="W338">
        <f>ROW()</f>
        <v>338</v>
      </c>
    </row>
    <row r="339">
      <c r="A339">
        <f>ROW()</f>
        <v>339</v>
      </c>
      <c r="K339">
        <f>IF(I339="",0,I339)</f>
        <v>0</v>
      </c>
      <c r="L339">
        <f>IF(H339=0,0,H339)</f>
        <v>0</v>
      </c>
      <c r="M339">
        <f>IF(G339=0,0,G339)</f>
        <v>0</v>
      </c>
      <c r="N339" t="str">
        <f>IF(J339="","",J339)</f>
        <v/>
      </c>
      <c r="O339">
        <f>IF(G339=0,0,G339)</f>
        <v>0</v>
      </c>
      <c r="P339">
        <f>IF(H339=0,0,H339)</f>
        <v>0</v>
      </c>
      <c r="Q339" t="str">
        <f>IF(I339="Biaya Bahan Baku",H339,IF(I339="Biaya Operasional",H339,IF(I339="Biaya Insentif Fasilitas",H339,"")))</f>
        <v/>
      </c>
      <c r="R339" t="str">
        <f>IF(I339="Dana Bantuan Pemerintah",G339,"")</f>
        <v/>
      </c>
      <c r="S339" t="str">
        <f>IF(I339="Dana Bahan Baku","Bahan Baku",IF(I339="Biaya Bahan Baku","Bahan Baku",IF(I339="Dana Operasional","Operasional",IF(I339="Biaya Operasional","Operasional",""))))</f>
        <v/>
      </c>
      <c r="T339" t="str">
        <f>IF(I339="Dana Insentif Fasilitas","Insentif Fasilitas",IF(I339="Biaya Insentif Fasilitas","Insentif Fasilitas",""))</f>
        <v/>
      </c>
      <c r="U339" t="str">
        <f>IF(S339="",T339,S339)</f>
        <v/>
      </c>
      <c r="V339" t="str">
        <f>IF(I339="Biaya Bahan Baku","Belanja",IF(I339="Biaya Operasional","Belanja",IF(I339="Biaya Insentif Fasilitas","Belanja","")))</f>
        <v/>
      </c>
      <c r="W339">
        <f>ROW()</f>
        <v>339</v>
      </c>
    </row>
    <row r="340">
      <c r="A340">
        <f>ROW()</f>
        <v>340</v>
      </c>
      <c r="K340">
        <f>IF(I340="",0,I340)</f>
        <v>0</v>
      </c>
      <c r="L340">
        <f>IF(H340=0,0,H340)</f>
        <v>0</v>
      </c>
      <c r="M340">
        <f>IF(G340=0,0,G340)</f>
        <v>0</v>
      </c>
      <c r="N340" t="str">
        <f>IF(J340="","",J340)</f>
        <v/>
      </c>
      <c r="O340">
        <f>IF(G340=0,0,G340)</f>
        <v>0</v>
      </c>
      <c r="P340">
        <f>IF(H340=0,0,H340)</f>
        <v>0</v>
      </c>
      <c r="Q340" t="str">
        <f>IF(I340="Biaya Bahan Baku",H340,IF(I340="Biaya Operasional",H340,IF(I340="Biaya Insentif Fasilitas",H340,"")))</f>
        <v/>
      </c>
      <c r="R340" t="str">
        <f>IF(I340="Dana Bantuan Pemerintah",G340,"")</f>
        <v/>
      </c>
      <c r="S340" t="str">
        <f>IF(I340="Dana Bahan Baku","Bahan Baku",IF(I340="Biaya Bahan Baku","Bahan Baku",IF(I340="Dana Operasional","Operasional",IF(I340="Biaya Operasional","Operasional",""))))</f>
        <v/>
      </c>
      <c r="T340" t="str">
        <f>IF(I340="Dana Insentif Fasilitas","Insentif Fasilitas",IF(I340="Biaya Insentif Fasilitas","Insentif Fasilitas",""))</f>
        <v/>
      </c>
      <c r="U340" t="str">
        <f>IF(S340="",T340,S340)</f>
        <v/>
      </c>
      <c r="V340" t="str">
        <f>IF(I340="Biaya Bahan Baku","Belanja",IF(I340="Biaya Operasional","Belanja",IF(I340="Biaya Insentif Fasilitas","Belanja","")))</f>
        <v/>
      </c>
      <c r="W340">
        <f>ROW()</f>
        <v>340</v>
      </c>
    </row>
    <row r="341">
      <c r="A341">
        <f>ROW()</f>
        <v>341</v>
      </c>
      <c r="K341">
        <f>IF(I341="",0,I341)</f>
        <v>0</v>
      </c>
      <c r="L341">
        <f>IF(H341=0,0,H341)</f>
        <v>0</v>
      </c>
      <c r="M341">
        <f>IF(G341=0,0,G341)</f>
        <v>0</v>
      </c>
      <c r="N341" t="str">
        <f>IF(J341="","",J341)</f>
        <v/>
      </c>
      <c r="O341">
        <f>IF(G341=0,0,G341)</f>
        <v>0</v>
      </c>
      <c r="P341">
        <f>IF(H341=0,0,H341)</f>
        <v>0</v>
      </c>
      <c r="Q341" t="str">
        <f>IF(I341="Biaya Bahan Baku",H341,IF(I341="Biaya Operasional",H341,IF(I341="Biaya Insentif Fasilitas",H341,"")))</f>
        <v/>
      </c>
      <c r="R341" t="str">
        <f>IF(I341="Dana Bantuan Pemerintah",G341,"")</f>
        <v/>
      </c>
      <c r="S341" t="str">
        <f>IF(I341="Dana Bahan Baku","Bahan Baku",IF(I341="Biaya Bahan Baku","Bahan Baku",IF(I341="Dana Operasional","Operasional",IF(I341="Biaya Operasional","Operasional",""))))</f>
        <v/>
      </c>
      <c r="T341" t="str">
        <f>IF(I341="Dana Insentif Fasilitas","Insentif Fasilitas",IF(I341="Biaya Insentif Fasilitas","Insentif Fasilitas",""))</f>
        <v/>
      </c>
      <c r="U341" t="str">
        <f>IF(S341="",T341,S341)</f>
        <v/>
      </c>
      <c r="V341" t="str">
        <f>IF(I341="Biaya Bahan Baku","Belanja",IF(I341="Biaya Operasional","Belanja",IF(I341="Biaya Insentif Fasilitas","Belanja","")))</f>
        <v/>
      </c>
      <c r="W341">
        <f>ROW()</f>
        <v>341</v>
      </c>
    </row>
    <row r="342">
      <c r="A342">
        <f>ROW()</f>
        <v>342</v>
      </c>
      <c r="K342">
        <f>IF(I342="",0,I342)</f>
        <v>0</v>
      </c>
      <c r="L342">
        <f>IF(H342=0,0,H342)</f>
        <v>0</v>
      </c>
      <c r="M342">
        <f>IF(G342=0,0,G342)</f>
        <v>0</v>
      </c>
      <c r="N342" t="str">
        <f>IF(J342="","",J342)</f>
        <v/>
      </c>
      <c r="O342">
        <f>IF(G342=0,0,G342)</f>
        <v>0</v>
      </c>
      <c r="P342">
        <f>IF(H342=0,0,H342)</f>
        <v>0</v>
      </c>
      <c r="Q342" t="str">
        <f>IF(I342="Biaya Bahan Baku",H342,IF(I342="Biaya Operasional",H342,IF(I342="Biaya Insentif Fasilitas",H342,"")))</f>
        <v/>
      </c>
      <c r="R342" t="str">
        <f>IF(I342="Dana Bantuan Pemerintah",G342,"")</f>
        <v/>
      </c>
      <c r="S342" t="str">
        <f>IF(I342="Dana Bahan Baku","Bahan Baku",IF(I342="Biaya Bahan Baku","Bahan Baku",IF(I342="Dana Operasional","Operasional",IF(I342="Biaya Operasional","Operasional",""))))</f>
        <v/>
      </c>
      <c r="T342" t="str">
        <f>IF(I342="Dana Insentif Fasilitas","Insentif Fasilitas",IF(I342="Biaya Insentif Fasilitas","Insentif Fasilitas",""))</f>
        <v/>
      </c>
      <c r="U342" t="str">
        <f>IF(S342="",T342,S342)</f>
        <v/>
      </c>
      <c r="V342" t="str">
        <f>IF(I342="Biaya Bahan Baku","Belanja",IF(I342="Biaya Operasional","Belanja",IF(I342="Biaya Insentif Fasilitas","Belanja","")))</f>
        <v/>
      </c>
      <c r="W342">
        <f>ROW()</f>
        <v>342</v>
      </c>
    </row>
    <row r="343">
      <c r="A343">
        <f>ROW()</f>
        <v>343</v>
      </c>
      <c r="K343">
        <f>IF(I343="",0,I343)</f>
        <v>0</v>
      </c>
      <c r="L343">
        <f>IF(H343=0,0,H343)</f>
        <v>0</v>
      </c>
      <c r="M343">
        <f>IF(G343=0,0,G343)</f>
        <v>0</v>
      </c>
      <c r="N343" t="str">
        <f>IF(J343="","",J343)</f>
        <v/>
      </c>
      <c r="O343">
        <f>IF(G343=0,0,G343)</f>
        <v>0</v>
      </c>
      <c r="P343">
        <f>IF(H343=0,0,H343)</f>
        <v>0</v>
      </c>
      <c r="Q343" t="str">
        <f>IF(I343="Biaya Bahan Baku",H343,IF(I343="Biaya Operasional",H343,IF(I343="Biaya Insentif Fasilitas",H343,"")))</f>
        <v/>
      </c>
      <c r="R343" t="str">
        <f>IF(I343="Dana Bantuan Pemerintah",G343,"")</f>
        <v/>
      </c>
      <c r="S343" t="str">
        <f>IF(I343="Dana Bahan Baku","Bahan Baku",IF(I343="Biaya Bahan Baku","Bahan Baku",IF(I343="Dana Operasional","Operasional",IF(I343="Biaya Operasional","Operasional",""))))</f>
        <v/>
      </c>
      <c r="T343" t="str">
        <f>IF(I343="Dana Insentif Fasilitas","Insentif Fasilitas",IF(I343="Biaya Insentif Fasilitas","Insentif Fasilitas",""))</f>
        <v/>
      </c>
      <c r="U343" t="str">
        <f>IF(S343="",T343,S343)</f>
        <v/>
      </c>
      <c r="V343" t="str">
        <f>IF(I343="Biaya Bahan Baku","Belanja",IF(I343="Biaya Operasional","Belanja",IF(I343="Biaya Insentif Fasilitas","Belanja","")))</f>
        <v/>
      </c>
      <c r="W343">
        <f>ROW()</f>
        <v>343</v>
      </c>
    </row>
    <row r="344">
      <c r="A344">
        <f>ROW()</f>
        <v>344</v>
      </c>
      <c r="K344">
        <f>IF(I344="",0,I344)</f>
        <v>0</v>
      </c>
      <c r="L344">
        <f>IF(H344=0,0,H344)</f>
        <v>0</v>
      </c>
      <c r="M344">
        <f>IF(G344=0,0,G344)</f>
        <v>0</v>
      </c>
      <c r="N344" t="str">
        <f>IF(J344="","",J344)</f>
        <v/>
      </c>
      <c r="O344">
        <f>IF(G344=0,0,G344)</f>
        <v>0</v>
      </c>
      <c r="P344">
        <f>IF(H344=0,0,H344)</f>
        <v>0</v>
      </c>
      <c r="Q344" t="str">
        <f>IF(I344="Biaya Bahan Baku",H344,IF(I344="Biaya Operasional",H344,IF(I344="Biaya Insentif Fasilitas",H344,"")))</f>
        <v/>
      </c>
      <c r="R344" t="str">
        <f>IF(I344="Dana Bantuan Pemerintah",G344,"")</f>
        <v/>
      </c>
      <c r="S344" t="str">
        <f>IF(I344="Dana Bahan Baku","Bahan Baku",IF(I344="Biaya Bahan Baku","Bahan Baku",IF(I344="Dana Operasional","Operasional",IF(I344="Biaya Operasional","Operasional",""))))</f>
        <v/>
      </c>
      <c r="T344" t="str">
        <f>IF(I344="Dana Insentif Fasilitas","Insentif Fasilitas",IF(I344="Biaya Insentif Fasilitas","Insentif Fasilitas",""))</f>
        <v/>
      </c>
      <c r="U344" t="str">
        <f>IF(S344="",T344,S344)</f>
        <v/>
      </c>
      <c r="V344" t="str">
        <f>IF(I344="Biaya Bahan Baku","Belanja",IF(I344="Biaya Operasional","Belanja",IF(I344="Biaya Insentif Fasilitas","Belanja","")))</f>
        <v/>
      </c>
      <c r="W344">
        <f>ROW()</f>
        <v>344</v>
      </c>
    </row>
    <row r="345">
      <c r="A345">
        <f>ROW()</f>
        <v>345</v>
      </c>
      <c r="K345">
        <f>IF(I345="",0,I345)</f>
        <v>0</v>
      </c>
      <c r="L345">
        <f>IF(H345=0,0,H345)</f>
        <v>0</v>
      </c>
      <c r="M345">
        <f>IF(G345=0,0,G345)</f>
        <v>0</v>
      </c>
      <c r="N345" t="str">
        <f>IF(J345="","",J345)</f>
        <v/>
      </c>
      <c r="O345">
        <f>IF(G345=0,0,G345)</f>
        <v>0</v>
      </c>
      <c r="P345">
        <f>IF(H345=0,0,H345)</f>
        <v>0</v>
      </c>
      <c r="Q345" t="str">
        <f>IF(I345="Biaya Bahan Baku",H345,IF(I345="Biaya Operasional",H345,IF(I345="Biaya Insentif Fasilitas",H345,"")))</f>
        <v/>
      </c>
      <c r="R345" t="str">
        <f>IF(I345="Dana Bantuan Pemerintah",G345,"")</f>
        <v/>
      </c>
      <c r="S345" t="str">
        <f>IF(I345="Dana Bahan Baku","Bahan Baku",IF(I345="Biaya Bahan Baku","Bahan Baku",IF(I345="Dana Operasional","Operasional",IF(I345="Biaya Operasional","Operasional",""))))</f>
        <v/>
      </c>
      <c r="T345" t="str">
        <f>IF(I345="Dana Insentif Fasilitas","Insentif Fasilitas",IF(I345="Biaya Insentif Fasilitas","Insentif Fasilitas",""))</f>
        <v/>
      </c>
      <c r="U345" t="str">
        <f>IF(S345="",T345,S345)</f>
        <v/>
      </c>
      <c r="V345" t="str">
        <f>IF(I345="Biaya Bahan Baku","Belanja",IF(I345="Biaya Operasional","Belanja",IF(I345="Biaya Insentif Fasilitas","Belanja","")))</f>
        <v/>
      </c>
      <c r="W345">
        <f>ROW()</f>
        <v>345</v>
      </c>
    </row>
    <row r="346">
      <c r="A346">
        <f>ROW()</f>
        <v>346</v>
      </c>
      <c r="K346">
        <f>IF(I346="",0,I346)</f>
        <v>0</v>
      </c>
      <c r="L346">
        <f>IF(H346=0,0,H346)</f>
        <v>0</v>
      </c>
      <c r="M346">
        <f>IF(G346=0,0,G346)</f>
        <v>0</v>
      </c>
      <c r="N346" t="str">
        <f>IF(J346="","",J346)</f>
        <v/>
      </c>
      <c r="O346">
        <f>IF(G346=0,0,G346)</f>
        <v>0</v>
      </c>
      <c r="P346">
        <f>IF(H346=0,0,H346)</f>
        <v>0</v>
      </c>
      <c r="Q346" t="str">
        <f>IF(I346="Biaya Bahan Baku",H346,IF(I346="Biaya Operasional",H346,IF(I346="Biaya Insentif Fasilitas",H346,"")))</f>
        <v/>
      </c>
      <c r="R346" t="str">
        <f>IF(I346="Dana Bantuan Pemerintah",G346,"")</f>
        <v/>
      </c>
      <c r="S346" t="str">
        <f>IF(I346="Dana Bahan Baku","Bahan Baku",IF(I346="Biaya Bahan Baku","Bahan Baku",IF(I346="Dana Operasional","Operasional",IF(I346="Biaya Operasional","Operasional",""))))</f>
        <v/>
      </c>
      <c r="T346" t="str">
        <f>IF(I346="Dana Insentif Fasilitas","Insentif Fasilitas",IF(I346="Biaya Insentif Fasilitas","Insentif Fasilitas",""))</f>
        <v/>
      </c>
      <c r="U346" t="str">
        <f>IF(S346="",T346,S346)</f>
        <v/>
      </c>
      <c r="V346" t="str">
        <f>IF(I346="Biaya Bahan Baku","Belanja",IF(I346="Biaya Operasional","Belanja",IF(I346="Biaya Insentif Fasilitas","Belanja","")))</f>
        <v/>
      </c>
      <c r="W346">
        <f>ROW()</f>
        <v>346</v>
      </c>
    </row>
    <row r="347">
      <c r="A347">
        <f>ROW()</f>
        <v>347</v>
      </c>
      <c r="K347">
        <f>IF(I347="",0,I347)</f>
        <v>0</v>
      </c>
      <c r="L347">
        <f>IF(H347=0,0,H347)</f>
        <v>0</v>
      </c>
      <c r="M347">
        <f>IF(G347=0,0,G347)</f>
        <v>0</v>
      </c>
      <c r="N347" t="str">
        <f>IF(J347="","",J347)</f>
        <v/>
      </c>
      <c r="O347">
        <f>IF(G347=0,0,G347)</f>
        <v>0</v>
      </c>
      <c r="P347">
        <f>IF(H347=0,0,H347)</f>
        <v>0</v>
      </c>
      <c r="Q347" t="str">
        <f>IF(I347="Biaya Bahan Baku",H347,IF(I347="Biaya Operasional",H347,IF(I347="Biaya Insentif Fasilitas",H347,"")))</f>
        <v/>
      </c>
      <c r="R347" t="str">
        <f>IF(I347="Dana Bantuan Pemerintah",G347,"")</f>
        <v/>
      </c>
      <c r="S347" t="str">
        <f>IF(I347="Dana Bahan Baku","Bahan Baku",IF(I347="Biaya Bahan Baku","Bahan Baku",IF(I347="Dana Operasional","Operasional",IF(I347="Biaya Operasional","Operasional",""))))</f>
        <v/>
      </c>
      <c r="T347" t="str">
        <f>IF(I347="Dana Insentif Fasilitas","Insentif Fasilitas",IF(I347="Biaya Insentif Fasilitas","Insentif Fasilitas",""))</f>
        <v/>
      </c>
      <c r="U347" t="str">
        <f>IF(S347="",T347,S347)</f>
        <v/>
      </c>
      <c r="V347" t="str">
        <f>IF(I347="Biaya Bahan Baku","Belanja",IF(I347="Biaya Operasional","Belanja",IF(I347="Biaya Insentif Fasilitas","Belanja","")))</f>
        <v/>
      </c>
      <c r="W347">
        <f>ROW()</f>
        <v>347</v>
      </c>
    </row>
    <row r="348">
      <c r="A348">
        <f>ROW()</f>
        <v>348</v>
      </c>
      <c r="K348">
        <f>IF(I348="",0,I348)</f>
        <v>0</v>
      </c>
      <c r="L348">
        <f>IF(H348=0,0,H348)</f>
        <v>0</v>
      </c>
      <c r="M348">
        <f>IF(G348=0,0,G348)</f>
        <v>0</v>
      </c>
      <c r="N348" t="str">
        <f>IF(J348="","",J348)</f>
        <v/>
      </c>
      <c r="O348">
        <f>IF(G348=0,0,G348)</f>
        <v>0</v>
      </c>
      <c r="P348">
        <f>IF(H348=0,0,H348)</f>
        <v>0</v>
      </c>
      <c r="Q348" t="str">
        <f>IF(I348="Biaya Bahan Baku",H348,IF(I348="Biaya Operasional",H348,IF(I348="Biaya Insentif Fasilitas",H348,"")))</f>
        <v/>
      </c>
      <c r="R348" t="str">
        <f>IF(I348="Dana Bantuan Pemerintah",G348,"")</f>
        <v/>
      </c>
      <c r="S348" t="str">
        <f>IF(I348="Dana Bahan Baku","Bahan Baku",IF(I348="Biaya Bahan Baku","Bahan Baku",IF(I348="Dana Operasional","Operasional",IF(I348="Biaya Operasional","Operasional",""))))</f>
        <v/>
      </c>
      <c r="T348" t="str">
        <f>IF(I348="Dana Insentif Fasilitas","Insentif Fasilitas",IF(I348="Biaya Insentif Fasilitas","Insentif Fasilitas",""))</f>
        <v/>
      </c>
      <c r="U348" t="str">
        <f>IF(S348="",T348,S348)</f>
        <v/>
      </c>
      <c r="V348" t="str">
        <f>IF(I348="Biaya Bahan Baku","Belanja",IF(I348="Biaya Operasional","Belanja",IF(I348="Biaya Insentif Fasilitas","Belanja","")))</f>
        <v/>
      </c>
      <c r="W348">
        <f>ROW()</f>
        <v>348</v>
      </c>
    </row>
    <row r="349">
      <c r="A349">
        <f>ROW()</f>
        <v>349</v>
      </c>
      <c r="K349">
        <f>IF(I349="",0,I349)</f>
        <v>0</v>
      </c>
      <c r="L349">
        <f>IF(H349=0,0,H349)</f>
        <v>0</v>
      </c>
      <c r="M349">
        <f>IF(G349=0,0,G349)</f>
        <v>0</v>
      </c>
      <c r="N349" t="str">
        <f>IF(J349="","",J349)</f>
        <v/>
      </c>
      <c r="O349">
        <f>IF(G349=0,0,G349)</f>
        <v>0</v>
      </c>
      <c r="P349">
        <f>IF(H349=0,0,H349)</f>
        <v>0</v>
      </c>
      <c r="Q349" t="str">
        <f>IF(I349="Biaya Bahan Baku",H349,IF(I349="Biaya Operasional",H349,IF(I349="Biaya Insentif Fasilitas",H349,"")))</f>
        <v/>
      </c>
      <c r="R349" t="str">
        <f>IF(I349="Dana Bantuan Pemerintah",G349,"")</f>
        <v/>
      </c>
      <c r="S349" t="str">
        <f>IF(I349="Dana Bahan Baku","Bahan Baku",IF(I349="Biaya Bahan Baku","Bahan Baku",IF(I349="Dana Operasional","Operasional",IF(I349="Biaya Operasional","Operasional",""))))</f>
        <v/>
      </c>
      <c r="T349" t="str">
        <f>IF(I349="Dana Insentif Fasilitas","Insentif Fasilitas",IF(I349="Biaya Insentif Fasilitas","Insentif Fasilitas",""))</f>
        <v/>
      </c>
      <c r="U349" t="str">
        <f>IF(S349="",T349,S349)</f>
        <v/>
      </c>
      <c r="V349" t="str">
        <f>IF(I349="Biaya Bahan Baku","Belanja",IF(I349="Biaya Operasional","Belanja",IF(I349="Biaya Insentif Fasilitas","Belanja","")))</f>
        <v/>
      </c>
      <c r="W349">
        <f>ROW()</f>
        <v>349</v>
      </c>
    </row>
    <row r="350">
      <c r="A350">
        <f>ROW()</f>
        <v>350</v>
      </c>
      <c r="K350">
        <f>IF(I350="",0,I350)</f>
        <v>0</v>
      </c>
      <c r="L350">
        <f>IF(H350=0,0,H350)</f>
        <v>0</v>
      </c>
      <c r="M350">
        <f>IF(G350=0,0,G350)</f>
        <v>0</v>
      </c>
      <c r="N350" t="str">
        <f>IF(J350="","",J350)</f>
        <v/>
      </c>
      <c r="O350">
        <f>IF(G350=0,0,G350)</f>
        <v>0</v>
      </c>
      <c r="P350">
        <f>IF(H350=0,0,H350)</f>
        <v>0</v>
      </c>
      <c r="Q350" t="str">
        <f>IF(I350="Biaya Bahan Baku",H350,IF(I350="Biaya Operasional",H350,IF(I350="Biaya Insentif Fasilitas",H350,"")))</f>
        <v/>
      </c>
      <c r="R350" t="str">
        <f>IF(I350="Dana Bantuan Pemerintah",G350,"")</f>
        <v/>
      </c>
      <c r="S350" t="str">
        <f>IF(I350="Dana Bahan Baku","Bahan Baku",IF(I350="Biaya Bahan Baku","Bahan Baku",IF(I350="Dana Operasional","Operasional",IF(I350="Biaya Operasional","Operasional",""))))</f>
        <v/>
      </c>
      <c r="T350" t="str">
        <f>IF(I350="Dana Insentif Fasilitas","Insentif Fasilitas",IF(I350="Biaya Insentif Fasilitas","Insentif Fasilitas",""))</f>
        <v/>
      </c>
      <c r="U350" t="str">
        <f>IF(S350="",T350,S350)</f>
        <v/>
      </c>
      <c r="V350" t="str">
        <f>IF(I350="Biaya Bahan Baku","Belanja",IF(I350="Biaya Operasional","Belanja",IF(I350="Biaya Insentif Fasilitas","Belanja","")))</f>
        <v/>
      </c>
      <c r="W350">
        <f>ROW()</f>
        <v>350</v>
      </c>
    </row>
    <row r="351">
      <c r="A351">
        <f>ROW()</f>
        <v>351</v>
      </c>
      <c r="K351">
        <f>IF(I351="",0,I351)</f>
        <v>0</v>
      </c>
      <c r="L351">
        <f>IF(H351=0,0,H351)</f>
        <v>0</v>
      </c>
      <c r="M351">
        <f>IF(G351=0,0,G351)</f>
        <v>0</v>
      </c>
      <c r="N351" t="str">
        <f>IF(J351="","",J351)</f>
        <v/>
      </c>
      <c r="O351">
        <f>IF(G351=0,0,G351)</f>
        <v>0</v>
      </c>
      <c r="P351">
        <f>IF(H351=0,0,H351)</f>
        <v>0</v>
      </c>
      <c r="Q351" t="str">
        <f>IF(I351="Biaya Bahan Baku",H351,IF(I351="Biaya Operasional",H351,IF(I351="Biaya Insentif Fasilitas",H351,"")))</f>
        <v/>
      </c>
      <c r="R351" t="str">
        <f>IF(I351="Dana Bantuan Pemerintah",G351,"")</f>
        <v/>
      </c>
      <c r="S351" t="str">
        <f>IF(I351="Dana Bahan Baku","Bahan Baku",IF(I351="Biaya Bahan Baku","Bahan Baku",IF(I351="Dana Operasional","Operasional",IF(I351="Biaya Operasional","Operasional",""))))</f>
        <v/>
      </c>
      <c r="T351" t="str">
        <f>IF(I351="Dana Insentif Fasilitas","Insentif Fasilitas",IF(I351="Biaya Insentif Fasilitas","Insentif Fasilitas",""))</f>
        <v/>
      </c>
      <c r="U351" t="str">
        <f>IF(S351="",T351,S351)</f>
        <v/>
      </c>
      <c r="V351" t="str">
        <f>IF(I351="Biaya Bahan Baku","Belanja",IF(I351="Biaya Operasional","Belanja",IF(I351="Biaya Insentif Fasilitas","Belanja","")))</f>
        <v/>
      </c>
      <c r="W351">
        <f>ROW()</f>
        <v>351</v>
      </c>
    </row>
    <row r="352">
      <c r="A352">
        <f>ROW()</f>
        <v>352</v>
      </c>
      <c r="K352">
        <f>IF(I352="",0,I352)</f>
        <v>0</v>
      </c>
      <c r="L352">
        <f>IF(H352=0,0,H352)</f>
        <v>0</v>
      </c>
      <c r="M352">
        <f>IF(G352=0,0,G352)</f>
        <v>0</v>
      </c>
      <c r="N352" t="str">
        <f>IF(J352="","",J352)</f>
        <v/>
      </c>
      <c r="O352">
        <f>IF(G352=0,0,G352)</f>
        <v>0</v>
      </c>
      <c r="P352">
        <f>IF(H352=0,0,H352)</f>
        <v>0</v>
      </c>
      <c r="Q352" t="str">
        <f>IF(I352="Biaya Bahan Baku",H352,IF(I352="Biaya Operasional",H352,IF(I352="Biaya Insentif Fasilitas",H352,"")))</f>
        <v/>
      </c>
      <c r="R352" t="str">
        <f>IF(I352="Dana Bantuan Pemerintah",G352,"")</f>
        <v/>
      </c>
      <c r="S352" t="str">
        <f>IF(I352="Dana Bahan Baku","Bahan Baku",IF(I352="Biaya Bahan Baku","Bahan Baku",IF(I352="Dana Operasional","Operasional",IF(I352="Biaya Operasional","Operasional",""))))</f>
        <v/>
      </c>
      <c r="T352" t="str">
        <f>IF(I352="Dana Insentif Fasilitas","Insentif Fasilitas",IF(I352="Biaya Insentif Fasilitas","Insentif Fasilitas",""))</f>
        <v/>
      </c>
      <c r="U352" t="str">
        <f>IF(S352="",T352,S352)</f>
        <v/>
      </c>
      <c r="V352" t="str">
        <f>IF(I352="Biaya Bahan Baku","Belanja",IF(I352="Biaya Operasional","Belanja",IF(I352="Biaya Insentif Fasilitas","Belanja","")))</f>
        <v/>
      </c>
      <c r="W352">
        <f>ROW()</f>
        <v>352</v>
      </c>
    </row>
    <row r="353">
      <c r="A353">
        <f>ROW()</f>
        <v>353</v>
      </c>
      <c r="K353">
        <f>IF(I353="",0,I353)</f>
        <v>0</v>
      </c>
      <c r="L353">
        <f>IF(H353=0,0,H353)</f>
        <v>0</v>
      </c>
      <c r="M353">
        <f>IF(G353=0,0,G353)</f>
        <v>0</v>
      </c>
      <c r="N353" t="str">
        <f>IF(J353="","",J353)</f>
        <v/>
      </c>
      <c r="O353">
        <f>IF(G353=0,0,G353)</f>
        <v>0</v>
      </c>
      <c r="P353">
        <f>IF(H353=0,0,H353)</f>
        <v>0</v>
      </c>
      <c r="Q353" t="str">
        <f>IF(I353="Biaya Bahan Baku",H353,IF(I353="Biaya Operasional",H353,IF(I353="Biaya Insentif Fasilitas",H353,"")))</f>
        <v/>
      </c>
      <c r="R353" t="str">
        <f>IF(I353="Dana Bantuan Pemerintah",G353,"")</f>
        <v/>
      </c>
      <c r="S353" t="str">
        <f>IF(I353="Dana Bahan Baku","Bahan Baku",IF(I353="Biaya Bahan Baku","Bahan Baku",IF(I353="Dana Operasional","Operasional",IF(I353="Biaya Operasional","Operasional",""))))</f>
        <v/>
      </c>
      <c r="T353" t="str">
        <f>IF(I353="Dana Insentif Fasilitas","Insentif Fasilitas",IF(I353="Biaya Insentif Fasilitas","Insentif Fasilitas",""))</f>
        <v/>
      </c>
      <c r="U353" t="str">
        <f>IF(S353="",T353,S353)</f>
        <v/>
      </c>
      <c r="V353" t="str">
        <f>IF(I353="Biaya Bahan Baku","Belanja",IF(I353="Biaya Operasional","Belanja",IF(I353="Biaya Insentif Fasilitas","Belanja","")))</f>
        <v/>
      </c>
      <c r="W353">
        <f>ROW()</f>
        <v>353</v>
      </c>
    </row>
    <row r="354">
      <c r="A354">
        <f>ROW()</f>
        <v>354</v>
      </c>
      <c r="K354">
        <f>IF(I354="",0,I354)</f>
        <v>0</v>
      </c>
      <c r="L354">
        <f>IF(H354=0,0,H354)</f>
        <v>0</v>
      </c>
      <c r="M354">
        <f>IF(G354=0,0,G354)</f>
        <v>0</v>
      </c>
      <c r="N354" t="str">
        <f>IF(J354="","",J354)</f>
        <v/>
      </c>
      <c r="O354">
        <f>IF(G354=0,0,G354)</f>
        <v>0</v>
      </c>
      <c r="P354">
        <f>IF(H354=0,0,H354)</f>
        <v>0</v>
      </c>
      <c r="Q354" t="str">
        <f>IF(I354="Biaya Bahan Baku",H354,IF(I354="Biaya Operasional",H354,IF(I354="Biaya Insentif Fasilitas",H354,"")))</f>
        <v/>
      </c>
      <c r="R354" t="str">
        <f>IF(I354="Dana Bantuan Pemerintah",G354,"")</f>
        <v/>
      </c>
      <c r="S354" t="str">
        <f>IF(I354="Dana Bahan Baku","Bahan Baku",IF(I354="Biaya Bahan Baku","Bahan Baku",IF(I354="Dana Operasional","Operasional",IF(I354="Biaya Operasional","Operasional",""))))</f>
        <v/>
      </c>
      <c r="T354" t="str">
        <f>IF(I354="Dana Insentif Fasilitas","Insentif Fasilitas",IF(I354="Biaya Insentif Fasilitas","Insentif Fasilitas",""))</f>
        <v/>
      </c>
      <c r="U354" t="str">
        <f>IF(S354="",T354,S354)</f>
        <v/>
      </c>
      <c r="V354" t="str">
        <f>IF(I354="Biaya Bahan Baku","Belanja",IF(I354="Biaya Operasional","Belanja",IF(I354="Biaya Insentif Fasilitas","Belanja","")))</f>
        <v/>
      </c>
      <c r="W354">
        <f>ROW()</f>
        <v>354</v>
      </c>
    </row>
    <row r="355">
      <c r="A355">
        <f>ROW()</f>
        <v>355</v>
      </c>
      <c r="K355">
        <f>IF(I355="",0,I355)</f>
        <v>0</v>
      </c>
      <c r="L355">
        <f>IF(H355=0,0,H355)</f>
        <v>0</v>
      </c>
      <c r="M355">
        <f>IF(G355=0,0,G355)</f>
        <v>0</v>
      </c>
      <c r="N355" t="str">
        <f>IF(J355="","",J355)</f>
        <v/>
      </c>
      <c r="O355">
        <f>IF(G355=0,0,G355)</f>
        <v>0</v>
      </c>
      <c r="P355">
        <f>IF(H355=0,0,H355)</f>
        <v>0</v>
      </c>
      <c r="Q355" t="str">
        <f>IF(I355="Biaya Bahan Baku",H355,IF(I355="Biaya Operasional",H355,IF(I355="Biaya Insentif Fasilitas",H355,"")))</f>
        <v/>
      </c>
      <c r="R355" t="str">
        <f>IF(I355="Dana Bantuan Pemerintah",G355,"")</f>
        <v/>
      </c>
      <c r="S355" t="str">
        <f>IF(I355="Dana Bahan Baku","Bahan Baku",IF(I355="Biaya Bahan Baku","Bahan Baku",IF(I355="Dana Operasional","Operasional",IF(I355="Biaya Operasional","Operasional",""))))</f>
        <v/>
      </c>
      <c r="T355" t="str">
        <f>IF(I355="Dana Insentif Fasilitas","Insentif Fasilitas",IF(I355="Biaya Insentif Fasilitas","Insentif Fasilitas",""))</f>
        <v/>
      </c>
      <c r="U355" t="str">
        <f>IF(S355="",T355,S355)</f>
        <v/>
      </c>
      <c r="V355" t="str">
        <f>IF(I355="Biaya Bahan Baku","Belanja",IF(I355="Biaya Operasional","Belanja",IF(I355="Biaya Insentif Fasilitas","Belanja","")))</f>
        <v/>
      </c>
      <c r="W355">
        <f>ROW()</f>
        <v>355</v>
      </c>
    </row>
    <row r="356">
      <c r="A356">
        <f>ROW()</f>
        <v>356</v>
      </c>
      <c r="K356">
        <f>IF(I356="",0,I356)</f>
        <v>0</v>
      </c>
      <c r="L356">
        <f>IF(H356=0,0,H356)</f>
        <v>0</v>
      </c>
      <c r="M356">
        <f>IF(G356=0,0,G356)</f>
        <v>0</v>
      </c>
      <c r="N356" t="str">
        <f>IF(J356="","",J356)</f>
        <v/>
      </c>
      <c r="O356">
        <f>IF(G356=0,0,G356)</f>
        <v>0</v>
      </c>
      <c r="P356">
        <f>IF(H356=0,0,H356)</f>
        <v>0</v>
      </c>
      <c r="Q356" t="str">
        <f>IF(I356="Biaya Bahan Baku",H356,IF(I356="Biaya Operasional",H356,IF(I356="Biaya Insentif Fasilitas",H356,"")))</f>
        <v/>
      </c>
      <c r="R356" t="str">
        <f>IF(I356="Dana Bantuan Pemerintah",G356,"")</f>
        <v/>
      </c>
      <c r="S356" t="str">
        <f>IF(I356="Dana Bahan Baku","Bahan Baku",IF(I356="Biaya Bahan Baku","Bahan Baku",IF(I356="Dana Operasional","Operasional",IF(I356="Biaya Operasional","Operasional",""))))</f>
        <v/>
      </c>
      <c r="T356" t="str">
        <f>IF(I356="Dana Insentif Fasilitas","Insentif Fasilitas",IF(I356="Biaya Insentif Fasilitas","Insentif Fasilitas",""))</f>
        <v/>
      </c>
      <c r="U356" t="str">
        <f>IF(S356="",T356,S356)</f>
        <v/>
      </c>
      <c r="V356" t="str">
        <f>IF(I356="Biaya Bahan Baku","Belanja",IF(I356="Biaya Operasional","Belanja",IF(I356="Biaya Insentif Fasilitas","Belanja","")))</f>
        <v/>
      </c>
      <c r="W356">
        <f>ROW()</f>
        <v>356</v>
      </c>
    </row>
    <row r="357">
      <c r="A357">
        <f>ROW()</f>
        <v>357</v>
      </c>
      <c r="K357">
        <f>IF(I357="",0,I357)</f>
        <v>0</v>
      </c>
      <c r="L357">
        <f>IF(H357=0,0,H357)</f>
        <v>0</v>
      </c>
      <c r="M357">
        <f>IF(G357=0,0,G357)</f>
        <v>0</v>
      </c>
      <c r="N357" t="str">
        <f>IF(J357="","",J357)</f>
        <v/>
      </c>
      <c r="O357">
        <f>IF(G357=0,0,G357)</f>
        <v>0</v>
      </c>
      <c r="P357">
        <f>IF(H357=0,0,H357)</f>
        <v>0</v>
      </c>
      <c r="Q357" t="str">
        <f>IF(I357="Biaya Bahan Baku",H357,IF(I357="Biaya Operasional",H357,IF(I357="Biaya Insentif Fasilitas",H357,"")))</f>
        <v/>
      </c>
      <c r="R357" t="str">
        <f>IF(I357="Dana Bantuan Pemerintah",G357,"")</f>
        <v/>
      </c>
      <c r="S357" t="str">
        <f>IF(I357="Dana Bahan Baku","Bahan Baku",IF(I357="Biaya Bahan Baku","Bahan Baku",IF(I357="Dana Operasional","Operasional",IF(I357="Biaya Operasional","Operasional",""))))</f>
        <v/>
      </c>
      <c r="T357" t="str">
        <f>IF(I357="Dana Insentif Fasilitas","Insentif Fasilitas",IF(I357="Biaya Insentif Fasilitas","Insentif Fasilitas",""))</f>
        <v/>
      </c>
      <c r="U357" t="str">
        <f>IF(S357="",T357,S357)</f>
        <v/>
      </c>
      <c r="V357" t="str">
        <f>IF(I357="Biaya Bahan Baku","Belanja",IF(I357="Biaya Operasional","Belanja",IF(I357="Biaya Insentif Fasilitas","Belanja","")))</f>
        <v/>
      </c>
      <c r="W357">
        <f>ROW()</f>
        <v>357</v>
      </c>
    </row>
    <row r="358">
      <c r="A358">
        <f>ROW()</f>
        <v>358</v>
      </c>
      <c r="K358">
        <f>IF(I358="",0,I358)</f>
        <v>0</v>
      </c>
      <c r="L358">
        <f>IF(H358=0,0,H358)</f>
        <v>0</v>
      </c>
      <c r="M358">
        <f>IF(G358=0,0,G358)</f>
        <v>0</v>
      </c>
      <c r="N358" t="str">
        <f>IF(J358="","",J358)</f>
        <v/>
      </c>
      <c r="O358">
        <f>IF(G358=0,0,G358)</f>
        <v>0</v>
      </c>
      <c r="P358">
        <f>IF(H358=0,0,H358)</f>
        <v>0</v>
      </c>
      <c r="Q358" t="str">
        <f>IF(I358="Biaya Bahan Baku",H358,IF(I358="Biaya Operasional",H358,IF(I358="Biaya Insentif Fasilitas",H358,"")))</f>
        <v/>
      </c>
      <c r="R358" t="str">
        <f>IF(I358="Dana Bantuan Pemerintah",G358,"")</f>
        <v/>
      </c>
      <c r="S358" t="str">
        <f>IF(I358="Dana Bahan Baku","Bahan Baku",IF(I358="Biaya Bahan Baku","Bahan Baku",IF(I358="Dana Operasional","Operasional",IF(I358="Biaya Operasional","Operasional",""))))</f>
        <v/>
      </c>
      <c r="T358" t="str">
        <f>IF(I358="Dana Insentif Fasilitas","Insentif Fasilitas",IF(I358="Biaya Insentif Fasilitas","Insentif Fasilitas",""))</f>
        <v/>
      </c>
      <c r="U358" t="str">
        <f>IF(S358="",T358,S358)</f>
        <v/>
      </c>
      <c r="V358" t="str">
        <f>IF(I358="Biaya Bahan Baku","Belanja",IF(I358="Biaya Operasional","Belanja",IF(I358="Biaya Insentif Fasilitas","Belanja","")))</f>
        <v/>
      </c>
      <c r="W358">
        <f>ROW()</f>
        <v>358</v>
      </c>
    </row>
    <row r="359">
      <c r="A359">
        <f>ROW()</f>
        <v>359</v>
      </c>
      <c r="K359">
        <f>IF(I359="",0,I359)</f>
        <v>0</v>
      </c>
      <c r="L359">
        <f>IF(H359=0,0,H359)</f>
        <v>0</v>
      </c>
      <c r="M359">
        <f>IF(G359=0,0,G359)</f>
        <v>0</v>
      </c>
      <c r="N359" t="str">
        <f>IF(J359="","",J359)</f>
        <v/>
      </c>
      <c r="O359">
        <f>IF(G359=0,0,G359)</f>
        <v>0</v>
      </c>
      <c r="P359">
        <f>IF(H359=0,0,H359)</f>
        <v>0</v>
      </c>
      <c r="Q359" t="str">
        <f>IF(I359="Biaya Bahan Baku",H359,IF(I359="Biaya Operasional",H359,IF(I359="Biaya Insentif Fasilitas",H359,"")))</f>
        <v/>
      </c>
      <c r="R359" t="str">
        <f>IF(I359="Dana Bantuan Pemerintah",G359,"")</f>
        <v/>
      </c>
      <c r="S359" t="str">
        <f>IF(I359="Dana Bahan Baku","Bahan Baku",IF(I359="Biaya Bahan Baku","Bahan Baku",IF(I359="Dana Operasional","Operasional",IF(I359="Biaya Operasional","Operasional",""))))</f>
        <v/>
      </c>
      <c r="T359" t="str">
        <f>IF(I359="Dana Insentif Fasilitas","Insentif Fasilitas",IF(I359="Biaya Insentif Fasilitas","Insentif Fasilitas",""))</f>
        <v/>
      </c>
      <c r="U359" t="str">
        <f>IF(S359="",T359,S359)</f>
        <v/>
      </c>
      <c r="V359" t="str">
        <f>IF(I359="Biaya Bahan Baku","Belanja",IF(I359="Biaya Operasional","Belanja",IF(I359="Biaya Insentif Fasilitas","Belanja","")))</f>
        <v/>
      </c>
      <c r="W359">
        <f>ROW()</f>
        <v>359</v>
      </c>
    </row>
    <row r="360">
      <c r="A360">
        <f>ROW()</f>
        <v>360</v>
      </c>
      <c r="K360">
        <f>IF(I360="",0,I360)</f>
        <v>0</v>
      </c>
      <c r="L360">
        <f>IF(H360=0,0,H360)</f>
        <v>0</v>
      </c>
      <c r="M360">
        <f>IF(G360=0,0,G360)</f>
        <v>0</v>
      </c>
      <c r="N360" t="str">
        <f>IF(J360="","",J360)</f>
        <v/>
      </c>
      <c r="O360">
        <f>IF(G360=0,0,G360)</f>
        <v>0</v>
      </c>
      <c r="P360">
        <f>IF(H360=0,0,H360)</f>
        <v>0</v>
      </c>
      <c r="Q360" t="str">
        <f>IF(I360="Biaya Bahan Baku",H360,IF(I360="Biaya Operasional",H360,IF(I360="Biaya Insentif Fasilitas",H360,"")))</f>
        <v/>
      </c>
      <c r="R360" t="str">
        <f>IF(I360="Dana Bantuan Pemerintah",G360,"")</f>
        <v/>
      </c>
      <c r="S360" t="str">
        <f>IF(I360="Dana Bahan Baku","Bahan Baku",IF(I360="Biaya Bahan Baku","Bahan Baku",IF(I360="Dana Operasional","Operasional",IF(I360="Biaya Operasional","Operasional",""))))</f>
        <v/>
      </c>
      <c r="T360" t="str">
        <f>IF(I360="Dana Insentif Fasilitas","Insentif Fasilitas",IF(I360="Biaya Insentif Fasilitas","Insentif Fasilitas",""))</f>
        <v/>
      </c>
      <c r="U360" t="str">
        <f>IF(S360="",T360,S360)</f>
        <v/>
      </c>
      <c r="V360" t="str">
        <f>IF(I360="Biaya Bahan Baku","Belanja",IF(I360="Biaya Operasional","Belanja",IF(I360="Biaya Insentif Fasilitas","Belanja","")))</f>
        <v/>
      </c>
      <c r="W360">
        <f>ROW()</f>
        <v>360</v>
      </c>
    </row>
    <row r="361">
      <c r="A361">
        <f>ROW()</f>
        <v>361</v>
      </c>
      <c r="K361">
        <f>IF(I361="",0,I361)</f>
        <v>0</v>
      </c>
      <c r="L361">
        <f>IF(H361=0,0,H361)</f>
        <v>0</v>
      </c>
      <c r="M361">
        <f>IF(G361=0,0,G361)</f>
        <v>0</v>
      </c>
      <c r="N361" t="str">
        <f>IF(J361="","",J361)</f>
        <v/>
      </c>
      <c r="O361">
        <f>IF(G361=0,0,G361)</f>
        <v>0</v>
      </c>
      <c r="P361">
        <f>IF(H361=0,0,H361)</f>
        <v>0</v>
      </c>
      <c r="Q361" t="str">
        <f>IF(I361="Biaya Bahan Baku",H361,IF(I361="Biaya Operasional",H361,IF(I361="Biaya Insentif Fasilitas",H361,"")))</f>
        <v/>
      </c>
      <c r="R361" t="str">
        <f>IF(I361="Dana Bantuan Pemerintah",G361,"")</f>
        <v/>
      </c>
      <c r="S361" t="str">
        <f>IF(I361="Dana Bahan Baku","Bahan Baku",IF(I361="Biaya Bahan Baku","Bahan Baku",IF(I361="Dana Operasional","Operasional",IF(I361="Biaya Operasional","Operasional",""))))</f>
        <v/>
      </c>
      <c r="T361" t="str">
        <f>IF(I361="Dana Insentif Fasilitas","Insentif Fasilitas",IF(I361="Biaya Insentif Fasilitas","Insentif Fasilitas",""))</f>
        <v/>
      </c>
      <c r="U361" t="str">
        <f>IF(S361="",T361,S361)</f>
        <v/>
      </c>
      <c r="V361" t="str">
        <f>IF(I361="Biaya Bahan Baku","Belanja",IF(I361="Biaya Operasional","Belanja",IF(I361="Biaya Insentif Fasilitas","Belanja","")))</f>
        <v/>
      </c>
      <c r="W361">
        <f>ROW()</f>
        <v>361</v>
      </c>
    </row>
    <row r="362">
      <c r="A362">
        <f>ROW()</f>
        <v>362</v>
      </c>
      <c r="K362">
        <f>IF(I362="",0,I362)</f>
        <v>0</v>
      </c>
      <c r="L362">
        <f>IF(H362=0,0,H362)</f>
        <v>0</v>
      </c>
      <c r="M362">
        <f>IF(G362=0,0,G362)</f>
        <v>0</v>
      </c>
      <c r="N362" t="str">
        <f>IF(J362="","",J362)</f>
        <v/>
      </c>
      <c r="O362">
        <f>IF(G362=0,0,G362)</f>
        <v>0</v>
      </c>
      <c r="P362">
        <f>IF(H362=0,0,H362)</f>
        <v>0</v>
      </c>
      <c r="Q362" t="str">
        <f>IF(I362="Biaya Bahan Baku",H362,IF(I362="Biaya Operasional",H362,IF(I362="Biaya Insentif Fasilitas",H362,"")))</f>
        <v/>
      </c>
      <c r="R362" t="str">
        <f>IF(I362="Dana Bantuan Pemerintah",G362,"")</f>
        <v/>
      </c>
      <c r="S362" t="str">
        <f>IF(I362="Dana Bahan Baku","Bahan Baku",IF(I362="Biaya Bahan Baku","Bahan Baku",IF(I362="Dana Operasional","Operasional",IF(I362="Biaya Operasional","Operasional",""))))</f>
        <v/>
      </c>
      <c r="T362" t="str">
        <f>IF(I362="Dana Insentif Fasilitas","Insentif Fasilitas",IF(I362="Biaya Insentif Fasilitas","Insentif Fasilitas",""))</f>
        <v/>
      </c>
      <c r="U362" t="str">
        <f>IF(S362="",T362,S362)</f>
        <v/>
      </c>
      <c r="V362" t="str">
        <f>IF(I362="Biaya Bahan Baku","Belanja",IF(I362="Biaya Operasional","Belanja",IF(I362="Biaya Insentif Fasilitas","Belanja","")))</f>
        <v/>
      </c>
      <c r="W362">
        <f>ROW()</f>
        <v>362</v>
      </c>
    </row>
    <row r="363">
      <c r="A363">
        <f>ROW()</f>
        <v>363</v>
      </c>
      <c r="K363">
        <f>IF(I363="",0,I363)</f>
        <v>0</v>
      </c>
      <c r="L363">
        <f>IF(H363=0,0,H363)</f>
        <v>0</v>
      </c>
      <c r="M363">
        <f>IF(G363=0,0,G363)</f>
        <v>0</v>
      </c>
      <c r="N363" t="str">
        <f>IF(J363="","",J363)</f>
        <v/>
      </c>
      <c r="O363">
        <f>IF(G363=0,0,G363)</f>
        <v>0</v>
      </c>
      <c r="P363">
        <f>IF(H363=0,0,H363)</f>
        <v>0</v>
      </c>
      <c r="Q363" t="str">
        <f>IF(I363="Biaya Bahan Baku",H363,IF(I363="Biaya Operasional",H363,IF(I363="Biaya Insentif Fasilitas",H363,"")))</f>
        <v/>
      </c>
      <c r="R363" t="str">
        <f>IF(I363="Dana Bantuan Pemerintah",G363,"")</f>
        <v/>
      </c>
      <c r="S363" t="str">
        <f>IF(I363="Dana Bahan Baku","Bahan Baku",IF(I363="Biaya Bahan Baku","Bahan Baku",IF(I363="Dana Operasional","Operasional",IF(I363="Biaya Operasional","Operasional",""))))</f>
        <v/>
      </c>
      <c r="T363" t="str">
        <f>IF(I363="Dana Insentif Fasilitas","Insentif Fasilitas",IF(I363="Biaya Insentif Fasilitas","Insentif Fasilitas",""))</f>
        <v/>
      </c>
      <c r="U363" t="str">
        <f>IF(S363="",T363,S363)</f>
        <v/>
      </c>
      <c r="V363" t="str">
        <f>IF(I363="Biaya Bahan Baku","Belanja",IF(I363="Biaya Operasional","Belanja",IF(I363="Biaya Insentif Fasilitas","Belanja","")))</f>
        <v/>
      </c>
      <c r="W363">
        <f>ROW()</f>
        <v>363</v>
      </c>
    </row>
    <row r="364">
      <c r="A364">
        <f>ROW()</f>
        <v>364</v>
      </c>
      <c r="K364">
        <f>IF(I364="",0,I364)</f>
        <v>0</v>
      </c>
      <c r="L364">
        <f>IF(H364=0,0,H364)</f>
        <v>0</v>
      </c>
      <c r="M364">
        <f>IF(G364=0,0,G364)</f>
        <v>0</v>
      </c>
      <c r="N364" t="str">
        <f>IF(J364="","",J364)</f>
        <v/>
      </c>
      <c r="O364">
        <f>IF(G364=0,0,G364)</f>
        <v>0</v>
      </c>
      <c r="P364">
        <f>IF(H364=0,0,H364)</f>
        <v>0</v>
      </c>
      <c r="Q364" t="str">
        <f>IF(I364="Biaya Bahan Baku",H364,IF(I364="Biaya Operasional",H364,IF(I364="Biaya Insentif Fasilitas",H364,"")))</f>
        <v/>
      </c>
      <c r="R364" t="str">
        <f>IF(I364="Dana Bantuan Pemerintah",G364,"")</f>
        <v/>
      </c>
      <c r="S364" t="str">
        <f>IF(I364="Dana Bahan Baku","Bahan Baku",IF(I364="Biaya Bahan Baku","Bahan Baku",IF(I364="Dana Operasional","Operasional",IF(I364="Biaya Operasional","Operasional",""))))</f>
        <v/>
      </c>
      <c r="T364" t="str">
        <f>IF(I364="Dana Insentif Fasilitas","Insentif Fasilitas",IF(I364="Biaya Insentif Fasilitas","Insentif Fasilitas",""))</f>
        <v/>
      </c>
      <c r="U364" t="str">
        <f>IF(S364="",T364,S364)</f>
        <v/>
      </c>
      <c r="V364" t="str">
        <f>IF(I364="Biaya Bahan Baku","Belanja",IF(I364="Biaya Operasional","Belanja",IF(I364="Biaya Insentif Fasilitas","Belanja","")))</f>
        <v/>
      </c>
      <c r="W364">
        <f>ROW()</f>
        <v>364</v>
      </c>
    </row>
    <row r="365">
      <c r="A365">
        <f>ROW()</f>
        <v>365</v>
      </c>
      <c r="K365">
        <f>IF(I365="",0,I365)</f>
        <v>0</v>
      </c>
      <c r="L365">
        <f>IF(H365=0,0,H365)</f>
        <v>0</v>
      </c>
      <c r="M365">
        <f>IF(G365=0,0,G365)</f>
        <v>0</v>
      </c>
      <c r="N365" t="str">
        <f>IF(J365="","",J365)</f>
        <v/>
      </c>
      <c r="O365">
        <f>IF(G365=0,0,G365)</f>
        <v>0</v>
      </c>
      <c r="P365">
        <f>IF(H365=0,0,H365)</f>
        <v>0</v>
      </c>
      <c r="Q365" t="str">
        <f>IF(I365="Biaya Bahan Baku",H365,IF(I365="Biaya Operasional",H365,IF(I365="Biaya Insentif Fasilitas",H365,"")))</f>
        <v/>
      </c>
      <c r="R365" t="str">
        <f>IF(I365="Dana Bantuan Pemerintah",G365,"")</f>
        <v/>
      </c>
      <c r="S365" t="str">
        <f>IF(I365="Dana Bahan Baku","Bahan Baku",IF(I365="Biaya Bahan Baku","Bahan Baku",IF(I365="Dana Operasional","Operasional",IF(I365="Biaya Operasional","Operasional",""))))</f>
        <v/>
      </c>
      <c r="T365" t="str">
        <f>IF(I365="Dana Insentif Fasilitas","Insentif Fasilitas",IF(I365="Biaya Insentif Fasilitas","Insentif Fasilitas",""))</f>
        <v/>
      </c>
      <c r="U365" t="str">
        <f>IF(S365="",T365,S365)</f>
        <v/>
      </c>
      <c r="V365" t="str">
        <f>IF(I365="Biaya Bahan Baku","Belanja",IF(I365="Biaya Operasional","Belanja",IF(I365="Biaya Insentif Fasilitas","Belanja","")))</f>
        <v/>
      </c>
      <c r="W365">
        <f>ROW()</f>
        <v>365</v>
      </c>
    </row>
    <row r="366">
      <c r="A366">
        <f>ROW()</f>
        <v>366</v>
      </c>
      <c r="K366">
        <f>IF(I366="",0,I366)</f>
        <v>0</v>
      </c>
      <c r="L366">
        <f>IF(H366=0,0,H366)</f>
        <v>0</v>
      </c>
      <c r="M366">
        <f>IF(G366=0,0,G366)</f>
        <v>0</v>
      </c>
      <c r="N366" t="str">
        <f>IF(J366="","",J366)</f>
        <v/>
      </c>
      <c r="O366">
        <f>IF(G366=0,0,G366)</f>
        <v>0</v>
      </c>
      <c r="P366">
        <f>IF(H366=0,0,H366)</f>
        <v>0</v>
      </c>
      <c r="Q366" t="str">
        <f>IF(I366="Biaya Bahan Baku",H366,IF(I366="Biaya Operasional",H366,IF(I366="Biaya Insentif Fasilitas",H366,"")))</f>
        <v/>
      </c>
      <c r="R366" t="str">
        <f>IF(I366="Dana Bantuan Pemerintah",G366,"")</f>
        <v/>
      </c>
      <c r="S366" t="str">
        <f>IF(I366="Dana Bahan Baku","Bahan Baku",IF(I366="Biaya Bahan Baku","Bahan Baku",IF(I366="Dana Operasional","Operasional",IF(I366="Biaya Operasional","Operasional",""))))</f>
        <v/>
      </c>
      <c r="T366" t="str">
        <f>IF(I366="Dana Insentif Fasilitas","Insentif Fasilitas",IF(I366="Biaya Insentif Fasilitas","Insentif Fasilitas",""))</f>
        <v/>
      </c>
      <c r="U366" t="str">
        <f>IF(S366="",T366,S366)</f>
        <v/>
      </c>
      <c r="V366" t="str">
        <f>IF(I366="Biaya Bahan Baku","Belanja",IF(I366="Biaya Operasional","Belanja",IF(I366="Biaya Insentif Fasilitas","Belanja","")))</f>
        <v/>
      </c>
      <c r="W366">
        <f>ROW()</f>
        <v>366</v>
      </c>
    </row>
    <row r="367">
      <c r="A367">
        <f>ROW()</f>
        <v>367</v>
      </c>
      <c r="K367">
        <f>IF(I367="",0,I367)</f>
        <v>0</v>
      </c>
      <c r="L367">
        <f>IF(H367=0,0,H367)</f>
        <v>0</v>
      </c>
      <c r="M367">
        <f>IF(G367=0,0,G367)</f>
        <v>0</v>
      </c>
      <c r="N367" t="str">
        <f>IF(J367="","",J367)</f>
        <v/>
      </c>
      <c r="O367">
        <f>IF(G367=0,0,G367)</f>
        <v>0</v>
      </c>
      <c r="P367">
        <f>IF(H367=0,0,H367)</f>
        <v>0</v>
      </c>
      <c r="Q367" t="str">
        <f>IF(I367="Biaya Bahan Baku",H367,IF(I367="Biaya Operasional",H367,IF(I367="Biaya Insentif Fasilitas",H367,"")))</f>
        <v/>
      </c>
      <c r="R367" t="str">
        <f>IF(I367="Dana Bantuan Pemerintah",G367,"")</f>
        <v/>
      </c>
      <c r="S367" t="str">
        <f>IF(I367="Dana Bahan Baku","Bahan Baku",IF(I367="Biaya Bahan Baku","Bahan Baku",IF(I367="Dana Operasional","Operasional",IF(I367="Biaya Operasional","Operasional",""))))</f>
        <v/>
      </c>
      <c r="T367" t="str">
        <f>IF(I367="Dana Insentif Fasilitas","Insentif Fasilitas",IF(I367="Biaya Insentif Fasilitas","Insentif Fasilitas",""))</f>
        <v/>
      </c>
      <c r="U367" t="str">
        <f>IF(S367="",T367,S367)</f>
        <v/>
      </c>
      <c r="V367" t="str">
        <f>IF(I367="Biaya Bahan Baku","Belanja",IF(I367="Biaya Operasional","Belanja",IF(I367="Biaya Insentif Fasilitas","Belanja","")))</f>
        <v/>
      </c>
      <c r="W367">
        <f>ROW()</f>
        <v>367</v>
      </c>
    </row>
    <row r="368">
      <c r="A368">
        <f>ROW()</f>
        <v>368</v>
      </c>
      <c r="K368">
        <f>IF(I368="",0,I368)</f>
        <v>0</v>
      </c>
      <c r="L368">
        <f>IF(H368=0,0,H368)</f>
        <v>0</v>
      </c>
      <c r="M368">
        <f>IF(G368=0,0,G368)</f>
        <v>0</v>
      </c>
      <c r="N368" t="str">
        <f>IF(J368="","",J368)</f>
        <v/>
      </c>
      <c r="O368">
        <f>IF(G368=0,0,G368)</f>
        <v>0</v>
      </c>
      <c r="P368">
        <f>IF(H368=0,0,H368)</f>
        <v>0</v>
      </c>
      <c r="Q368" t="str">
        <f>IF(I368="Biaya Bahan Baku",H368,IF(I368="Biaya Operasional",H368,IF(I368="Biaya Insentif Fasilitas",H368,"")))</f>
        <v/>
      </c>
      <c r="R368" t="str">
        <f>IF(I368="Dana Bantuan Pemerintah",G368,"")</f>
        <v/>
      </c>
      <c r="S368" t="str">
        <f>IF(I368="Dana Bahan Baku","Bahan Baku",IF(I368="Biaya Bahan Baku","Bahan Baku",IF(I368="Dana Operasional","Operasional",IF(I368="Biaya Operasional","Operasional",""))))</f>
        <v/>
      </c>
      <c r="T368" t="str">
        <f>IF(I368="Dana Insentif Fasilitas","Insentif Fasilitas",IF(I368="Biaya Insentif Fasilitas","Insentif Fasilitas",""))</f>
        <v/>
      </c>
      <c r="U368" t="str">
        <f>IF(S368="",T368,S368)</f>
        <v/>
      </c>
      <c r="V368" t="str">
        <f>IF(I368="Biaya Bahan Baku","Belanja",IF(I368="Biaya Operasional","Belanja",IF(I368="Biaya Insentif Fasilitas","Belanja","")))</f>
        <v/>
      </c>
      <c r="W368">
        <f>ROW()</f>
        <v>368</v>
      </c>
    </row>
    <row r="369">
      <c r="A369">
        <f>ROW()</f>
        <v>369</v>
      </c>
      <c r="K369">
        <f>IF(I369="",0,I369)</f>
        <v>0</v>
      </c>
      <c r="L369">
        <f>IF(H369=0,0,H369)</f>
        <v>0</v>
      </c>
      <c r="M369">
        <f>IF(G369=0,0,G369)</f>
        <v>0</v>
      </c>
      <c r="N369" t="str">
        <f>IF(J369="","",J369)</f>
        <v/>
      </c>
      <c r="O369">
        <f>IF(G369=0,0,G369)</f>
        <v>0</v>
      </c>
      <c r="P369">
        <f>IF(H369=0,0,H369)</f>
        <v>0</v>
      </c>
      <c r="Q369" t="str">
        <f>IF(I369="Biaya Bahan Baku",H369,IF(I369="Biaya Operasional",H369,IF(I369="Biaya Insentif Fasilitas",H369,"")))</f>
        <v/>
      </c>
      <c r="R369" t="str">
        <f>IF(I369="Dana Bantuan Pemerintah",G369,"")</f>
        <v/>
      </c>
      <c r="S369" t="str">
        <f>IF(I369="Dana Bahan Baku","Bahan Baku",IF(I369="Biaya Bahan Baku","Bahan Baku",IF(I369="Dana Operasional","Operasional",IF(I369="Biaya Operasional","Operasional",""))))</f>
        <v/>
      </c>
      <c r="T369" t="str">
        <f>IF(I369="Dana Insentif Fasilitas","Insentif Fasilitas",IF(I369="Biaya Insentif Fasilitas","Insentif Fasilitas",""))</f>
        <v/>
      </c>
      <c r="U369" t="str">
        <f>IF(S369="",T369,S369)</f>
        <v/>
      </c>
      <c r="V369" t="str">
        <f>IF(I369="Biaya Bahan Baku","Belanja",IF(I369="Biaya Operasional","Belanja",IF(I369="Biaya Insentif Fasilitas","Belanja","")))</f>
        <v/>
      </c>
      <c r="W369">
        <f>ROW()</f>
        <v>369</v>
      </c>
    </row>
    <row r="370">
      <c r="A370">
        <f>ROW()</f>
        <v>370</v>
      </c>
      <c r="K370">
        <f>IF(I370="",0,I370)</f>
        <v>0</v>
      </c>
      <c r="L370">
        <f>IF(H370=0,0,H370)</f>
        <v>0</v>
      </c>
      <c r="M370">
        <f>IF(G370=0,0,G370)</f>
        <v>0</v>
      </c>
      <c r="N370" t="str">
        <f>IF(J370="","",J370)</f>
        <v/>
      </c>
      <c r="O370">
        <f>IF(G370=0,0,G370)</f>
        <v>0</v>
      </c>
      <c r="P370">
        <f>IF(H370=0,0,H370)</f>
        <v>0</v>
      </c>
      <c r="Q370" t="str">
        <f>IF(I370="Biaya Bahan Baku",H370,IF(I370="Biaya Operasional",H370,IF(I370="Biaya Insentif Fasilitas",H370,"")))</f>
        <v/>
      </c>
      <c r="R370" t="str">
        <f>IF(I370="Dana Bantuan Pemerintah",G370,"")</f>
        <v/>
      </c>
      <c r="S370" t="str">
        <f>IF(I370="Dana Bahan Baku","Bahan Baku",IF(I370="Biaya Bahan Baku","Bahan Baku",IF(I370="Dana Operasional","Operasional",IF(I370="Biaya Operasional","Operasional",""))))</f>
        <v/>
      </c>
      <c r="T370" t="str">
        <f>IF(I370="Dana Insentif Fasilitas","Insentif Fasilitas",IF(I370="Biaya Insentif Fasilitas","Insentif Fasilitas",""))</f>
        <v/>
      </c>
      <c r="U370" t="str">
        <f>IF(S370="",T370,S370)</f>
        <v/>
      </c>
      <c r="V370" t="str">
        <f>IF(I370="Biaya Bahan Baku","Belanja",IF(I370="Biaya Operasional","Belanja",IF(I370="Biaya Insentif Fasilitas","Belanja","")))</f>
        <v/>
      </c>
      <c r="W370">
        <f>ROW()</f>
        <v>370</v>
      </c>
    </row>
    <row r="371">
      <c r="A371">
        <f>ROW()</f>
        <v>371</v>
      </c>
      <c r="K371">
        <f>IF(I371="",0,I371)</f>
        <v>0</v>
      </c>
      <c r="L371">
        <f>IF(H371=0,0,H371)</f>
        <v>0</v>
      </c>
      <c r="M371">
        <f>IF(G371=0,0,G371)</f>
        <v>0</v>
      </c>
      <c r="N371" t="str">
        <f>IF(J371="","",J371)</f>
        <v/>
      </c>
      <c r="O371">
        <f>IF(G371=0,0,G371)</f>
        <v>0</v>
      </c>
      <c r="P371">
        <f>IF(H371=0,0,H371)</f>
        <v>0</v>
      </c>
      <c r="Q371" t="str">
        <f>IF(I371="Biaya Bahan Baku",H371,IF(I371="Biaya Operasional",H371,IF(I371="Biaya Insentif Fasilitas",H371,"")))</f>
        <v/>
      </c>
      <c r="R371" t="str">
        <f>IF(I371="Dana Bantuan Pemerintah",G371,"")</f>
        <v/>
      </c>
      <c r="S371" t="str">
        <f>IF(I371="Dana Bahan Baku","Bahan Baku",IF(I371="Biaya Bahan Baku","Bahan Baku",IF(I371="Dana Operasional","Operasional",IF(I371="Biaya Operasional","Operasional",""))))</f>
        <v/>
      </c>
      <c r="T371" t="str">
        <f>IF(I371="Dana Insentif Fasilitas","Insentif Fasilitas",IF(I371="Biaya Insentif Fasilitas","Insentif Fasilitas",""))</f>
        <v/>
      </c>
      <c r="U371" t="str">
        <f>IF(S371="",T371,S371)</f>
        <v/>
      </c>
      <c r="V371" t="str">
        <f>IF(I371="Biaya Bahan Baku","Belanja",IF(I371="Biaya Operasional","Belanja",IF(I371="Biaya Insentif Fasilitas","Belanja","")))</f>
        <v/>
      </c>
      <c r="W371">
        <f>ROW()</f>
        <v>371</v>
      </c>
    </row>
    <row r="372">
      <c r="A372">
        <f>ROW()</f>
        <v>372</v>
      </c>
      <c r="K372">
        <f>IF(I372="",0,I372)</f>
        <v>0</v>
      </c>
      <c r="L372">
        <f>IF(H372=0,0,H372)</f>
        <v>0</v>
      </c>
      <c r="M372">
        <f>IF(G372=0,0,G372)</f>
        <v>0</v>
      </c>
      <c r="N372" t="str">
        <f>IF(J372="","",J372)</f>
        <v/>
      </c>
      <c r="O372">
        <f>IF(G372=0,0,G372)</f>
        <v>0</v>
      </c>
      <c r="P372">
        <f>IF(H372=0,0,H372)</f>
        <v>0</v>
      </c>
      <c r="Q372" t="str">
        <f>IF(I372="Biaya Bahan Baku",H372,IF(I372="Biaya Operasional",H372,IF(I372="Biaya Insentif Fasilitas",H372,"")))</f>
        <v/>
      </c>
      <c r="R372" t="str">
        <f>IF(I372="Dana Bantuan Pemerintah",G372,"")</f>
        <v/>
      </c>
      <c r="S372" t="str">
        <f>IF(I372="Dana Bahan Baku","Bahan Baku",IF(I372="Biaya Bahan Baku","Bahan Baku",IF(I372="Dana Operasional","Operasional",IF(I372="Biaya Operasional","Operasional",""))))</f>
        <v/>
      </c>
      <c r="T372" t="str">
        <f>IF(I372="Dana Insentif Fasilitas","Insentif Fasilitas",IF(I372="Biaya Insentif Fasilitas","Insentif Fasilitas",""))</f>
        <v/>
      </c>
      <c r="U372" t="str">
        <f>IF(S372="",T372,S372)</f>
        <v/>
      </c>
      <c r="V372" t="str">
        <f>IF(I372="Biaya Bahan Baku","Belanja",IF(I372="Biaya Operasional","Belanja",IF(I372="Biaya Insentif Fasilitas","Belanja","")))</f>
        <v/>
      </c>
      <c r="W372">
        <f>ROW()</f>
        <v>372</v>
      </c>
    </row>
    <row r="373">
      <c r="A373">
        <f>ROW()</f>
        <v>373</v>
      </c>
      <c r="K373">
        <f>IF(I373="",0,I373)</f>
        <v>0</v>
      </c>
      <c r="L373">
        <f>IF(H373=0,0,H373)</f>
        <v>0</v>
      </c>
      <c r="M373">
        <f>IF(G373=0,0,G373)</f>
        <v>0</v>
      </c>
      <c r="N373" t="str">
        <f>IF(J373="","",J373)</f>
        <v/>
      </c>
      <c r="O373">
        <f>IF(G373=0,0,G373)</f>
        <v>0</v>
      </c>
      <c r="P373">
        <f>IF(H373=0,0,H373)</f>
        <v>0</v>
      </c>
      <c r="Q373" t="str">
        <f>IF(I373="Biaya Bahan Baku",H373,IF(I373="Biaya Operasional",H373,IF(I373="Biaya Insentif Fasilitas",H373,"")))</f>
        <v/>
      </c>
      <c r="R373" t="str">
        <f>IF(I373="Dana Bantuan Pemerintah",G373,"")</f>
        <v/>
      </c>
      <c r="S373" t="str">
        <f>IF(I373="Dana Bahan Baku","Bahan Baku",IF(I373="Biaya Bahan Baku","Bahan Baku",IF(I373="Dana Operasional","Operasional",IF(I373="Biaya Operasional","Operasional",""))))</f>
        <v/>
      </c>
      <c r="T373" t="str">
        <f>IF(I373="Dana Insentif Fasilitas","Insentif Fasilitas",IF(I373="Biaya Insentif Fasilitas","Insentif Fasilitas",""))</f>
        <v/>
      </c>
      <c r="U373" t="str">
        <f>IF(S373="",T373,S373)</f>
        <v/>
      </c>
      <c r="V373" t="str">
        <f>IF(I373="Biaya Bahan Baku","Belanja",IF(I373="Biaya Operasional","Belanja",IF(I373="Biaya Insentif Fasilitas","Belanja","")))</f>
        <v/>
      </c>
      <c r="W373">
        <f>ROW()</f>
        <v>373</v>
      </c>
    </row>
    <row r="374">
      <c r="A374">
        <f>ROW()</f>
        <v>374</v>
      </c>
      <c r="K374">
        <f>IF(I374="",0,I374)</f>
        <v>0</v>
      </c>
      <c r="L374">
        <f>IF(H374=0,0,H374)</f>
        <v>0</v>
      </c>
      <c r="M374">
        <f>IF(G374=0,0,G374)</f>
        <v>0</v>
      </c>
      <c r="N374" t="str">
        <f>IF(J374="","",J374)</f>
        <v/>
      </c>
      <c r="O374">
        <f>IF(G374=0,0,G374)</f>
        <v>0</v>
      </c>
      <c r="P374">
        <f>IF(H374=0,0,H374)</f>
        <v>0</v>
      </c>
      <c r="Q374" t="str">
        <f>IF(I374="Biaya Bahan Baku",H374,IF(I374="Biaya Operasional",H374,IF(I374="Biaya Insentif Fasilitas",H374,"")))</f>
        <v/>
      </c>
      <c r="R374" t="str">
        <f>IF(I374="Dana Bantuan Pemerintah",G374,"")</f>
        <v/>
      </c>
      <c r="S374" t="str">
        <f>IF(I374="Dana Bahan Baku","Bahan Baku",IF(I374="Biaya Bahan Baku","Bahan Baku",IF(I374="Dana Operasional","Operasional",IF(I374="Biaya Operasional","Operasional",""))))</f>
        <v/>
      </c>
      <c r="T374" t="str">
        <f>IF(I374="Dana Insentif Fasilitas","Insentif Fasilitas",IF(I374="Biaya Insentif Fasilitas","Insentif Fasilitas",""))</f>
        <v/>
      </c>
      <c r="U374" t="str">
        <f>IF(S374="",T374,S374)</f>
        <v/>
      </c>
      <c r="V374" t="str">
        <f>IF(I374="Biaya Bahan Baku","Belanja",IF(I374="Biaya Operasional","Belanja",IF(I374="Biaya Insentif Fasilitas","Belanja","")))</f>
        <v/>
      </c>
      <c r="W374">
        <f>ROW()</f>
        <v>374</v>
      </c>
    </row>
    <row r="375">
      <c r="A375">
        <f>ROW()</f>
        <v>375</v>
      </c>
      <c r="K375">
        <f>IF(I375="",0,I375)</f>
        <v>0</v>
      </c>
      <c r="L375">
        <f>IF(H375=0,0,H375)</f>
        <v>0</v>
      </c>
      <c r="M375">
        <f>IF(G375=0,0,G375)</f>
        <v>0</v>
      </c>
      <c r="N375" t="str">
        <f>IF(J375="","",J375)</f>
        <v/>
      </c>
      <c r="O375">
        <f>IF(G375=0,0,G375)</f>
        <v>0</v>
      </c>
      <c r="P375">
        <f>IF(H375=0,0,H375)</f>
        <v>0</v>
      </c>
      <c r="Q375" t="str">
        <f>IF(I375="Biaya Bahan Baku",H375,IF(I375="Biaya Operasional",H375,IF(I375="Biaya Insentif Fasilitas",H375,"")))</f>
        <v/>
      </c>
      <c r="R375" t="str">
        <f>IF(I375="Dana Bantuan Pemerintah",G375,"")</f>
        <v/>
      </c>
      <c r="S375" t="str">
        <f>IF(I375="Dana Bahan Baku","Bahan Baku",IF(I375="Biaya Bahan Baku","Bahan Baku",IF(I375="Dana Operasional","Operasional",IF(I375="Biaya Operasional","Operasional",""))))</f>
        <v/>
      </c>
      <c r="T375" t="str">
        <f>IF(I375="Dana Insentif Fasilitas","Insentif Fasilitas",IF(I375="Biaya Insentif Fasilitas","Insentif Fasilitas",""))</f>
        <v/>
      </c>
      <c r="U375" t="str">
        <f>IF(S375="",T375,S375)</f>
        <v/>
      </c>
      <c r="V375" t="str">
        <f>IF(I375="Biaya Bahan Baku","Belanja",IF(I375="Biaya Operasional","Belanja",IF(I375="Biaya Insentif Fasilitas","Belanja","")))</f>
        <v/>
      </c>
      <c r="W375">
        <f>ROW()</f>
        <v>375</v>
      </c>
    </row>
    <row r="376">
      <c r="A376">
        <f>ROW()</f>
        <v>376</v>
      </c>
      <c r="K376">
        <f>IF(I376="",0,I376)</f>
        <v>0</v>
      </c>
      <c r="L376">
        <f>IF(H376=0,0,H376)</f>
        <v>0</v>
      </c>
      <c r="M376">
        <f>IF(G376=0,0,G376)</f>
        <v>0</v>
      </c>
      <c r="N376" t="str">
        <f>IF(J376="","",J376)</f>
        <v/>
      </c>
      <c r="O376">
        <f>IF(G376=0,0,G376)</f>
        <v>0</v>
      </c>
      <c r="P376">
        <f>IF(H376=0,0,H376)</f>
        <v>0</v>
      </c>
      <c r="Q376" t="str">
        <f>IF(I376="Biaya Bahan Baku",H376,IF(I376="Biaya Operasional",H376,IF(I376="Biaya Insentif Fasilitas",H376,"")))</f>
        <v/>
      </c>
      <c r="R376" t="str">
        <f>IF(I376="Dana Bantuan Pemerintah",G376,"")</f>
        <v/>
      </c>
      <c r="S376" t="str">
        <f>IF(I376="Dana Bahan Baku","Bahan Baku",IF(I376="Biaya Bahan Baku","Bahan Baku",IF(I376="Dana Operasional","Operasional",IF(I376="Biaya Operasional","Operasional",""))))</f>
        <v/>
      </c>
      <c r="T376" t="str">
        <f>IF(I376="Dana Insentif Fasilitas","Insentif Fasilitas",IF(I376="Biaya Insentif Fasilitas","Insentif Fasilitas",""))</f>
        <v/>
      </c>
      <c r="U376" t="str">
        <f>IF(S376="",T376,S376)</f>
        <v/>
      </c>
      <c r="V376" t="str">
        <f>IF(I376="Biaya Bahan Baku","Belanja",IF(I376="Biaya Operasional","Belanja",IF(I376="Biaya Insentif Fasilitas","Belanja","")))</f>
        <v/>
      </c>
      <c r="W376">
        <f>ROW()</f>
        <v>376</v>
      </c>
    </row>
    <row r="377">
      <c r="A377">
        <f>ROW()</f>
        <v>377</v>
      </c>
      <c r="K377">
        <f>IF(I377="",0,I377)</f>
        <v>0</v>
      </c>
      <c r="L377">
        <f>IF(H377=0,0,H377)</f>
        <v>0</v>
      </c>
      <c r="M377">
        <f>IF(G377=0,0,G377)</f>
        <v>0</v>
      </c>
      <c r="N377" t="str">
        <f>IF(J377="","",J377)</f>
        <v/>
      </c>
      <c r="O377">
        <f>IF(G377=0,0,G377)</f>
        <v>0</v>
      </c>
      <c r="P377">
        <f>IF(H377=0,0,H377)</f>
        <v>0</v>
      </c>
      <c r="Q377" t="str">
        <f>IF(I377="Biaya Bahan Baku",H377,IF(I377="Biaya Operasional",H377,IF(I377="Biaya Insentif Fasilitas",H377,"")))</f>
        <v/>
      </c>
      <c r="R377" t="str">
        <f>IF(I377="Dana Bantuan Pemerintah",G377,"")</f>
        <v/>
      </c>
      <c r="S377" t="str">
        <f>IF(I377="Dana Bahan Baku","Bahan Baku",IF(I377="Biaya Bahan Baku","Bahan Baku",IF(I377="Dana Operasional","Operasional",IF(I377="Biaya Operasional","Operasional",""))))</f>
        <v/>
      </c>
      <c r="T377" t="str">
        <f>IF(I377="Dana Insentif Fasilitas","Insentif Fasilitas",IF(I377="Biaya Insentif Fasilitas","Insentif Fasilitas",""))</f>
        <v/>
      </c>
      <c r="U377" t="str">
        <f>IF(S377="",T377,S377)</f>
        <v/>
      </c>
      <c r="V377" t="str">
        <f>IF(I377="Biaya Bahan Baku","Belanja",IF(I377="Biaya Operasional","Belanja",IF(I377="Biaya Insentif Fasilitas","Belanja","")))</f>
        <v/>
      </c>
      <c r="W377">
        <f>ROW()</f>
        <v>377</v>
      </c>
    </row>
    <row r="378">
      <c r="A378">
        <f>ROW()</f>
        <v>378</v>
      </c>
      <c r="K378">
        <f>IF(I378="",0,I378)</f>
        <v>0</v>
      </c>
      <c r="L378">
        <f>IF(H378=0,0,H378)</f>
        <v>0</v>
      </c>
      <c r="M378">
        <f>IF(G378=0,0,G378)</f>
        <v>0</v>
      </c>
      <c r="N378" t="str">
        <f>IF(J378="","",J378)</f>
        <v/>
      </c>
      <c r="O378">
        <f>IF(G378=0,0,G378)</f>
        <v>0</v>
      </c>
      <c r="P378">
        <f>IF(H378=0,0,H378)</f>
        <v>0</v>
      </c>
      <c r="Q378" t="str">
        <f>IF(I378="Biaya Bahan Baku",H378,IF(I378="Biaya Operasional",H378,IF(I378="Biaya Insentif Fasilitas",H378,"")))</f>
        <v/>
      </c>
      <c r="R378" t="str">
        <f>IF(I378="Dana Bantuan Pemerintah",G378,"")</f>
        <v/>
      </c>
      <c r="S378" t="str">
        <f>IF(I378="Dana Bahan Baku","Bahan Baku",IF(I378="Biaya Bahan Baku","Bahan Baku",IF(I378="Dana Operasional","Operasional",IF(I378="Biaya Operasional","Operasional",""))))</f>
        <v/>
      </c>
      <c r="T378" t="str">
        <f>IF(I378="Dana Insentif Fasilitas","Insentif Fasilitas",IF(I378="Biaya Insentif Fasilitas","Insentif Fasilitas",""))</f>
        <v/>
      </c>
      <c r="U378" t="str">
        <f>IF(S378="",T378,S378)</f>
        <v/>
      </c>
      <c r="V378" t="str">
        <f>IF(I378="Biaya Bahan Baku","Belanja",IF(I378="Biaya Operasional","Belanja",IF(I378="Biaya Insentif Fasilitas","Belanja","")))</f>
        <v/>
      </c>
      <c r="W378">
        <f>ROW()</f>
        <v>378</v>
      </c>
    </row>
    <row r="379">
      <c r="A379">
        <f>ROW()</f>
        <v>379</v>
      </c>
      <c r="K379">
        <f>IF(I379="",0,I379)</f>
        <v>0</v>
      </c>
      <c r="L379">
        <f>IF(H379=0,0,H379)</f>
        <v>0</v>
      </c>
      <c r="M379">
        <f>IF(G379=0,0,G379)</f>
        <v>0</v>
      </c>
      <c r="N379" t="str">
        <f>IF(J379="","",J379)</f>
        <v/>
      </c>
      <c r="O379">
        <f>IF(G379=0,0,G379)</f>
        <v>0</v>
      </c>
      <c r="P379">
        <f>IF(H379=0,0,H379)</f>
        <v>0</v>
      </c>
      <c r="Q379" t="str">
        <f>IF(I379="Biaya Bahan Baku",H379,IF(I379="Biaya Operasional",H379,IF(I379="Biaya Insentif Fasilitas",H379,"")))</f>
        <v/>
      </c>
      <c r="R379" t="str">
        <f>IF(I379="Dana Bantuan Pemerintah",G379,"")</f>
        <v/>
      </c>
      <c r="S379" t="str">
        <f>IF(I379="Dana Bahan Baku","Bahan Baku",IF(I379="Biaya Bahan Baku","Bahan Baku",IF(I379="Dana Operasional","Operasional",IF(I379="Biaya Operasional","Operasional",""))))</f>
        <v/>
      </c>
      <c r="T379" t="str">
        <f>IF(I379="Dana Insentif Fasilitas","Insentif Fasilitas",IF(I379="Biaya Insentif Fasilitas","Insentif Fasilitas",""))</f>
        <v/>
      </c>
      <c r="U379" t="str">
        <f>IF(S379="",T379,S379)</f>
        <v/>
      </c>
      <c r="V379" t="str">
        <f>IF(I379="Biaya Bahan Baku","Belanja",IF(I379="Biaya Operasional","Belanja",IF(I379="Biaya Insentif Fasilitas","Belanja","")))</f>
        <v/>
      </c>
      <c r="W379">
        <f>ROW()</f>
        <v>379</v>
      </c>
    </row>
    <row r="380">
      <c r="A380">
        <f>ROW()</f>
        <v>380</v>
      </c>
      <c r="K380">
        <f>IF(I380="",0,I380)</f>
        <v>0</v>
      </c>
      <c r="L380">
        <f>IF(H380=0,0,H380)</f>
        <v>0</v>
      </c>
      <c r="M380">
        <f>IF(G380=0,0,G380)</f>
        <v>0</v>
      </c>
      <c r="N380" t="str">
        <f>IF(J380="","",J380)</f>
        <v/>
      </c>
      <c r="O380">
        <f>IF(G380=0,0,G380)</f>
        <v>0</v>
      </c>
      <c r="P380">
        <f>IF(H380=0,0,H380)</f>
        <v>0</v>
      </c>
      <c r="Q380" t="str">
        <f>IF(I380="Biaya Bahan Baku",H380,IF(I380="Biaya Operasional",H380,IF(I380="Biaya Insentif Fasilitas",H380,"")))</f>
        <v/>
      </c>
      <c r="R380" t="str">
        <f>IF(I380="Dana Bantuan Pemerintah",G380,"")</f>
        <v/>
      </c>
      <c r="S380" t="str">
        <f>IF(I380="Dana Bahan Baku","Bahan Baku",IF(I380="Biaya Bahan Baku","Bahan Baku",IF(I380="Dana Operasional","Operasional",IF(I380="Biaya Operasional","Operasional",""))))</f>
        <v/>
      </c>
      <c r="T380" t="str">
        <f>IF(I380="Dana Insentif Fasilitas","Insentif Fasilitas",IF(I380="Biaya Insentif Fasilitas","Insentif Fasilitas",""))</f>
        <v/>
      </c>
      <c r="U380" t="str">
        <f>IF(S380="",T380,S380)</f>
        <v/>
      </c>
      <c r="V380" t="str">
        <f>IF(I380="Biaya Bahan Baku","Belanja",IF(I380="Biaya Operasional","Belanja",IF(I380="Biaya Insentif Fasilitas","Belanja","")))</f>
        <v/>
      </c>
      <c r="W380">
        <f>ROW()</f>
        <v>380</v>
      </c>
    </row>
    <row r="381">
      <c r="A381">
        <f>ROW()</f>
        <v>381</v>
      </c>
      <c r="K381">
        <f>IF(I381="",0,I381)</f>
        <v>0</v>
      </c>
      <c r="L381">
        <f>IF(H381=0,0,H381)</f>
        <v>0</v>
      </c>
      <c r="M381">
        <f>IF(G381=0,0,G381)</f>
        <v>0</v>
      </c>
      <c r="N381" t="str">
        <f>IF(J381="","",J381)</f>
        <v/>
      </c>
      <c r="O381">
        <f>IF(G381=0,0,G381)</f>
        <v>0</v>
      </c>
      <c r="P381">
        <f>IF(H381=0,0,H381)</f>
        <v>0</v>
      </c>
      <c r="Q381" t="str">
        <f>IF(I381="Biaya Bahan Baku",H381,IF(I381="Biaya Operasional",H381,IF(I381="Biaya Insentif Fasilitas",H381,"")))</f>
        <v/>
      </c>
      <c r="R381" t="str">
        <f>IF(I381="Dana Bantuan Pemerintah",G381,"")</f>
        <v/>
      </c>
      <c r="S381" t="str">
        <f>IF(I381="Dana Bahan Baku","Bahan Baku",IF(I381="Biaya Bahan Baku","Bahan Baku",IF(I381="Dana Operasional","Operasional",IF(I381="Biaya Operasional","Operasional",""))))</f>
        <v/>
      </c>
      <c r="T381" t="str">
        <f>IF(I381="Dana Insentif Fasilitas","Insentif Fasilitas",IF(I381="Biaya Insentif Fasilitas","Insentif Fasilitas",""))</f>
        <v/>
      </c>
      <c r="U381" t="str">
        <f>IF(S381="",T381,S381)</f>
        <v/>
      </c>
      <c r="V381" t="str">
        <f>IF(I381="Biaya Bahan Baku","Belanja",IF(I381="Biaya Operasional","Belanja",IF(I381="Biaya Insentif Fasilitas","Belanja","")))</f>
        <v/>
      </c>
      <c r="W381">
        <f>ROW()</f>
        <v>381</v>
      </c>
    </row>
    <row r="382">
      <c r="A382">
        <f>ROW()</f>
        <v>382</v>
      </c>
      <c r="K382">
        <f>IF(I382="",0,I382)</f>
        <v>0</v>
      </c>
      <c r="L382">
        <f>IF(H382=0,0,H382)</f>
        <v>0</v>
      </c>
      <c r="M382">
        <f>IF(G382=0,0,G382)</f>
        <v>0</v>
      </c>
      <c r="N382" t="str">
        <f>IF(J382="","",J382)</f>
        <v/>
      </c>
      <c r="O382">
        <f>IF(G382=0,0,G382)</f>
        <v>0</v>
      </c>
      <c r="P382">
        <f>IF(H382=0,0,H382)</f>
        <v>0</v>
      </c>
      <c r="Q382" t="str">
        <f>IF(I382="Biaya Bahan Baku",H382,IF(I382="Biaya Operasional",H382,IF(I382="Biaya Insentif Fasilitas",H382,"")))</f>
        <v/>
      </c>
      <c r="R382" t="str">
        <f>IF(I382="Dana Bantuan Pemerintah",G382,"")</f>
        <v/>
      </c>
      <c r="S382" t="str">
        <f>IF(I382="Dana Bahan Baku","Bahan Baku",IF(I382="Biaya Bahan Baku","Bahan Baku",IF(I382="Dana Operasional","Operasional",IF(I382="Biaya Operasional","Operasional",""))))</f>
        <v/>
      </c>
      <c r="T382" t="str">
        <f>IF(I382="Dana Insentif Fasilitas","Insentif Fasilitas",IF(I382="Biaya Insentif Fasilitas","Insentif Fasilitas",""))</f>
        <v/>
      </c>
      <c r="U382" t="str">
        <f>IF(S382="",T382,S382)</f>
        <v/>
      </c>
      <c r="V382" t="str">
        <f>IF(I382="Biaya Bahan Baku","Belanja",IF(I382="Biaya Operasional","Belanja",IF(I382="Biaya Insentif Fasilitas","Belanja","")))</f>
        <v/>
      </c>
      <c r="W382">
        <f>ROW()</f>
        <v>382</v>
      </c>
    </row>
    <row r="383">
      <c r="A383">
        <f>ROW()</f>
        <v>383</v>
      </c>
      <c r="K383">
        <f>IF(I383="",0,I383)</f>
        <v>0</v>
      </c>
      <c r="L383">
        <f>IF(H383=0,0,H383)</f>
        <v>0</v>
      </c>
      <c r="M383">
        <f>IF(G383=0,0,G383)</f>
        <v>0</v>
      </c>
      <c r="N383" t="str">
        <f>IF(J383="","",J383)</f>
        <v/>
      </c>
      <c r="O383">
        <f>IF(G383=0,0,G383)</f>
        <v>0</v>
      </c>
      <c r="P383">
        <f>IF(H383=0,0,H383)</f>
        <v>0</v>
      </c>
      <c r="Q383" t="str">
        <f>IF(I383="Biaya Bahan Baku",H383,IF(I383="Biaya Operasional",H383,IF(I383="Biaya Insentif Fasilitas",H383,"")))</f>
        <v/>
      </c>
      <c r="R383" t="str">
        <f>IF(I383="Dana Bantuan Pemerintah",G383,"")</f>
        <v/>
      </c>
      <c r="S383" t="str">
        <f>IF(I383="Dana Bahan Baku","Bahan Baku",IF(I383="Biaya Bahan Baku","Bahan Baku",IF(I383="Dana Operasional","Operasional",IF(I383="Biaya Operasional","Operasional",""))))</f>
        <v/>
      </c>
      <c r="T383" t="str">
        <f>IF(I383="Dana Insentif Fasilitas","Insentif Fasilitas",IF(I383="Biaya Insentif Fasilitas","Insentif Fasilitas",""))</f>
        <v/>
      </c>
      <c r="U383" t="str">
        <f>IF(S383="",T383,S383)</f>
        <v/>
      </c>
      <c r="V383" t="str">
        <f>IF(I383="Biaya Bahan Baku","Belanja",IF(I383="Biaya Operasional","Belanja",IF(I383="Biaya Insentif Fasilitas","Belanja","")))</f>
        <v/>
      </c>
      <c r="W383">
        <f>ROW()</f>
        <v>383</v>
      </c>
    </row>
    <row r="384">
      <c r="A384">
        <f>ROW()</f>
        <v>384</v>
      </c>
      <c r="K384">
        <f>IF(I384="",0,I384)</f>
        <v>0</v>
      </c>
      <c r="L384">
        <f>IF(H384=0,0,H384)</f>
        <v>0</v>
      </c>
      <c r="M384">
        <f>IF(G384=0,0,G384)</f>
        <v>0</v>
      </c>
      <c r="N384" t="str">
        <f>IF(J384="","",J384)</f>
        <v/>
      </c>
      <c r="O384">
        <f>IF(G384=0,0,G384)</f>
        <v>0</v>
      </c>
      <c r="P384">
        <f>IF(H384=0,0,H384)</f>
        <v>0</v>
      </c>
      <c r="Q384" t="str">
        <f>IF(I384="Biaya Bahan Baku",H384,IF(I384="Biaya Operasional",H384,IF(I384="Biaya Insentif Fasilitas",H384,"")))</f>
        <v/>
      </c>
      <c r="R384" t="str">
        <f>IF(I384="Dana Bantuan Pemerintah",G384,"")</f>
        <v/>
      </c>
      <c r="S384" t="str">
        <f>IF(I384="Dana Bahan Baku","Bahan Baku",IF(I384="Biaya Bahan Baku","Bahan Baku",IF(I384="Dana Operasional","Operasional",IF(I384="Biaya Operasional","Operasional",""))))</f>
        <v/>
      </c>
      <c r="T384" t="str">
        <f>IF(I384="Dana Insentif Fasilitas","Insentif Fasilitas",IF(I384="Biaya Insentif Fasilitas","Insentif Fasilitas",""))</f>
        <v/>
      </c>
      <c r="U384" t="str">
        <f>IF(S384="",T384,S384)</f>
        <v/>
      </c>
      <c r="V384" t="str">
        <f>IF(I384="Biaya Bahan Baku","Belanja",IF(I384="Biaya Operasional","Belanja",IF(I384="Biaya Insentif Fasilitas","Belanja","")))</f>
        <v/>
      </c>
      <c r="W384">
        <f>ROW()</f>
        <v>384</v>
      </c>
    </row>
    <row r="385">
      <c r="A385">
        <f>ROW()</f>
        <v>385</v>
      </c>
      <c r="K385">
        <f>IF(I385="",0,I385)</f>
        <v>0</v>
      </c>
      <c r="L385">
        <f>IF(H385=0,0,H385)</f>
        <v>0</v>
      </c>
      <c r="M385">
        <f>IF(G385=0,0,G385)</f>
        <v>0</v>
      </c>
      <c r="N385" t="str">
        <f>IF(J385="","",J385)</f>
        <v/>
      </c>
      <c r="O385">
        <f>IF(G385=0,0,G385)</f>
        <v>0</v>
      </c>
      <c r="P385">
        <f>IF(H385=0,0,H385)</f>
        <v>0</v>
      </c>
      <c r="Q385" t="str">
        <f>IF(I385="Biaya Bahan Baku",H385,IF(I385="Biaya Operasional",H385,IF(I385="Biaya Insentif Fasilitas",H385,"")))</f>
        <v/>
      </c>
      <c r="R385" t="str">
        <f>IF(I385="Dana Bantuan Pemerintah",G385,"")</f>
        <v/>
      </c>
      <c r="S385" t="str">
        <f>IF(I385="Dana Bahan Baku","Bahan Baku",IF(I385="Biaya Bahan Baku","Bahan Baku",IF(I385="Dana Operasional","Operasional",IF(I385="Biaya Operasional","Operasional",""))))</f>
        <v/>
      </c>
      <c r="T385" t="str">
        <f>IF(I385="Dana Insentif Fasilitas","Insentif Fasilitas",IF(I385="Biaya Insentif Fasilitas","Insentif Fasilitas",""))</f>
        <v/>
      </c>
      <c r="U385" t="str">
        <f>IF(S385="",T385,S385)</f>
        <v/>
      </c>
      <c r="V385" t="str">
        <f>IF(I385="Biaya Bahan Baku","Belanja",IF(I385="Biaya Operasional","Belanja",IF(I385="Biaya Insentif Fasilitas","Belanja","")))</f>
        <v/>
      </c>
      <c r="W385">
        <f>ROW()</f>
        <v>385</v>
      </c>
    </row>
    <row r="386">
      <c r="A386">
        <f>ROW()</f>
        <v>386</v>
      </c>
      <c r="K386">
        <f>IF(I386="",0,I386)</f>
        <v>0</v>
      </c>
      <c r="L386">
        <f>IF(H386=0,0,H386)</f>
        <v>0</v>
      </c>
      <c r="M386">
        <f>IF(G386=0,0,G386)</f>
        <v>0</v>
      </c>
      <c r="N386" t="str">
        <f>IF(J386="","",J386)</f>
        <v/>
      </c>
      <c r="O386">
        <f>IF(G386=0,0,G386)</f>
        <v>0</v>
      </c>
      <c r="P386">
        <f>IF(H386=0,0,H386)</f>
        <v>0</v>
      </c>
      <c r="Q386" t="str">
        <f>IF(I386="Biaya Bahan Baku",H386,IF(I386="Biaya Operasional",H386,IF(I386="Biaya Insentif Fasilitas",H386,"")))</f>
        <v/>
      </c>
      <c r="R386" t="str">
        <f>IF(I386="Dana Bantuan Pemerintah",G386,"")</f>
        <v/>
      </c>
      <c r="S386" t="str">
        <f>IF(I386="Dana Bahan Baku","Bahan Baku",IF(I386="Biaya Bahan Baku","Bahan Baku",IF(I386="Dana Operasional","Operasional",IF(I386="Biaya Operasional","Operasional",""))))</f>
        <v/>
      </c>
      <c r="T386" t="str">
        <f>IF(I386="Dana Insentif Fasilitas","Insentif Fasilitas",IF(I386="Biaya Insentif Fasilitas","Insentif Fasilitas",""))</f>
        <v/>
      </c>
      <c r="U386" t="str">
        <f>IF(S386="",T386,S386)</f>
        <v/>
      </c>
      <c r="V386" t="str">
        <f>IF(I386="Biaya Bahan Baku","Belanja",IF(I386="Biaya Operasional","Belanja",IF(I386="Biaya Insentif Fasilitas","Belanja","")))</f>
        <v/>
      </c>
      <c r="W386">
        <f>ROW()</f>
        <v>386</v>
      </c>
    </row>
    <row r="387">
      <c r="A387">
        <f>ROW()</f>
        <v>387</v>
      </c>
      <c r="K387">
        <f>IF(I387="",0,I387)</f>
        <v>0</v>
      </c>
      <c r="L387">
        <f>IF(H387=0,0,H387)</f>
        <v>0</v>
      </c>
      <c r="M387">
        <f>IF(G387=0,0,G387)</f>
        <v>0</v>
      </c>
      <c r="N387" t="str">
        <f>IF(J387="","",J387)</f>
        <v/>
      </c>
      <c r="O387">
        <f>IF(G387=0,0,G387)</f>
        <v>0</v>
      </c>
      <c r="P387">
        <f>IF(H387=0,0,H387)</f>
        <v>0</v>
      </c>
      <c r="Q387" t="str">
        <f>IF(I387="Biaya Bahan Baku",H387,IF(I387="Biaya Operasional",H387,IF(I387="Biaya Insentif Fasilitas",H387,"")))</f>
        <v/>
      </c>
      <c r="R387" t="str">
        <f>IF(I387="Dana Bantuan Pemerintah",G387,"")</f>
        <v/>
      </c>
      <c r="S387" t="str">
        <f>IF(I387="Dana Bahan Baku","Bahan Baku",IF(I387="Biaya Bahan Baku","Bahan Baku",IF(I387="Dana Operasional","Operasional",IF(I387="Biaya Operasional","Operasional",""))))</f>
        <v/>
      </c>
      <c r="T387" t="str">
        <f>IF(I387="Dana Insentif Fasilitas","Insentif Fasilitas",IF(I387="Biaya Insentif Fasilitas","Insentif Fasilitas",""))</f>
        <v/>
      </c>
      <c r="U387" t="str">
        <f>IF(S387="",T387,S387)</f>
        <v/>
      </c>
      <c r="V387" t="str">
        <f>IF(I387="Biaya Bahan Baku","Belanja",IF(I387="Biaya Operasional","Belanja",IF(I387="Biaya Insentif Fasilitas","Belanja","")))</f>
        <v/>
      </c>
      <c r="W387">
        <f>ROW()</f>
        <v>387</v>
      </c>
    </row>
    <row r="388">
      <c r="A388">
        <f>ROW()</f>
        <v>388</v>
      </c>
      <c r="K388">
        <f>IF(I388="",0,I388)</f>
        <v>0</v>
      </c>
      <c r="L388">
        <f>IF(H388=0,0,H388)</f>
        <v>0</v>
      </c>
      <c r="M388">
        <f>IF(G388=0,0,G388)</f>
        <v>0</v>
      </c>
      <c r="N388" t="str">
        <f>IF(J388="","",J388)</f>
        <v/>
      </c>
      <c r="O388">
        <f>IF(G388=0,0,G388)</f>
        <v>0</v>
      </c>
      <c r="P388">
        <f>IF(H388=0,0,H388)</f>
        <v>0</v>
      </c>
      <c r="Q388" t="str">
        <f>IF(I388="Biaya Bahan Baku",H388,IF(I388="Biaya Operasional",H388,IF(I388="Biaya Insentif Fasilitas",H388,"")))</f>
        <v/>
      </c>
      <c r="R388" t="str">
        <f>IF(I388="Dana Bantuan Pemerintah",G388,"")</f>
        <v/>
      </c>
      <c r="S388" t="str">
        <f>IF(I388="Dana Bahan Baku","Bahan Baku",IF(I388="Biaya Bahan Baku","Bahan Baku",IF(I388="Dana Operasional","Operasional",IF(I388="Biaya Operasional","Operasional",""))))</f>
        <v/>
      </c>
      <c r="T388" t="str">
        <f>IF(I388="Dana Insentif Fasilitas","Insentif Fasilitas",IF(I388="Biaya Insentif Fasilitas","Insentif Fasilitas",""))</f>
        <v/>
      </c>
      <c r="U388" t="str">
        <f>IF(S388="",T388,S388)</f>
        <v/>
      </c>
      <c r="V388" t="str">
        <f>IF(I388="Biaya Bahan Baku","Belanja",IF(I388="Biaya Operasional","Belanja",IF(I388="Biaya Insentif Fasilitas","Belanja","")))</f>
        <v/>
      </c>
      <c r="W388">
        <f>ROW()</f>
        <v>388</v>
      </c>
    </row>
    <row r="389">
      <c r="A389">
        <f>ROW()</f>
        <v>389</v>
      </c>
      <c r="K389">
        <f>IF(I389="",0,I389)</f>
        <v>0</v>
      </c>
      <c r="L389">
        <f>IF(H389=0,0,H389)</f>
        <v>0</v>
      </c>
      <c r="M389">
        <f>IF(G389=0,0,G389)</f>
        <v>0</v>
      </c>
      <c r="N389" t="str">
        <f>IF(J389="","",J389)</f>
        <v/>
      </c>
      <c r="O389">
        <f>IF(G389=0,0,G389)</f>
        <v>0</v>
      </c>
      <c r="P389">
        <f>IF(H389=0,0,H389)</f>
        <v>0</v>
      </c>
      <c r="Q389" t="str">
        <f>IF(I389="Biaya Bahan Baku",H389,IF(I389="Biaya Operasional",H389,IF(I389="Biaya Insentif Fasilitas",H389,"")))</f>
        <v/>
      </c>
      <c r="R389" t="str">
        <f>IF(I389="Dana Bantuan Pemerintah",G389,"")</f>
        <v/>
      </c>
      <c r="S389" t="str">
        <f>IF(I389="Dana Bahan Baku","Bahan Baku",IF(I389="Biaya Bahan Baku","Bahan Baku",IF(I389="Dana Operasional","Operasional",IF(I389="Biaya Operasional","Operasional",""))))</f>
        <v/>
      </c>
      <c r="T389" t="str">
        <f>IF(I389="Dana Insentif Fasilitas","Insentif Fasilitas",IF(I389="Biaya Insentif Fasilitas","Insentif Fasilitas",""))</f>
        <v/>
      </c>
      <c r="U389" t="str">
        <f>IF(S389="",T389,S389)</f>
        <v/>
      </c>
      <c r="V389" t="str">
        <f>IF(I389="Biaya Bahan Baku","Belanja",IF(I389="Biaya Operasional","Belanja",IF(I389="Biaya Insentif Fasilitas","Belanja","")))</f>
        <v/>
      </c>
      <c r="W389">
        <f>ROW()</f>
        <v>389</v>
      </c>
    </row>
    <row r="390">
      <c r="A390">
        <f>ROW()</f>
        <v>390</v>
      </c>
      <c r="K390">
        <f>IF(I390="",0,I390)</f>
        <v>0</v>
      </c>
      <c r="L390">
        <f>IF(H390=0,0,H390)</f>
        <v>0</v>
      </c>
      <c r="M390">
        <f>IF(G390=0,0,G390)</f>
        <v>0</v>
      </c>
      <c r="N390" t="str">
        <f>IF(J390="","",J390)</f>
        <v/>
      </c>
      <c r="O390">
        <f>IF(G390=0,0,G390)</f>
        <v>0</v>
      </c>
      <c r="P390">
        <f>IF(H390=0,0,H390)</f>
        <v>0</v>
      </c>
      <c r="Q390" t="str">
        <f>IF(I390="Biaya Bahan Baku",H390,IF(I390="Biaya Operasional",H390,IF(I390="Biaya Insentif Fasilitas",H390,"")))</f>
        <v/>
      </c>
      <c r="R390" t="str">
        <f>IF(I390="Dana Bantuan Pemerintah",G390,"")</f>
        <v/>
      </c>
      <c r="S390" t="str">
        <f>IF(I390="Dana Bahan Baku","Bahan Baku",IF(I390="Biaya Bahan Baku","Bahan Baku",IF(I390="Dana Operasional","Operasional",IF(I390="Biaya Operasional","Operasional",""))))</f>
        <v/>
      </c>
      <c r="T390" t="str">
        <f>IF(I390="Dana Insentif Fasilitas","Insentif Fasilitas",IF(I390="Biaya Insentif Fasilitas","Insentif Fasilitas",""))</f>
        <v/>
      </c>
      <c r="U390" t="str">
        <f>IF(S390="",T390,S390)</f>
        <v/>
      </c>
      <c r="V390" t="str">
        <f>IF(I390="Biaya Bahan Baku","Belanja",IF(I390="Biaya Operasional","Belanja",IF(I390="Biaya Insentif Fasilitas","Belanja","")))</f>
        <v/>
      </c>
      <c r="W390">
        <f>ROW()</f>
        <v>390</v>
      </c>
    </row>
    <row r="391">
      <c r="A391">
        <f>ROW()</f>
        <v>391</v>
      </c>
      <c r="K391">
        <f>IF(I391="",0,I391)</f>
        <v>0</v>
      </c>
      <c r="L391">
        <f>IF(H391=0,0,H391)</f>
        <v>0</v>
      </c>
      <c r="M391">
        <f>IF(G391=0,0,G391)</f>
        <v>0</v>
      </c>
      <c r="N391" t="str">
        <f>IF(J391="","",J391)</f>
        <v/>
      </c>
      <c r="O391">
        <f>IF(G391=0,0,G391)</f>
        <v>0</v>
      </c>
      <c r="P391">
        <f>IF(H391=0,0,H391)</f>
        <v>0</v>
      </c>
      <c r="Q391" t="str">
        <f>IF(I391="Biaya Bahan Baku",H391,IF(I391="Biaya Operasional",H391,IF(I391="Biaya Insentif Fasilitas",H391,"")))</f>
        <v/>
      </c>
      <c r="R391" t="str">
        <f>IF(I391="Dana Bantuan Pemerintah",G391,"")</f>
        <v/>
      </c>
      <c r="S391" t="str">
        <f>IF(I391="Dana Bahan Baku","Bahan Baku",IF(I391="Biaya Bahan Baku","Bahan Baku",IF(I391="Dana Operasional","Operasional",IF(I391="Biaya Operasional","Operasional",""))))</f>
        <v/>
      </c>
      <c r="T391" t="str">
        <f>IF(I391="Dana Insentif Fasilitas","Insentif Fasilitas",IF(I391="Biaya Insentif Fasilitas","Insentif Fasilitas",""))</f>
        <v/>
      </c>
      <c r="U391" t="str">
        <f>IF(S391="",T391,S391)</f>
        <v/>
      </c>
      <c r="V391" t="str">
        <f>IF(I391="Biaya Bahan Baku","Belanja",IF(I391="Biaya Operasional","Belanja",IF(I391="Biaya Insentif Fasilitas","Belanja","")))</f>
        <v/>
      </c>
      <c r="W391">
        <f>ROW()</f>
        <v>391</v>
      </c>
    </row>
    <row r="392">
      <c r="A392">
        <f>ROW()</f>
        <v>392</v>
      </c>
      <c r="K392">
        <f>IF(I392="",0,I392)</f>
        <v>0</v>
      </c>
      <c r="L392">
        <f>IF(H392=0,0,H392)</f>
        <v>0</v>
      </c>
      <c r="M392">
        <f>IF(G392=0,0,G392)</f>
        <v>0</v>
      </c>
      <c r="N392" t="str">
        <f>IF(J392="","",J392)</f>
        <v/>
      </c>
      <c r="O392">
        <f>IF(G392=0,0,G392)</f>
        <v>0</v>
      </c>
      <c r="P392">
        <f>IF(H392=0,0,H392)</f>
        <v>0</v>
      </c>
      <c r="Q392" t="str">
        <f>IF(I392="Biaya Bahan Baku",H392,IF(I392="Biaya Operasional",H392,IF(I392="Biaya Insentif Fasilitas",H392,"")))</f>
        <v/>
      </c>
      <c r="R392" t="str">
        <f>IF(I392="Dana Bantuan Pemerintah",G392,"")</f>
        <v/>
      </c>
      <c r="S392" t="str">
        <f>IF(I392="Dana Bahan Baku","Bahan Baku",IF(I392="Biaya Bahan Baku","Bahan Baku",IF(I392="Dana Operasional","Operasional",IF(I392="Biaya Operasional","Operasional",""))))</f>
        <v/>
      </c>
      <c r="T392" t="str">
        <f>IF(I392="Dana Insentif Fasilitas","Insentif Fasilitas",IF(I392="Biaya Insentif Fasilitas","Insentif Fasilitas",""))</f>
        <v/>
      </c>
      <c r="U392" t="str">
        <f>IF(S392="",T392,S392)</f>
        <v/>
      </c>
      <c r="V392" t="str">
        <f>IF(I392="Biaya Bahan Baku","Belanja",IF(I392="Biaya Operasional","Belanja",IF(I392="Biaya Insentif Fasilitas","Belanja","")))</f>
        <v/>
      </c>
      <c r="W392">
        <f>ROW()</f>
        <v>392</v>
      </c>
    </row>
    <row r="393">
      <c r="A393">
        <f>ROW()</f>
        <v>393</v>
      </c>
      <c r="K393">
        <f>IF(I393="",0,I393)</f>
        <v>0</v>
      </c>
      <c r="L393">
        <f>IF(H393=0,0,H393)</f>
        <v>0</v>
      </c>
      <c r="M393">
        <f>IF(G393=0,0,G393)</f>
        <v>0</v>
      </c>
      <c r="N393" t="str">
        <f>IF(J393="","",J393)</f>
        <v/>
      </c>
      <c r="O393">
        <f>IF(G393=0,0,G393)</f>
        <v>0</v>
      </c>
      <c r="P393">
        <f>IF(H393=0,0,H393)</f>
        <v>0</v>
      </c>
      <c r="Q393" t="str">
        <f>IF(I393="Biaya Bahan Baku",H393,IF(I393="Biaya Operasional",H393,IF(I393="Biaya Insentif Fasilitas",H393,"")))</f>
        <v/>
      </c>
      <c r="R393" t="str">
        <f>IF(I393="Dana Bantuan Pemerintah",G393,"")</f>
        <v/>
      </c>
      <c r="S393" t="str">
        <f>IF(I393="Dana Bahan Baku","Bahan Baku",IF(I393="Biaya Bahan Baku","Bahan Baku",IF(I393="Dana Operasional","Operasional",IF(I393="Biaya Operasional","Operasional",""))))</f>
        <v/>
      </c>
      <c r="T393" t="str">
        <f>IF(I393="Dana Insentif Fasilitas","Insentif Fasilitas",IF(I393="Biaya Insentif Fasilitas","Insentif Fasilitas",""))</f>
        <v/>
      </c>
      <c r="U393" t="str">
        <f>IF(S393="",T393,S393)</f>
        <v/>
      </c>
      <c r="V393" t="str">
        <f>IF(I393="Biaya Bahan Baku","Belanja",IF(I393="Biaya Operasional","Belanja",IF(I393="Biaya Insentif Fasilitas","Belanja","")))</f>
        <v/>
      </c>
      <c r="W393">
        <f>ROW()</f>
        <v>393</v>
      </c>
    </row>
    <row r="394">
      <c r="A394">
        <f>ROW()</f>
        <v>394</v>
      </c>
      <c r="K394">
        <f>IF(I394="",0,I394)</f>
        <v>0</v>
      </c>
      <c r="L394">
        <f>IF(H394=0,0,H394)</f>
        <v>0</v>
      </c>
      <c r="M394">
        <f>IF(G394=0,0,G394)</f>
        <v>0</v>
      </c>
      <c r="N394" t="str">
        <f>IF(J394="","",J394)</f>
        <v/>
      </c>
      <c r="O394">
        <f>IF(G394=0,0,G394)</f>
        <v>0</v>
      </c>
      <c r="P394">
        <f>IF(H394=0,0,H394)</f>
        <v>0</v>
      </c>
      <c r="Q394" t="str">
        <f>IF(I394="Biaya Bahan Baku",H394,IF(I394="Biaya Operasional",H394,IF(I394="Biaya Insentif Fasilitas",H394,"")))</f>
        <v/>
      </c>
      <c r="R394" t="str">
        <f>IF(I394="Dana Bantuan Pemerintah",G394,"")</f>
        <v/>
      </c>
      <c r="S394" t="str">
        <f>IF(I394="Dana Bahan Baku","Bahan Baku",IF(I394="Biaya Bahan Baku","Bahan Baku",IF(I394="Dana Operasional","Operasional",IF(I394="Biaya Operasional","Operasional",""))))</f>
        <v/>
      </c>
      <c r="T394" t="str">
        <f>IF(I394="Dana Insentif Fasilitas","Insentif Fasilitas",IF(I394="Biaya Insentif Fasilitas","Insentif Fasilitas",""))</f>
        <v/>
      </c>
      <c r="U394" t="str">
        <f>IF(S394="",T394,S394)</f>
        <v/>
      </c>
      <c r="V394" t="str">
        <f>IF(I394="Biaya Bahan Baku","Belanja",IF(I394="Biaya Operasional","Belanja",IF(I394="Biaya Insentif Fasilitas","Belanja","")))</f>
        <v/>
      </c>
      <c r="W394">
        <f>ROW()</f>
        <v>394</v>
      </c>
    </row>
    <row r="395">
      <c r="A395">
        <f>ROW()</f>
        <v>395</v>
      </c>
      <c r="K395">
        <f>IF(I395="",0,I395)</f>
        <v>0</v>
      </c>
      <c r="L395">
        <f>IF(H395=0,0,H395)</f>
        <v>0</v>
      </c>
      <c r="M395">
        <f>IF(G395=0,0,G395)</f>
        <v>0</v>
      </c>
      <c r="N395" t="str">
        <f>IF(J395="","",J395)</f>
        <v/>
      </c>
      <c r="O395">
        <f>IF(G395=0,0,G395)</f>
        <v>0</v>
      </c>
      <c r="P395">
        <f>IF(H395=0,0,H395)</f>
        <v>0</v>
      </c>
      <c r="Q395" t="str">
        <f>IF(I395="Biaya Bahan Baku",H395,IF(I395="Biaya Operasional",H395,IF(I395="Biaya Insentif Fasilitas",H395,"")))</f>
        <v/>
      </c>
      <c r="R395" t="str">
        <f>IF(I395="Dana Bantuan Pemerintah",G395,"")</f>
        <v/>
      </c>
      <c r="S395" t="str">
        <f>IF(I395="Dana Bahan Baku","Bahan Baku",IF(I395="Biaya Bahan Baku","Bahan Baku",IF(I395="Dana Operasional","Operasional",IF(I395="Biaya Operasional","Operasional",""))))</f>
        <v/>
      </c>
      <c r="T395" t="str">
        <f>IF(I395="Dana Insentif Fasilitas","Insentif Fasilitas",IF(I395="Biaya Insentif Fasilitas","Insentif Fasilitas",""))</f>
        <v/>
      </c>
      <c r="U395" t="str">
        <f>IF(S395="",T395,S395)</f>
        <v/>
      </c>
      <c r="V395" t="str">
        <f>IF(I395="Biaya Bahan Baku","Belanja",IF(I395="Biaya Operasional","Belanja",IF(I395="Biaya Insentif Fasilitas","Belanja","")))</f>
        <v/>
      </c>
      <c r="W395">
        <f>ROW()</f>
        <v>395</v>
      </c>
    </row>
    <row r="396">
      <c r="A396">
        <f>ROW()</f>
        <v>396</v>
      </c>
      <c r="K396">
        <f>IF(I396="",0,I396)</f>
        <v>0</v>
      </c>
      <c r="L396">
        <f>IF(H396=0,0,H396)</f>
        <v>0</v>
      </c>
      <c r="M396">
        <f>IF(G396=0,0,G396)</f>
        <v>0</v>
      </c>
      <c r="N396" t="str">
        <f>IF(J396="","",J396)</f>
        <v/>
      </c>
      <c r="O396">
        <f>IF(G396=0,0,G396)</f>
        <v>0</v>
      </c>
      <c r="P396">
        <f>IF(H396=0,0,H396)</f>
        <v>0</v>
      </c>
      <c r="Q396" t="str">
        <f>IF(I396="Biaya Bahan Baku",H396,IF(I396="Biaya Operasional",H396,IF(I396="Biaya Insentif Fasilitas",H396,"")))</f>
        <v/>
      </c>
      <c r="R396" t="str">
        <f>IF(I396="Dana Bantuan Pemerintah",G396,"")</f>
        <v/>
      </c>
      <c r="S396" t="str">
        <f>IF(I396="Dana Bahan Baku","Bahan Baku",IF(I396="Biaya Bahan Baku","Bahan Baku",IF(I396="Dana Operasional","Operasional",IF(I396="Biaya Operasional","Operasional",""))))</f>
        <v/>
      </c>
      <c r="T396" t="str">
        <f>IF(I396="Dana Insentif Fasilitas","Insentif Fasilitas",IF(I396="Biaya Insentif Fasilitas","Insentif Fasilitas",""))</f>
        <v/>
      </c>
      <c r="U396" t="str">
        <f>IF(S396="",T396,S396)</f>
        <v/>
      </c>
      <c r="V396" t="str">
        <f>IF(I396="Biaya Bahan Baku","Belanja",IF(I396="Biaya Operasional","Belanja",IF(I396="Biaya Insentif Fasilitas","Belanja","")))</f>
        <v/>
      </c>
      <c r="W396">
        <f>ROW()</f>
        <v>396</v>
      </c>
    </row>
    <row r="397">
      <c r="A397">
        <f>ROW()</f>
        <v>397</v>
      </c>
      <c r="K397">
        <f>IF(I397="",0,I397)</f>
        <v>0</v>
      </c>
      <c r="L397">
        <f>IF(H397=0,0,H397)</f>
        <v>0</v>
      </c>
      <c r="M397">
        <f>IF(G397=0,0,G397)</f>
        <v>0</v>
      </c>
      <c r="N397" t="str">
        <f>IF(J397="","",J397)</f>
        <v/>
      </c>
      <c r="O397">
        <f>IF(G397=0,0,G397)</f>
        <v>0</v>
      </c>
      <c r="P397">
        <f>IF(H397=0,0,H397)</f>
        <v>0</v>
      </c>
      <c r="Q397" t="str">
        <f>IF(I397="Biaya Bahan Baku",H397,IF(I397="Biaya Operasional",H397,IF(I397="Biaya Insentif Fasilitas",H397,"")))</f>
        <v/>
      </c>
      <c r="R397" t="str">
        <f>IF(I397="Dana Bantuan Pemerintah",G397,"")</f>
        <v/>
      </c>
      <c r="S397" t="str">
        <f>IF(I397="Dana Bahan Baku","Bahan Baku",IF(I397="Biaya Bahan Baku","Bahan Baku",IF(I397="Dana Operasional","Operasional",IF(I397="Biaya Operasional","Operasional",""))))</f>
        <v/>
      </c>
      <c r="T397" t="str">
        <f>IF(I397="Dana Insentif Fasilitas","Insentif Fasilitas",IF(I397="Biaya Insentif Fasilitas","Insentif Fasilitas",""))</f>
        <v/>
      </c>
      <c r="U397" t="str">
        <f>IF(S397="",T397,S397)</f>
        <v/>
      </c>
      <c r="V397" t="str">
        <f>IF(I397="Biaya Bahan Baku","Belanja",IF(I397="Biaya Operasional","Belanja",IF(I397="Biaya Insentif Fasilitas","Belanja","")))</f>
        <v/>
      </c>
      <c r="W397">
        <f>ROW()</f>
        <v>397</v>
      </c>
    </row>
    <row r="398">
      <c r="A398">
        <f>ROW()</f>
        <v>398</v>
      </c>
      <c r="K398">
        <f>IF(I398="",0,I398)</f>
        <v>0</v>
      </c>
      <c r="L398">
        <f>IF(H398=0,0,H398)</f>
        <v>0</v>
      </c>
      <c r="M398">
        <f>IF(G398=0,0,G398)</f>
        <v>0</v>
      </c>
      <c r="N398" t="str">
        <f>IF(J398="","",J398)</f>
        <v/>
      </c>
      <c r="O398">
        <f>IF(G398=0,0,G398)</f>
        <v>0</v>
      </c>
      <c r="P398">
        <f>IF(H398=0,0,H398)</f>
        <v>0</v>
      </c>
      <c r="Q398" t="str">
        <f>IF(I398="Biaya Bahan Baku",H398,IF(I398="Biaya Operasional",H398,IF(I398="Biaya Insentif Fasilitas",H398,"")))</f>
        <v/>
      </c>
      <c r="R398" t="str">
        <f>IF(I398="Dana Bantuan Pemerintah",G398,"")</f>
        <v/>
      </c>
      <c r="S398" t="str">
        <f>IF(I398="Dana Bahan Baku","Bahan Baku",IF(I398="Biaya Bahan Baku","Bahan Baku",IF(I398="Dana Operasional","Operasional",IF(I398="Biaya Operasional","Operasional",""))))</f>
        <v/>
      </c>
      <c r="T398" t="str">
        <f>IF(I398="Dana Insentif Fasilitas","Insentif Fasilitas",IF(I398="Biaya Insentif Fasilitas","Insentif Fasilitas",""))</f>
        <v/>
      </c>
      <c r="U398" t="str">
        <f>IF(S398="",T398,S398)</f>
        <v/>
      </c>
      <c r="V398" t="str">
        <f>IF(I398="Biaya Bahan Baku","Belanja",IF(I398="Biaya Operasional","Belanja",IF(I398="Biaya Insentif Fasilitas","Belanja","")))</f>
        <v/>
      </c>
      <c r="W398">
        <f>ROW()</f>
        <v>398</v>
      </c>
    </row>
    <row r="399">
      <c r="A399">
        <f>ROW()</f>
        <v>399</v>
      </c>
      <c r="K399">
        <f>IF(I399="",0,I399)</f>
        <v>0</v>
      </c>
      <c r="L399">
        <f>IF(H399=0,0,H399)</f>
        <v>0</v>
      </c>
      <c r="M399">
        <f>IF(G399=0,0,G399)</f>
        <v>0</v>
      </c>
      <c r="N399" t="str">
        <f>IF(J399="","",J399)</f>
        <v/>
      </c>
      <c r="O399">
        <f>IF(G399=0,0,G399)</f>
        <v>0</v>
      </c>
      <c r="P399">
        <f>IF(H399=0,0,H399)</f>
        <v>0</v>
      </c>
      <c r="Q399" t="str">
        <f>IF(I399="Biaya Bahan Baku",H399,IF(I399="Biaya Operasional",H399,IF(I399="Biaya Insentif Fasilitas",H399,"")))</f>
        <v/>
      </c>
      <c r="R399" t="str">
        <f>IF(I399="Dana Bantuan Pemerintah",G399,"")</f>
        <v/>
      </c>
      <c r="S399" t="str">
        <f>IF(I399="Dana Bahan Baku","Bahan Baku",IF(I399="Biaya Bahan Baku","Bahan Baku",IF(I399="Dana Operasional","Operasional",IF(I399="Biaya Operasional","Operasional",""))))</f>
        <v/>
      </c>
      <c r="T399" t="str">
        <f>IF(I399="Dana Insentif Fasilitas","Insentif Fasilitas",IF(I399="Biaya Insentif Fasilitas","Insentif Fasilitas",""))</f>
        <v/>
      </c>
      <c r="U399" t="str">
        <f>IF(S399="",T399,S399)</f>
        <v/>
      </c>
      <c r="V399" t="str">
        <f>IF(I399="Biaya Bahan Baku","Belanja",IF(I399="Biaya Operasional","Belanja",IF(I399="Biaya Insentif Fasilitas","Belanja","")))</f>
        <v/>
      </c>
      <c r="W399">
        <f>ROW()</f>
        <v>399</v>
      </c>
    </row>
    <row r="400">
      <c r="A400">
        <f>ROW()</f>
        <v>400</v>
      </c>
      <c r="K400">
        <f>IF(I400="",0,I400)</f>
        <v>0</v>
      </c>
      <c r="L400">
        <f>IF(H400=0,0,H400)</f>
        <v>0</v>
      </c>
      <c r="M400">
        <f>IF(G400=0,0,G400)</f>
        <v>0</v>
      </c>
      <c r="N400" t="str">
        <f>IF(J400="","",J400)</f>
        <v/>
      </c>
      <c r="O400">
        <f>IF(G400=0,0,G400)</f>
        <v>0</v>
      </c>
      <c r="P400">
        <f>IF(H400=0,0,H400)</f>
        <v>0</v>
      </c>
      <c r="Q400" t="str">
        <f>IF(I400="Biaya Bahan Baku",H400,IF(I400="Biaya Operasional",H400,IF(I400="Biaya Insentif Fasilitas",H400,"")))</f>
        <v/>
      </c>
      <c r="R400" t="str">
        <f>IF(I400="Dana Bantuan Pemerintah",G400,"")</f>
        <v/>
      </c>
      <c r="S400" t="str">
        <f>IF(I400="Dana Bahan Baku","Bahan Baku",IF(I400="Biaya Bahan Baku","Bahan Baku",IF(I400="Dana Operasional","Operasional",IF(I400="Biaya Operasional","Operasional",""))))</f>
        <v/>
      </c>
      <c r="T400" t="str">
        <f>IF(I400="Dana Insentif Fasilitas","Insentif Fasilitas",IF(I400="Biaya Insentif Fasilitas","Insentif Fasilitas",""))</f>
        <v/>
      </c>
      <c r="U400" t="str">
        <f>IF(S400="",T400,S400)</f>
        <v/>
      </c>
      <c r="V400" t="str">
        <f>IF(I400="Biaya Bahan Baku","Belanja",IF(I400="Biaya Operasional","Belanja",IF(I400="Biaya Insentif Fasilitas","Belanja","")))</f>
        <v/>
      </c>
      <c r="W400">
        <f>ROW()</f>
        <v>400</v>
      </c>
    </row>
    <row r="401">
      <c r="A401">
        <f>ROW()</f>
        <v>401</v>
      </c>
      <c r="K401">
        <f>IF(I401="",0,I401)</f>
        <v>0</v>
      </c>
      <c r="L401">
        <f>IF(H401=0,0,H401)</f>
        <v>0</v>
      </c>
      <c r="M401">
        <f>IF(G401=0,0,G401)</f>
        <v>0</v>
      </c>
      <c r="N401" t="str">
        <f>IF(J401="","",J401)</f>
        <v/>
      </c>
      <c r="O401">
        <f>IF(G401=0,0,G401)</f>
        <v>0</v>
      </c>
      <c r="P401">
        <f>IF(H401=0,0,H401)</f>
        <v>0</v>
      </c>
      <c r="Q401" t="str">
        <f>IF(I401="Biaya Bahan Baku",H401,IF(I401="Biaya Operasional",H401,IF(I401="Biaya Insentif Fasilitas",H401,"")))</f>
        <v/>
      </c>
      <c r="R401" t="str">
        <f>IF(I401="Dana Bantuan Pemerintah",G401,"")</f>
        <v/>
      </c>
      <c r="S401" t="str">
        <f>IF(I401="Dana Bahan Baku","Bahan Baku",IF(I401="Biaya Bahan Baku","Bahan Baku",IF(I401="Dana Operasional","Operasional",IF(I401="Biaya Operasional","Operasional",""))))</f>
        <v/>
      </c>
      <c r="T401" t="str">
        <f>IF(I401="Dana Insentif Fasilitas","Insentif Fasilitas",IF(I401="Biaya Insentif Fasilitas","Insentif Fasilitas",""))</f>
        <v/>
      </c>
      <c r="U401" t="str">
        <f>IF(S401="",T401,S401)</f>
        <v/>
      </c>
      <c r="V401" t="str">
        <f>IF(I401="Biaya Bahan Baku","Belanja",IF(I401="Biaya Operasional","Belanja",IF(I401="Biaya Insentif Fasilitas","Belanja","")))</f>
        <v/>
      </c>
      <c r="W401">
        <f>ROW()</f>
        <v>401</v>
      </c>
    </row>
    <row r="402">
      <c r="A402">
        <f>ROW()</f>
        <v>402</v>
      </c>
      <c r="K402">
        <f>IF(I402="",0,I402)</f>
        <v>0</v>
      </c>
      <c r="L402">
        <f>IF(H402=0,0,H402)</f>
        <v>0</v>
      </c>
      <c r="M402">
        <f>IF(G402=0,0,G402)</f>
        <v>0</v>
      </c>
      <c r="N402" t="str">
        <f>IF(J402="","",J402)</f>
        <v/>
      </c>
      <c r="O402">
        <f>IF(G402=0,0,G402)</f>
        <v>0</v>
      </c>
      <c r="P402">
        <f>IF(H402=0,0,H402)</f>
        <v>0</v>
      </c>
      <c r="Q402" t="str">
        <f>IF(I402="Biaya Bahan Baku",H402,IF(I402="Biaya Operasional",H402,IF(I402="Biaya Insentif Fasilitas",H402,"")))</f>
        <v/>
      </c>
      <c r="R402" t="str">
        <f>IF(I402="Dana Bantuan Pemerintah",G402,"")</f>
        <v/>
      </c>
      <c r="S402" t="str">
        <f>IF(I402="Dana Bahan Baku","Bahan Baku",IF(I402="Biaya Bahan Baku","Bahan Baku",IF(I402="Dana Operasional","Operasional",IF(I402="Biaya Operasional","Operasional",""))))</f>
        <v/>
      </c>
      <c r="T402" t="str">
        <f>IF(I402="Dana Insentif Fasilitas","Insentif Fasilitas",IF(I402="Biaya Insentif Fasilitas","Insentif Fasilitas",""))</f>
        <v/>
      </c>
      <c r="U402" t="str">
        <f>IF(S402="",T402,S402)</f>
        <v/>
      </c>
      <c r="V402" t="str">
        <f>IF(I402="Biaya Bahan Baku","Belanja",IF(I402="Biaya Operasional","Belanja",IF(I402="Biaya Insentif Fasilitas","Belanja","")))</f>
        <v/>
      </c>
      <c r="W402">
        <f>ROW()</f>
        <v>402</v>
      </c>
    </row>
    <row r="403">
      <c r="A403">
        <f>ROW()</f>
        <v>403</v>
      </c>
      <c r="K403">
        <f>IF(I403="",0,I403)</f>
        <v>0</v>
      </c>
      <c r="L403">
        <f>IF(H403=0,0,H403)</f>
        <v>0</v>
      </c>
      <c r="M403">
        <f>IF(G403=0,0,G403)</f>
        <v>0</v>
      </c>
      <c r="N403" t="str">
        <f>IF(J403="","",J403)</f>
        <v/>
      </c>
      <c r="O403">
        <f>IF(G403=0,0,G403)</f>
        <v>0</v>
      </c>
      <c r="P403">
        <f>IF(H403=0,0,H403)</f>
        <v>0</v>
      </c>
      <c r="Q403" t="str">
        <f>IF(I403="Biaya Bahan Baku",H403,IF(I403="Biaya Operasional",H403,IF(I403="Biaya Insentif Fasilitas",H403,"")))</f>
        <v/>
      </c>
      <c r="R403" t="str">
        <f>IF(I403="Dana Bantuan Pemerintah",G403,"")</f>
        <v/>
      </c>
      <c r="S403" t="str">
        <f>IF(I403="Dana Bahan Baku","Bahan Baku",IF(I403="Biaya Bahan Baku","Bahan Baku",IF(I403="Dana Operasional","Operasional",IF(I403="Biaya Operasional","Operasional",""))))</f>
        <v/>
      </c>
      <c r="T403" t="str">
        <f>IF(I403="Dana Insentif Fasilitas","Insentif Fasilitas",IF(I403="Biaya Insentif Fasilitas","Insentif Fasilitas",""))</f>
        <v/>
      </c>
      <c r="U403" t="str">
        <f>IF(S403="",T403,S403)</f>
        <v/>
      </c>
      <c r="V403" t="str">
        <f>IF(I403="Biaya Bahan Baku","Belanja",IF(I403="Biaya Operasional","Belanja",IF(I403="Biaya Insentif Fasilitas","Belanja","")))</f>
        <v/>
      </c>
      <c r="W403">
        <f>ROW()</f>
        <v>403</v>
      </c>
    </row>
    <row r="404">
      <c r="A404">
        <f>ROW()</f>
        <v>404</v>
      </c>
      <c r="K404">
        <f>IF(I404="",0,I404)</f>
        <v>0</v>
      </c>
      <c r="L404">
        <f>IF(H404=0,0,H404)</f>
        <v>0</v>
      </c>
      <c r="M404">
        <f>IF(G404=0,0,G404)</f>
        <v>0</v>
      </c>
      <c r="N404" t="str">
        <f>IF(J404="","",J404)</f>
        <v/>
      </c>
      <c r="O404">
        <f>IF(G404=0,0,G404)</f>
        <v>0</v>
      </c>
      <c r="P404">
        <f>IF(H404=0,0,H404)</f>
        <v>0</v>
      </c>
      <c r="Q404" t="str">
        <f>IF(I404="Biaya Bahan Baku",H404,IF(I404="Biaya Operasional",H404,IF(I404="Biaya Insentif Fasilitas",H404,"")))</f>
        <v/>
      </c>
      <c r="R404" t="str">
        <f>IF(I404="Dana Bantuan Pemerintah",G404,"")</f>
        <v/>
      </c>
      <c r="S404" t="str">
        <f>IF(I404="Dana Bahan Baku","Bahan Baku",IF(I404="Biaya Bahan Baku","Bahan Baku",IF(I404="Dana Operasional","Operasional",IF(I404="Biaya Operasional","Operasional",""))))</f>
        <v/>
      </c>
      <c r="T404" t="str">
        <f>IF(I404="Dana Insentif Fasilitas","Insentif Fasilitas",IF(I404="Biaya Insentif Fasilitas","Insentif Fasilitas",""))</f>
        <v/>
      </c>
      <c r="U404" t="str">
        <f>IF(S404="",T404,S404)</f>
        <v/>
      </c>
      <c r="V404" t="str">
        <f>IF(I404="Biaya Bahan Baku","Belanja",IF(I404="Biaya Operasional","Belanja",IF(I404="Biaya Insentif Fasilitas","Belanja","")))</f>
        <v/>
      </c>
      <c r="W404">
        <f>ROW()</f>
        <v>404</v>
      </c>
    </row>
    <row r="405">
      <c r="A405">
        <f>ROW()</f>
        <v>405</v>
      </c>
      <c r="K405">
        <f>IF(I405="",0,I405)</f>
        <v>0</v>
      </c>
      <c r="L405">
        <f>IF(H405=0,0,H405)</f>
        <v>0</v>
      </c>
      <c r="M405">
        <f>IF(G405=0,0,G405)</f>
        <v>0</v>
      </c>
      <c r="N405" t="str">
        <f>IF(J405="","",J405)</f>
        <v/>
      </c>
      <c r="O405">
        <f>IF(G405=0,0,G405)</f>
        <v>0</v>
      </c>
      <c r="P405">
        <f>IF(H405=0,0,H405)</f>
        <v>0</v>
      </c>
      <c r="Q405" t="str">
        <f>IF(I405="Biaya Bahan Baku",H405,IF(I405="Biaya Operasional",H405,IF(I405="Biaya Insentif Fasilitas",H405,"")))</f>
        <v/>
      </c>
      <c r="R405" t="str">
        <f>IF(I405="Dana Bantuan Pemerintah",G405,"")</f>
        <v/>
      </c>
      <c r="S405" t="str">
        <f>IF(I405="Dana Bahan Baku","Bahan Baku",IF(I405="Biaya Bahan Baku","Bahan Baku",IF(I405="Dana Operasional","Operasional",IF(I405="Biaya Operasional","Operasional",""))))</f>
        <v/>
      </c>
      <c r="T405" t="str">
        <f>IF(I405="Dana Insentif Fasilitas","Insentif Fasilitas",IF(I405="Biaya Insentif Fasilitas","Insentif Fasilitas",""))</f>
        <v/>
      </c>
      <c r="U405" t="str">
        <f>IF(S405="",T405,S405)</f>
        <v/>
      </c>
      <c r="V405" t="str">
        <f>IF(I405="Biaya Bahan Baku","Belanja",IF(I405="Biaya Operasional","Belanja",IF(I405="Biaya Insentif Fasilitas","Belanja","")))</f>
        <v/>
      </c>
      <c r="W405">
        <f>ROW()</f>
        <v>405</v>
      </c>
    </row>
    <row r="406">
      <c r="A406">
        <f>ROW()</f>
        <v>406</v>
      </c>
      <c r="K406">
        <f>IF(I406="",0,I406)</f>
        <v>0</v>
      </c>
      <c r="L406">
        <f>IF(H406=0,0,H406)</f>
        <v>0</v>
      </c>
      <c r="M406">
        <f>IF(G406=0,0,G406)</f>
        <v>0</v>
      </c>
      <c r="N406" t="str">
        <f>IF(J406="","",J406)</f>
        <v/>
      </c>
      <c r="O406">
        <f>IF(G406=0,0,G406)</f>
        <v>0</v>
      </c>
      <c r="P406">
        <f>IF(H406=0,0,H406)</f>
        <v>0</v>
      </c>
      <c r="Q406" t="str">
        <f>IF(I406="Biaya Bahan Baku",H406,IF(I406="Biaya Operasional",H406,IF(I406="Biaya Insentif Fasilitas",H406,"")))</f>
        <v/>
      </c>
      <c r="R406" t="str">
        <f>IF(I406="Dana Bantuan Pemerintah",G406,"")</f>
        <v/>
      </c>
      <c r="S406" t="str">
        <f>IF(I406="Dana Bahan Baku","Bahan Baku",IF(I406="Biaya Bahan Baku","Bahan Baku",IF(I406="Dana Operasional","Operasional",IF(I406="Biaya Operasional","Operasional",""))))</f>
        <v/>
      </c>
      <c r="T406" t="str">
        <f>IF(I406="Dana Insentif Fasilitas","Insentif Fasilitas",IF(I406="Biaya Insentif Fasilitas","Insentif Fasilitas",""))</f>
        <v/>
      </c>
      <c r="U406" t="str">
        <f>IF(S406="",T406,S406)</f>
        <v/>
      </c>
      <c r="V406" t="str">
        <f>IF(I406="Biaya Bahan Baku","Belanja",IF(I406="Biaya Operasional","Belanja",IF(I406="Biaya Insentif Fasilitas","Belanja","")))</f>
        <v/>
      </c>
      <c r="W406">
        <f>ROW()</f>
        <v>406</v>
      </c>
    </row>
    <row r="407">
      <c r="A407">
        <f>ROW()</f>
        <v>407</v>
      </c>
      <c r="K407">
        <f>IF(I407="",0,I407)</f>
        <v>0</v>
      </c>
      <c r="L407">
        <f>IF(H407=0,0,H407)</f>
        <v>0</v>
      </c>
      <c r="M407">
        <f>IF(G407=0,0,G407)</f>
        <v>0</v>
      </c>
      <c r="N407" t="str">
        <f>IF(J407="","",J407)</f>
        <v/>
      </c>
      <c r="O407">
        <f>IF(G407=0,0,G407)</f>
        <v>0</v>
      </c>
      <c r="P407">
        <f>IF(H407=0,0,H407)</f>
        <v>0</v>
      </c>
      <c r="Q407" t="str">
        <f>IF(I407="Biaya Bahan Baku",H407,IF(I407="Biaya Operasional",H407,IF(I407="Biaya Insentif Fasilitas",H407,"")))</f>
        <v/>
      </c>
      <c r="R407" t="str">
        <f>IF(I407="Dana Bantuan Pemerintah",G407,"")</f>
        <v/>
      </c>
      <c r="S407" t="str">
        <f>IF(I407="Dana Bahan Baku","Bahan Baku",IF(I407="Biaya Bahan Baku","Bahan Baku",IF(I407="Dana Operasional","Operasional",IF(I407="Biaya Operasional","Operasional",""))))</f>
        <v/>
      </c>
      <c r="T407" t="str">
        <f>IF(I407="Dana Insentif Fasilitas","Insentif Fasilitas",IF(I407="Biaya Insentif Fasilitas","Insentif Fasilitas",""))</f>
        <v/>
      </c>
      <c r="U407" t="str">
        <f>IF(S407="",T407,S407)</f>
        <v/>
      </c>
      <c r="V407" t="str">
        <f>IF(I407="Biaya Bahan Baku","Belanja",IF(I407="Biaya Operasional","Belanja",IF(I407="Biaya Insentif Fasilitas","Belanja","")))</f>
        <v/>
      </c>
      <c r="W407">
        <f>ROW()</f>
        <v>407</v>
      </c>
    </row>
    <row r="408">
      <c r="A408">
        <f>ROW()</f>
        <v>408</v>
      </c>
      <c r="K408">
        <f>IF(I408="",0,I408)</f>
        <v>0</v>
      </c>
      <c r="L408">
        <f>IF(H408=0,0,H408)</f>
        <v>0</v>
      </c>
      <c r="M408">
        <f>IF(G408=0,0,G408)</f>
        <v>0</v>
      </c>
      <c r="N408" t="str">
        <f>IF(J408="","",J408)</f>
        <v/>
      </c>
      <c r="O408">
        <f>IF(G408=0,0,G408)</f>
        <v>0</v>
      </c>
      <c r="P408">
        <f>IF(H408=0,0,H408)</f>
        <v>0</v>
      </c>
      <c r="Q408" t="str">
        <f>IF(I408="Biaya Bahan Baku",H408,IF(I408="Biaya Operasional",H408,IF(I408="Biaya Insentif Fasilitas",H408,"")))</f>
        <v/>
      </c>
      <c r="R408" t="str">
        <f>IF(I408="Dana Bantuan Pemerintah",G408,"")</f>
        <v/>
      </c>
      <c r="S408" t="str">
        <f>IF(I408="Dana Bahan Baku","Bahan Baku",IF(I408="Biaya Bahan Baku","Bahan Baku",IF(I408="Dana Operasional","Operasional",IF(I408="Biaya Operasional","Operasional",""))))</f>
        <v/>
      </c>
      <c r="T408" t="str">
        <f>IF(I408="Dana Insentif Fasilitas","Insentif Fasilitas",IF(I408="Biaya Insentif Fasilitas","Insentif Fasilitas",""))</f>
        <v/>
      </c>
      <c r="U408" t="str">
        <f>IF(S408="",T408,S408)</f>
        <v/>
      </c>
      <c r="V408" t="str">
        <f>IF(I408="Biaya Bahan Baku","Belanja",IF(I408="Biaya Operasional","Belanja",IF(I408="Biaya Insentif Fasilitas","Belanja","")))</f>
        <v/>
      </c>
      <c r="W408">
        <f>ROW()</f>
        <v>408</v>
      </c>
    </row>
    <row r="409">
      <c r="A409">
        <f>ROW()</f>
        <v>409</v>
      </c>
      <c r="K409">
        <f>IF(I409="",0,I409)</f>
        <v>0</v>
      </c>
      <c r="L409">
        <f>IF(H409=0,0,H409)</f>
        <v>0</v>
      </c>
      <c r="M409">
        <f>IF(G409=0,0,G409)</f>
        <v>0</v>
      </c>
      <c r="N409" t="str">
        <f>IF(J409="","",J409)</f>
        <v/>
      </c>
      <c r="O409">
        <f>IF(G409=0,0,G409)</f>
        <v>0</v>
      </c>
      <c r="P409">
        <f>IF(H409=0,0,H409)</f>
        <v>0</v>
      </c>
      <c r="Q409" t="str">
        <f>IF(I409="Biaya Bahan Baku",H409,IF(I409="Biaya Operasional",H409,IF(I409="Biaya Insentif Fasilitas",H409,"")))</f>
        <v/>
      </c>
      <c r="R409" t="str">
        <f>IF(I409="Dana Bantuan Pemerintah",G409,"")</f>
        <v/>
      </c>
      <c r="S409" t="str">
        <f>IF(I409="Dana Bahan Baku","Bahan Baku",IF(I409="Biaya Bahan Baku","Bahan Baku",IF(I409="Dana Operasional","Operasional",IF(I409="Biaya Operasional","Operasional",""))))</f>
        <v/>
      </c>
      <c r="T409" t="str">
        <f>IF(I409="Dana Insentif Fasilitas","Insentif Fasilitas",IF(I409="Biaya Insentif Fasilitas","Insentif Fasilitas",""))</f>
        <v/>
      </c>
      <c r="U409" t="str">
        <f>IF(S409="",T409,S409)</f>
        <v/>
      </c>
      <c r="V409" t="str">
        <f>IF(I409="Biaya Bahan Baku","Belanja",IF(I409="Biaya Operasional","Belanja",IF(I409="Biaya Insentif Fasilitas","Belanja","")))</f>
        <v/>
      </c>
      <c r="W409">
        <f>ROW()</f>
        <v>409</v>
      </c>
    </row>
    <row r="410">
      <c r="A410">
        <f>ROW()</f>
        <v>410</v>
      </c>
      <c r="K410">
        <f>IF(I410="",0,I410)</f>
        <v>0</v>
      </c>
      <c r="L410">
        <f>IF(H410=0,0,H410)</f>
        <v>0</v>
      </c>
      <c r="M410">
        <f>IF(G410=0,0,G410)</f>
        <v>0</v>
      </c>
      <c r="N410" t="str">
        <f>IF(J410="","",J410)</f>
        <v/>
      </c>
      <c r="O410">
        <f>IF(G410=0,0,G410)</f>
        <v>0</v>
      </c>
      <c r="P410">
        <f>IF(H410=0,0,H410)</f>
        <v>0</v>
      </c>
      <c r="Q410" t="str">
        <f>IF(I410="Biaya Bahan Baku",H410,IF(I410="Biaya Operasional",H410,IF(I410="Biaya Insentif Fasilitas",H410,"")))</f>
        <v/>
      </c>
      <c r="R410" t="str">
        <f>IF(I410="Dana Bantuan Pemerintah",G410,"")</f>
        <v/>
      </c>
      <c r="S410" t="str">
        <f>IF(I410="Dana Bahan Baku","Bahan Baku",IF(I410="Biaya Bahan Baku","Bahan Baku",IF(I410="Dana Operasional","Operasional",IF(I410="Biaya Operasional","Operasional",""))))</f>
        <v/>
      </c>
      <c r="T410" t="str">
        <f>IF(I410="Dana Insentif Fasilitas","Insentif Fasilitas",IF(I410="Biaya Insentif Fasilitas","Insentif Fasilitas",""))</f>
        <v/>
      </c>
      <c r="U410" t="str">
        <f>IF(S410="",T410,S410)</f>
        <v/>
      </c>
      <c r="V410" t="str">
        <f>IF(I410="Biaya Bahan Baku","Belanja",IF(I410="Biaya Operasional","Belanja",IF(I410="Biaya Insentif Fasilitas","Belanja","")))</f>
        <v/>
      </c>
      <c r="W410">
        <f>ROW()</f>
        <v>410</v>
      </c>
    </row>
    <row r="411">
      <c r="A411">
        <f>ROW()</f>
        <v>411</v>
      </c>
      <c r="K411">
        <f>IF(I411="",0,I411)</f>
        <v>0</v>
      </c>
      <c r="L411">
        <f>IF(H411=0,0,H411)</f>
        <v>0</v>
      </c>
      <c r="M411">
        <f>IF(G411=0,0,G411)</f>
        <v>0</v>
      </c>
      <c r="N411" t="str">
        <f>IF(J411="","",J411)</f>
        <v/>
      </c>
      <c r="O411">
        <f>IF(G411=0,0,G411)</f>
        <v>0</v>
      </c>
      <c r="P411">
        <f>IF(H411=0,0,H411)</f>
        <v>0</v>
      </c>
      <c r="Q411" t="str">
        <f>IF(I411="Biaya Bahan Baku",H411,IF(I411="Biaya Operasional",H411,IF(I411="Biaya Insentif Fasilitas",H411,"")))</f>
        <v/>
      </c>
      <c r="R411" t="str">
        <f>IF(I411="Dana Bantuan Pemerintah",G411,"")</f>
        <v/>
      </c>
      <c r="S411" t="str">
        <f>IF(I411="Dana Bahan Baku","Bahan Baku",IF(I411="Biaya Bahan Baku","Bahan Baku",IF(I411="Dana Operasional","Operasional",IF(I411="Biaya Operasional","Operasional",""))))</f>
        <v/>
      </c>
      <c r="T411" t="str">
        <f>IF(I411="Dana Insentif Fasilitas","Insentif Fasilitas",IF(I411="Biaya Insentif Fasilitas","Insentif Fasilitas",""))</f>
        <v/>
      </c>
      <c r="U411" t="str">
        <f>IF(S411="",T411,S411)</f>
        <v/>
      </c>
      <c r="V411" t="str">
        <f>IF(I411="Biaya Bahan Baku","Belanja",IF(I411="Biaya Operasional","Belanja",IF(I411="Biaya Insentif Fasilitas","Belanja","")))</f>
        <v/>
      </c>
      <c r="W411">
        <f>ROW()</f>
        <v>411</v>
      </c>
    </row>
    <row r="412">
      <c r="A412">
        <f>ROW()</f>
        <v>412</v>
      </c>
      <c r="K412">
        <f>IF(I412="",0,I412)</f>
        <v>0</v>
      </c>
      <c r="L412">
        <f>IF(H412=0,0,H412)</f>
        <v>0</v>
      </c>
      <c r="M412">
        <f>IF(G412=0,0,G412)</f>
        <v>0</v>
      </c>
      <c r="N412" t="str">
        <f>IF(J412="","",J412)</f>
        <v/>
      </c>
      <c r="O412">
        <f>IF(G412=0,0,G412)</f>
        <v>0</v>
      </c>
      <c r="P412">
        <f>IF(H412=0,0,H412)</f>
        <v>0</v>
      </c>
      <c r="Q412" t="str">
        <f>IF(I412="Biaya Bahan Baku",H412,IF(I412="Biaya Operasional",H412,IF(I412="Biaya Insentif Fasilitas",H412,"")))</f>
        <v/>
      </c>
      <c r="R412" t="str">
        <f>IF(I412="Dana Bantuan Pemerintah",G412,"")</f>
        <v/>
      </c>
      <c r="S412" t="str">
        <f>IF(I412="Dana Bahan Baku","Bahan Baku",IF(I412="Biaya Bahan Baku","Bahan Baku",IF(I412="Dana Operasional","Operasional",IF(I412="Biaya Operasional","Operasional",""))))</f>
        <v/>
      </c>
      <c r="T412" t="str">
        <f>IF(I412="Dana Insentif Fasilitas","Insentif Fasilitas",IF(I412="Biaya Insentif Fasilitas","Insentif Fasilitas",""))</f>
        <v/>
      </c>
      <c r="U412" t="str">
        <f>IF(S412="",T412,S412)</f>
        <v/>
      </c>
      <c r="V412" t="str">
        <f>IF(I412="Biaya Bahan Baku","Belanja",IF(I412="Biaya Operasional","Belanja",IF(I412="Biaya Insentif Fasilitas","Belanja","")))</f>
        <v/>
      </c>
      <c r="W412">
        <f>ROW()</f>
        <v>412</v>
      </c>
    </row>
    <row r="413">
      <c r="A413">
        <f>ROW()</f>
        <v>413</v>
      </c>
      <c r="K413">
        <f>IF(I413="",0,I413)</f>
        <v>0</v>
      </c>
      <c r="L413">
        <f>IF(H413=0,0,H413)</f>
        <v>0</v>
      </c>
      <c r="M413">
        <f>IF(G413=0,0,G413)</f>
        <v>0</v>
      </c>
      <c r="N413" t="str">
        <f>IF(J413="","",J413)</f>
        <v/>
      </c>
      <c r="O413">
        <f>IF(G413=0,0,G413)</f>
        <v>0</v>
      </c>
      <c r="P413">
        <f>IF(H413=0,0,H413)</f>
        <v>0</v>
      </c>
      <c r="Q413" t="str">
        <f>IF(I413="Biaya Bahan Baku",H413,IF(I413="Biaya Operasional",H413,IF(I413="Biaya Insentif Fasilitas",H413,"")))</f>
        <v/>
      </c>
      <c r="R413" t="str">
        <f>IF(I413="Dana Bantuan Pemerintah",G413,"")</f>
        <v/>
      </c>
      <c r="S413" t="str">
        <f>IF(I413="Dana Bahan Baku","Bahan Baku",IF(I413="Biaya Bahan Baku","Bahan Baku",IF(I413="Dana Operasional","Operasional",IF(I413="Biaya Operasional","Operasional",""))))</f>
        <v/>
      </c>
      <c r="T413" t="str">
        <f>IF(I413="Dana Insentif Fasilitas","Insentif Fasilitas",IF(I413="Biaya Insentif Fasilitas","Insentif Fasilitas",""))</f>
        <v/>
      </c>
      <c r="U413" t="str">
        <f>IF(S413="",T413,S413)</f>
        <v/>
      </c>
      <c r="V413" t="str">
        <f>IF(I413="Biaya Bahan Baku","Belanja",IF(I413="Biaya Operasional","Belanja",IF(I413="Biaya Insentif Fasilitas","Belanja","")))</f>
        <v/>
      </c>
      <c r="W413">
        <f>ROW()</f>
        <v>413</v>
      </c>
    </row>
    <row r="414">
      <c r="A414">
        <f>ROW()</f>
        <v>414</v>
      </c>
      <c r="K414">
        <f>IF(I414="",0,I414)</f>
        <v>0</v>
      </c>
      <c r="L414">
        <f>IF(H414=0,0,H414)</f>
        <v>0</v>
      </c>
      <c r="M414">
        <f>IF(G414=0,0,G414)</f>
        <v>0</v>
      </c>
      <c r="N414" t="str">
        <f>IF(J414="","",J414)</f>
        <v/>
      </c>
      <c r="O414">
        <f>IF(G414=0,0,G414)</f>
        <v>0</v>
      </c>
      <c r="P414">
        <f>IF(H414=0,0,H414)</f>
        <v>0</v>
      </c>
      <c r="Q414" t="str">
        <f>IF(I414="Biaya Bahan Baku",H414,IF(I414="Biaya Operasional",H414,IF(I414="Biaya Insentif Fasilitas",H414,"")))</f>
        <v/>
      </c>
      <c r="R414" t="str">
        <f>IF(I414="Dana Bantuan Pemerintah",G414,"")</f>
        <v/>
      </c>
      <c r="S414" t="str">
        <f>IF(I414="Dana Bahan Baku","Bahan Baku",IF(I414="Biaya Bahan Baku","Bahan Baku",IF(I414="Dana Operasional","Operasional",IF(I414="Biaya Operasional","Operasional",""))))</f>
        <v/>
      </c>
      <c r="T414" t="str">
        <f>IF(I414="Dana Insentif Fasilitas","Insentif Fasilitas",IF(I414="Biaya Insentif Fasilitas","Insentif Fasilitas",""))</f>
        <v/>
      </c>
      <c r="U414" t="str">
        <f>IF(S414="",T414,S414)</f>
        <v/>
      </c>
      <c r="V414" t="str">
        <f>IF(I414="Biaya Bahan Baku","Belanja",IF(I414="Biaya Operasional","Belanja",IF(I414="Biaya Insentif Fasilitas","Belanja","")))</f>
        <v/>
      </c>
      <c r="W414">
        <f>ROW()</f>
        <v>414</v>
      </c>
    </row>
    <row r="415">
      <c r="A415">
        <f>ROW()</f>
        <v>415</v>
      </c>
      <c r="K415">
        <f>IF(I415="",0,I415)</f>
        <v>0</v>
      </c>
      <c r="L415">
        <f>IF(H415=0,0,H415)</f>
        <v>0</v>
      </c>
      <c r="M415">
        <f>IF(G415=0,0,G415)</f>
        <v>0</v>
      </c>
      <c r="N415" t="str">
        <f>IF(J415="","",J415)</f>
        <v/>
      </c>
      <c r="O415">
        <f>IF(G415=0,0,G415)</f>
        <v>0</v>
      </c>
      <c r="P415">
        <f>IF(H415=0,0,H415)</f>
        <v>0</v>
      </c>
      <c r="Q415" t="str">
        <f>IF(I415="Biaya Bahan Baku",H415,IF(I415="Biaya Operasional",H415,IF(I415="Biaya Insentif Fasilitas",H415,"")))</f>
        <v/>
      </c>
      <c r="R415" t="str">
        <f>IF(I415="Dana Bantuan Pemerintah",G415,"")</f>
        <v/>
      </c>
      <c r="S415" t="str">
        <f>IF(I415="Dana Bahan Baku","Bahan Baku",IF(I415="Biaya Bahan Baku","Bahan Baku",IF(I415="Dana Operasional","Operasional",IF(I415="Biaya Operasional","Operasional",""))))</f>
        <v/>
      </c>
      <c r="T415" t="str">
        <f>IF(I415="Dana Insentif Fasilitas","Insentif Fasilitas",IF(I415="Biaya Insentif Fasilitas","Insentif Fasilitas",""))</f>
        <v/>
      </c>
      <c r="U415" t="str">
        <f>IF(S415="",T415,S415)</f>
        <v/>
      </c>
      <c r="V415" t="str">
        <f>IF(I415="Biaya Bahan Baku","Belanja",IF(I415="Biaya Operasional","Belanja",IF(I415="Biaya Insentif Fasilitas","Belanja","")))</f>
        <v/>
      </c>
      <c r="W415">
        <f>ROW()</f>
        <v>415</v>
      </c>
    </row>
    <row r="416">
      <c r="A416">
        <f>ROW()</f>
        <v>416</v>
      </c>
      <c r="K416">
        <f>IF(I416="",0,I416)</f>
        <v>0</v>
      </c>
      <c r="L416">
        <f>IF(H416=0,0,H416)</f>
        <v>0</v>
      </c>
      <c r="M416">
        <f>IF(G416=0,0,G416)</f>
        <v>0</v>
      </c>
      <c r="N416" t="str">
        <f>IF(J416="","",J416)</f>
        <v/>
      </c>
      <c r="O416">
        <f>IF(G416=0,0,G416)</f>
        <v>0</v>
      </c>
      <c r="P416">
        <f>IF(H416=0,0,H416)</f>
        <v>0</v>
      </c>
      <c r="Q416" t="str">
        <f>IF(I416="Biaya Bahan Baku",H416,IF(I416="Biaya Operasional",H416,IF(I416="Biaya Insentif Fasilitas",H416,"")))</f>
        <v/>
      </c>
      <c r="R416" t="str">
        <f>IF(I416="Dana Bantuan Pemerintah",G416,"")</f>
        <v/>
      </c>
      <c r="S416" t="str">
        <f>IF(I416="Dana Bahan Baku","Bahan Baku",IF(I416="Biaya Bahan Baku","Bahan Baku",IF(I416="Dana Operasional","Operasional",IF(I416="Biaya Operasional","Operasional",""))))</f>
        <v/>
      </c>
      <c r="T416" t="str">
        <f>IF(I416="Dana Insentif Fasilitas","Insentif Fasilitas",IF(I416="Biaya Insentif Fasilitas","Insentif Fasilitas",""))</f>
        <v/>
      </c>
      <c r="U416" t="str">
        <f>IF(S416="",T416,S416)</f>
        <v/>
      </c>
      <c r="V416" t="str">
        <f>IF(I416="Biaya Bahan Baku","Belanja",IF(I416="Biaya Operasional","Belanja",IF(I416="Biaya Insentif Fasilitas","Belanja","")))</f>
        <v/>
      </c>
      <c r="W416">
        <f>ROW()</f>
        <v>416</v>
      </c>
    </row>
    <row r="417">
      <c r="A417">
        <f>ROW()</f>
        <v>417</v>
      </c>
      <c r="K417">
        <f>IF(I417="",0,I417)</f>
        <v>0</v>
      </c>
      <c r="L417">
        <f>IF(H417=0,0,H417)</f>
        <v>0</v>
      </c>
      <c r="M417">
        <f>IF(G417=0,0,G417)</f>
        <v>0</v>
      </c>
      <c r="N417" t="str">
        <f>IF(J417="","",J417)</f>
        <v/>
      </c>
      <c r="O417">
        <f>IF(G417=0,0,G417)</f>
        <v>0</v>
      </c>
      <c r="P417">
        <f>IF(H417=0,0,H417)</f>
        <v>0</v>
      </c>
      <c r="Q417" t="str">
        <f>IF(I417="Biaya Bahan Baku",H417,IF(I417="Biaya Operasional",H417,IF(I417="Biaya Insentif Fasilitas",H417,"")))</f>
        <v/>
      </c>
      <c r="R417" t="str">
        <f>IF(I417="Dana Bantuan Pemerintah",G417,"")</f>
        <v/>
      </c>
      <c r="S417" t="str">
        <f>IF(I417="Dana Bahan Baku","Bahan Baku",IF(I417="Biaya Bahan Baku","Bahan Baku",IF(I417="Dana Operasional","Operasional",IF(I417="Biaya Operasional","Operasional",""))))</f>
        <v/>
      </c>
      <c r="T417" t="str">
        <f>IF(I417="Dana Insentif Fasilitas","Insentif Fasilitas",IF(I417="Biaya Insentif Fasilitas","Insentif Fasilitas",""))</f>
        <v/>
      </c>
      <c r="U417" t="str">
        <f>IF(S417="",T417,S417)</f>
        <v/>
      </c>
      <c r="V417" t="str">
        <f>IF(I417="Biaya Bahan Baku","Belanja",IF(I417="Biaya Operasional","Belanja",IF(I417="Biaya Insentif Fasilitas","Belanja","")))</f>
        <v/>
      </c>
      <c r="W417">
        <f>ROW()</f>
        <v>417</v>
      </c>
    </row>
    <row r="418">
      <c r="A418">
        <f>ROW()</f>
        <v>418</v>
      </c>
      <c r="K418">
        <f>IF(I418="",0,I418)</f>
        <v>0</v>
      </c>
      <c r="L418">
        <f>IF(H418=0,0,H418)</f>
        <v>0</v>
      </c>
      <c r="M418">
        <f>IF(G418=0,0,G418)</f>
        <v>0</v>
      </c>
      <c r="N418" t="str">
        <f>IF(J418="","",J418)</f>
        <v/>
      </c>
      <c r="O418">
        <f>IF(G418=0,0,G418)</f>
        <v>0</v>
      </c>
      <c r="P418">
        <f>IF(H418=0,0,H418)</f>
        <v>0</v>
      </c>
      <c r="Q418" t="str">
        <f>IF(I418="Biaya Bahan Baku",H418,IF(I418="Biaya Operasional",H418,IF(I418="Biaya Insentif Fasilitas",H418,"")))</f>
        <v/>
      </c>
      <c r="R418" t="str">
        <f>IF(I418="Dana Bantuan Pemerintah",G418,"")</f>
        <v/>
      </c>
      <c r="S418" t="str">
        <f>IF(I418="Dana Bahan Baku","Bahan Baku",IF(I418="Biaya Bahan Baku","Bahan Baku",IF(I418="Dana Operasional","Operasional",IF(I418="Biaya Operasional","Operasional",""))))</f>
        <v/>
      </c>
      <c r="T418" t="str">
        <f>IF(I418="Dana Insentif Fasilitas","Insentif Fasilitas",IF(I418="Biaya Insentif Fasilitas","Insentif Fasilitas",""))</f>
        <v/>
      </c>
      <c r="U418" t="str">
        <f>IF(S418="",T418,S418)</f>
        <v/>
      </c>
      <c r="V418" t="str">
        <f>IF(I418="Biaya Bahan Baku","Belanja",IF(I418="Biaya Operasional","Belanja",IF(I418="Biaya Insentif Fasilitas","Belanja","")))</f>
        <v/>
      </c>
      <c r="W418">
        <f>ROW()</f>
        <v>418</v>
      </c>
    </row>
    <row r="419">
      <c r="A419">
        <f>ROW()</f>
        <v>419</v>
      </c>
      <c r="K419">
        <f>IF(I419="",0,I419)</f>
        <v>0</v>
      </c>
      <c r="L419">
        <f>IF(H419=0,0,H419)</f>
        <v>0</v>
      </c>
      <c r="M419">
        <f>IF(G419=0,0,G419)</f>
        <v>0</v>
      </c>
      <c r="N419" t="str">
        <f>IF(J419="","",J419)</f>
        <v/>
      </c>
      <c r="O419">
        <f>IF(G419=0,0,G419)</f>
        <v>0</v>
      </c>
      <c r="P419">
        <f>IF(H419=0,0,H419)</f>
        <v>0</v>
      </c>
      <c r="Q419" t="str">
        <f>IF(I419="Biaya Bahan Baku",H419,IF(I419="Biaya Operasional",H419,IF(I419="Biaya Insentif Fasilitas",H419,"")))</f>
        <v/>
      </c>
      <c r="R419" t="str">
        <f>IF(I419="Dana Bantuan Pemerintah",G419,"")</f>
        <v/>
      </c>
      <c r="S419" t="str">
        <f>IF(I419="Dana Bahan Baku","Bahan Baku",IF(I419="Biaya Bahan Baku","Bahan Baku",IF(I419="Dana Operasional","Operasional",IF(I419="Biaya Operasional","Operasional",""))))</f>
        <v/>
      </c>
      <c r="T419" t="str">
        <f>IF(I419="Dana Insentif Fasilitas","Insentif Fasilitas",IF(I419="Biaya Insentif Fasilitas","Insentif Fasilitas",""))</f>
        <v/>
      </c>
      <c r="U419" t="str">
        <f>IF(S419="",T419,S419)</f>
        <v/>
      </c>
      <c r="V419" t="str">
        <f>IF(I419="Biaya Bahan Baku","Belanja",IF(I419="Biaya Operasional","Belanja",IF(I419="Biaya Insentif Fasilitas","Belanja","")))</f>
        <v/>
      </c>
      <c r="W419">
        <f>ROW()</f>
        <v>419</v>
      </c>
    </row>
    <row r="420">
      <c r="A420">
        <f>ROW()</f>
        <v>420</v>
      </c>
      <c r="K420">
        <f>IF(I420="",0,I420)</f>
        <v>0</v>
      </c>
      <c r="L420">
        <f>IF(H420=0,0,H420)</f>
        <v>0</v>
      </c>
      <c r="M420">
        <f>IF(G420=0,0,G420)</f>
        <v>0</v>
      </c>
      <c r="N420" t="str">
        <f>IF(J420="","",J420)</f>
        <v/>
      </c>
      <c r="O420">
        <f>IF(G420=0,0,G420)</f>
        <v>0</v>
      </c>
      <c r="P420">
        <f>IF(H420=0,0,H420)</f>
        <v>0</v>
      </c>
      <c r="Q420" t="str">
        <f>IF(I420="Biaya Bahan Baku",H420,IF(I420="Biaya Operasional",H420,IF(I420="Biaya Insentif Fasilitas",H420,"")))</f>
        <v/>
      </c>
      <c r="R420" t="str">
        <f>IF(I420="Dana Bantuan Pemerintah",G420,"")</f>
        <v/>
      </c>
      <c r="S420" t="str">
        <f>IF(I420="Dana Bahan Baku","Bahan Baku",IF(I420="Biaya Bahan Baku","Bahan Baku",IF(I420="Dana Operasional","Operasional",IF(I420="Biaya Operasional","Operasional",""))))</f>
        <v/>
      </c>
      <c r="T420" t="str">
        <f>IF(I420="Dana Insentif Fasilitas","Insentif Fasilitas",IF(I420="Biaya Insentif Fasilitas","Insentif Fasilitas",""))</f>
        <v/>
      </c>
      <c r="U420" t="str">
        <f>IF(S420="",T420,S420)</f>
        <v/>
      </c>
      <c r="V420" t="str">
        <f>IF(I420="Biaya Bahan Baku","Belanja",IF(I420="Biaya Operasional","Belanja",IF(I420="Biaya Insentif Fasilitas","Belanja","")))</f>
        <v/>
      </c>
      <c r="W420">
        <f>ROW()</f>
        <v>420</v>
      </c>
    </row>
    <row r="421">
      <c r="A421">
        <f>ROW()</f>
        <v>421</v>
      </c>
      <c r="K421">
        <f>IF(I421="",0,I421)</f>
        <v>0</v>
      </c>
      <c r="L421">
        <f>IF(H421=0,0,H421)</f>
        <v>0</v>
      </c>
      <c r="M421">
        <f>IF(G421=0,0,G421)</f>
        <v>0</v>
      </c>
      <c r="N421" t="str">
        <f>IF(J421="","",J421)</f>
        <v/>
      </c>
      <c r="O421">
        <f>IF(G421=0,0,G421)</f>
        <v>0</v>
      </c>
      <c r="P421">
        <f>IF(H421=0,0,H421)</f>
        <v>0</v>
      </c>
      <c r="Q421" t="str">
        <f>IF(I421="Biaya Bahan Baku",H421,IF(I421="Biaya Operasional",H421,IF(I421="Biaya Insentif Fasilitas",H421,"")))</f>
        <v/>
      </c>
      <c r="R421" t="str">
        <f>IF(I421="Dana Bantuan Pemerintah",G421,"")</f>
        <v/>
      </c>
      <c r="S421" t="str">
        <f>IF(I421="Dana Bahan Baku","Bahan Baku",IF(I421="Biaya Bahan Baku","Bahan Baku",IF(I421="Dana Operasional","Operasional",IF(I421="Biaya Operasional","Operasional",""))))</f>
        <v/>
      </c>
      <c r="T421" t="str">
        <f>IF(I421="Dana Insentif Fasilitas","Insentif Fasilitas",IF(I421="Biaya Insentif Fasilitas","Insentif Fasilitas",""))</f>
        <v/>
      </c>
      <c r="U421" t="str">
        <f>IF(S421="",T421,S421)</f>
        <v/>
      </c>
      <c r="V421" t="str">
        <f>IF(I421="Biaya Bahan Baku","Belanja",IF(I421="Biaya Operasional","Belanja",IF(I421="Biaya Insentif Fasilitas","Belanja","")))</f>
        <v/>
      </c>
      <c r="W421">
        <f>ROW()</f>
        <v>421</v>
      </c>
    </row>
    <row r="422">
      <c r="A422">
        <f>ROW()</f>
        <v>422</v>
      </c>
      <c r="K422">
        <f>IF(I422="",0,I422)</f>
        <v>0</v>
      </c>
      <c r="L422">
        <f>IF(H422=0,0,H422)</f>
        <v>0</v>
      </c>
      <c r="M422">
        <f>IF(G422=0,0,G422)</f>
        <v>0</v>
      </c>
      <c r="N422" t="str">
        <f>IF(J422="","",J422)</f>
        <v/>
      </c>
      <c r="O422">
        <f>IF(G422=0,0,G422)</f>
        <v>0</v>
      </c>
      <c r="P422">
        <f>IF(H422=0,0,H422)</f>
        <v>0</v>
      </c>
      <c r="Q422" t="str">
        <f>IF(I422="Biaya Bahan Baku",H422,IF(I422="Biaya Operasional",H422,IF(I422="Biaya Insentif Fasilitas",H422,"")))</f>
        <v/>
      </c>
      <c r="R422" t="str">
        <f>IF(I422="Dana Bantuan Pemerintah",G422,"")</f>
        <v/>
      </c>
      <c r="S422" t="str">
        <f>IF(I422="Dana Bahan Baku","Bahan Baku",IF(I422="Biaya Bahan Baku","Bahan Baku",IF(I422="Dana Operasional","Operasional",IF(I422="Biaya Operasional","Operasional",""))))</f>
        <v/>
      </c>
      <c r="T422" t="str">
        <f>IF(I422="Dana Insentif Fasilitas","Insentif Fasilitas",IF(I422="Biaya Insentif Fasilitas","Insentif Fasilitas",""))</f>
        <v/>
      </c>
      <c r="U422" t="str">
        <f>IF(S422="",T422,S422)</f>
        <v/>
      </c>
      <c r="V422" t="str">
        <f>IF(I422="Biaya Bahan Baku","Belanja",IF(I422="Biaya Operasional","Belanja",IF(I422="Biaya Insentif Fasilitas","Belanja","")))</f>
        <v/>
      </c>
      <c r="W422">
        <f>ROW()</f>
        <v>422</v>
      </c>
    </row>
    <row r="423">
      <c r="A423">
        <f>ROW()</f>
        <v>423</v>
      </c>
      <c r="K423">
        <f>IF(I423="",0,I423)</f>
        <v>0</v>
      </c>
      <c r="L423">
        <f>IF(H423=0,0,H423)</f>
        <v>0</v>
      </c>
      <c r="M423">
        <f>IF(G423=0,0,G423)</f>
        <v>0</v>
      </c>
      <c r="N423" t="str">
        <f>IF(J423="","",J423)</f>
        <v/>
      </c>
      <c r="O423">
        <f>IF(G423=0,0,G423)</f>
        <v>0</v>
      </c>
      <c r="P423">
        <f>IF(H423=0,0,H423)</f>
        <v>0</v>
      </c>
      <c r="Q423" t="str">
        <f>IF(I423="Biaya Bahan Baku",H423,IF(I423="Biaya Operasional",H423,IF(I423="Biaya Insentif Fasilitas",H423,"")))</f>
        <v/>
      </c>
      <c r="R423" t="str">
        <f>IF(I423="Dana Bantuan Pemerintah",G423,"")</f>
        <v/>
      </c>
      <c r="S423" t="str">
        <f>IF(I423="Dana Bahan Baku","Bahan Baku",IF(I423="Biaya Bahan Baku","Bahan Baku",IF(I423="Dana Operasional","Operasional",IF(I423="Biaya Operasional","Operasional",""))))</f>
        <v/>
      </c>
      <c r="T423" t="str">
        <f>IF(I423="Dana Insentif Fasilitas","Insentif Fasilitas",IF(I423="Biaya Insentif Fasilitas","Insentif Fasilitas",""))</f>
        <v/>
      </c>
      <c r="U423" t="str">
        <f>IF(S423="",T423,S423)</f>
        <v/>
      </c>
      <c r="V423" t="str">
        <f>IF(I423="Biaya Bahan Baku","Belanja",IF(I423="Biaya Operasional","Belanja",IF(I423="Biaya Insentif Fasilitas","Belanja","")))</f>
        <v/>
      </c>
      <c r="W423">
        <f>ROW()</f>
        <v>423</v>
      </c>
    </row>
    <row r="424">
      <c r="A424">
        <f>ROW()</f>
        <v>424</v>
      </c>
      <c r="K424">
        <f>IF(I424="",0,I424)</f>
        <v>0</v>
      </c>
      <c r="L424">
        <f>IF(H424=0,0,H424)</f>
        <v>0</v>
      </c>
      <c r="M424">
        <f>IF(G424=0,0,G424)</f>
        <v>0</v>
      </c>
      <c r="N424" t="str">
        <f>IF(J424="","",J424)</f>
        <v/>
      </c>
      <c r="O424">
        <f>IF(G424=0,0,G424)</f>
        <v>0</v>
      </c>
      <c r="P424">
        <f>IF(H424=0,0,H424)</f>
        <v>0</v>
      </c>
      <c r="Q424" t="str">
        <f>IF(I424="Biaya Bahan Baku",H424,IF(I424="Biaya Operasional",H424,IF(I424="Biaya Insentif Fasilitas",H424,"")))</f>
        <v/>
      </c>
      <c r="R424" t="str">
        <f>IF(I424="Dana Bantuan Pemerintah",G424,"")</f>
        <v/>
      </c>
      <c r="S424" t="str">
        <f>IF(I424="Dana Bahan Baku","Bahan Baku",IF(I424="Biaya Bahan Baku","Bahan Baku",IF(I424="Dana Operasional","Operasional",IF(I424="Biaya Operasional","Operasional",""))))</f>
        <v/>
      </c>
      <c r="T424" t="str">
        <f>IF(I424="Dana Insentif Fasilitas","Insentif Fasilitas",IF(I424="Biaya Insentif Fasilitas","Insentif Fasilitas",""))</f>
        <v/>
      </c>
      <c r="U424" t="str">
        <f>IF(S424="",T424,S424)</f>
        <v/>
      </c>
      <c r="V424" t="str">
        <f>IF(I424="Biaya Bahan Baku","Belanja",IF(I424="Biaya Operasional","Belanja",IF(I424="Biaya Insentif Fasilitas","Belanja","")))</f>
        <v/>
      </c>
      <c r="W424">
        <f>ROW()</f>
        <v>424</v>
      </c>
    </row>
    <row r="425">
      <c r="A425">
        <f>ROW()</f>
        <v>425</v>
      </c>
      <c r="K425">
        <f>IF(I425="",0,I425)</f>
        <v>0</v>
      </c>
      <c r="L425">
        <f>IF(H425=0,0,H425)</f>
        <v>0</v>
      </c>
      <c r="M425">
        <f>IF(G425=0,0,G425)</f>
        <v>0</v>
      </c>
      <c r="N425" t="str">
        <f>IF(J425="","",J425)</f>
        <v/>
      </c>
      <c r="O425">
        <f>IF(G425=0,0,G425)</f>
        <v>0</v>
      </c>
      <c r="P425">
        <f>IF(H425=0,0,H425)</f>
        <v>0</v>
      </c>
      <c r="Q425" t="str">
        <f>IF(I425="Biaya Bahan Baku",H425,IF(I425="Biaya Operasional",H425,IF(I425="Biaya Insentif Fasilitas",H425,"")))</f>
        <v/>
      </c>
      <c r="R425" t="str">
        <f>IF(I425="Dana Bantuan Pemerintah",G425,"")</f>
        <v/>
      </c>
      <c r="S425" t="str">
        <f>IF(I425="Dana Bahan Baku","Bahan Baku",IF(I425="Biaya Bahan Baku","Bahan Baku",IF(I425="Dana Operasional","Operasional",IF(I425="Biaya Operasional","Operasional",""))))</f>
        <v/>
      </c>
      <c r="T425" t="str">
        <f>IF(I425="Dana Insentif Fasilitas","Insentif Fasilitas",IF(I425="Biaya Insentif Fasilitas","Insentif Fasilitas",""))</f>
        <v/>
      </c>
      <c r="U425" t="str">
        <f>IF(S425="",T425,S425)</f>
        <v/>
      </c>
      <c r="V425" t="str">
        <f>IF(I425="Biaya Bahan Baku","Belanja",IF(I425="Biaya Operasional","Belanja",IF(I425="Biaya Insentif Fasilitas","Belanja","")))</f>
        <v/>
      </c>
      <c r="W425">
        <f>ROW()</f>
        <v>425</v>
      </c>
    </row>
    <row r="426">
      <c r="A426">
        <f>ROW()</f>
        <v>426</v>
      </c>
      <c r="K426">
        <f>IF(I426="",0,I426)</f>
        <v>0</v>
      </c>
      <c r="L426">
        <f>IF(H426=0,0,H426)</f>
        <v>0</v>
      </c>
      <c r="M426">
        <f>IF(G426=0,0,G426)</f>
        <v>0</v>
      </c>
      <c r="N426" t="str">
        <f>IF(J426="","",J426)</f>
        <v/>
      </c>
      <c r="O426">
        <f>IF(G426=0,0,G426)</f>
        <v>0</v>
      </c>
      <c r="P426">
        <f>IF(H426=0,0,H426)</f>
        <v>0</v>
      </c>
      <c r="Q426" t="str">
        <f>IF(I426="Biaya Bahan Baku",H426,IF(I426="Biaya Operasional",H426,IF(I426="Biaya Insentif Fasilitas",H426,"")))</f>
        <v/>
      </c>
      <c r="R426" t="str">
        <f>IF(I426="Dana Bantuan Pemerintah",G426,"")</f>
        <v/>
      </c>
      <c r="S426" t="str">
        <f>IF(I426="Dana Bahan Baku","Bahan Baku",IF(I426="Biaya Bahan Baku","Bahan Baku",IF(I426="Dana Operasional","Operasional",IF(I426="Biaya Operasional","Operasional",""))))</f>
        <v/>
      </c>
      <c r="T426" t="str">
        <f>IF(I426="Dana Insentif Fasilitas","Insentif Fasilitas",IF(I426="Biaya Insentif Fasilitas","Insentif Fasilitas",""))</f>
        <v/>
      </c>
      <c r="U426" t="str">
        <f>IF(S426="",T426,S426)</f>
        <v/>
      </c>
      <c r="V426" t="str">
        <f>IF(I426="Biaya Bahan Baku","Belanja",IF(I426="Biaya Operasional","Belanja",IF(I426="Biaya Insentif Fasilitas","Belanja","")))</f>
        <v/>
      </c>
      <c r="W426">
        <f>ROW()</f>
        <v>426</v>
      </c>
    </row>
    <row r="427">
      <c r="A427">
        <f>ROW()</f>
        <v>427</v>
      </c>
      <c r="K427">
        <f>IF(I427="",0,I427)</f>
        <v>0</v>
      </c>
      <c r="L427">
        <f>IF(H427=0,0,H427)</f>
        <v>0</v>
      </c>
      <c r="M427">
        <f>IF(G427=0,0,G427)</f>
        <v>0</v>
      </c>
      <c r="N427" t="str">
        <f>IF(J427="","",J427)</f>
        <v/>
      </c>
      <c r="O427">
        <f>IF(G427=0,0,G427)</f>
        <v>0</v>
      </c>
      <c r="P427">
        <f>IF(H427=0,0,H427)</f>
        <v>0</v>
      </c>
      <c r="Q427" t="str">
        <f>IF(I427="Biaya Bahan Baku",H427,IF(I427="Biaya Operasional",H427,IF(I427="Biaya Insentif Fasilitas",H427,"")))</f>
        <v/>
      </c>
      <c r="R427" t="str">
        <f>IF(I427="Dana Bantuan Pemerintah",G427,"")</f>
        <v/>
      </c>
      <c r="S427" t="str">
        <f>IF(I427="Dana Bahan Baku","Bahan Baku",IF(I427="Biaya Bahan Baku","Bahan Baku",IF(I427="Dana Operasional","Operasional",IF(I427="Biaya Operasional","Operasional",""))))</f>
        <v/>
      </c>
      <c r="T427" t="str">
        <f>IF(I427="Dana Insentif Fasilitas","Insentif Fasilitas",IF(I427="Biaya Insentif Fasilitas","Insentif Fasilitas",""))</f>
        <v/>
      </c>
      <c r="U427" t="str">
        <f>IF(S427="",T427,S427)</f>
        <v/>
      </c>
      <c r="V427" t="str">
        <f>IF(I427="Biaya Bahan Baku","Belanja",IF(I427="Biaya Operasional","Belanja",IF(I427="Biaya Insentif Fasilitas","Belanja","")))</f>
        <v/>
      </c>
      <c r="W427">
        <f>ROW()</f>
        <v>427</v>
      </c>
    </row>
    <row r="428">
      <c r="A428">
        <f>ROW()</f>
        <v>428</v>
      </c>
      <c r="K428">
        <f>IF(I428="",0,I428)</f>
        <v>0</v>
      </c>
      <c r="L428">
        <f>IF(H428=0,0,H428)</f>
        <v>0</v>
      </c>
      <c r="M428">
        <f>IF(G428=0,0,G428)</f>
        <v>0</v>
      </c>
      <c r="N428" t="str">
        <f>IF(J428="","",J428)</f>
        <v/>
      </c>
      <c r="O428">
        <f>IF(G428=0,0,G428)</f>
        <v>0</v>
      </c>
      <c r="P428">
        <f>IF(H428=0,0,H428)</f>
        <v>0</v>
      </c>
      <c r="Q428" t="str">
        <f>IF(I428="Biaya Bahan Baku",H428,IF(I428="Biaya Operasional",H428,IF(I428="Biaya Insentif Fasilitas",H428,"")))</f>
        <v/>
      </c>
      <c r="R428" t="str">
        <f>IF(I428="Dana Bantuan Pemerintah",G428,"")</f>
        <v/>
      </c>
      <c r="S428" t="str">
        <f>IF(I428="Dana Bahan Baku","Bahan Baku",IF(I428="Biaya Bahan Baku","Bahan Baku",IF(I428="Dana Operasional","Operasional",IF(I428="Biaya Operasional","Operasional",""))))</f>
        <v/>
      </c>
      <c r="T428" t="str">
        <f>IF(I428="Dana Insentif Fasilitas","Insentif Fasilitas",IF(I428="Biaya Insentif Fasilitas","Insentif Fasilitas",""))</f>
        <v/>
      </c>
      <c r="U428" t="str">
        <f>IF(S428="",T428,S428)</f>
        <v/>
      </c>
      <c r="V428" t="str">
        <f>IF(I428="Biaya Bahan Baku","Belanja",IF(I428="Biaya Operasional","Belanja",IF(I428="Biaya Insentif Fasilitas","Belanja","")))</f>
        <v/>
      </c>
      <c r="W428">
        <f>ROW()</f>
        <v>428</v>
      </c>
    </row>
    <row r="429">
      <c r="A429">
        <f>ROW()</f>
        <v>429</v>
      </c>
      <c r="K429">
        <f>IF(I429="",0,I429)</f>
        <v>0</v>
      </c>
      <c r="L429">
        <f>IF(H429=0,0,H429)</f>
        <v>0</v>
      </c>
      <c r="M429">
        <f>IF(G429=0,0,G429)</f>
        <v>0</v>
      </c>
      <c r="N429" t="str">
        <f>IF(J429="","",J429)</f>
        <v/>
      </c>
      <c r="O429">
        <f>IF(G429=0,0,G429)</f>
        <v>0</v>
      </c>
      <c r="P429">
        <f>IF(H429=0,0,H429)</f>
        <v>0</v>
      </c>
      <c r="Q429" t="str">
        <f>IF(I429="Biaya Bahan Baku",H429,IF(I429="Biaya Operasional",H429,IF(I429="Biaya Insentif Fasilitas",H429,"")))</f>
        <v/>
      </c>
      <c r="R429" t="str">
        <f>IF(I429="Dana Bantuan Pemerintah",G429,"")</f>
        <v/>
      </c>
      <c r="S429" t="str">
        <f>IF(I429="Dana Bahan Baku","Bahan Baku",IF(I429="Biaya Bahan Baku","Bahan Baku",IF(I429="Dana Operasional","Operasional",IF(I429="Biaya Operasional","Operasional",""))))</f>
        <v/>
      </c>
      <c r="T429" t="str">
        <f>IF(I429="Dana Insentif Fasilitas","Insentif Fasilitas",IF(I429="Biaya Insentif Fasilitas","Insentif Fasilitas",""))</f>
        <v/>
      </c>
      <c r="U429" t="str">
        <f>IF(S429="",T429,S429)</f>
        <v/>
      </c>
      <c r="V429" t="str">
        <f>IF(I429="Biaya Bahan Baku","Belanja",IF(I429="Biaya Operasional","Belanja",IF(I429="Biaya Insentif Fasilitas","Belanja","")))</f>
        <v/>
      </c>
      <c r="W429">
        <f>ROW()</f>
        <v>429</v>
      </c>
    </row>
    <row r="430">
      <c r="A430">
        <f>ROW()</f>
        <v>430</v>
      </c>
      <c r="K430">
        <f>IF(I430="",0,I430)</f>
        <v>0</v>
      </c>
      <c r="L430">
        <f>IF(H430=0,0,H430)</f>
        <v>0</v>
      </c>
      <c r="M430">
        <f>IF(G430=0,0,G430)</f>
        <v>0</v>
      </c>
      <c r="N430" t="str">
        <f>IF(J430="","",J430)</f>
        <v/>
      </c>
      <c r="O430">
        <f>IF(G430=0,0,G430)</f>
        <v>0</v>
      </c>
      <c r="P430">
        <f>IF(H430=0,0,H430)</f>
        <v>0</v>
      </c>
      <c r="Q430" t="str">
        <f>IF(I430="Biaya Bahan Baku",H430,IF(I430="Biaya Operasional",H430,IF(I430="Biaya Insentif Fasilitas",H430,"")))</f>
        <v/>
      </c>
      <c r="R430" t="str">
        <f>IF(I430="Dana Bantuan Pemerintah",G430,"")</f>
        <v/>
      </c>
      <c r="S430" t="str">
        <f>IF(I430="Dana Bahan Baku","Bahan Baku",IF(I430="Biaya Bahan Baku","Bahan Baku",IF(I430="Dana Operasional","Operasional",IF(I430="Biaya Operasional","Operasional",""))))</f>
        <v/>
      </c>
      <c r="T430" t="str">
        <f>IF(I430="Dana Insentif Fasilitas","Insentif Fasilitas",IF(I430="Biaya Insentif Fasilitas","Insentif Fasilitas",""))</f>
        <v/>
      </c>
      <c r="U430" t="str">
        <f>IF(S430="",T430,S430)</f>
        <v/>
      </c>
      <c r="V430" t="str">
        <f>IF(I430="Biaya Bahan Baku","Belanja",IF(I430="Biaya Operasional","Belanja",IF(I430="Biaya Insentif Fasilitas","Belanja","")))</f>
        <v/>
      </c>
      <c r="W430">
        <f>ROW()</f>
        <v>430</v>
      </c>
    </row>
    <row r="431">
      <c r="A431">
        <f>ROW()</f>
        <v>431</v>
      </c>
      <c r="K431">
        <f>IF(I431="",0,I431)</f>
        <v>0</v>
      </c>
      <c r="L431">
        <f>IF(H431=0,0,H431)</f>
        <v>0</v>
      </c>
      <c r="M431">
        <f>IF(G431=0,0,G431)</f>
        <v>0</v>
      </c>
      <c r="N431" t="str">
        <f>IF(J431="","",J431)</f>
        <v/>
      </c>
      <c r="O431">
        <f>IF(G431=0,0,G431)</f>
        <v>0</v>
      </c>
      <c r="P431">
        <f>IF(H431=0,0,H431)</f>
        <v>0</v>
      </c>
      <c r="Q431" t="str">
        <f>IF(I431="Biaya Bahan Baku",H431,IF(I431="Biaya Operasional",H431,IF(I431="Biaya Insentif Fasilitas",H431,"")))</f>
        <v/>
      </c>
      <c r="R431" t="str">
        <f>IF(I431="Dana Bantuan Pemerintah",G431,"")</f>
        <v/>
      </c>
      <c r="S431" t="str">
        <f>IF(I431="Dana Bahan Baku","Bahan Baku",IF(I431="Biaya Bahan Baku","Bahan Baku",IF(I431="Dana Operasional","Operasional",IF(I431="Biaya Operasional","Operasional",""))))</f>
        <v/>
      </c>
      <c r="T431" t="str">
        <f>IF(I431="Dana Insentif Fasilitas","Insentif Fasilitas",IF(I431="Biaya Insentif Fasilitas","Insentif Fasilitas",""))</f>
        <v/>
      </c>
      <c r="U431" t="str">
        <f>IF(S431="",T431,S431)</f>
        <v/>
      </c>
      <c r="V431" t="str">
        <f>IF(I431="Biaya Bahan Baku","Belanja",IF(I431="Biaya Operasional","Belanja",IF(I431="Biaya Insentif Fasilitas","Belanja","")))</f>
        <v/>
      </c>
      <c r="W431">
        <f>ROW()</f>
        <v>431</v>
      </c>
    </row>
    <row r="432">
      <c r="A432">
        <f>ROW()</f>
        <v>432</v>
      </c>
      <c r="K432">
        <f>IF(I432="",0,I432)</f>
        <v>0</v>
      </c>
      <c r="L432">
        <f>IF(H432=0,0,H432)</f>
        <v>0</v>
      </c>
      <c r="M432">
        <f>IF(G432=0,0,G432)</f>
        <v>0</v>
      </c>
      <c r="N432" t="str">
        <f>IF(J432="","",J432)</f>
        <v/>
      </c>
      <c r="O432">
        <f>IF(G432=0,0,G432)</f>
        <v>0</v>
      </c>
      <c r="P432">
        <f>IF(H432=0,0,H432)</f>
        <v>0</v>
      </c>
      <c r="Q432" t="str">
        <f>IF(I432="Biaya Bahan Baku",H432,IF(I432="Biaya Operasional",H432,IF(I432="Biaya Insentif Fasilitas",H432,"")))</f>
        <v/>
      </c>
      <c r="R432" t="str">
        <f>IF(I432="Dana Bantuan Pemerintah",G432,"")</f>
        <v/>
      </c>
      <c r="S432" t="str">
        <f>IF(I432="Dana Bahan Baku","Bahan Baku",IF(I432="Biaya Bahan Baku","Bahan Baku",IF(I432="Dana Operasional","Operasional",IF(I432="Biaya Operasional","Operasional",""))))</f>
        <v/>
      </c>
      <c r="T432" t="str">
        <f>IF(I432="Dana Insentif Fasilitas","Insentif Fasilitas",IF(I432="Biaya Insentif Fasilitas","Insentif Fasilitas",""))</f>
        <v/>
      </c>
      <c r="U432" t="str">
        <f>IF(S432="",T432,S432)</f>
        <v/>
      </c>
      <c r="V432" t="str">
        <f>IF(I432="Biaya Bahan Baku","Belanja",IF(I432="Biaya Operasional","Belanja",IF(I432="Biaya Insentif Fasilitas","Belanja","")))</f>
        <v/>
      </c>
      <c r="W432">
        <f>ROW()</f>
        <v>432</v>
      </c>
    </row>
    <row r="433">
      <c r="A433">
        <f>ROW()</f>
        <v>433</v>
      </c>
      <c r="K433">
        <f>IF(I433="",0,I433)</f>
        <v>0</v>
      </c>
      <c r="L433">
        <f>IF(H433=0,0,H433)</f>
        <v>0</v>
      </c>
      <c r="M433">
        <f>IF(G433=0,0,G433)</f>
        <v>0</v>
      </c>
      <c r="N433" t="str">
        <f>IF(J433="","",J433)</f>
        <v/>
      </c>
      <c r="O433">
        <f>IF(G433=0,0,G433)</f>
        <v>0</v>
      </c>
      <c r="P433">
        <f>IF(H433=0,0,H433)</f>
        <v>0</v>
      </c>
      <c r="Q433" t="str">
        <f>IF(I433="Biaya Bahan Baku",H433,IF(I433="Biaya Operasional",H433,IF(I433="Biaya Insentif Fasilitas",H433,"")))</f>
        <v/>
      </c>
      <c r="R433" t="str">
        <f>IF(I433="Dana Bantuan Pemerintah",G433,"")</f>
        <v/>
      </c>
      <c r="S433" t="str">
        <f>IF(I433="Dana Bahan Baku","Bahan Baku",IF(I433="Biaya Bahan Baku","Bahan Baku",IF(I433="Dana Operasional","Operasional",IF(I433="Biaya Operasional","Operasional",""))))</f>
        <v/>
      </c>
      <c r="T433" t="str">
        <f>IF(I433="Dana Insentif Fasilitas","Insentif Fasilitas",IF(I433="Biaya Insentif Fasilitas","Insentif Fasilitas",""))</f>
        <v/>
      </c>
      <c r="U433" t="str">
        <f>IF(S433="",T433,S433)</f>
        <v/>
      </c>
      <c r="V433" t="str">
        <f>IF(I433="Biaya Bahan Baku","Belanja",IF(I433="Biaya Operasional","Belanja",IF(I433="Biaya Insentif Fasilitas","Belanja","")))</f>
        <v/>
      </c>
      <c r="W433">
        <f>ROW()</f>
        <v>433</v>
      </c>
    </row>
    <row r="434">
      <c r="A434">
        <f>ROW()</f>
        <v>434</v>
      </c>
      <c r="K434">
        <f>IF(I434="",0,I434)</f>
        <v>0</v>
      </c>
      <c r="L434">
        <f>IF(H434=0,0,H434)</f>
        <v>0</v>
      </c>
      <c r="M434">
        <f>IF(G434=0,0,G434)</f>
        <v>0</v>
      </c>
      <c r="N434" t="str">
        <f>IF(J434="","",J434)</f>
        <v/>
      </c>
      <c r="O434">
        <f>IF(G434=0,0,G434)</f>
        <v>0</v>
      </c>
      <c r="P434">
        <f>IF(H434=0,0,H434)</f>
        <v>0</v>
      </c>
      <c r="Q434" t="str">
        <f>IF(I434="Biaya Bahan Baku",H434,IF(I434="Biaya Operasional",H434,IF(I434="Biaya Insentif Fasilitas",H434,"")))</f>
        <v/>
      </c>
      <c r="R434" t="str">
        <f>IF(I434="Dana Bantuan Pemerintah",G434,"")</f>
        <v/>
      </c>
      <c r="S434" t="str">
        <f>IF(I434="Dana Bahan Baku","Bahan Baku",IF(I434="Biaya Bahan Baku","Bahan Baku",IF(I434="Dana Operasional","Operasional",IF(I434="Biaya Operasional","Operasional",""))))</f>
        <v/>
      </c>
      <c r="T434" t="str">
        <f>IF(I434="Dana Insentif Fasilitas","Insentif Fasilitas",IF(I434="Biaya Insentif Fasilitas","Insentif Fasilitas",""))</f>
        <v/>
      </c>
      <c r="U434" t="str">
        <f>IF(S434="",T434,S434)</f>
        <v/>
      </c>
      <c r="V434" t="str">
        <f>IF(I434="Biaya Bahan Baku","Belanja",IF(I434="Biaya Operasional","Belanja",IF(I434="Biaya Insentif Fasilitas","Belanja","")))</f>
        <v/>
      </c>
      <c r="W434">
        <f>ROW()</f>
        <v>434</v>
      </c>
    </row>
    <row r="435">
      <c r="A435">
        <f>ROW()</f>
        <v>435</v>
      </c>
      <c r="K435">
        <f>IF(I435="",0,I435)</f>
        <v>0</v>
      </c>
      <c r="L435">
        <f>IF(H435=0,0,H435)</f>
        <v>0</v>
      </c>
      <c r="M435">
        <f>IF(G435=0,0,G435)</f>
        <v>0</v>
      </c>
      <c r="N435" t="str">
        <f>IF(J435="","",J435)</f>
        <v/>
      </c>
      <c r="O435">
        <f>IF(G435=0,0,G435)</f>
        <v>0</v>
      </c>
      <c r="P435">
        <f>IF(H435=0,0,H435)</f>
        <v>0</v>
      </c>
      <c r="Q435" t="str">
        <f>IF(I435="Biaya Bahan Baku",H435,IF(I435="Biaya Operasional",H435,IF(I435="Biaya Insentif Fasilitas",H435,"")))</f>
        <v/>
      </c>
      <c r="R435" t="str">
        <f>IF(I435="Dana Bantuan Pemerintah",G435,"")</f>
        <v/>
      </c>
      <c r="S435" t="str">
        <f>IF(I435="Dana Bahan Baku","Bahan Baku",IF(I435="Biaya Bahan Baku","Bahan Baku",IF(I435="Dana Operasional","Operasional",IF(I435="Biaya Operasional","Operasional",""))))</f>
        <v/>
      </c>
      <c r="T435" t="str">
        <f>IF(I435="Dana Insentif Fasilitas","Insentif Fasilitas",IF(I435="Biaya Insentif Fasilitas","Insentif Fasilitas",""))</f>
        <v/>
      </c>
      <c r="U435" t="str">
        <f>IF(S435="",T435,S435)</f>
        <v/>
      </c>
      <c r="V435" t="str">
        <f>IF(I435="Biaya Bahan Baku","Belanja",IF(I435="Biaya Operasional","Belanja",IF(I435="Biaya Insentif Fasilitas","Belanja","")))</f>
        <v/>
      </c>
      <c r="W435">
        <f>ROW()</f>
        <v>435</v>
      </c>
    </row>
    <row r="436">
      <c r="A436">
        <f>ROW()</f>
        <v>436</v>
      </c>
      <c r="K436">
        <f>IF(I436="",0,I436)</f>
        <v>0</v>
      </c>
      <c r="L436">
        <f>IF(H436=0,0,H436)</f>
        <v>0</v>
      </c>
      <c r="M436">
        <f>IF(G436=0,0,G436)</f>
        <v>0</v>
      </c>
      <c r="N436" t="str">
        <f>IF(J436="","",J436)</f>
        <v/>
      </c>
      <c r="O436">
        <f>IF(G436=0,0,G436)</f>
        <v>0</v>
      </c>
      <c r="P436">
        <f>IF(H436=0,0,H436)</f>
        <v>0</v>
      </c>
      <c r="Q436" t="str">
        <f>IF(I436="Biaya Bahan Baku",H436,IF(I436="Biaya Operasional",H436,IF(I436="Biaya Insentif Fasilitas",H436,"")))</f>
        <v/>
      </c>
      <c r="R436" t="str">
        <f>IF(I436="Dana Bantuan Pemerintah",G436,"")</f>
        <v/>
      </c>
      <c r="S436" t="str">
        <f>IF(I436="Dana Bahan Baku","Bahan Baku",IF(I436="Biaya Bahan Baku","Bahan Baku",IF(I436="Dana Operasional","Operasional",IF(I436="Biaya Operasional","Operasional",""))))</f>
        <v/>
      </c>
      <c r="T436" t="str">
        <f>IF(I436="Dana Insentif Fasilitas","Insentif Fasilitas",IF(I436="Biaya Insentif Fasilitas","Insentif Fasilitas",""))</f>
        <v/>
      </c>
      <c r="U436" t="str">
        <f>IF(S436="",T436,S436)</f>
        <v/>
      </c>
      <c r="V436" t="str">
        <f>IF(I436="Biaya Bahan Baku","Belanja",IF(I436="Biaya Operasional","Belanja",IF(I436="Biaya Insentif Fasilitas","Belanja","")))</f>
        <v/>
      </c>
      <c r="W436">
        <f>ROW()</f>
        <v>436</v>
      </c>
    </row>
    <row r="437">
      <c r="A437">
        <f>ROW()</f>
        <v>437</v>
      </c>
      <c r="K437">
        <f>IF(I437="",0,I437)</f>
        <v>0</v>
      </c>
      <c r="L437">
        <f>IF(H437=0,0,H437)</f>
        <v>0</v>
      </c>
      <c r="M437">
        <f>IF(G437=0,0,G437)</f>
        <v>0</v>
      </c>
      <c r="N437" t="str">
        <f>IF(J437="","",J437)</f>
        <v/>
      </c>
      <c r="O437">
        <f>IF(G437=0,0,G437)</f>
        <v>0</v>
      </c>
      <c r="P437">
        <f>IF(H437=0,0,H437)</f>
        <v>0</v>
      </c>
      <c r="Q437" t="str">
        <f>IF(I437="Biaya Bahan Baku",H437,IF(I437="Biaya Operasional",H437,IF(I437="Biaya Insentif Fasilitas",H437,"")))</f>
        <v/>
      </c>
      <c r="R437" t="str">
        <f>IF(I437="Dana Bantuan Pemerintah",G437,"")</f>
        <v/>
      </c>
      <c r="S437" t="str">
        <f>IF(I437="Dana Bahan Baku","Bahan Baku",IF(I437="Biaya Bahan Baku","Bahan Baku",IF(I437="Dana Operasional","Operasional",IF(I437="Biaya Operasional","Operasional",""))))</f>
        <v/>
      </c>
      <c r="T437" t="str">
        <f>IF(I437="Dana Insentif Fasilitas","Insentif Fasilitas",IF(I437="Biaya Insentif Fasilitas","Insentif Fasilitas",""))</f>
        <v/>
      </c>
      <c r="U437" t="str">
        <f>IF(S437="",T437,S437)</f>
        <v/>
      </c>
      <c r="V437" t="str">
        <f>IF(I437="Biaya Bahan Baku","Belanja",IF(I437="Biaya Operasional","Belanja",IF(I437="Biaya Insentif Fasilitas","Belanja","")))</f>
        <v/>
      </c>
      <c r="W437">
        <f>ROW()</f>
        <v>437</v>
      </c>
    </row>
    <row r="438">
      <c r="A438">
        <f>ROW()</f>
        <v>438</v>
      </c>
      <c r="K438">
        <f>IF(I438="",0,I438)</f>
        <v>0</v>
      </c>
      <c r="L438">
        <f>IF(H438=0,0,H438)</f>
        <v>0</v>
      </c>
      <c r="M438">
        <f>IF(G438=0,0,G438)</f>
        <v>0</v>
      </c>
      <c r="N438" t="str">
        <f>IF(J438="","",J438)</f>
        <v/>
      </c>
      <c r="O438">
        <f>IF(G438=0,0,G438)</f>
        <v>0</v>
      </c>
      <c r="P438">
        <f>IF(H438=0,0,H438)</f>
        <v>0</v>
      </c>
      <c r="Q438" t="str">
        <f>IF(I438="Biaya Bahan Baku",H438,IF(I438="Biaya Operasional",H438,IF(I438="Biaya Insentif Fasilitas",H438,"")))</f>
        <v/>
      </c>
      <c r="R438" t="str">
        <f>IF(I438="Dana Bantuan Pemerintah",G438,"")</f>
        <v/>
      </c>
      <c r="S438" t="str">
        <f>IF(I438="Dana Bahan Baku","Bahan Baku",IF(I438="Biaya Bahan Baku","Bahan Baku",IF(I438="Dana Operasional","Operasional",IF(I438="Biaya Operasional","Operasional",""))))</f>
        <v/>
      </c>
      <c r="T438" t="str">
        <f>IF(I438="Dana Insentif Fasilitas","Insentif Fasilitas",IF(I438="Biaya Insentif Fasilitas","Insentif Fasilitas",""))</f>
        <v/>
      </c>
      <c r="U438" t="str">
        <f>IF(S438="",T438,S438)</f>
        <v/>
      </c>
      <c r="V438" t="str">
        <f>IF(I438="Biaya Bahan Baku","Belanja",IF(I438="Biaya Operasional","Belanja",IF(I438="Biaya Insentif Fasilitas","Belanja","")))</f>
        <v/>
      </c>
      <c r="W438">
        <f>ROW()</f>
        <v>438</v>
      </c>
    </row>
    <row r="439">
      <c r="A439">
        <f>ROW()</f>
        <v>439</v>
      </c>
      <c r="K439">
        <f>IF(I439="",0,I439)</f>
        <v>0</v>
      </c>
      <c r="L439">
        <f>IF(H439=0,0,H439)</f>
        <v>0</v>
      </c>
      <c r="M439">
        <f>IF(G439=0,0,G439)</f>
        <v>0</v>
      </c>
      <c r="N439" t="str">
        <f>IF(J439="","",J439)</f>
        <v/>
      </c>
      <c r="O439">
        <f>IF(G439=0,0,G439)</f>
        <v>0</v>
      </c>
      <c r="P439">
        <f>IF(H439=0,0,H439)</f>
        <v>0</v>
      </c>
      <c r="Q439" t="str">
        <f>IF(I439="Biaya Bahan Baku",H439,IF(I439="Biaya Operasional",H439,IF(I439="Biaya Insentif Fasilitas",H439,"")))</f>
        <v/>
      </c>
      <c r="R439" t="str">
        <f>IF(I439="Dana Bantuan Pemerintah",G439,"")</f>
        <v/>
      </c>
      <c r="S439" t="str">
        <f>IF(I439="Dana Bahan Baku","Bahan Baku",IF(I439="Biaya Bahan Baku","Bahan Baku",IF(I439="Dana Operasional","Operasional",IF(I439="Biaya Operasional","Operasional",""))))</f>
        <v/>
      </c>
      <c r="T439" t="str">
        <f>IF(I439="Dana Insentif Fasilitas","Insentif Fasilitas",IF(I439="Biaya Insentif Fasilitas","Insentif Fasilitas",""))</f>
        <v/>
      </c>
      <c r="U439" t="str">
        <f>IF(S439="",T439,S439)</f>
        <v/>
      </c>
      <c r="V439" t="str">
        <f>IF(I439="Biaya Bahan Baku","Belanja",IF(I439="Biaya Operasional","Belanja",IF(I439="Biaya Insentif Fasilitas","Belanja","")))</f>
        <v/>
      </c>
      <c r="W439">
        <f>ROW()</f>
        <v>439</v>
      </c>
    </row>
    <row r="440">
      <c r="A440">
        <f>ROW()</f>
        <v>440</v>
      </c>
      <c r="K440">
        <f>IF(I440="",0,I440)</f>
        <v>0</v>
      </c>
      <c r="L440">
        <f>IF(H440=0,0,H440)</f>
        <v>0</v>
      </c>
      <c r="M440">
        <f>IF(G440=0,0,G440)</f>
        <v>0</v>
      </c>
      <c r="N440" t="str">
        <f>IF(J440="","",J440)</f>
        <v/>
      </c>
      <c r="O440">
        <f>IF(G440=0,0,G440)</f>
        <v>0</v>
      </c>
      <c r="P440">
        <f>IF(H440=0,0,H440)</f>
        <v>0</v>
      </c>
      <c r="Q440" t="str">
        <f>IF(I440="Biaya Bahan Baku",H440,IF(I440="Biaya Operasional",H440,IF(I440="Biaya Insentif Fasilitas",H440,"")))</f>
        <v/>
      </c>
      <c r="R440" t="str">
        <f>IF(I440="Dana Bantuan Pemerintah",G440,"")</f>
        <v/>
      </c>
      <c r="S440" t="str">
        <f>IF(I440="Dana Bahan Baku","Bahan Baku",IF(I440="Biaya Bahan Baku","Bahan Baku",IF(I440="Dana Operasional","Operasional",IF(I440="Biaya Operasional","Operasional",""))))</f>
        <v/>
      </c>
      <c r="T440" t="str">
        <f>IF(I440="Dana Insentif Fasilitas","Insentif Fasilitas",IF(I440="Biaya Insentif Fasilitas","Insentif Fasilitas",""))</f>
        <v/>
      </c>
      <c r="U440" t="str">
        <f>IF(S440="",T440,S440)</f>
        <v/>
      </c>
      <c r="V440" t="str">
        <f>IF(I440="Biaya Bahan Baku","Belanja",IF(I440="Biaya Operasional","Belanja",IF(I440="Biaya Insentif Fasilitas","Belanja","")))</f>
        <v/>
      </c>
      <c r="W440">
        <f>ROW()</f>
        <v>440</v>
      </c>
    </row>
    <row r="441">
      <c r="A441">
        <f>ROW()</f>
        <v>441</v>
      </c>
      <c r="K441">
        <f>IF(I441="",0,I441)</f>
        <v>0</v>
      </c>
      <c r="L441">
        <f>IF(H441=0,0,H441)</f>
        <v>0</v>
      </c>
      <c r="M441">
        <f>IF(G441=0,0,G441)</f>
        <v>0</v>
      </c>
      <c r="N441" t="str">
        <f>IF(J441="","",J441)</f>
        <v/>
      </c>
      <c r="O441">
        <f>IF(G441=0,0,G441)</f>
        <v>0</v>
      </c>
      <c r="P441">
        <f>IF(H441=0,0,H441)</f>
        <v>0</v>
      </c>
      <c r="Q441" t="str">
        <f>IF(I441="Biaya Bahan Baku",H441,IF(I441="Biaya Operasional",H441,IF(I441="Biaya Insentif Fasilitas",H441,"")))</f>
        <v/>
      </c>
      <c r="R441" t="str">
        <f>IF(I441="Dana Bantuan Pemerintah",G441,"")</f>
        <v/>
      </c>
      <c r="S441" t="str">
        <f>IF(I441="Dana Bahan Baku","Bahan Baku",IF(I441="Biaya Bahan Baku","Bahan Baku",IF(I441="Dana Operasional","Operasional",IF(I441="Biaya Operasional","Operasional",""))))</f>
        <v/>
      </c>
      <c r="T441" t="str">
        <f>IF(I441="Dana Insentif Fasilitas","Insentif Fasilitas",IF(I441="Biaya Insentif Fasilitas","Insentif Fasilitas",""))</f>
        <v/>
      </c>
      <c r="U441" t="str">
        <f>IF(S441="",T441,S441)</f>
        <v/>
      </c>
      <c r="V441" t="str">
        <f>IF(I441="Biaya Bahan Baku","Belanja",IF(I441="Biaya Operasional","Belanja",IF(I441="Biaya Insentif Fasilitas","Belanja","")))</f>
        <v/>
      </c>
      <c r="W441">
        <f>ROW()</f>
        <v>441</v>
      </c>
    </row>
    <row r="442">
      <c r="A442">
        <f>ROW()</f>
        <v>442</v>
      </c>
      <c r="K442">
        <f>IF(I442="",0,I442)</f>
        <v>0</v>
      </c>
      <c r="L442">
        <f>IF(H442=0,0,H442)</f>
        <v>0</v>
      </c>
      <c r="M442">
        <f>IF(G442=0,0,G442)</f>
        <v>0</v>
      </c>
      <c r="N442" t="str">
        <f>IF(J442="","",J442)</f>
        <v/>
      </c>
      <c r="O442">
        <f>IF(G442=0,0,G442)</f>
        <v>0</v>
      </c>
      <c r="P442">
        <f>IF(H442=0,0,H442)</f>
        <v>0</v>
      </c>
      <c r="Q442" t="str">
        <f>IF(I442="Biaya Bahan Baku",H442,IF(I442="Biaya Operasional",H442,IF(I442="Biaya Insentif Fasilitas",H442,"")))</f>
        <v/>
      </c>
      <c r="R442" t="str">
        <f>IF(I442="Dana Bantuan Pemerintah",G442,"")</f>
        <v/>
      </c>
      <c r="S442" t="str">
        <f>IF(I442="Dana Bahan Baku","Bahan Baku",IF(I442="Biaya Bahan Baku","Bahan Baku",IF(I442="Dana Operasional","Operasional",IF(I442="Biaya Operasional","Operasional",""))))</f>
        <v/>
      </c>
      <c r="T442" t="str">
        <f>IF(I442="Dana Insentif Fasilitas","Insentif Fasilitas",IF(I442="Biaya Insentif Fasilitas","Insentif Fasilitas",""))</f>
        <v/>
      </c>
      <c r="U442" t="str">
        <f>IF(S442="",T442,S442)</f>
        <v/>
      </c>
      <c r="V442" t="str">
        <f>IF(I442="Biaya Bahan Baku","Belanja",IF(I442="Biaya Operasional","Belanja",IF(I442="Biaya Insentif Fasilitas","Belanja","")))</f>
        <v/>
      </c>
      <c r="W442">
        <f>ROW()</f>
        <v>442</v>
      </c>
    </row>
    <row r="443">
      <c r="A443">
        <f>ROW()</f>
        <v>443</v>
      </c>
      <c r="K443">
        <f>IF(I443="",0,I443)</f>
        <v>0</v>
      </c>
      <c r="L443">
        <f>IF(H443=0,0,H443)</f>
        <v>0</v>
      </c>
      <c r="M443">
        <f>IF(G443=0,0,G443)</f>
        <v>0</v>
      </c>
      <c r="N443" t="str">
        <f>IF(J443="","",J443)</f>
        <v/>
      </c>
      <c r="O443">
        <f>IF(G443=0,0,G443)</f>
        <v>0</v>
      </c>
      <c r="P443">
        <f>IF(H443=0,0,H443)</f>
        <v>0</v>
      </c>
      <c r="Q443" t="str">
        <f>IF(I443="Biaya Bahan Baku",H443,IF(I443="Biaya Operasional",H443,IF(I443="Biaya Insentif Fasilitas",H443,"")))</f>
        <v/>
      </c>
      <c r="R443" t="str">
        <f>IF(I443="Dana Bantuan Pemerintah",G443,"")</f>
        <v/>
      </c>
      <c r="S443" t="str">
        <f>IF(I443="Dana Bahan Baku","Bahan Baku",IF(I443="Biaya Bahan Baku","Bahan Baku",IF(I443="Dana Operasional","Operasional",IF(I443="Biaya Operasional","Operasional",""))))</f>
        <v/>
      </c>
      <c r="T443" t="str">
        <f>IF(I443="Dana Insentif Fasilitas","Insentif Fasilitas",IF(I443="Biaya Insentif Fasilitas","Insentif Fasilitas",""))</f>
        <v/>
      </c>
      <c r="U443" t="str">
        <f>IF(S443="",T443,S443)</f>
        <v/>
      </c>
      <c r="V443" t="str">
        <f>IF(I443="Biaya Bahan Baku","Belanja",IF(I443="Biaya Operasional","Belanja",IF(I443="Biaya Insentif Fasilitas","Belanja","")))</f>
        <v/>
      </c>
      <c r="W443">
        <f>ROW()</f>
        <v>443</v>
      </c>
    </row>
    <row r="444">
      <c r="A444">
        <f>ROW()</f>
        <v>444</v>
      </c>
      <c r="K444">
        <f>IF(I444="",0,I444)</f>
        <v>0</v>
      </c>
      <c r="L444">
        <f>IF(H444=0,0,H444)</f>
        <v>0</v>
      </c>
      <c r="M444">
        <f>IF(G444=0,0,G444)</f>
        <v>0</v>
      </c>
      <c r="N444" t="str">
        <f>IF(J444="","",J444)</f>
        <v/>
      </c>
      <c r="O444">
        <f>IF(G444=0,0,G444)</f>
        <v>0</v>
      </c>
      <c r="P444">
        <f>IF(H444=0,0,H444)</f>
        <v>0</v>
      </c>
      <c r="Q444" t="str">
        <f>IF(I444="Biaya Bahan Baku",H444,IF(I444="Biaya Operasional",H444,IF(I444="Biaya Insentif Fasilitas",H444,"")))</f>
        <v/>
      </c>
      <c r="R444" t="str">
        <f>IF(I444="Dana Bantuan Pemerintah",G444,"")</f>
        <v/>
      </c>
      <c r="S444" t="str">
        <f>IF(I444="Dana Bahan Baku","Bahan Baku",IF(I444="Biaya Bahan Baku","Bahan Baku",IF(I444="Dana Operasional","Operasional",IF(I444="Biaya Operasional","Operasional",""))))</f>
        <v/>
      </c>
      <c r="T444" t="str">
        <f>IF(I444="Dana Insentif Fasilitas","Insentif Fasilitas",IF(I444="Biaya Insentif Fasilitas","Insentif Fasilitas",""))</f>
        <v/>
      </c>
      <c r="U444" t="str">
        <f>IF(S444="",T444,S444)</f>
        <v/>
      </c>
      <c r="V444" t="str">
        <f>IF(I444="Biaya Bahan Baku","Belanja",IF(I444="Biaya Operasional","Belanja",IF(I444="Biaya Insentif Fasilitas","Belanja","")))</f>
        <v/>
      </c>
      <c r="W444">
        <f>ROW()</f>
        <v>444</v>
      </c>
    </row>
    <row r="445">
      <c r="A445">
        <f>ROW()</f>
        <v>445</v>
      </c>
      <c r="K445">
        <f>IF(I445="",0,I445)</f>
        <v>0</v>
      </c>
      <c r="L445">
        <f>IF(H445=0,0,H445)</f>
        <v>0</v>
      </c>
      <c r="M445">
        <f>IF(G445=0,0,G445)</f>
        <v>0</v>
      </c>
      <c r="N445" t="str">
        <f>IF(J445="","",J445)</f>
        <v/>
      </c>
      <c r="O445">
        <f>IF(G445=0,0,G445)</f>
        <v>0</v>
      </c>
      <c r="P445">
        <f>IF(H445=0,0,H445)</f>
        <v>0</v>
      </c>
      <c r="Q445" t="str">
        <f>IF(I445="Biaya Bahan Baku",H445,IF(I445="Biaya Operasional",H445,IF(I445="Biaya Insentif Fasilitas",H445,"")))</f>
        <v/>
      </c>
      <c r="R445" t="str">
        <f>IF(I445="Dana Bantuan Pemerintah",G445,"")</f>
        <v/>
      </c>
      <c r="S445" t="str">
        <f>IF(I445="Dana Bahan Baku","Bahan Baku",IF(I445="Biaya Bahan Baku","Bahan Baku",IF(I445="Dana Operasional","Operasional",IF(I445="Biaya Operasional","Operasional",""))))</f>
        <v/>
      </c>
      <c r="T445" t="str">
        <f>IF(I445="Dana Insentif Fasilitas","Insentif Fasilitas",IF(I445="Biaya Insentif Fasilitas","Insentif Fasilitas",""))</f>
        <v/>
      </c>
      <c r="U445" t="str">
        <f>IF(S445="",T445,S445)</f>
        <v/>
      </c>
      <c r="V445" t="str">
        <f>IF(I445="Biaya Bahan Baku","Belanja",IF(I445="Biaya Operasional","Belanja",IF(I445="Biaya Insentif Fasilitas","Belanja","")))</f>
        <v/>
      </c>
      <c r="W445">
        <f>ROW()</f>
        <v>445</v>
      </c>
    </row>
    <row r="446">
      <c r="A446">
        <f>ROW()</f>
        <v>446</v>
      </c>
      <c r="K446">
        <f>IF(I446="",0,I446)</f>
        <v>0</v>
      </c>
      <c r="L446">
        <f>IF(H446=0,0,H446)</f>
        <v>0</v>
      </c>
      <c r="M446">
        <f>IF(G446=0,0,G446)</f>
        <v>0</v>
      </c>
      <c r="N446" t="str">
        <f>IF(J446="","",J446)</f>
        <v/>
      </c>
      <c r="O446">
        <f>IF(G446=0,0,G446)</f>
        <v>0</v>
      </c>
      <c r="P446">
        <f>IF(H446=0,0,H446)</f>
        <v>0</v>
      </c>
      <c r="Q446" t="str">
        <f>IF(I446="Biaya Bahan Baku",H446,IF(I446="Biaya Operasional",H446,IF(I446="Biaya Insentif Fasilitas",H446,"")))</f>
        <v/>
      </c>
      <c r="R446" t="str">
        <f>IF(I446="Dana Bantuan Pemerintah",G446,"")</f>
        <v/>
      </c>
      <c r="S446" t="str">
        <f>IF(I446="Dana Bahan Baku","Bahan Baku",IF(I446="Biaya Bahan Baku","Bahan Baku",IF(I446="Dana Operasional","Operasional",IF(I446="Biaya Operasional","Operasional",""))))</f>
        <v/>
      </c>
      <c r="T446" t="str">
        <f>IF(I446="Dana Insentif Fasilitas","Insentif Fasilitas",IF(I446="Biaya Insentif Fasilitas","Insentif Fasilitas",""))</f>
        <v/>
      </c>
      <c r="U446" t="str">
        <f>IF(S446="",T446,S446)</f>
        <v/>
      </c>
      <c r="V446" t="str">
        <f>IF(I446="Biaya Bahan Baku","Belanja",IF(I446="Biaya Operasional","Belanja",IF(I446="Biaya Insentif Fasilitas","Belanja","")))</f>
        <v/>
      </c>
      <c r="W446">
        <f>ROW()</f>
        <v>446</v>
      </c>
    </row>
    <row r="447">
      <c r="A447">
        <f>ROW()</f>
        <v>447</v>
      </c>
      <c r="K447">
        <f>IF(I447="",0,I447)</f>
        <v>0</v>
      </c>
      <c r="L447">
        <f>IF(H447=0,0,H447)</f>
        <v>0</v>
      </c>
      <c r="M447">
        <f>IF(G447=0,0,G447)</f>
        <v>0</v>
      </c>
      <c r="N447" t="str">
        <f>IF(J447="","",J447)</f>
        <v/>
      </c>
      <c r="O447">
        <f>IF(G447=0,0,G447)</f>
        <v>0</v>
      </c>
      <c r="P447">
        <f>IF(H447=0,0,H447)</f>
        <v>0</v>
      </c>
      <c r="Q447" t="str">
        <f>IF(I447="Biaya Bahan Baku",H447,IF(I447="Biaya Operasional",H447,IF(I447="Biaya Insentif Fasilitas",H447,"")))</f>
        <v/>
      </c>
      <c r="R447" t="str">
        <f>IF(I447="Dana Bantuan Pemerintah",G447,"")</f>
        <v/>
      </c>
      <c r="S447" t="str">
        <f>IF(I447="Dana Bahan Baku","Bahan Baku",IF(I447="Biaya Bahan Baku","Bahan Baku",IF(I447="Dana Operasional","Operasional",IF(I447="Biaya Operasional","Operasional",""))))</f>
        <v/>
      </c>
      <c r="T447" t="str">
        <f>IF(I447="Dana Insentif Fasilitas","Insentif Fasilitas",IF(I447="Biaya Insentif Fasilitas","Insentif Fasilitas",""))</f>
        <v/>
      </c>
      <c r="U447" t="str">
        <f>IF(S447="",T447,S447)</f>
        <v/>
      </c>
      <c r="V447" t="str">
        <f>IF(I447="Biaya Bahan Baku","Belanja",IF(I447="Biaya Operasional","Belanja",IF(I447="Biaya Insentif Fasilitas","Belanja","")))</f>
        <v/>
      </c>
      <c r="W447">
        <f>ROW()</f>
        <v>447</v>
      </c>
    </row>
    <row r="448">
      <c r="A448">
        <f>ROW()</f>
        <v>448</v>
      </c>
      <c r="K448">
        <f>IF(I448="",0,I448)</f>
        <v>0</v>
      </c>
      <c r="L448">
        <f>IF(H448=0,0,H448)</f>
        <v>0</v>
      </c>
      <c r="M448">
        <f>IF(G448=0,0,G448)</f>
        <v>0</v>
      </c>
      <c r="N448" t="str">
        <f>IF(J448="","",J448)</f>
        <v/>
      </c>
      <c r="O448">
        <f>IF(G448=0,0,G448)</f>
        <v>0</v>
      </c>
      <c r="P448">
        <f>IF(H448=0,0,H448)</f>
        <v>0</v>
      </c>
      <c r="Q448" t="str">
        <f>IF(I448="Biaya Bahan Baku",H448,IF(I448="Biaya Operasional",H448,IF(I448="Biaya Insentif Fasilitas",H448,"")))</f>
        <v/>
      </c>
      <c r="R448" t="str">
        <f>IF(I448="Dana Bantuan Pemerintah",G448,"")</f>
        <v/>
      </c>
      <c r="S448" t="str">
        <f>IF(I448="Dana Bahan Baku","Bahan Baku",IF(I448="Biaya Bahan Baku","Bahan Baku",IF(I448="Dana Operasional","Operasional",IF(I448="Biaya Operasional","Operasional",""))))</f>
        <v/>
      </c>
      <c r="T448" t="str">
        <f>IF(I448="Dana Insentif Fasilitas","Insentif Fasilitas",IF(I448="Biaya Insentif Fasilitas","Insentif Fasilitas",""))</f>
        <v/>
      </c>
      <c r="U448" t="str">
        <f>IF(S448="",T448,S448)</f>
        <v/>
      </c>
      <c r="V448" t="str">
        <f>IF(I448="Biaya Bahan Baku","Belanja",IF(I448="Biaya Operasional","Belanja",IF(I448="Biaya Insentif Fasilitas","Belanja","")))</f>
        <v/>
      </c>
      <c r="W448">
        <f>ROW()</f>
        <v>448</v>
      </c>
    </row>
    <row r="449">
      <c r="A449">
        <f>ROW()</f>
        <v>449</v>
      </c>
      <c r="K449">
        <f>IF(I449="",0,I449)</f>
        <v>0</v>
      </c>
      <c r="L449">
        <f>IF(H449=0,0,H449)</f>
        <v>0</v>
      </c>
      <c r="M449">
        <f>IF(G449=0,0,G449)</f>
        <v>0</v>
      </c>
      <c r="N449" t="str">
        <f>IF(J449="","",J449)</f>
        <v/>
      </c>
      <c r="O449">
        <f>IF(G449=0,0,G449)</f>
        <v>0</v>
      </c>
      <c r="P449">
        <f>IF(H449=0,0,H449)</f>
        <v>0</v>
      </c>
      <c r="Q449" t="str">
        <f>IF(I449="Biaya Bahan Baku",H449,IF(I449="Biaya Operasional",H449,IF(I449="Biaya Insentif Fasilitas",H449,"")))</f>
        <v/>
      </c>
      <c r="R449" t="str">
        <f>IF(I449="Dana Bantuan Pemerintah",G449,"")</f>
        <v/>
      </c>
      <c r="S449" t="str">
        <f>IF(I449="Dana Bahan Baku","Bahan Baku",IF(I449="Biaya Bahan Baku","Bahan Baku",IF(I449="Dana Operasional","Operasional",IF(I449="Biaya Operasional","Operasional",""))))</f>
        <v/>
      </c>
      <c r="T449" t="str">
        <f>IF(I449="Dana Insentif Fasilitas","Insentif Fasilitas",IF(I449="Biaya Insentif Fasilitas","Insentif Fasilitas",""))</f>
        <v/>
      </c>
      <c r="U449" t="str">
        <f>IF(S449="",T449,S449)</f>
        <v/>
      </c>
      <c r="V449" t="str">
        <f>IF(I449="Biaya Bahan Baku","Belanja",IF(I449="Biaya Operasional","Belanja",IF(I449="Biaya Insentif Fasilitas","Belanja","")))</f>
        <v/>
      </c>
      <c r="W449">
        <f>ROW()</f>
        <v>449</v>
      </c>
    </row>
    <row r="450">
      <c r="A450">
        <f>ROW()</f>
        <v>450</v>
      </c>
      <c r="K450">
        <f>IF(I450="",0,I450)</f>
        <v>0</v>
      </c>
      <c r="L450">
        <f>IF(H450=0,0,H450)</f>
        <v>0</v>
      </c>
      <c r="M450">
        <f>IF(G450=0,0,G450)</f>
        <v>0</v>
      </c>
      <c r="N450" t="str">
        <f>IF(J450="","",J450)</f>
        <v/>
      </c>
      <c r="O450">
        <f>IF(G450=0,0,G450)</f>
        <v>0</v>
      </c>
      <c r="P450">
        <f>IF(H450=0,0,H450)</f>
        <v>0</v>
      </c>
      <c r="Q450" t="str">
        <f>IF(I450="Biaya Bahan Baku",H450,IF(I450="Biaya Operasional",H450,IF(I450="Biaya Insentif Fasilitas",H450,"")))</f>
        <v/>
      </c>
      <c r="R450" t="str">
        <f>IF(I450="Dana Bantuan Pemerintah",G450,"")</f>
        <v/>
      </c>
      <c r="S450" t="str">
        <f>IF(I450="Dana Bahan Baku","Bahan Baku",IF(I450="Biaya Bahan Baku","Bahan Baku",IF(I450="Dana Operasional","Operasional",IF(I450="Biaya Operasional","Operasional",""))))</f>
        <v/>
      </c>
      <c r="T450" t="str">
        <f>IF(I450="Dana Insentif Fasilitas","Insentif Fasilitas",IF(I450="Biaya Insentif Fasilitas","Insentif Fasilitas",""))</f>
        <v/>
      </c>
      <c r="U450" t="str">
        <f>IF(S450="",T450,S450)</f>
        <v/>
      </c>
      <c r="V450" t="str">
        <f>IF(I450="Biaya Bahan Baku","Belanja",IF(I450="Biaya Operasional","Belanja",IF(I450="Biaya Insentif Fasilitas","Belanja","")))</f>
        <v/>
      </c>
      <c r="W450">
        <f>ROW()</f>
        <v>450</v>
      </c>
    </row>
    <row r="451">
      <c r="A451">
        <f>ROW()</f>
        <v>451</v>
      </c>
      <c r="K451">
        <f>IF(I451="",0,I451)</f>
        <v>0</v>
      </c>
      <c r="L451">
        <f>IF(H451=0,0,H451)</f>
        <v>0</v>
      </c>
      <c r="M451">
        <f>IF(G451=0,0,G451)</f>
        <v>0</v>
      </c>
      <c r="N451" t="str">
        <f>IF(J451="","",J451)</f>
        <v/>
      </c>
      <c r="O451">
        <f>IF(G451=0,0,G451)</f>
        <v>0</v>
      </c>
      <c r="P451">
        <f>IF(H451=0,0,H451)</f>
        <v>0</v>
      </c>
      <c r="Q451" t="str">
        <f>IF(I451="Biaya Bahan Baku",H451,IF(I451="Biaya Operasional",H451,IF(I451="Biaya Insentif Fasilitas",H451,"")))</f>
        <v/>
      </c>
      <c r="R451" t="str">
        <f>IF(I451="Dana Bantuan Pemerintah",G451,"")</f>
        <v/>
      </c>
      <c r="S451" t="str">
        <f>IF(I451="Dana Bahan Baku","Bahan Baku",IF(I451="Biaya Bahan Baku","Bahan Baku",IF(I451="Dana Operasional","Operasional",IF(I451="Biaya Operasional","Operasional",""))))</f>
        <v/>
      </c>
      <c r="T451" t="str">
        <f>IF(I451="Dana Insentif Fasilitas","Insentif Fasilitas",IF(I451="Biaya Insentif Fasilitas","Insentif Fasilitas",""))</f>
        <v/>
      </c>
      <c r="U451" t="str">
        <f>IF(S451="",T451,S451)</f>
        <v/>
      </c>
      <c r="V451" t="str">
        <f>IF(I451="Biaya Bahan Baku","Belanja",IF(I451="Biaya Operasional","Belanja",IF(I451="Biaya Insentif Fasilitas","Belanja","")))</f>
        <v/>
      </c>
      <c r="W451">
        <f>ROW()</f>
        <v>451</v>
      </c>
    </row>
    <row r="452">
      <c r="A452">
        <f>ROW()</f>
        <v>452</v>
      </c>
      <c r="K452">
        <f>IF(I452="",0,I452)</f>
        <v>0</v>
      </c>
      <c r="L452">
        <f>IF(H452=0,0,H452)</f>
        <v>0</v>
      </c>
      <c r="M452">
        <f>IF(G452=0,0,G452)</f>
        <v>0</v>
      </c>
      <c r="N452" t="str">
        <f>IF(J452="","",J452)</f>
        <v/>
      </c>
      <c r="O452">
        <f>IF(G452=0,0,G452)</f>
        <v>0</v>
      </c>
      <c r="P452">
        <f>IF(H452=0,0,H452)</f>
        <v>0</v>
      </c>
      <c r="Q452" t="str">
        <f>IF(I452="Biaya Bahan Baku",H452,IF(I452="Biaya Operasional",H452,IF(I452="Biaya Insentif Fasilitas",H452,"")))</f>
        <v/>
      </c>
      <c r="R452" t="str">
        <f>IF(I452="Dana Bantuan Pemerintah",G452,"")</f>
        <v/>
      </c>
      <c r="S452" t="str">
        <f>IF(I452="Dana Bahan Baku","Bahan Baku",IF(I452="Biaya Bahan Baku","Bahan Baku",IF(I452="Dana Operasional","Operasional",IF(I452="Biaya Operasional","Operasional",""))))</f>
        <v/>
      </c>
      <c r="T452" t="str">
        <f>IF(I452="Dana Insentif Fasilitas","Insentif Fasilitas",IF(I452="Biaya Insentif Fasilitas","Insentif Fasilitas",""))</f>
        <v/>
      </c>
      <c r="U452" t="str">
        <f>IF(S452="",T452,S452)</f>
        <v/>
      </c>
      <c r="V452" t="str">
        <f>IF(I452="Biaya Bahan Baku","Belanja",IF(I452="Biaya Operasional","Belanja",IF(I452="Biaya Insentif Fasilitas","Belanja","")))</f>
        <v/>
      </c>
      <c r="W452">
        <f>ROW()</f>
        <v>452</v>
      </c>
    </row>
    <row r="453">
      <c r="A453">
        <f>ROW()</f>
        <v>453</v>
      </c>
      <c r="K453">
        <f>IF(I453="",0,I453)</f>
        <v>0</v>
      </c>
      <c r="L453">
        <f>IF(H453=0,0,H453)</f>
        <v>0</v>
      </c>
      <c r="M453">
        <f>IF(G453=0,0,G453)</f>
        <v>0</v>
      </c>
      <c r="N453" t="str">
        <f>IF(J453="","",J453)</f>
        <v/>
      </c>
      <c r="O453">
        <f>IF(G453=0,0,G453)</f>
        <v>0</v>
      </c>
      <c r="P453">
        <f>IF(H453=0,0,H453)</f>
        <v>0</v>
      </c>
      <c r="Q453" t="str">
        <f>IF(I453="Biaya Bahan Baku",H453,IF(I453="Biaya Operasional",H453,IF(I453="Biaya Insentif Fasilitas",H453,"")))</f>
        <v/>
      </c>
      <c r="R453" t="str">
        <f>IF(I453="Dana Bantuan Pemerintah",G453,"")</f>
        <v/>
      </c>
      <c r="S453" t="str">
        <f>IF(I453="Dana Bahan Baku","Bahan Baku",IF(I453="Biaya Bahan Baku","Bahan Baku",IF(I453="Dana Operasional","Operasional",IF(I453="Biaya Operasional","Operasional",""))))</f>
        <v/>
      </c>
      <c r="T453" t="str">
        <f>IF(I453="Dana Insentif Fasilitas","Insentif Fasilitas",IF(I453="Biaya Insentif Fasilitas","Insentif Fasilitas",""))</f>
        <v/>
      </c>
      <c r="U453" t="str">
        <f>IF(S453="",T453,S453)</f>
        <v/>
      </c>
      <c r="V453" t="str">
        <f>IF(I453="Biaya Bahan Baku","Belanja",IF(I453="Biaya Operasional","Belanja",IF(I453="Biaya Insentif Fasilitas","Belanja","")))</f>
        <v/>
      </c>
      <c r="W453">
        <f>ROW()</f>
        <v>453</v>
      </c>
    </row>
    <row r="454">
      <c r="A454">
        <f>ROW()</f>
        <v>454</v>
      </c>
      <c r="K454">
        <f>IF(I454="",0,I454)</f>
        <v>0</v>
      </c>
      <c r="L454">
        <f>IF(H454=0,0,H454)</f>
        <v>0</v>
      </c>
      <c r="M454">
        <f>IF(G454=0,0,G454)</f>
        <v>0</v>
      </c>
      <c r="N454" t="str">
        <f>IF(J454="","",J454)</f>
        <v/>
      </c>
      <c r="O454">
        <f>IF(G454=0,0,G454)</f>
        <v>0</v>
      </c>
      <c r="P454">
        <f>IF(H454=0,0,H454)</f>
        <v>0</v>
      </c>
      <c r="Q454" t="str">
        <f>IF(I454="Biaya Bahan Baku",H454,IF(I454="Biaya Operasional",H454,IF(I454="Biaya Insentif Fasilitas",H454,"")))</f>
        <v/>
      </c>
      <c r="R454" t="str">
        <f>IF(I454="Dana Bantuan Pemerintah",G454,"")</f>
        <v/>
      </c>
      <c r="S454" t="str">
        <f>IF(I454="Dana Bahan Baku","Bahan Baku",IF(I454="Biaya Bahan Baku","Bahan Baku",IF(I454="Dana Operasional","Operasional",IF(I454="Biaya Operasional","Operasional",""))))</f>
        <v/>
      </c>
      <c r="T454" t="str">
        <f>IF(I454="Dana Insentif Fasilitas","Insentif Fasilitas",IF(I454="Biaya Insentif Fasilitas","Insentif Fasilitas",""))</f>
        <v/>
      </c>
      <c r="U454" t="str">
        <f>IF(S454="",T454,S454)</f>
        <v/>
      </c>
      <c r="V454" t="str">
        <f>IF(I454="Biaya Bahan Baku","Belanja",IF(I454="Biaya Operasional","Belanja",IF(I454="Biaya Insentif Fasilitas","Belanja","")))</f>
        <v/>
      </c>
      <c r="W454">
        <f>ROW()</f>
        <v>454</v>
      </c>
    </row>
    <row r="455">
      <c r="A455">
        <f>ROW()</f>
        <v>455</v>
      </c>
      <c r="K455">
        <f>IF(I455="",0,I455)</f>
        <v>0</v>
      </c>
      <c r="L455">
        <f>IF(H455=0,0,H455)</f>
        <v>0</v>
      </c>
      <c r="M455">
        <f>IF(G455=0,0,G455)</f>
        <v>0</v>
      </c>
      <c r="N455" t="str">
        <f>IF(J455="","",J455)</f>
        <v/>
      </c>
      <c r="O455">
        <f>IF(G455=0,0,G455)</f>
        <v>0</v>
      </c>
      <c r="P455">
        <f>IF(H455=0,0,H455)</f>
        <v>0</v>
      </c>
      <c r="Q455" t="str">
        <f>IF(I455="Biaya Bahan Baku",H455,IF(I455="Biaya Operasional",H455,IF(I455="Biaya Insentif Fasilitas",H455,"")))</f>
        <v/>
      </c>
      <c r="R455" t="str">
        <f>IF(I455="Dana Bantuan Pemerintah",G455,"")</f>
        <v/>
      </c>
      <c r="S455" t="str">
        <f>IF(I455="Dana Bahan Baku","Bahan Baku",IF(I455="Biaya Bahan Baku","Bahan Baku",IF(I455="Dana Operasional","Operasional",IF(I455="Biaya Operasional","Operasional",""))))</f>
        <v/>
      </c>
      <c r="T455" t="str">
        <f>IF(I455="Dana Insentif Fasilitas","Insentif Fasilitas",IF(I455="Biaya Insentif Fasilitas","Insentif Fasilitas",""))</f>
        <v/>
      </c>
      <c r="U455" t="str">
        <f>IF(S455="",T455,S455)</f>
        <v/>
      </c>
      <c r="V455" t="str">
        <f>IF(I455="Biaya Bahan Baku","Belanja",IF(I455="Biaya Operasional","Belanja",IF(I455="Biaya Insentif Fasilitas","Belanja","")))</f>
        <v/>
      </c>
      <c r="W455">
        <f>ROW()</f>
        <v>455</v>
      </c>
    </row>
    <row r="456">
      <c r="A456">
        <f>ROW()</f>
        <v>456</v>
      </c>
      <c r="K456">
        <f>IF(I456="",0,I456)</f>
        <v>0</v>
      </c>
      <c r="L456">
        <f>IF(H456=0,0,H456)</f>
        <v>0</v>
      </c>
      <c r="M456">
        <f>IF(G456=0,0,G456)</f>
        <v>0</v>
      </c>
      <c r="N456" t="str">
        <f>IF(J456="","",J456)</f>
        <v/>
      </c>
      <c r="O456">
        <f>IF(G456=0,0,G456)</f>
        <v>0</v>
      </c>
      <c r="P456">
        <f>IF(H456=0,0,H456)</f>
        <v>0</v>
      </c>
      <c r="Q456" t="str">
        <f>IF(I456="Biaya Bahan Baku",H456,IF(I456="Biaya Operasional",H456,IF(I456="Biaya Insentif Fasilitas",H456,"")))</f>
        <v/>
      </c>
      <c r="R456" t="str">
        <f>IF(I456="Dana Bantuan Pemerintah",G456,"")</f>
        <v/>
      </c>
      <c r="S456" t="str">
        <f>IF(I456="Dana Bahan Baku","Bahan Baku",IF(I456="Biaya Bahan Baku","Bahan Baku",IF(I456="Dana Operasional","Operasional",IF(I456="Biaya Operasional","Operasional",""))))</f>
        <v/>
      </c>
      <c r="T456" t="str">
        <f>IF(I456="Dana Insentif Fasilitas","Insentif Fasilitas",IF(I456="Biaya Insentif Fasilitas","Insentif Fasilitas",""))</f>
        <v/>
      </c>
      <c r="U456" t="str">
        <f>IF(S456="",T456,S456)</f>
        <v/>
      </c>
      <c r="V456" t="str">
        <f>IF(I456="Biaya Bahan Baku","Belanja",IF(I456="Biaya Operasional","Belanja",IF(I456="Biaya Insentif Fasilitas","Belanja","")))</f>
        <v/>
      </c>
      <c r="W456">
        <f>ROW()</f>
        <v>456</v>
      </c>
    </row>
    <row r="457">
      <c r="A457">
        <f>ROW()</f>
        <v>457</v>
      </c>
      <c r="K457">
        <f>IF(I457="",0,I457)</f>
        <v>0</v>
      </c>
      <c r="L457">
        <f>IF(H457=0,0,H457)</f>
        <v>0</v>
      </c>
      <c r="M457">
        <f>IF(G457=0,0,G457)</f>
        <v>0</v>
      </c>
      <c r="N457" t="str">
        <f>IF(J457="","",J457)</f>
        <v/>
      </c>
      <c r="O457">
        <f>IF(G457=0,0,G457)</f>
        <v>0</v>
      </c>
      <c r="P457">
        <f>IF(H457=0,0,H457)</f>
        <v>0</v>
      </c>
      <c r="Q457" t="str">
        <f>IF(I457="Biaya Bahan Baku",H457,IF(I457="Biaya Operasional",H457,IF(I457="Biaya Insentif Fasilitas",H457,"")))</f>
        <v/>
      </c>
      <c r="R457" t="str">
        <f>IF(I457="Dana Bantuan Pemerintah",G457,"")</f>
        <v/>
      </c>
      <c r="S457" t="str">
        <f>IF(I457="Dana Bahan Baku","Bahan Baku",IF(I457="Biaya Bahan Baku","Bahan Baku",IF(I457="Dana Operasional","Operasional",IF(I457="Biaya Operasional","Operasional",""))))</f>
        <v/>
      </c>
      <c r="T457" t="str">
        <f>IF(I457="Dana Insentif Fasilitas","Insentif Fasilitas",IF(I457="Biaya Insentif Fasilitas","Insentif Fasilitas",""))</f>
        <v/>
      </c>
      <c r="U457" t="str">
        <f>IF(S457="",T457,S457)</f>
        <v/>
      </c>
      <c r="V457" t="str">
        <f>IF(I457="Biaya Bahan Baku","Belanja",IF(I457="Biaya Operasional","Belanja",IF(I457="Biaya Insentif Fasilitas","Belanja","")))</f>
        <v/>
      </c>
      <c r="W457">
        <f>ROW()</f>
        <v>457</v>
      </c>
    </row>
    <row r="458">
      <c r="A458">
        <f>ROW()</f>
        <v>458</v>
      </c>
      <c r="K458">
        <f>IF(I458="",0,I458)</f>
        <v>0</v>
      </c>
      <c r="L458">
        <f>IF(H458=0,0,H458)</f>
        <v>0</v>
      </c>
      <c r="M458">
        <f>IF(G458=0,0,G458)</f>
        <v>0</v>
      </c>
      <c r="N458" t="str">
        <f>IF(J458="","",J458)</f>
        <v/>
      </c>
      <c r="O458">
        <f>IF(G458=0,0,G458)</f>
        <v>0</v>
      </c>
      <c r="P458">
        <f>IF(H458=0,0,H458)</f>
        <v>0</v>
      </c>
      <c r="Q458" t="str">
        <f>IF(I458="Biaya Bahan Baku",H458,IF(I458="Biaya Operasional",H458,IF(I458="Biaya Insentif Fasilitas",H458,"")))</f>
        <v/>
      </c>
      <c r="R458" t="str">
        <f>IF(I458="Dana Bantuan Pemerintah",G458,"")</f>
        <v/>
      </c>
      <c r="S458" t="str">
        <f>IF(I458="Dana Bahan Baku","Bahan Baku",IF(I458="Biaya Bahan Baku","Bahan Baku",IF(I458="Dana Operasional","Operasional",IF(I458="Biaya Operasional","Operasional",""))))</f>
        <v/>
      </c>
      <c r="T458" t="str">
        <f>IF(I458="Dana Insentif Fasilitas","Insentif Fasilitas",IF(I458="Biaya Insentif Fasilitas","Insentif Fasilitas",""))</f>
        <v/>
      </c>
      <c r="U458" t="str">
        <f>IF(S458="",T458,S458)</f>
        <v/>
      </c>
      <c r="V458" t="str">
        <f>IF(I458="Biaya Bahan Baku","Belanja",IF(I458="Biaya Operasional","Belanja",IF(I458="Biaya Insentif Fasilitas","Belanja","")))</f>
        <v/>
      </c>
      <c r="W458">
        <f>ROW()</f>
        <v>458</v>
      </c>
    </row>
    <row r="459">
      <c r="A459">
        <f>ROW()</f>
        <v>459</v>
      </c>
      <c r="K459">
        <f>IF(I459="",0,I459)</f>
        <v>0</v>
      </c>
      <c r="L459">
        <f>IF(H459=0,0,H459)</f>
        <v>0</v>
      </c>
      <c r="M459">
        <f>IF(G459=0,0,G459)</f>
        <v>0</v>
      </c>
      <c r="N459" t="str">
        <f>IF(J459="","",J459)</f>
        <v/>
      </c>
      <c r="O459">
        <f>IF(G459=0,0,G459)</f>
        <v>0</v>
      </c>
      <c r="P459">
        <f>IF(H459=0,0,H459)</f>
        <v>0</v>
      </c>
      <c r="Q459" t="str">
        <f>IF(I459="Biaya Bahan Baku",H459,IF(I459="Biaya Operasional",H459,IF(I459="Biaya Insentif Fasilitas",H459,"")))</f>
        <v/>
      </c>
      <c r="R459" t="str">
        <f>IF(I459="Dana Bantuan Pemerintah",G459,"")</f>
        <v/>
      </c>
      <c r="S459" t="str">
        <f>IF(I459="Dana Bahan Baku","Bahan Baku",IF(I459="Biaya Bahan Baku","Bahan Baku",IF(I459="Dana Operasional","Operasional",IF(I459="Biaya Operasional","Operasional",""))))</f>
        <v/>
      </c>
      <c r="T459" t="str">
        <f>IF(I459="Dana Insentif Fasilitas","Insentif Fasilitas",IF(I459="Biaya Insentif Fasilitas","Insentif Fasilitas",""))</f>
        <v/>
      </c>
      <c r="U459" t="str">
        <f>IF(S459="",T459,S459)</f>
        <v/>
      </c>
      <c r="V459" t="str">
        <f>IF(I459="Biaya Bahan Baku","Belanja",IF(I459="Biaya Operasional","Belanja",IF(I459="Biaya Insentif Fasilitas","Belanja","")))</f>
        <v/>
      </c>
      <c r="W459">
        <f>ROW()</f>
        <v>459</v>
      </c>
    </row>
    <row r="460">
      <c r="A460">
        <f>ROW()</f>
        <v>460</v>
      </c>
      <c r="K460">
        <f>IF(I460="",0,I460)</f>
        <v>0</v>
      </c>
      <c r="L460">
        <f>IF(H460=0,0,H460)</f>
        <v>0</v>
      </c>
      <c r="M460">
        <f>IF(G460=0,0,G460)</f>
        <v>0</v>
      </c>
      <c r="N460" t="str">
        <f>IF(J460="","",J460)</f>
        <v/>
      </c>
      <c r="O460">
        <f>IF(G460=0,0,G460)</f>
        <v>0</v>
      </c>
      <c r="P460">
        <f>IF(H460=0,0,H460)</f>
        <v>0</v>
      </c>
      <c r="Q460" t="str">
        <f>IF(I460="Biaya Bahan Baku",H460,IF(I460="Biaya Operasional",H460,IF(I460="Biaya Insentif Fasilitas",H460,"")))</f>
        <v/>
      </c>
      <c r="R460" t="str">
        <f>IF(I460="Dana Bantuan Pemerintah",G460,"")</f>
        <v/>
      </c>
      <c r="S460" t="str">
        <f>IF(I460="Dana Bahan Baku","Bahan Baku",IF(I460="Biaya Bahan Baku","Bahan Baku",IF(I460="Dana Operasional","Operasional",IF(I460="Biaya Operasional","Operasional",""))))</f>
        <v/>
      </c>
      <c r="T460" t="str">
        <f>IF(I460="Dana Insentif Fasilitas","Insentif Fasilitas",IF(I460="Biaya Insentif Fasilitas","Insentif Fasilitas",""))</f>
        <v/>
      </c>
      <c r="U460" t="str">
        <f>IF(S460="",T460,S460)</f>
        <v/>
      </c>
      <c r="V460" t="str">
        <f>IF(I460="Biaya Bahan Baku","Belanja",IF(I460="Biaya Operasional","Belanja",IF(I460="Biaya Insentif Fasilitas","Belanja","")))</f>
        <v/>
      </c>
      <c r="W460">
        <f>ROW()</f>
        <v>460</v>
      </c>
    </row>
    <row r="461">
      <c r="A461">
        <f>ROW()</f>
        <v>461</v>
      </c>
      <c r="K461">
        <f>IF(I461="",0,I461)</f>
        <v>0</v>
      </c>
      <c r="L461">
        <f>IF(H461=0,0,H461)</f>
        <v>0</v>
      </c>
      <c r="M461">
        <f>IF(G461=0,0,G461)</f>
        <v>0</v>
      </c>
      <c r="N461" t="str">
        <f>IF(J461="","",J461)</f>
        <v/>
      </c>
      <c r="O461">
        <f>IF(G461=0,0,G461)</f>
        <v>0</v>
      </c>
      <c r="P461">
        <f>IF(H461=0,0,H461)</f>
        <v>0</v>
      </c>
      <c r="Q461" t="str">
        <f>IF(I461="Biaya Bahan Baku",H461,IF(I461="Biaya Operasional",H461,IF(I461="Biaya Insentif Fasilitas",H461,"")))</f>
        <v/>
      </c>
      <c r="R461" t="str">
        <f>IF(I461="Dana Bantuan Pemerintah",G461,"")</f>
        <v/>
      </c>
      <c r="S461" t="str">
        <f>IF(I461="Dana Bahan Baku","Bahan Baku",IF(I461="Biaya Bahan Baku","Bahan Baku",IF(I461="Dana Operasional","Operasional",IF(I461="Biaya Operasional","Operasional",""))))</f>
        <v/>
      </c>
      <c r="T461" t="str">
        <f>IF(I461="Dana Insentif Fasilitas","Insentif Fasilitas",IF(I461="Biaya Insentif Fasilitas","Insentif Fasilitas",""))</f>
        <v/>
      </c>
      <c r="U461" t="str">
        <f>IF(S461="",T461,S461)</f>
        <v/>
      </c>
      <c r="V461" t="str">
        <f>IF(I461="Biaya Bahan Baku","Belanja",IF(I461="Biaya Operasional","Belanja",IF(I461="Biaya Insentif Fasilitas","Belanja","")))</f>
        <v/>
      </c>
      <c r="W461">
        <f>ROW()</f>
        <v>461</v>
      </c>
    </row>
    <row r="462">
      <c r="A462">
        <f>ROW()</f>
        <v>462</v>
      </c>
      <c r="K462">
        <f>IF(I462="",0,I462)</f>
        <v>0</v>
      </c>
      <c r="L462">
        <f>IF(H462=0,0,H462)</f>
        <v>0</v>
      </c>
      <c r="M462">
        <f>IF(G462=0,0,G462)</f>
        <v>0</v>
      </c>
      <c r="N462" t="str">
        <f>IF(J462="","",J462)</f>
        <v/>
      </c>
      <c r="O462">
        <f>IF(G462=0,0,G462)</f>
        <v>0</v>
      </c>
      <c r="P462">
        <f>IF(H462=0,0,H462)</f>
        <v>0</v>
      </c>
      <c r="Q462" t="str">
        <f>IF(I462="Biaya Bahan Baku",H462,IF(I462="Biaya Operasional",H462,IF(I462="Biaya Insentif Fasilitas",H462,"")))</f>
        <v/>
      </c>
      <c r="R462" t="str">
        <f>IF(I462="Dana Bantuan Pemerintah",G462,"")</f>
        <v/>
      </c>
      <c r="S462" t="str">
        <f>IF(I462="Dana Bahan Baku","Bahan Baku",IF(I462="Biaya Bahan Baku","Bahan Baku",IF(I462="Dana Operasional","Operasional",IF(I462="Biaya Operasional","Operasional",""))))</f>
        <v/>
      </c>
      <c r="T462" t="str">
        <f>IF(I462="Dana Insentif Fasilitas","Insentif Fasilitas",IF(I462="Biaya Insentif Fasilitas","Insentif Fasilitas",""))</f>
        <v/>
      </c>
      <c r="U462" t="str">
        <f>IF(S462="",T462,S462)</f>
        <v/>
      </c>
      <c r="V462" t="str">
        <f>IF(I462="Biaya Bahan Baku","Belanja",IF(I462="Biaya Operasional","Belanja",IF(I462="Biaya Insentif Fasilitas","Belanja","")))</f>
        <v/>
      </c>
      <c r="W462">
        <f>ROW()</f>
        <v>462</v>
      </c>
    </row>
    <row r="463">
      <c r="A463">
        <f>ROW()</f>
        <v>463</v>
      </c>
      <c r="K463">
        <f>IF(I463="",0,I463)</f>
        <v>0</v>
      </c>
      <c r="L463">
        <f>IF(H463=0,0,H463)</f>
        <v>0</v>
      </c>
      <c r="M463">
        <f>IF(G463=0,0,G463)</f>
        <v>0</v>
      </c>
      <c r="N463" t="str">
        <f>IF(J463="","",J463)</f>
        <v/>
      </c>
      <c r="O463">
        <f>IF(G463=0,0,G463)</f>
        <v>0</v>
      </c>
      <c r="P463">
        <f>IF(H463=0,0,H463)</f>
        <v>0</v>
      </c>
      <c r="Q463" t="str">
        <f>IF(I463="Biaya Bahan Baku",H463,IF(I463="Biaya Operasional",H463,IF(I463="Biaya Insentif Fasilitas",H463,"")))</f>
        <v/>
      </c>
      <c r="R463" t="str">
        <f>IF(I463="Dana Bantuan Pemerintah",G463,"")</f>
        <v/>
      </c>
      <c r="S463" t="str">
        <f>IF(I463="Dana Bahan Baku","Bahan Baku",IF(I463="Biaya Bahan Baku","Bahan Baku",IF(I463="Dana Operasional","Operasional",IF(I463="Biaya Operasional","Operasional",""))))</f>
        <v/>
      </c>
      <c r="T463" t="str">
        <f>IF(I463="Dana Insentif Fasilitas","Insentif Fasilitas",IF(I463="Biaya Insentif Fasilitas","Insentif Fasilitas",""))</f>
        <v/>
      </c>
      <c r="U463" t="str">
        <f>IF(S463="",T463,S463)</f>
        <v/>
      </c>
      <c r="V463" t="str">
        <f>IF(I463="Biaya Bahan Baku","Belanja",IF(I463="Biaya Operasional","Belanja",IF(I463="Biaya Insentif Fasilitas","Belanja","")))</f>
        <v/>
      </c>
      <c r="W463">
        <f>ROW()</f>
        <v>463</v>
      </c>
    </row>
    <row r="464">
      <c r="A464">
        <f>ROW()</f>
        <v>464</v>
      </c>
      <c r="K464">
        <f>IF(I464="",0,I464)</f>
        <v>0</v>
      </c>
      <c r="L464">
        <f>IF(H464=0,0,H464)</f>
        <v>0</v>
      </c>
      <c r="M464">
        <f>IF(G464=0,0,G464)</f>
        <v>0</v>
      </c>
      <c r="N464" t="str">
        <f>IF(J464="","",J464)</f>
        <v/>
      </c>
      <c r="O464">
        <f>IF(G464=0,0,G464)</f>
        <v>0</v>
      </c>
      <c r="P464">
        <f>IF(H464=0,0,H464)</f>
        <v>0</v>
      </c>
      <c r="Q464" t="str">
        <f>IF(I464="Biaya Bahan Baku",H464,IF(I464="Biaya Operasional",H464,IF(I464="Biaya Insentif Fasilitas",H464,"")))</f>
        <v/>
      </c>
      <c r="R464" t="str">
        <f>IF(I464="Dana Bantuan Pemerintah",G464,"")</f>
        <v/>
      </c>
      <c r="S464" t="str">
        <f>IF(I464="Dana Bahan Baku","Bahan Baku",IF(I464="Biaya Bahan Baku","Bahan Baku",IF(I464="Dana Operasional","Operasional",IF(I464="Biaya Operasional","Operasional",""))))</f>
        <v/>
      </c>
      <c r="T464" t="str">
        <f>IF(I464="Dana Insentif Fasilitas","Insentif Fasilitas",IF(I464="Biaya Insentif Fasilitas","Insentif Fasilitas",""))</f>
        <v/>
      </c>
      <c r="U464" t="str">
        <f>IF(S464="",T464,S464)</f>
        <v/>
      </c>
      <c r="V464" t="str">
        <f>IF(I464="Biaya Bahan Baku","Belanja",IF(I464="Biaya Operasional","Belanja",IF(I464="Biaya Insentif Fasilitas","Belanja","")))</f>
        <v/>
      </c>
      <c r="W464">
        <f>ROW()</f>
        <v>464</v>
      </c>
    </row>
    <row r="465">
      <c r="A465">
        <f>ROW()</f>
        <v>465</v>
      </c>
      <c r="K465">
        <f>IF(I465="",0,I465)</f>
        <v>0</v>
      </c>
      <c r="L465">
        <f>IF(H465=0,0,H465)</f>
        <v>0</v>
      </c>
      <c r="M465">
        <f>IF(G465=0,0,G465)</f>
        <v>0</v>
      </c>
      <c r="N465" t="str">
        <f>IF(J465="","",J465)</f>
        <v/>
      </c>
      <c r="O465">
        <f>IF(G465=0,0,G465)</f>
        <v>0</v>
      </c>
      <c r="P465">
        <f>IF(H465=0,0,H465)</f>
        <v>0</v>
      </c>
      <c r="Q465" t="str">
        <f>IF(I465="Biaya Bahan Baku",H465,IF(I465="Biaya Operasional",H465,IF(I465="Biaya Insentif Fasilitas",H465,"")))</f>
        <v/>
      </c>
      <c r="R465" t="str">
        <f>IF(I465="Dana Bantuan Pemerintah",G465,"")</f>
        <v/>
      </c>
      <c r="S465" t="str">
        <f>IF(I465="Dana Bahan Baku","Bahan Baku",IF(I465="Biaya Bahan Baku","Bahan Baku",IF(I465="Dana Operasional","Operasional",IF(I465="Biaya Operasional","Operasional",""))))</f>
        <v/>
      </c>
      <c r="T465" t="str">
        <f>IF(I465="Dana Insentif Fasilitas","Insentif Fasilitas",IF(I465="Biaya Insentif Fasilitas","Insentif Fasilitas",""))</f>
        <v/>
      </c>
      <c r="U465" t="str">
        <f>IF(S465="",T465,S465)</f>
        <v/>
      </c>
      <c r="V465" t="str">
        <f>IF(I465="Biaya Bahan Baku","Belanja",IF(I465="Biaya Operasional","Belanja",IF(I465="Biaya Insentif Fasilitas","Belanja","")))</f>
        <v/>
      </c>
      <c r="W465">
        <f>ROW()</f>
        <v>465</v>
      </c>
    </row>
    <row r="466">
      <c r="A466">
        <f>ROW()</f>
        <v>466</v>
      </c>
      <c r="K466">
        <f>IF(I466="",0,I466)</f>
        <v>0</v>
      </c>
      <c r="L466">
        <f>IF(H466=0,0,H466)</f>
        <v>0</v>
      </c>
      <c r="M466">
        <f>IF(G466=0,0,G466)</f>
        <v>0</v>
      </c>
      <c r="N466" t="str">
        <f>IF(J466="","",J466)</f>
        <v/>
      </c>
      <c r="O466">
        <f>IF(G466=0,0,G466)</f>
        <v>0</v>
      </c>
      <c r="P466">
        <f>IF(H466=0,0,H466)</f>
        <v>0</v>
      </c>
      <c r="Q466" t="str">
        <f>IF(I466="Biaya Bahan Baku",H466,IF(I466="Biaya Operasional",H466,IF(I466="Biaya Insentif Fasilitas",H466,"")))</f>
        <v/>
      </c>
      <c r="R466" t="str">
        <f>IF(I466="Dana Bantuan Pemerintah",G466,"")</f>
        <v/>
      </c>
      <c r="S466" t="str">
        <f>IF(I466="Dana Bahan Baku","Bahan Baku",IF(I466="Biaya Bahan Baku","Bahan Baku",IF(I466="Dana Operasional","Operasional",IF(I466="Biaya Operasional","Operasional",""))))</f>
        <v/>
      </c>
      <c r="T466" t="str">
        <f>IF(I466="Dana Insentif Fasilitas","Insentif Fasilitas",IF(I466="Biaya Insentif Fasilitas","Insentif Fasilitas",""))</f>
        <v/>
      </c>
      <c r="U466" t="str">
        <f>IF(S466="",T466,S466)</f>
        <v/>
      </c>
      <c r="V466" t="str">
        <f>IF(I466="Biaya Bahan Baku","Belanja",IF(I466="Biaya Operasional","Belanja",IF(I466="Biaya Insentif Fasilitas","Belanja","")))</f>
        <v/>
      </c>
      <c r="W466">
        <f>ROW()</f>
        <v>466</v>
      </c>
    </row>
    <row r="467">
      <c r="A467">
        <f>ROW()</f>
        <v>467</v>
      </c>
      <c r="K467">
        <f>IF(I467="",0,I467)</f>
        <v>0</v>
      </c>
      <c r="L467">
        <f>IF(H467=0,0,H467)</f>
        <v>0</v>
      </c>
      <c r="M467">
        <f>IF(G467=0,0,G467)</f>
        <v>0</v>
      </c>
      <c r="N467" t="str">
        <f>IF(J467="","",J467)</f>
        <v/>
      </c>
      <c r="O467">
        <f>IF(G467=0,0,G467)</f>
        <v>0</v>
      </c>
      <c r="P467">
        <f>IF(H467=0,0,H467)</f>
        <v>0</v>
      </c>
      <c r="Q467" t="str">
        <f>IF(I467="Biaya Bahan Baku",H467,IF(I467="Biaya Operasional",H467,IF(I467="Biaya Insentif Fasilitas",H467,"")))</f>
        <v/>
      </c>
      <c r="R467" t="str">
        <f>IF(I467="Dana Bantuan Pemerintah",G467,"")</f>
        <v/>
      </c>
      <c r="S467" t="str">
        <f>IF(I467="Dana Bahan Baku","Bahan Baku",IF(I467="Biaya Bahan Baku","Bahan Baku",IF(I467="Dana Operasional","Operasional",IF(I467="Biaya Operasional","Operasional",""))))</f>
        <v/>
      </c>
      <c r="T467" t="str">
        <f>IF(I467="Dana Insentif Fasilitas","Insentif Fasilitas",IF(I467="Biaya Insentif Fasilitas","Insentif Fasilitas",""))</f>
        <v/>
      </c>
      <c r="U467" t="str">
        <f>IF(S467="",T467,S467)</f>
        <v/>
      </c>
      <c r="V467" t="str">
        <f>IF(I467="Biaya Bahan Baku","Belanja",IF(I467="Biaya Operasional","Belanja",IF(I467="Biaya Insentif Fasilitas","Belanja","")))</f>
        <v/>
      </c>
      <c r="W467">
        <f>ROW()</f>
        <v>467</v>
      </c>
    </row>
    <row r="468">
      <c r="A468">
        <f>ROW()</f>
        <v>468</v>
      </c>
      <c r="K468">
        <f>IF(I468="",0,I468)</f>
        <v>0</v>
      </c>
      <c r="L468">
        <f>IF(H468=0,0,H468)</f>
        <v>0</v>
      </c>
      <c r="M468">
        <f>IF(G468=0,0,G468)</f>
        <v>0</v>
      </c>
      <c r="N468" t="str">
        <f>IF(J468="","",J468)</f>
        <v/>
      </c>
      <c r="O468">
        <f>IF(G468=0,0,G468)</f>
        <v>0</v>
      </c>
      <c r="P468">
        <f>IF(H468=0,0,H468)</f>
        <v>0</v>
      </c>
      <c r="Q468" t="str">
        <f>IF(I468="Biaya Bahan Baku",H468,IF(I468="Biaya Operasional",H468,IF(I468="Biaya Insentif Fasilitas",H468,"")))</f>
        <v/>
      </c>
      <c r="R468" t="str">
        <f>IF(I468="Dana Bantuan Pemerintah",G468,"")</f>
        <v/>
      </c>
      <c r="S468" t="str">
        <f>IF(I468="Dana Bahan Baku","Bahan Baku",IF(I468="Biaya Bahan Baku","Bahan Baku",IF(I468="Dana Operasional","Operasional",IF(I468="Biaya Operasional","Operasional",""))))</f>
        <v/>
      </c>
      <c r="T468" t="str">
        <f>IF(I468="Dana Insentif Fasilitas","Insentif Fasilitas",IF(I468="Biaya Insentif Fasilitas","Insentif Fasilitas",""))</f>
        <v/>
      </c>
      <c r="U468" t="str">
        <f>IF(S468="",T468,S468)</f>
        <v/>
      </c>
      <c r="V468" t="str">
        <f>IF(I468="Biaya Bahan Baku","Belanja",IF(I468="Biaya Operasional","Belanja",IF(I468="Biaya Insentif Fasilitas","Belanja","")))</f>
        <v/>
      </c>
      <c r="W468">
        <f>ROW()</f>
        <v>468</v>
      </c>
    </row>
    <row r="469">
      <c r="A469">
        <f>ROW()</f>
        <v>469</v>
      </c>
      <c r="K469">
        <f>IF(I469="",0,I469)</f>
        <v>0</v>
      </c>
      <c r="L469">
        <f>IF(H469=0,0,H469)</f>
        <v>0</v>
      </c>
      <c r="M469">
        <f>IF(G469=0,0,G469)</f>
        <v>0</v>
      </c>
      <c r="N469" t="str">
        <f>IF(J469="","",J469)</f>
        <v/>
      </c>
      <c r="O469">
        <f>IF(G469=0,0,G469)</f>
        <v>0</v>
      </c>
      <c r="P469">
        <f>IF(H469=0,0,H469)</f>
        <v>0</v>
      </c>
      <c r="Q469" t="str">
        <f>IF(I469="Biaya Bahan Baku",H469,IF(I469="Biaya Operasional",H469,IF(I469="Biaya Insentif Fasilitas",H469,"")))</f>
        <v/>
      </c>
      <c r="R469" t="str">
        <f>IF(I469="Dana Bantuan Pemerintah",G469,"")</f>
        <v/>
      </c>
      <c r="S469" t="str">
        <f>IF(I469="Dana Bahan Baku","Bahan Baku",IF(I469="Biaya Bahan Baku","Bahan Baku",IF(I469="Dana Operasional","Operasional",IF(I469="Biaya Operasional","Operasional",""))))</f>
        <v/>
      </c>
      <c r="T469" t="str">
        <f>IF(I469="Dana Insentif Fasilitas","Insentif Fasilitas",IF(I469="Biaya Insentif Fasilitas","Insentif Fasilitas",""))</f>
        <v/>
      </c>
      <c r="U469" t="str">
        <f>IF(S469="",T469,S469)</f>
        <v/>
      </c>
      <c r="V469" t="str">
        <f>IF(I469="Biaya Bahan Baku","Belanja",IF(I469="Biaya Operasional","Belanja",IF(I469="Biaya Insentif Fasilitas","Belanja","")))</f>
        <v/>
      </c>
      <c r="W469">
        <f>ROW()</f>
        <v>469</v>
      </c>
    </row>
    <row r="470">
      <c r="A470">
        <f>ROW()</f>
        <v>470</v>
      </c>
      <c r="K470">
        <f>IF(I470="",0,I470)</f>
        <v>0</v>
      </c>
      <c r="L470">
        <f>IF(H470=0,0,H470)</f>
        <v>0</v>
      </c>
      <c r="M470">
        <f>IF(G470=0,0,G470)</f>
        <v>0</v>
      </c>
      <c r="N470" t="str">
        <f>IF(J470="","",J470)</f>
        <v/>
      </c>
      <c r="O470">
        <f>IF(G470=0,0,G470)</f>
        <v>0</v>
      </c>
      <c r="P470">
        <f>IF(H470=0,0,H470)</f>
        <v>0</v>
      </c>
      <c r="Q470" t="str">
        <f>IF(I470="Biaya Bahan Baku",H470,IF(I470="Biaya Operasional",H470,IF(I470="Biaya Insentif Fasilitas",H470,"")))</f>
        <v/>
      </c>
      <c r="R470" t="str">
        <f>IF(I470="Dana Bantuan Pemerintah",G470,"")</f>
        <v/>
      </c>
      <c r="S470" t="str">
        <f>IF(I470="Dana Bahan Baku","Bahan Baku",IF(I470="Biaya Bahan Baku","Bahan Baku",IF(I470="Dana Operasional","Operasional",IF(I470="Biaya Operasional","Operasional",""))))</f>
        <v/>
      </c>
      <c r="T470" t="str">
        <f>IF(I470="Dana Insentif Fasilitas","Insentif Fasilitas",IF(I470="Biaya Insentif Fasilitas","Insentif Fasilitas",""))</f>
        <v/>
      </c>
      <c r="U470" t="str">
        <f>IF(S470="",T470,S470)</f>
        <v/>
      </c>
      <c r="V470" t="str">
        <f>IF(I470="Biaya Bahan Baku","Belanja",IF(I470="Biaya Operasional","Belanja",IF(I470="Biaya Insentif Fasilitas","Belanja","")))</f>
        <v/>
      </c>
      <c r="W470">
        <f>ROW()</f>
        <v>470</v>
      </c>
    </row>
    <row r="471">
      <c r="A471">
        <f>ROW()</f>
        <v>471</v>
      </c>
      <c r="K471">
        <f>IF(I471="",0,I471)</f>
        <v>0</v>
      </c>
      <c r="L471">
        <f>IF(H471=0,0,H471)</f>
        <v>0</v>
      </c>
      <c r="M471">
        <f>IF(G471=0,0,G471)</f>
        <v>0</v>
      </c>
      <c r="N471" t="str">
        <f>IF(J471="","",J471)</f>
        <v/>
      </c>
      <c r="O471">
        <f>IF(G471=0,0,G471)</f>
        <v>0</v>
      </c>
      <c r="P471">
        <f>IF(H471=0,0,H471)</f>
        <v>0</v>
      </c>
      <c r="Q471" t="str">
        <f>IF(I471="Biaya Bahan Baku",H471,IF(I471="Biaya Operasional",H471,IF(I471="Biaya Insentif Fasilitas",H471,"")))</f>
        <v/>
      </c>
      <c r="R471" t="str">
        <f>IF(I471="Dana Bantuan Pemerintah",G471,"")</f>
        <v/>
      </c>
      <c r="S471" t="str">
        <f>IF(I471="Dana Bahan Baku","Bahan Baku",IF(I471="Biaya Bahan Baku","Bahan Baku",IF(I471="Dana Operasional","Operasional",IF(I471="Biaya Operasional","Operasional",""))))</f>
        <v/>
      </c>
      <c r="T471" t="str">
        <f>IF(I471="Dana Insentif Fasilitas","Insentif Fasilitas",IF(I471="Biaya Insentif Fasilitas","Insentif Fasilitas",""))</f>
        <v/>
      </c>
      <c r="U471" t="str">
        <f>IF(S471="",T471,S471)</f>
        <v/>
      </c>
      <c r="V471" t="str">
        <f>IF(I471="Biaya Bahan Baku","Belanja",IF(I471="Biaya Operasional","Belanja",IF(I471="Biaya Insentif Fasilitas","Belanja","")))</f>
        <v/>
      </c>
      <c r="W471">
        <f>ROW()</f>
        <v>471</v>
      </c>
    </row>
    <row r="472">
      <c r="A472">
        <f>ROW()</f>
        <v>472</v>
      </c>
      <c r="K472">
        <f>IF(I472="",0,I472)</f>
        <v>0</v>
      </c>
      <c r="L472">
        <f>IF(H472=0,0,H472)</f>
        <v>0</v>
      </c>
      <c r="M472">
        <f>IF(G472=0,0,G472)</f>
        <v>0</v>
      </c>
      <c r="N472" t="str">
        <f>IF(J472="","",J472)</f>
        <v/>
      </c>
      <c r="O472">
        <f>IF(G472=0,0,G472)</f>
        <v>0</v>
      </c>
      <c r="P472">
        <f>IF(H472=0,0,H472)</f>
        <v>0</v>
      </c>
      <c r="Q472" t="str">
        <f>IF(I472="Biaya Bahan Baku",H472,IF(I472="Biaya Operasional",H472,IF(I472="Biaya Insentif Fasilitas",H472,"")))</f>
        <v/>
      </c>
      <c r="R472" t="str">
        <f>IF(I472="Dana Bantuan Pemerintah",G472,"")</f>
        <v/>
      </c>
      <c r="S472" t="str">
        <f>IF(I472="Dana Bahan Baku","Bahan Baku",IF(I472="Biaya Bahan Baku","Bahan Baku",IF(I472="Dana Operasional","Operasional",IF(I472="Biaya Operasional","Operasional",""))))</f>
        <v/>
      </c>
      <c r="T472" t="str">
        <f>IF(I472="Dana Insentif Fasilitas","Insentif Fasilitas",IF(I472="Biaya Insentif Fasilitas","Insentif Fasilitas",""))</f>
        <v/>
      </c>
      <c r="U472" t="str">
        <f>IF(S472="",T472,S472)</f>
        <v/>
      </c>
      <c r="V472" t="str">
        <f>IF(I472="Biaya Bahan Baku","Belanja",IF(I472="Biaya Operasional","Belanja",IF(I472="Biaya Insentif Fasilitas","Belanja","")))</f>
        <v/>
      </c>
      <c r="W472">
        <f>ROW()</f>
        <v>472</v>
      </c>
    </row>
    <row r="473">
      <c r="A473">
        <f>ROW()</f>
        <v>473</v>
      </c>
      <c r="K473">
        <f>IF(I473="",0,I473)</f>
        <v>0</v>
      </c>
      <c r="L473">
        <f>IF(H473=0,0,H473)</f>
        <v>0</v>
      </c>
      <c r="M473">
        <f>IF(G473=0,0,G473)</f>
        <v>0</v>
      </c>
      <c r="N473" t="str">
        <f>IF(J473="","",J473)</f>
        <v/>
      </c>
      <c r="O473">
        <f>IF(G473=0,0,G473)</f>
        <v>0</v>
      </c>
      <c r="P473">
        <f>IF(H473=0,0,H473)</f>
        <v>0</v>
      </c>
      <c r="Q473" t="str">
        <f>IF(I473="Biaya Bahan Baku",H473,IF(I473="Biaya Operasional",H473,IF(I473="Biaya Insentif Fasilitas",H473,"")))</f>
        <v/>
      </c>
      <c r="R473" t="str">
        <f>IF(I473="Dana Bantuan Pemerintah",G473,"")</f>
        <v/>
      </c>
      <c r="S473" t="str">
        <f>IF(I473="Dana Bahan Baku","Bahan Baku",IF(I473="Biaya Bahan Baku","Bahan Baku",IF(I473="Dana Operasional","Operasional",IF(I473="Biaya Operasional","Operasional",""))))</f>
        <v/>
      </c>
      <c r="T473" t="str">
        <f>IF(I473="Dana Insentif Fasilitas","Insentif Fasilitas",IF(I473="Biaya Insentif Fasilitas","Insentif Fasilitas",""))</f>
        <v/>
      </c>
      <c r="U473" t="str">
        <f>IF(S473="",T473,S473)</f>
        <v/>
      </c>
      <c r="V473" t="str">
        <f>IF(I473="Biaya Bahan Baku","Belanja",IF(I473="Biaya Operasional","Belanja",IF(I473="Biaya Insentif Fasilitas","Belanja","")))</f>
        <v/>
      </c>
      <c r="W473">
        <f>ROW()</f>
        <v>473</v>
      </c>
    </row>
    <row r="474">
      <c r="A474">
        <f>ROW()</f>
        <v>474</v>
      </c>
      <c r="K474">
        <f>IF(I474="",0,I474)</f>
        <v>0</v>
      </c>
      <c r="L474">
        <f>IF(H474=0,0,H474)</f>
        <v>0</v>
      </c>
      <c r="M474">
        <f>IF(G474=0,0,G474)</f>
        <v>0</v>
      </c>
      <c r="N474" t="str">
        <f>IF(J474="","",J474)</f>
        <v/>
      </c>
      <c r="O474">
        <f>IF(G474=0,0,G474)</f>
        <v>0</v>
      </c>
      <c r="P474">
        <f>IF(H474=0,0,H474)</f>
        <v>0</v>
      </c>
      <c r="Q474" t="str">
        <f>IF(I474="Biaya Bahan Baku",H474,IF(I474="Biaya Operasional",H474,IF(I474="Biaya Insentif Fasilitas",H474,"")))</f>
        <v/>
      </c>
      <c r="R474" t="str">
        <f>IF(I474="Dana Bantuan Pemerintah",G474,"")</f>
        <v/>
      </c>
      <c r="S474" t="str">
        <f>IF(I474="Dana Bahan Baku","Bahan Baku",IF(I474="Biaya Bahan Baku","Bahan Baku",IF(I474="Dana Operasional","Operasional",IF(I474="Biaya Operasional","Operasional",""))))</f>
        <v/>
      </c>
      <c r="T474" t="str">
        <f>IF(I474="Dana Insentif Fasilitas","Insentif Fasilitas",IF(I474="Biaya Insentif Fasilitas","Insentif Fasilitas",""))</f>
        <v/>
      </c>
      <c r="U474" t="str">
        <f>IF(S474="",T474,S474)</f>
        <v/>
      </c>
      <c r="V474" t="str">
        <f>IF(I474="Biaya Bahan Baku","Belanja",IF(I474="Biaya Operasional","Belanja",IF(I474="Biaya Insentif Fasilitas","Belanja","")))</f>
        <v/>
      </c>
      <c r="W474">
        <f>ROW()</f>
        <v>474</v>
      </c>
    </row>
    <row r="475">
      <c r="A475">
        <f>ROW()</f>
        <v>475</v>
      </c>
      <c r="K475">
        <f>IF(I475="",0,I475)</f>
        <v>0</v>
      </c>
      <c r="L475">
        <f>IF(H475=0,0,H475)</f>
        <v>0</v>
      </c>
      <c r="M475">
        <f>IF(G475=0,0,G475)</f>
        <v>0</v>
      </c>
      <c r="N475" t="str">
        <f>IF(J475="","",J475)</f>
        <v/>
      </c>
      <c r="O475">
        <f>IF(G475=0,0,G475)</f>
        <v>0</v>
      </c>
      <c r="P475">
        <f>IF(H475=0,0,H475)</f>
        <v>0</v>
      </c>
      <c r="Q475" t="str">
        <f>IF(I475="Biaya Bahan Baku",H475,IF(I475="Biaya Operasional",H475,IF(I475="Biaya Insentif Fasilitas",H475,"")))</f>
        <v/>
      </c>
      <c r="R475" t="str">
        <f>IF(I475="Dana Bantuan Pemerintah",G475,"")</f>
        <v/>
      </c>
      <c r="S475" t="str">
        <f>IF(I475="Dana Bahan Baku","Bahan Baku",IF(I475="Biaya Bahan Baku","Bahan Baku",IF(I475="Dana Operasional","Operasional",IF(I475="Biaya Operasional","Operasional",""))))</f>
        <v/>
      </c>
      <c r="T475" t="str">
        <f>IF(I475="Dana Insentif Fasilitas","Insentif Fasilitas",IF(I475="Biaya Insentif Fasilitas","Insentif Fasilitas",""))</f>
        <v/>
      </c>
      <c r="U475" t="str">
        <f>IF(S475="",T475,S475)</f>
        <v/>
      </c>
      <c r="V475" t="str">
        <f>IF(I475="Biaya Bahan Baku","Belanja",IF(I475="Biaya Operasional","Belanja",IF(I475="Biaya Insentif Fasilitas","Belanja","")))</f>
        <v/>
      </c>
      <c r="W475">
        <f>ROW()</f>
        <v>475</v>
      </c>
    </row>
    <row r="476">
      <c r="A476">
        <f>ROW()</f>
        <v>476</v>
      </c>
      <c r="K476">
        <f>IF(I476="",0,I476)</f>
        <v>0</v>
      </c>
      <c r="L476">
        <f>IF(H476=0,0,H476)</f>
        <v>0</v>
      </c>
      <c r="M476">
        <f>IF(G476=0,0,G476)</f>
        <v>0</v>
      </c>
      <c r="N476" t="str">
        <f>IF(J476="","",J476)</f>
        <v/>
      </c>
      <c r="O476">
        <f>IF(G476=0,0,G476)</f>
        <v>0</v>
      </c>
      <c r="P476">
        <f>IF(H476=0,0,H476)</f>
        <v>0</v>
      </c>
      <c r="Q476" t="str">
        <f>IF(I476="Biaya Bahan Baku",H476,IF(I476="Biaya Operasional",H476,IF(I476="Biaya Insentif Fasilitas",H476,"")))</f>
        <v/>
      </c>
      <c r="R476" t="str">
        <f>IF(I476="Dana Bantuan Pemerintah",G476,"")</f>
        <v/>
      </c>
      <c r="S476" t="str">
        <f>IF(I476="Dana Bahan Baku","Bahan Baku",IF(I476="Biaya Bahan Baku","Bahan Baku",IF(I476="Dana Operasional","Operasional",IF(I476="Biaya Operasional","Operasional",""))))</f>
        <v/>
      </c>
      <c r="T476" t="str">
        <f>IF(I476="Dana Insentif Fasilitas","Insentif Fasilitas",IF(I476="Biaya Insentif Fasilitas","Insentif Fasilitas",""))</f>
        <v/>
      </c>
      <c r="U476" t="str">
        <f>IF(S476="",T476,S476)</f>
        <v/>
      </c>
      <c r="V476" t="str">
        <f>IF(I476="Biaya Bahan Baku","Belanja",IF(I476="Biaya Operasional","Belanja",IF(I476="Biaya Insentif Fasilitas","Belanja","")))</f>
        <v/>
      </c>
      <c r="W476">
        <f>ROW()</f>
        <v>476</v>
      </c>
    </row>
    <row r="477">
      <c r="A477">
        <f>ROW()</f>
        <v>477</v>
      </c>
      <c r="K477">
        <f>IF(I477="",0,I477)</f>
        <v>0</v>
      </c>
      <c r="L477">
        <f>IF(H477=0,0,H477)</f>
        <v>0</v>
      </c>
      <c r="M477">
        <f>IF(G477=0,0,G477)</f>
        <v>0</v>
      </c>
      <c r="N477" t="str">
        <f>IF(J477="","",J477)</f>
        <v/>
      </c>
      <c r="O477">
        <f>IF(G477=0,0,G477)</f>
        <v>0</v>
      </c>
      <c r="P477">
        <f>IF(H477=0,0,H477)</f>
        <v>0</v>
      </c>
      <c r="Q477" t="str">
        <f>IF(I477="Biaya Bahan Baku",H477,IF(I477="Biaya Operasional",H477,IF(I477="Biaya Insentif Fasilitas",H477,"")))</f>
        <v/>
      </c>
      <c r="R477" t="str">
        <f>IF(I477="Dana Bantuan Pemerintah",G477,"")</f>
        <v/>
      </c>
      <c r="S477" t="str">
        <f>IF(I477="Dana Bahan Baku","Bahan Baku",IF(I477="Biaya Bahan Baku","Bahan Baku",IF(I477="Dana Operasional","Operasional",IF(I477="Biaya Operasional","Operasional",""))))</f>
        <v/>
      </c>
      <c r="T477" t="str">
        <f>IF(I477="Dana Insentif Fasilitas","Insentif Fasilitas",IF(I477="Biaya Insentif Fasilitas","Insentif Fasilitas",""))</f>
        <v/>
      </c>
      <c r="U477" t="str">
        <f>IF(S477="",T477,S477)</f>
        <v/>
      </c>
      <c r="V477" t="str">
        <f>IF(I477="Biaya Bahan Baku","Belanja",IF(I477="Biaya Operasional","Belanja",IF(I477="Biaya Insentif Fasilitas","Belanja","")))</f>
        <v/>
      </c>
      <c r="W477">
        <f>ROW()</f>
        <v>477</v>
      </c>
    </row>
    <row r="478">
      <c r="A478">
        <f>ROW()</f>
        <v>478</v>
      </c>
      <c r="K478">
        <f>IF(I478="",0,I478)</f>
        <v>0</v>
      </c>
      <c r="L478">
        <f>IF(H478=0,0,H478)</f>
        <v>0</v>
      </c>
      <c r="M478">
        <f>IF(G478=0,0,G478)</f>
        <v>0</v>
      </c>
      <c r="N478" t="str">
        <f>IF(J478="","",J478)</f>
        <v/>
      </c>
      <c r="O478">
        <f>IF(G478=0,0,G478)</f>
        <v>0</v>
      </c>
      <c r="P478">
        <f>IF(H478=0,0,H478)</f>
        <v>0</v>
      </c>
      <c r="Q478" t="str">
        <f>IF(I478="Biaya Bahan Baku",H478,IF(I478="Biaya Operasional",H478,IF(I478="Biaya Insentif Fasilitas",H478,"")))</f>
        <v/>
      </c>
      <c r="R478" t="str">
        <f>IF(I478="Dana Bantuan Pemerintah",G478,"")</f>
        <v/>
      </c>
      <c r="S478" t="str">
        <f>IF(I478="Dana Bahan Baku","Bahan Baku",IF(I478="Biaya Bahan Baku","Bahan Baku",IF(I478="Dana Operasional","Operasional",IF(I478="Biaya Operasional","Operasional",""))))</f>
        <v/>
      </c>
      <c r="T478" t="str">
        <f>IF(I478="Dana Insentif Fasilitas","Insentif Fasilitas",IF(I478="Biaya Insentif Fasilitas","Insentif Fasilitas",""))</f>
        <v/>
      </c>
      <c r="U478" t="str">
        <f>IF(S478="",T478,S478)</f>
        <v/>
      </c>
      <c r="V478" t="str">
        <f>IF(I478="Biaya Bahan Baku","Belanja",IF(I478="Biaya Operasional","Belanja",IF(I478="Biaya Insentif Fasilitas","Belanja","")))</f>
        <v/>
      </c>
      <c r="W478">
        <f>ROW()</f>
        <v>478</v>
      </c>
    </row>
    <row r="479">
      <c r="A479">
        <f>ROW()</f>
        <v>479</v>
      </c>
      <c r="K479">
        <f>IF(I479="",0,I479)</f>
        <v>0</v>
      </c>
      <c r="L479">
        <f>IF(H479=0,0,H479)</f>
        <v>0</v>
      </c>
      <c r="M479">
        <f>IF(G479=0,0,G479)</f>
        <v>0</v>
      </c>
      <c r="N479" t="str">
        <f>IF(J479="","",J479)</f>
        <v/>
      </c>
      <c r="O479">
        <f>IF(G479=0,0,G479)</f>
        <v>0</v>
      </c>
      <c r="P479">
        <f>IF(H479=0,0,H479)</f>
        <v>0</v>
      </c>
      <c r="Q479" t="str">
        <f>IF(I479="Biaya Bahan Baku",H479,IF(I479="Biaya Operasional",H479,IF(I479="Biaya Insentif Fasilitas",H479,"")))</f>
        <v/>
      </c>
      <c r="R479" t="str">
        <f>IF(I479="Dana Bantuan Pemerintah",G479,"")</f>
        <v/>
      </c>
      <c r="S479" t="str">
        <f>IF(I479="Dana Bahan Baku","Bahan Baku",IF(I479="Biaya Bahan Baku","Bahan Baku",IF(I479="Dana Operasional","Operasional",IF(I479="Biaya Operasional","Operasional",""))))</f>
        <v/>
      </c>
      <c r="T479" t="str">
        <f>IF(I479="Dana Insentif Fasilitas","Insentif Fasilitas",IF(I479="Biaya Insentif Fasilitas","Insentif Fasilitas",""))</f>
        <v/>
      </c>
      <c r="U479" t="str">
        <f>IF(S479="",T479,S479)</f>
        <v/>
      </c>
      <c r="V479" t="str">
        <f>IF(I479="Biaya Bahan Baku","Belanja",IF(I479="Biaya Operasional","Belanja",IF(I479="Biaya Insentif Fasilitas","Belanja","")))</f>
        <v/>
      </c>
      <c r="W479">
        <f>ROW()</f>
        <v>479</v>
      </c>
    </row>
    <row r="480">
      <c r="A480">
        <f>ROW()</f>
        <v>480</v>
      </c>
      <c r="K480">
        <f>IF(I480="",0,I480)</f>
        <v>0</v>
      </c>
      <c r="L480">
        <f>IF(H480=0,0,H480)</f>
        <v>0</v>
      </c>
      <c r="M480">
        <f>IF(G480=0,0,G480)</f>
        <v>0</v>
      </c>
      <c r="N480" t="str">
        <f>IF(J480="","",J480)</f>
        <v/>
      </c>
      <c r="O480">
        <f>IF(G480=0,0,G480)</f>
        <v>0</v>
      </c>
      <c r="P480">
        <f>IF(H480=0,0,H480)</f>
        <v>0</v>
      </c>
      <c r="Q480" t="str">
        <f>IF(I480="Biaya Bahan Baku",H480,IF(I480="Biaya Operasional",H480,IF(I480="Biaya Insentif Fasilitas",H480,"")))</f>
        <v/>
      </c>
      <c r="R480" t="str">
        <f>IF(I480="Dana Bantuan Pemerintah",G480,"")</f>
        <v/>
      </c>
      <c r="S480" t="str">
        <f>IF(I480="Dana Bahan Baku","Bahan Baku",IF(I480="Biaya Bahan Baku","Bahan Baku",IF(I480="Dana Operasional","Operasional",IF(I480="Biaya Operasional","Operasional",""))))</f>
        <v/>
      </c>
      <c r="T480" t="str">
        <f>IF(I480="Dana Insentif Fasilitas","Insentif Fasilitas",IF(I480="Biaya Insentif Fasilitas","Insentif Fasilitas",""))</f>
        <v/>
      </c>
      <c r="U480" t="str">
        <f>IF(S480="",T480,S480)</f>
        <v/>
      </c>
      <c r="V480" t="str">
        <f>IF(I480="Biaya Bahan Baku","Belanja",IF(I480="Biaya Operasional","Belanja",IF(I480="Biaya Insentif Fasilitas","Belanja","")))</f>
        <v/>
      </c>
      <c r="W480">
        <f>ROW()</f>
        <v>480</v>
      </c>
    </row>
    <row r="481">
      <c r="A481">
        <f>ROW()</f>
        <v>481</v>
      </c>
      <c r="K481">
        <f>IF(I481="",0,I481)</f>
        <v>0</v>
      </c>
      <c r="L481">
        <f>IF(H481=0,0,H481)</f>
        <v>0</v>
      </c>
      <c r="M481">
        <f>IF(G481=0,0,G481)</f>
        <v>0</v>
      </c>
      <c r="N481" t="str">
        <f>IF(J481="","",J481)</f>
        <v/>
      </c>
      <c r="O481">
        <f>IF(G481=0,0,G481)</f>
        <v>0</v>
      </c>
      <c r="P481">
        <f>IF(H481=0,0,H481)</f>
        <v>0</v>
      </c>
      <c r="Q481" t="str">
        <f>IF(I481="Biaya Bahan Baku",H481,IF(I481="Biaya Operasional",H481,IF(I481="Biaya Insentif Fasilitas",H481,"")))</f>
        <v/>
      </c>
      <c r="R481" t="str">
        <f>IF(I481="Dana Bantuan Pemerintah",G481,"")</f>
        <v/>
      </c>
      <c r="S481" t="str">
        <f>IF(I481="Dana Bahan Baku","Bahan Baku",IF(I481="Biaya Bahan Baku","Bahan Baku",IF(I481="Dana Operasional","Operasional",IF(I481="Biaya Operasional","Operasional",""))))</f>
        <v/>
      </c>
      <c r="T481" t="str">
        <f>IF(I481="Dana Insentif Fasilitas","Insentif Fasilitas",IF(I481="Biaya Insentif Fasilitas","Insentif Fasilitas",""))</f>
        <v/>
      </c>
      <c r="U481" t="str">
        <f>IF(S481="",T481,S481)</f>
        <v/>
      </c>
      <c r="V481" t="str">
        <f>IF(I481="Biaya Bahan Baku","Belanja",IF(I481="Biaya Operasional","Belanja",IF(I481="Biaya Insentif Fasilitas","Belanja","")))</f>
        <v/>
      </c>
      <c r="W481">
        <f>ROW()</f>
        <v>481</v>
      </c>
    </row>
    <row r="482">
      <c r="A482">
        <f>ROW()</f>
        <v>482</v>
      </c>
      <c r="K482">
        <f>IF(I482="",0,I482)</f>
        <v>0</v>
      </c>
      <c r="L482">
        <f>IF(H482=0,0,H482)</f>
        <v>0</v>
      </c>
      <c r="M482">
        <f>IF(G482=0,0,G482)</f>
        <v>0</v>
      </c>
      <c r="N482" t="str">
        <f>IF(J482="","",J482)</f>
        <v/>
      </c>
      <c r="O482">
        <f>IF(G482=0,0,G482)</f>
        <v>0</v>
      </c>
      <c r="P482">
        <f>IF(H482=0,0,H482)</f>
        <v>0</v>
      </c>
      <c r="Q482" t="str">
        <f>IF(I482="Biaya Bahan Baku",H482,IF(I482="Biaya Operasional",H482,IF(I482="Biaya Insentif Fasilitas",H482,"")))</f>
        <v/>
      </c>
      <c r="R482" t="str">
        <f>IF(I482="Dana Bantuan Pemerintah",G482,"")</f>
        <v/>
      </c>
      <c r="S482" t="str">
        <f>IF(I482="Dana Bahan Baku","Bahan Baku",IF(I482="Biaya Bahan Baku","Bahan Baku",IF(I482="Dana Operasional","Operasional",IF(I482="Biaya Operasional","Operasional",""))))</f>
        <v/>
      </c>
      <c r="T482" t="str">
        <f>IF(I482="Dana Insentif Fasilitas","Insentif Fasilitas",IF(I482="Biaya Insentif Fasilitas","Insentif Fasilitas",""))</f>
        <v/>
      </c>
      <c r="U482" t="str">
        <f>IF(S482="",T482,S482)</f>
        <v/>
      </c>
      <c r="V482" t="str">
        <f>IF(I482="Biaya Bahan Baku","Belanja",IF(I482="Biaya Operasional","Belanja",IF(I482="Biaya Insentif Fasilitas","Belanja","")))</f>
        <v/>
      </c>
      <c r="W482">
        <f>ROW()</f>
        <v>482</v>
      </c>
    </row>
    <row r="483">
      <c r="A483">
        <f>ROW()</f>
        <v>483</v>
      </c>
      <c r="K483">
        <f>IF(I483="",0,I483)</f>
        <v>0</v>
      </c>
      <c r="L483">
        <f>IF(H483=0,0,H483)</f>
        <v>0</v>
      </c>
      <c r="M483">
        <f>IF(G483=0,0,G483)</f>
        <v>0</v>
      </c>
      <c r="N483" t="str">
        <f>IF(J483="","",J483)</f>
        <v/>
      </c>
      <c r="O483">
        <f>IF(G483=0,0,G483)</f>
        <v>0</v>
      </c>
      <c r="P483">
        <f>IF(H483=0,0,H483)</f>
        <v>0</v>
      </c>
      <c r="Q483" t="str">
        <f>IF(I483="Biaya Bahan Baku",H483,IF(I483="Biaya Operasional",H483,IF(I483="Biaya Insentif Fasilitas",H483,"")))</f>
        <v/>
      </c>
      <c r="R483" t="str">
        <f>IF(I483="Dana Bantuan Pemerintah",G483,"")</f>
        <v/>
      </c>
      <c r="S483" t="str">
        <f>IF(I483="Dana Bahan Baku","Bahan Baku",IF(I483="Biaya Bahan Baku","Bahan Baku",IF(I483="Dana Operasional","Operasional",IF(I483="Biaya Operasional","Operasional",""))))</f>
        <v/>
      </c>
      <c r="T483" t="str">
        <f>IF(I483="Dana Insentif Fasilitas","Insentif Fasilitas",IF(I483="Biaya Insentif Fasilitas","Insentif Fasilitas",""))</f>
        <v/>
      </c>
      <c r="U483" t="str">
        <f>IF(S483="",T483,S483)</f>
        <v/>
      </c>
      <c r="V483" t="str">
        <f>IF(I483="Biaya Bahan Baku","Belanja",IF(I483="Biaya Operasional","Belanja",IF(I483="Biaya Insentif Fasilitas","Belanja","")))</f>
        <v/>
      </c>
      <c r="W483">
        <f>ROW()</f>
        <v>483</v>
      </c>
    </row>
    <row r="484">
      <c r="A484">
        <f>ROW()</f>
        <v>484</v>
      </c>
      <c r="K484">
        <f>IF(I484="",0,I484)</f>
        <v>0</v>
      </c>
      <c r="L484">
        <f>IF(H484=0,0,H484)</f>
        <v>0</v>
      </c>
      <c r="M484">
        <f>IF(G484=0,0,G484)</f>
        <v>0</v>
      </c>
      <c r="N484" t="str">
        <f>IF(J484="","",J484)</f>
        <v/>
      </c>
      <c r="O484">
        <f>IF(G484=0,0,G484)</f>
        <v>0</v>
      </c>
      <c r="P484">
        <f>IF(H484=0,0,H484)</f>
        <v>0</v>
      </c>
      <c r="Q484" t="str">
        <f>IF(I484="Biaya Bahan Baku",H484,IF(I484="Biaya Operasional",H484,IF(I484="Biaya Insentif Fasilitas",H484,"")))</f>
        <v/>
      </c>
      <c r="R484" t="str">
        <f>IF(I484="Dana Bantuan Pemerintah",G484,"")</f>
        <v/>
      </c>
      <c r="S484" t="str">
        <f>IF(I484="Dana Bahan Baku","Bahan Baku",IF(I484="Biaya Bahan Baku","Bahan Baku",IF(I484="Dana Operasional","Operasional",IF(I484="Biaya Operasional","Operasional",""))))</f>
        <v/>
      </c>
      <c r="T484" t="str">
        <f>IF(I484="Dana Insentif Fasilitas","Insentif Fasilitas",IF(I484="Biaya Insentif Fasilitas","Insentif Fasilitas",""))</f>
        <v/>
      </c>
      <c r="U484" t="str">
        <f>IF(S484="",T484,S484)</f>
        <v/>
      </c>
      <c r="V484" t="str">
        <f>IF(I484="Biaya Bahan Baku","Belanja",IF(I484="Biaya Operasional","Belanja",IF(I484="Biaya Insentif Fasilitas","Belanja","")))</f>
        <v/>
      </c>
      <c r="W484">
        <f>ROW()</f>
        <v>484</v>
      </c>
    </row>
    <row r="485">
      <c r="A485">
        <f>ROW()</f>
        <v>485</v>
      </c>
      <c r="K485">
        <f>IF(I485="",0,I485)</f>
        <v>0</v>
      </c>
      <c r="L485">
        <f>IF(H485=0,0,H485)</f>
        <v>0</v>
      </c>
      <c r="M485">
        <f>IF(G485=0,0,G485)</f>
        <v>0</v>
      </c>
      <c r="N485" t="str">
        <f>IF(J485="","",J485)</f>
        <v/>
      </c>
      <c r="O485">
        <f>IF(G485=0,0,G485)</f>
        <v>0</v>
      </c>
      <c r="P485">
        <f>IF(H485=0,0,H485)</f>
        <v>0</v>
      </c>
      <c r="Q485" t="str">
        <f>IF(I485="Biaya Bahan Baku",H485,IF(I485="Biaya Operasional",H485,IF(I485="Biaya Insentif Fasilitas",H485,"")))</f>
        <v/>
      </c>
      <c r="R485" t="str">
        <f>IF(I485="Dana Bantuan Pemerintah",G485,"")</f>
        <v/>
      </c>
      <c r="S485" t="str">
        <f>IF(I485="Dana Bahan Baku","Bahan Baku",IF(I485="Biaya Bahan Baku","Bahan Baku",IF(I485="Dana Operasional","Operasional",IF(I485="Biaya Operasional","Operasional",""))))</f>
        <v/>
      </c>
      <c r="T485" t="str">
        <f>IF(I485="Dana Insentif Fasilitas","Insentif Fasilitas",IF(I485="Biaya Insentif Fasilitas","Insentif Fasilitas",""))</f>
        <v/>
      </c>
      <c r="U485" t="str">
        <f>IF(S485="",T485,S485)</f>
        <v/>
      </c>
      <c r="V485" t="str">
        <f>IF(I485="Biaya Bahan Baku","Belanja",IF(I485="Biaya Operasional","Belanja",IF(I485="Biaya Insentif Fasilitas","Belanja","")))</f>
        <v/>
      </c>
      <c r="W485">
        <f>ROW()</f>
        <v>485</v>
      </c>
    </row>
    <row r="486">
      <c r="A486">
        <f>ROW()</f>
        <v>486</v>
      </c>
      <c r="K486">
        <f>IF(I486="",0,I486)</f>
        <v>0</v>
      </c>
      <c r="L486">
        <f>IF(H486=0,0,H486)</f>
        <v>0</v>
      </c>
      <c r="M486">
        <f>IF(G486=0,0,G486)</f>
        <v>0</v>
      </c>
      <c r="N486" t="str">
        <f>IF(J486="","",J486)</f>
        <v/>
      </c>
      <c r="O486">
        <f>IF(G486=0,0,G486)</f>
        <v>0</v>
      </c>
      <c r="P486">
        <f>IF(H486=0,0,H486)</f>
        <v>0</v>
      </c>
      <c r="Q486" t="str">
        <f>IF(I486="Biaya Bahan Baku",H486,IF(I486="Biaya Operasional",H486,IF(I486="Biaya Insentif Fasilitas",H486,"")))</f>
        <v/>
      </c>
      <c r="R486" t="str">
        <f>IF(I486="Dana Bantuan Pemerintah",G486,"")</f>
        <v/>
      </c>
      <c r="S486" t="str">
        <f>IF(I486="Dana Bahan Baku","Bahan Baku",IF(I486="Biaya Bahan Baku","Bahan Baku",IF(I486="Dana Operasional","Operasional",IF(I486="Biaya Operasional","Operasional",""))))</f>
        <v/>
      </c>
      <c r="T486" t="str">
        <f>IF(I486="Dana Insentif Fasilitas","Insentif Fasilitas",IF(I486="Biaya Insentif Fasilitas","Insentif Fasilitas",""))</f>
        <v/>
      </c>
      <c r="U486" t="str">
        <f>IF(S486="",T486,S486)</f>
        <v/>
      </c>
      <c r="V486" t="str">
        <f>IF(I486="Biaya Bahan Baku","Belanja",IF(I486="Biaya Operasional","Belanja",IF(I486="Biaya Insentif Fasilitas","Belanja","")))</f>
        <v/>
      </c>
      <c r="W486">
        <f>ROW()</f>
        <v>486</v>
      </c>
    </row>
    <row r="487">
      <c r="A487">
        <f>ROW()</f>
        <v>487</v>
      </c>
      <c r="K487">
        <f>IF(I487="",0,I487)</f>
        <v>0</v>
      </c>
      <c r="L487">
        <f>IF(H487=0,0,H487)</f>
        <v>0</v>
      </c>
      <c r="M487">
        <f>IF(G487=0,0,G487)</f>
        <v>0</v>
      </c>
      <c r="N487" t="str">
        <f>IF(J487="","",J487)</f>
        <v/>
      </c>
      <c r="O487">
        <f>IF(G487=0,0,G487)</f>
        <v>0</v>
      </c>
      <c r="P487">
        <f>IF(H487=0,0,H487)</f>
        <v>0</v>
      </c>
      <c r="Q487" t="str">
        <f>IF(I487="Biaya Bahan Baku",H487,IF(I487="Biaya Operasional",H487,IF(I487="Biaya Insentif Fasilitas",H487,"")))</f>
        <v/>
      </c>
      <c r="R487" t="str">
        <f>IF(I487="Dana Bantuan Pemerintah",G487,"")</f>
        <v/>
      </c>
      <c r="S487" t="str">
        <f>IF(I487="Dana Bahan Baku","Bahan Baku",IF(I487="Biaya Bahan Baku","Bahan Baku",IF(I487="Dana Operasional","Operasional",IF(I487="Biaya Operasional","Operasional",""))))</f>
        <v/>
      </c>
      <c r="T487" t="str">
        <f>IF(I487="Dana Insentif Fasilitas","Insentif Fasilitas",IF(I487="Biaya Insentif Fasilitas","Insentif Fasilitas",""))</f>
        <v/>
      </c>
      <c r="U487" t="str">
        <f>IF(S487="",T487,S487)</f>
        <v/>
      </c>
      <c r="V487" t="str">
        <f>IF(I487="Biaya Bahan Baku","Belanja",IF(I487="Biaya Operasional","Belanja",IF(I487="Biaya Insentif Fasilitas","Belanja","")))</f>
        <v/>
      </c>
      <c r="W487">
        <f>ROW()</f>
        <v>487</v>
      </c>
    </row>
    <row r="488">
      <c r="A488">
        <f>ROW()</f>
        <v>488</v>
      </c>
      <c r="K488">
        <f>IF(I488="",0,I488)</f>
        <v>0</v>
      </c>
      <c r="L488">
        <f>IF(H488=0,0,H488)</f>
        <v>0</v>
      </c>
      <c r="M488">
        <f>IF(G488=0,0,G488)</f>
        <v>0</v>
      </c>
      <c r="N488" t="str">
        <f>IF(J488="","",J488)</f>
        <v/>
      </c>
      <c r="O488">
        <f>IF(G488=0,0,G488)</f>
        <v>0</v>
      </c>
      <c r="P488">
        <f>IF(H488=0,0,H488)</f>
        <v>0</v>
      </c>
      <c r="Q488" t="str">
        <f>IF(I488="Biaya Bahan Baku",H488,IF(I488="Biaya Operasional",H488,IF(I488="Biaya Insentif Fasilitas",H488,"")))</f>
        <v/>
      </c>
      <c r="R488" t="str">
        <f>IF(I488="Dana Bantuan Pemerintah",G488,"")</f>
        <v/>
      </c>
      <c r="S488" t="str">
        <f>IF(I488="Dana Bahan Baku","Bahan Baku",IF(I488="Biaya Bahan Baku","Bahan Baku",IF(I488="Dana Operasional","Operasional",IF(I488="Biaya Operasional","Operasional",""))))</f>
        <v/>
      </c>
      <c r="T488" t="str">
        <f>IF(I488="Dana Insentif Fasilitas","Insentif Fasilitas",IF(I488="Biaya Insentif Fasilitas","Insentif Fasilitas",""))</f>
        <v/>
      </c>
      <c r="U488" t="str">
        <f>IF(S488="",T488,S488)</f>
        <v/>
      </c>
      <c r="V488" t="str">
        <f>IF(I488="Biaya Bahan Baku","Belanja",IF(I488="Biaya Operasional","Belanja",IF(I488="Biaya Insentif Fasilitas","Belanja","")))</f>
        <v/>
      </c>
      <c r="W488">
        <f>ROW()</f>
        <v>488</v>
      </c>
    </row>
    <row r="489">
      <c r="A489">
        <f>ROW()</f>
        <v>489</v>
      </c>
      <c r="K489">
        <f>IF(I489="",0,I489)</f>
        <v>0</v>
      </c>
      <c r="L489">
        <f>IF(H489=0,0,H489)</f>
        <v>0</v>
      </c>
      <c r="M489">
        <f>IF(G489=0,0,G489)</f>
        <v>0</v>
      </c>
      <c r="N489" t="str">
        <f>IF(J489="","",J489)</f>
        <v/>
      </c>
      <c r="O489">
        <f>IF(G489=0,0,G489)</f>
        <v>0</v>
      </c>
      <c r="P489">
        <f>IF(H489=0,0,H489)</f>
        <v>0</v>
      </c>
      <c r="Q489" t="str">
        <f>IF(I489="Biaya Bahan Baku",H489,IF(I489="Biaya Operasional",H489,IF(I489="Biaya Insentif Fasilitas",H489,"")))</f>
        <v/>
      </c>
      <c r="R489" t="str">
        <f>IF(I489="Dana Bantuan Pemerintah",G489,"")</f>
        <v/>
      </c>
      <c r="S489" t="str">
        <f>IF(I489="Dana Bahan Baku","Bahan Baku",IF(I489="Biaya Bahan Baku","Bahan Baku",IF(I489="Dana Operasional","Operasional",IF(I489="Biaya Operasional","Operasional",""))))</f>
        <v/>
      </c>
      <c r="T489" t="str">
        <f>IF(I489="Dana Insentif Fasilitas","Insentif Fasilitas",IF(I489="Biaya Insentif Fasilitas","Insentif Fasilitas",""))</f>
        <v/>
      </c>
      <c r="U489" t="str">
        <f>IF(S489="",T489,S489)</f>
        <v/>
      </c>
      <c r="V489" t="str">
        <f>IF(I489="Biaya Bahan Baku","Belanja",IF(I489="Biaya Operasional","Belanja",IF(I489="Biaya Insentif Fasilitas","Belanja","")))</f>
        <v/>
      </c>
      <c r="W489">
        <f>ROW()</f>
        <v>489</v>
      </c>
    </row>
    <row r="490">
      <c r="A490">
        <f>ROW()</f>
        <v>490</v>
      </c>
      <c r="K490">
        <f>IF(I490="",0,I490)</f>
        <v>0</v>
      </c>
      <c r="L490">
        <f>IF(H490=0,0,H490)</f>
        <v>0</v>
      </c>
      <c r="M490">
        <f>IF(G490=0,0,G490)</f>
        <v>0</v>
      </c>
      <c r="N490" t="str">
        <f>IF(J490="","",J490)</f>
        <v/>
      </c>
      <c r="O490">
        <f>IF(G490=0,0,G490)</f>
        <v>0</v>
      </c>
      <c r="P490">
        <f>IF(H490=0,0,H490)</f>
        <v>0</v>
      </c>
      <c r="Q490" t="str">
        <f>IF(I490="Biaya Bahan Baku",H490,IF(I490="Biaya Operasional",H490,IF(I490="Biaya Insentif Fasilitas",H490,"")))</f>
        <v/>
      </c>
      <c r="R490" t="str">
        <f>IF(I490="Dana Bantuan Pemerintah",G490,"")</f>
        <v/>
      </c>
      <c r="S490" t="str">
        <f>IF(I490="Dana Bahan Baku","Bahan Baku",IF(I490="Biaya Bahan Baku","Bahan Baku",IF(I490="Dana Operasional","Operasional",IF(I490="Biaya Operasional","Operasional",""))))</f>
        <v/>
      </c>
      <c r="T490" t="str">
        <f>IF(I490="Dana Insentif Fasilitas","Insentif Fasilitas",IF(I490="Biaya Insentif Fasilitas","Insentif Fasilitas",""))</f>
        <v/>
      </c>
      <c r="U490" t="str">
        <f>IF(S490="",T490,S490)</f>
        <v/>
      </c>
      <c r="V490" t="str">
        <f>IF(I490="Biaya Bahan Baku","Belanja",IF(I490="Biaya Operasional","Belanja",IF(I490="Biaya Insentif Fasilitas","Belanja","")))</f>
        <v/>
      </c>
      <c r="W490">
        <f>ROW()</f>
        <v>490</v>
      </c>
    </row>
    <row r="491">
      <c r="A491">
        <f>ROW()</f>
        <v>491</v>
      </c>
      <c r="K491">
        <f>IF(I491="",0,I491)</f>
        <v>0</v>
      </c>
      <c r="L491">
        <f>IF(H491=0,0,H491)</f>
        <v>0</v>
      </c>
      <c r="M491">
        <f>IF(G491=0,0,G491)</f>
        <v>0</v>
      </c>
      <c r="N491" t="str">
        <f>IF(J491="","",J491)</f>
        <v/>
      </c>
      <c r="O491">
        <f>IF(G491=0,0,G491)</f>
        <v>0</v>
      </c>
      <c r="P491">
        <f>IF(H491=0,0,H491)</f>
        <v>0</v>
      </c>
      <c r="Q491" t="str">
        <f>IF(I491="Biaya Bahan Baku",H491,IF(I491="Biaya Operasional",H491,IF(I491="Biaya Insentif Fasilitas",H491,"")))</f>
        <v/>
      </c>
      <c r="R491" t="str">
        <f>IF(I491="Dana Bantuan Pemerintah",G491,"")</f>
        <v/>
      </c>
      <c r="S491" t="str">
        <f>IF(I491="Dana Bahan Baku","Bahan Baku",IF(I491="Biaya Bahan Baku","Bahan Baku",IF(I491="Dana Operasional","Operasional",IF(I491="Biaya Operasional","Operasional",""))))</f>
        <v/>
      </c>
      <c r="T491" t="str">
        <f>IF(I491="Dana Insentif Fasilitas","Insentif Fasilitas",IF(I491="Biaya Insentif Fasilitas","Insentif Fasilitas",""))</f>
        <v/>
      </c>
      <c r="U491" t="str">
        <f>IF(S491="",T491,S491)</f>
        <v/>
      </c>
      <c r="V491" t="str">
        <f>IF(I491="Biaya Bahan Baku","Belanja",IF(I491="Biaya Operasional","Belanja",IF(I491="Biaya Insentif Fasilitas","Belanja","")))</f>
        <v/>
      </c>
      <c r="W491">
        <f>ROW()</f>
        <v>491</v>
      </c>
    </row>
    <row r="492">
      <c r="A492">
        <f>ROW()</f>
        <v>492</v>
      </c>
      <c r="K492">
        <f>IF(I492="",0,I492)</f>
        <v>0</v>
      </c>
      <c r="L492">
        <f>IF(H492=0,0,H492)</f>
        <v>0</v>
      </c>
      <c r="M492">
        <f>IF(G492=0,0,G492)</f>
        <v>0</v>
      </c>
      <c r="N492" t="str">
        <f>IF(J492="","",J492)</f>
        <v/>
      </c>
      <c r="O492">
        <f>IF(G492=0,0,G492)</f>
        <v>0</v>
      </c>
      <c r="P492">
        <f>IF(H492=0,0,H492)</f>
        <v>0</v>
      </c>
      <c r="Q492" t="str">
        <f>IF(I492="Biaya Bahan Baku",H492,IF(I492="Biaya Operasional",H492,IF(I492="Biaya Insentif Fasilitas",H492,"")))</f>
        <v/>
      </c>
      <c r="R492" t="str">
        <f>IF(I492="Dana Bantuan Pemerintah",G492,"")</f>
        <v/>
      </c>
      <c r="S492" t="str">
        <f>IF(I492="Dana Bahan Baku","Bahan Baku",IF(I492="Biaya Bahan Baku","Bahan Baku",IF(I492="Dana Operasional","Operasional",IF(I492="Biaya Operasional","Operasional",""))))</f>
        <v/>
      </c>
      <c r="T492" t="str">
        <f>IF(I492="Dana Insentif Fasilitas","Insentif Fasilitas",IF(I492="Biaya Insentif Fasilitas","Insentif Fasilitas",""))</f>
        <v/>
      </c>
      <c r="U492" t="str">
        <f>IF(S492="",T492,S492)</f>
        <v/>
      </c>
      <c r="V492" t="str">
        <f>IF(I492="Biaya Bahan Baku","Belanja",IF(I492="Biaya Operasional","Belanja",IF(I492="Biaya Insentif Fasilitas","Belanja","")))</f>
        <v/>
      </c>
      <c r="W492">
        <f>ROW()</f>
        <v>492</v>
      </c>
    </row>
    <row r="493">
      <c r="A493">
        <f>ROW()</f>
        <v>493</v>
      </c>
      <c r="K493">
        <f>IF(I493="",0,I493)</f>
        <v>0</v>
      </c>
      <c r="L493">
        <f>IF(H493=0,0,H493)</f>
        <v>0</v>
      </c>
      <c r="M493">
        <f>IF(G493=0,0,G493)</f>
        <v>0</v>
      </c>
      <c r="N493" t="str">
        <f>IF(J493="","",J493)</f>
        <v/>
      </c>
      <c r="O493">
        <f>IF(G493=0,0,G493)</f>
        <v>0</v>
      </c>
      <c r="P493">
        <f>IF(H493=0,0,H493)</f>
        <v>0</v>
      </c>
      <c r="Q493" t="str">
        <f>IF(I493="Biaya Bahan Baku",H493,IF(I493="Biaya Operasional",H493,IF(I493="Biaya Insentif Fasilitas",H493,"")))</f>
        <v/>
      </c>
      <c r="R493" t="str">
        <f>IF(I493="Dana Bantuan Pemerintah",G493,"")</f>
        <v/>
      </c>
      <c r="S493" t="str">
        <f>IF(I493="Dana Bahan Baku","Bahan Baku",IF(I493="Biaya Bahan Baku","Bahan Baku",IF(I493="Dana Operasional","Operasional",IF(I493="Biaya Operasional","Operasional",""))))</f>
        <v/>
      </c>
      <c r="T493" t="str">
        <f>IF(I493="Dana Insentif Fasilitas","Insentif Fasilitas",IF(I493="Biaya Insentif Fasilitas","Insentif Fasilitas",""))</f>
        <v/>
      </c>
      <c r="U493" t="str">
        <f>IF(S493="",T493,S493)</f>
        <v/>
      </c>
      <c r="V493" t="str">
        <f>IF(I493="Biaya Bahan Baku","Belanja",IF(I493="Biaya Operasional","Belanja",IF(I493="Biaya Insentif Fasilitas","Belanja","")))</f>
        <v/>
      </c>
      <c r="W493">
        <f>ROW()</f>
        <v>493</v>
      </c>
    </row>
    <row r="494">
      <c r="A494">
        <f>ROW()</f>
        <v>494</v>
      </c>
      <c r="K494">
        <f>IF(I494="",0,I494)</f>
        <v>0</v>
      </c>
      <c r="L494">
        <f>IF(H494=0,0,H494)</f>
        <v>0</v>
      </c>
      <c r="M494">
        <f>IF(G494=0,0,G494)</f>
        <v>0</v>
      </c>
      <c r="N494" t="str">
        <f>IF(J494="","",J494)</f>
        <v/>
      </c>
      <c r="O494">
        <f>IF(G494=0,0,G494)</f>
        <v>0</v>
      </c>
      <c r="P494">
        <f>IF(H494=0,0,H494)</f>
        <v>0</v>
      </c>
      <c r="Q494" t="str">
        <f>IF(I494="Biaya Bahan Baku",H494,IF(I494="Biaya Operasional",H494,IF(I494="Biaya Insentif Fasilitas",H494,"")))</f>
        <v/>
      </c>
      <c r="R494" t="str">
        <f>IF(I494="Dana Bantuan Pemerintah",G494,"")</f>
        <v/>
      </c>
      <c r="S494" t="str">
        <f>IF(I494="Dana Bahan Baku","Bahan Baku",IF(I494="Biaya Bahan Baku","Bahan Baku",IF(I494="Dana Operasional","Operasional",IF(I494="Biaya Operasional","Operasional",""))))</f>
        <v/>
      </c>
      <c r="T494" t="str">
        <f>IF(I494="Dana Insentif Fasilitas","Insentif Fasilitas",IF(I494="Biaya Insentif Fasilitas","Insentif Fasilitas",""))</f>
        <v/>
      </c>
      <c r="U494" t="str">
        <f>IF(S494="",T494,S494)</f>
        <v/>
      </c>
      <c r="V494" t="str">
        <f>IF(I494="Biaya Bahan Baku","Belanja",IF(I494="Biaya Operasional","Belanja",IF(I494="Biaya Insentif Fasilitas","Belanja","")))</f>
        <v/>
      </c>
      <c r="W494">
        <f>ROW()</f>
        <v>494</v>
      </c>
    </row>
    <row r="495">
      <c r="A495">
        <f>ROW()</f>
        <v>495</v>
      </c>
      <c r="K495">
        <f>IF(I495="",0,I495)</f>
        <v>0</v>
      </c>
      <c r="L495">
        <f>IF(H495=0,0,H495)</f>
        <v>0</v>
      </c>
      <c r="M495">
        <f>IF(G495=0,0,G495)</f>
        <v>0</v>
      </c>
      <c r="N495" t="str">
        <f>IF(J495="","",J495)</f>
        <v/>
      </c>
      <c r="O495">
        <f>IF(G495=0,0,G495)</f>
        <v>0</v>
      </c>
      <c r="P495">
        <f>IF(H495=0,0,H495)</f>
        <v>0</v>
      </c>
      <c r="Q495" t="str">
        <f>IF(I495="Biaya Bahan Baku",H495,IF(I495="Biaya Operasional",H495,IF(I495="Biaya Insentif Fasilitas",H495,"")))</f>
        <v/>
      </c>
      <c r="R495" t="str">
        <f>IF(I495="Dana Bantuan Pemerintah",G495,"")</f>
        <v/>
      </c>
      <c r="S495" t="str">
        <f>IF(I495="Dana Bahan Baku","Bahan Baku",IF(I495="Biaya Bahan Baku","Bahan Baku",IF(I495="Dana Operasional","Operasional",IF(I495="Biaya Operasional","Operasional",""))))</f>
        <v/>
      </c>
      <c r="T495" t="str">
        <f>IF(I495="Dana Insentif Fasilitas","Insentif Fasilitas",IF(I495="Biaya Insentif Fasilitas","Insentif Fasilitas",""))</f>
        <v/>
      </c>
      <c r="U495" t="str">
        <f>IF(S495="",T495,S495)</f>
        <v/>
      </c>
      <c r="V495" t="str">
        <f>IF(I495="Biaya Bahan Baku","Belanja",IF(I495="Biaya Operasional","Belanja",IF(I495="Biaya Insentif Fasilitas","Belanja","")))</f>
        <v/>
      </c>
      <c r="W495">
        <f>ROW()</f>
        <v>495</v>
      </c>
    </row>
    <row r="496">
      <c r="A496">
        <f>ROW()</f>
        <v>496</v>
      </c>
      <c r="K496">
        <f>IF(I496="",0,I496)</f>
        <v>0</v>
      </c>
      <c r="L496">
        <f>IF(H496=0,0,H496)</f>
        <v>0</v>
      </c>
      <c r="M496">
        <f>IF(G496=0,0,G496)</f>
        <v>0</v>
      </c>
      <c r="N496" t="str">
        <f>IF(J496="","",J496)</f>
        <v/>
      </c>
      <c r="O496">
        <f>IF(G496=0,0,G496)</f>
        <v>0</v>
      </c>
      <c r="P496">
        <f>IF(H496=0,0,H496)</f>
        <v>0</v>
      </c>
      <c r="Q496" t="str">
        <f>IF(I496="Biaya Bahan Baku",H496,IF(I496="Biaya Operasional",H496,IF(I496="Biaya Insentif Fasilitas",H496,"")))</f>
        <v/>
      </c>
      <c r="R496" t="str">
        <f>IF(I496="Dana Bantuan Pemerintah",G496,"")</f>
        <v/>
      </c>
      <c r="S496" t="str">
        <f>IF(I496="Dana Bahan Baku","Bahan Baku",IF(I496="Biaya Bahan Baku","Bahan Baku",IF(I496="Dana Operasional","Operasional",IF(I496="Biaya Operasional","Operasional",""))))</f>
        <v/>
      </c>
      <c r="T496" t="str">
        <f>IF(I496="Dana Insentif Fasilitas","Insentif Fasilitas",IF(I496="Biaya Insentif Fasilitas","Insentif Fasilitas",""))</f>
        <v/>
      </c>
      <c r="U496" t="str">
        <f>IF(S496="",T496,S496)</f>
        <v/>
      </c>
      <c r="V496" t="str">
        <f>IF(I496="Biaya Bahan Baku","Belanja",IF(I496="Biaya Operasional","Belanja",IF(I496="Biaya Insentif Fasilitas","Belanja","")))</f>
        <v/>
      </c>
      <c r="W496">
        <f>ROW()</f>
        <v>496</v>
      </c>
    </row>
    <row r="497">
      <c r="A497">
        <f>ROW()</f>
        <v>497</v>
      </c>
      <c r="K497">
        <f>IF(I497="",0,I497)</f>
        <v>0</v>
      </c>
      <c r="L497">
        <f>IF(H497=0,0,H497)</f>
        <v>0</v>
      </c>
      <c r="M497">
        <f>IF(G497=0,0,G497)</f>
        <v>0</v>
      </c>
      <c r="N497" t="str">
        <f>IF(J497="","",J497)</f>
        <v/>
      </c>
      <c r="O497">
        <f>IF(G497=0,0,G497)</f>
        <v>0</v>
      </c>
      <c r="P497">
        <f>IF(H497=0,0,H497)</f>
        <v>0</v>
      </c>
      <c r="Q497" t="str">
        <f>IF(I497="Biaya Bahan Baku",H497,IF(I497="Biaya Operasional",H497,IF(I497="Biaya Insentif Fasilitas",H497,"")))</f>
        <v/>
      </c>
      <c r="R497" t="str">
        <f>IF(I497="Dana Bantuan Pemerintah",G497,"")</f>
        <v/>
      </c>
      <c r="S497" t="str">
        <f>IF(I497="Dana Bahan Baku","Bahan Baku",IF(I497="Biaya Bahan Baku","Bahan Baku",IF(I497="Dana Operasional","Operasional",IF(I497="Biaya Operasional","Operasional",""))))</f>
        <v/>
      </c>
      <c r="T497" t="str">
        <f>IF(I497="Dana Insentif Fasilitas","Insentif Fasilitas",IF(I497="Biaya Insentif Fasilitas","Insentif Fasilitas",""))</f>
        <v/>
      </c>
      <c r="U497" t="str">
        <f>IF(S497="",T497,S497)</f>
        <v/>
      </c>
      <c r="V497" t="str">
        <f>IF(I497="Biaya Bahan Baku","Belanja",IF(I497="Biaya Operasional","Belanja",IF(I497="Biaya Insentif Fasilitas","Belanja","")))</f>
        <v/>
      </c>
      <c r="W497">
        <f>ROW()</f>
        <v>497</v>
      </c>
    </row>
    <row r="498">
      <c r="A498">
        <f>ROW()</f>
        <v>498</v>
      </c>
      <c r="K498">
        <f>IF(I498="",0,I498)</f>
        <v>0</v>
      </c>
      <c r="L498">
        <f>IF(H498=0,0,H498)</f>
        <v>0</v>
      </c>
      <c r="M498">
        <f>IF(G498=0,0,G498)</f>
        <v>0</v>
      </c>
      <c r="N498" t="str">
        <f>IF(J498="","",J498)</f>
        <v/>
      </c>
      <c r="O498">
        <f>IF(G498=0,0,G498)</f>
        <v>0</v>
      </c>
      <c r="P498">
        <f>IF(H498=0,0,H498)</f>
        <v>0</v>
      </c>
      <c r="Q498" t="str">
        <f>IF(I498="Biaya Bahan Baku",H498,IF(I498="Biaya Operasional",H498,IF(I498="Biaya Insentif Fasilitas",H498,"")))</f>
        <v/>
      </c>
      <c r="R498" t="str">
        <f>IF(I498="Dana Bantuan Pemerintah",G498,"")</f>
        <v/>
      </c>
      <c r="S498" t="str">
        <f>IF(I498="Dana Bahan Baku","Bahan Baku",IF(I498="Biaya Bahan Baku","Bahan Baku",IF(I498="Dana Operasional","Operasional",IF(I498="Biaya Operasional","Operasional",""))))</f>
        <v/>
      </c>
      <c r="T498" t="str">
        <f>IF(I498="Dana Insentif Fasilitas","Insentif Fasilitas",IF(I498="Biaya Insentif Fasilitas","Insentif Fasilitas",""))</f>
        <v/>
      </c>
      <c r="U498" t="str">
        <f>IF(S498="",T498,S498)</f>
        <v/>
      </c>
      <c r="V498" t="str">
        <f>IF(I498="Biaya Bahan Baku","Belanja",IF(I498="Biaya Operasional","Belanja",IF(I498="Biaya Insentif Fasilitas","Belanja","")))</f>
        <v/>
      </c>
      <c r="W498">
        <f>ROW()</f>
        <v>498</v>
      </c>
    </row>
    <row r="499">
      <c r="A499">
        <f>ROW()</f>
        <v>499</v>
      </c>
      <c r="K499">
        <f>IF(I499="",0,I499)</f>
        <v>0</v>
      </c>
      <c r="L499">
        <f>IF(H499=0,0,H499)</f>
        <v>0</v>
      </c>
      <c r="M499">
        <f>IF(G499=0,0,G499)</f>
        <v>0</v>
      </c>
      <c r="N499" t="str">
        <f>IF(J499="","",J499)</f>
        <v/>
      </c>
      <c r="O499">
        <f>IF(G499=0,0,G499)</f>
        <v>0</v>
      </c>
      <c r="P499">
        <f>IF(H499=0,0,H499)</f>
        <v>0</v>
      </c>
      <c r="Q499" t="str">
        <f>IF(I499="Biaya Bahan Baku",H499,IF(I499="Biaya Operasional",H499,IF(I499="Biaya Insentif Fasilitas",H499,"")))</f>
        <v/>
      </c>
      <c r="R499" t="str">
        <f>IF(I499="Dana Bantuan Pemerintah",G499,"")</f>
        <v/>
      </c>
      <c r="S499" t="str">
        <f>IF(I499="Dana Bahan Baku","Bahan Baku",IF(I499="Biaya Bahan Baku","Bahan Baku",IF(I499="Dana Operasional","Operasional",IF(I499="Biaya Operasional","Operasional",""))))</f>
        <v/>
      </c>
      <c r="T499" t="str">
        <f>IF(I499="Dana Insentif Fasilitas","Insentif Fasilitas",IF(I499="Biaya Insentif Fasilitas","Insentif Fasilitas",""))</f>
        <v/>
      </c>
      <c r="U499" t="str">
        <f>IF(S499="",T499,S499)</f>
        <v/>
      </c>
      <c r="V499" t="str">
        <f>IF(I499="Biaya Bahan Baku","Belanja",IF(I499="Biaya Operasional","Belanja",IF(I499="Biaya Insentif Fasilitas","Belanja","")))</f>
        <v/>
      </c>
      <c r="W499">
        <f>ROW()</f>
        <v>499</v>
      </c>
    </row>
    <row r="500">
      <c r="A500">
        <f>ROW()</f>
        <v>500</v>
      </c>
      <c r="K500">
        <f>IF(I500="",0,I500)</f>
        <v>0</v>
      </c>
      <c r="L500">
        <f>IF(H500=0,0,H500)</f>
        <v>0</v>
      </c>
      <c r="M500">
        <f>IF(G500=0,0,G500)</f>
        <v>0</v>
      </c>
      <c r="N500" t="str">
        <f>IF(J500="","",J500)</f>
        <v/>
      </c>
      <c r="O500">
        <f>IF(G500=0,0,G500)</f>
        <v>0</v>
      </c>
      <c r="P500">
        <f>IF(H500=0,0,H500)</f>
        <v>0</v>
      </c>
      <c r="Q500" t="str">
        <f>IF(I500="Biaya Bahan Baku",H500,IF(I500="Biaya Operasional",H500,IF(I500="Biaya Insentif Fasilitas",H500,"")))</f>
        <v/>
      </c>
      <c r="R500" t="str">
        <f>IF(I500="Dana Bantuan Pemerintah",G500,"")</f>
        <v/>
      </c>
      <c r="S500" t="str">
        <f>IF(I500="Dana Bahan Baku","Bahan Baku",IF(I500="Biaya Bahan Baku","Bahan Baku",IF(I500="Dana Operasional","Operasional",IF(I500="Biaya Operasional","Operasional",""))))</f>
        <v/>
      </c>
      <c r="T500" t="str">
        <f>IF(I500="Dana Insentif Fasilitas","Insentif Fasilitas",IF(I500="Biaya Insentif Fasilitas","Insentif Fasilitas",""))</f>
        <v/>
      </c>
      <c r="U500" t="str">
        <f>IF(S500="",T500,S500)</f>
        <v/>
      </c>
      <c r="V500" t="str">
        <f>IF(I500="Biaya Bahan Baku","Belanja",IF(I500="Biaya Operasional","Belanja",IF(I500="Biaya Insentif Fasilitas","Belanja","")))</f>
        <v/>
      </c>
      <c r="W500">
        <f>ROW()</f>
        <v>500</v>
      </c>
    </row>
    <row r="501">
      <c r="A501">
        <f>ROW()</f>
        <v>501</v>
      </c>
      <c r="K501">
        <f>IF(I501="",0,I501)</f>
        <v>0</v>
      </c>
      <c r="L501">
        <f>IF(H501=0,0,H501)</f>
        <v>0</v>
      </c>
      <c r="M501">
        <f>IF(G501=0,0,G501)</f>
        <v>0</v>
      </c>
      <c r="N501" t="str">
        <f>IF(J501="","",J501)</f>
        <v/>
      </c>
      <c r="O501">
        <f>IF(G501=0,0,G501)</f>
        <v>0</v>
      </c>
      <c r="P501">
        <f>IF(H501=0,0,H501)</f>
        <v>0</v>
      </c>
      <c r="Q501" t="str">
        <f>IF(I501="Biaya Bahan Baku",H501,IF(I501="Biaya Operasional",H501,IF(I501="Biaya Insentif Fasilitas",H501,"")))</f>
        <v/>
      </c>
      <c r="R501" t="str">
        <f>IF(I501="Dana Bantuan Pemerintah",G501,"")</f>
        <v/>
      </c>
      <c r="S501" t="str">
        <f>IF(I501="Dana Bahan Baku","Bahan Baku",IF(I501="Biaya Bahan Baku","Bahan Baku",IF(I501="Dana Operasional","Operasional",IF(I501="Biaya Operasional","Operasional",""))))</f>
        <v/>
      </c>
      <c r="T501" t="str">
        <f>IF(I501="Dana Insentif Fasilitas","Insentif Fasilitas",IF(I501="Biaya Insentif Fasilitas","Insentif Fasilitas",""))</f>
        <v/>
      </c>
      <c r="U501" t="str">
        <f>IF(S501="",T501,S501)</f>
        <v/>
      </c>
      <c r="V501" t="str">
        <f>IF(I501="Biaya Bahan Baku","Belanja",IF(I501="Biaya Operasional","Belanja",IF(I501="Biaya Insentif Fasilitas","Belanja","")))</f>
        <v/>
      </c>
      <c r="W501">
        <f>ROW()</f>
        <v>501</v>
      </c>
    </row>
    <row r="502">
      <c r="A502">
        <f>ROW()</f>
        <v>502</v>
      </c>
      <c r="K502">
        <f>IF(I502="",0,I502)</f>
        <v>0</v>
      </c>
      <c r="L502">
        <f>IF(H502=0,0,H502)</f>
        <v>0</v>
      </c>
      <c r="M502">
        <f>IF(G502=0,0,G502)</f>
        <v>0</v>
      </c>
      <c r="N502" t="str">
        <f>IF(J502="","",J502)</f>
        <v/>
      </c>
      <c r="O502">
        <f>IF(G502=0,0,G502)</f>
        <v>0</v>
      </c>
      <c r="P502">
        <f>IF(H502=0,0,H502)</f>
        <v>0</v>
      </c>
      <c r="Q502" t="str">
        <f>IF(I502="Biaya Bahan Baku",H502,IF(I502="Biaya Operasional",H502,IF(I502="Biaya Insentif Fasilitas",H502,"")))</f>
        <v/>
      </c>
      <c r="R502" t="str">
        <f>IF(I502="Dana Bantuan Pemerintah",G502,"")</f>
        <v/>
      </c>
      <c r="S502" t="str">
        <f>IF(I502="Dana Bahan Baku","Bahan Baku",IF(I502="Biaya Bahan Baku","Bahan Baku",IF(I502="Dana Operasional","Operasional",IF(I502="Biaya Operasional","Operasional",""))))</f>
        <v/>
      </c>
      <c r="T502" t="str">
        <f>IF(I502="Dana Insentif Fasilitas","Insentif Fasilitas",IF(I502="Biaya Insentif Fasilitas","Insentif Fasilitas",""))</f>
        <v/>
      </c>
      <c r="U502" t="str">
        <f>IF(S502="",T502,S502)</f>
        <v/>
      </c>
      <c r="V502" t="str">
        <f>IF(I502="Biaya Bahan Baku","Belanja",IF(I502="Biaya Operasional","Belanja",IF(I502="Biaya Insentif Fasilitas","Belanja","")))</f>
        <v/>
      </c>
      <c r="W502">
        <f>ROW()</f>
        <v>502</v>
      </c>
    </row>
    <row r="503">
      <c r="A503">
        <f>ROW()</f>
        <v>503</v>
      </c>
      <c r="K503">
        <f>IF(I503="",0,I503)</f>
        <v>0</v>
      </c>
      <c r="L503">
        <f>IF(H503=0,0,H503)</f>
        <v>0</v>
      </c>
      <c r="M503">
        <f>IF(G503=0,0,G503)</f>
        <v>0</v>
      </c>
      <c r="N503" t="str">
        <f>IF(J503="","",J503)</f>
        <v/>
      </c>
      <c r="O503">
        <f>IF(G503=0,0,G503)</f>
        <v>0</v>
      </c>
      <c r="P503">
        <f>IF(H503=0,0,H503)</f>
        <v>0</v>
      </c>
      <c r="Q503" t="str">
        <f>IF(I503="Biaya Bahan Baku",H503,IF(I503="Biaya Operasional",H503,IF(I503="Biaya Insentif Fasilitas",H503,"")))</f>
        <v/>
      </c>
      <c r="R503" t="str">
        <f>IF(I503="Dana Bantuan Pemerintah",G503,"")</f>
        <v/>
      </c>
      <c r="S503" t="str">
        <f>IF(I503="Dana Bahan Baku","Bahan Baku",IF(I503="Biaya Bahan Baku","Bahan Baku",IF(I503="Dana Operasional","Operasional",IF(I503="Biaya Operasional","Operasional",""))))</f>
        <v/>
      </c>
      <c r="T503" t="str">
        <f>IF(I503="Dana Insentif Fasilitas","Insentif Fasilitas",IF(I503="Biaya Insentif Fasilitas","Insentif Fasilitas",""))</f>
        <v/>
      </c>
      <c r="U503" t="str">
        <f>IF(S503="",T503,S503)</f>
        <v/>
      </c>
      <c r="V503" t="str">
        <f>IF(I503="Biaya Bahan Baku","Belanja",IF(I503="Biaya Operasional","Belanja",IF(I503="Biaya Insentif Fasilitas","Belanja","")))</f>
        <v/>
      </c>
      <c r="W503">
        <f>ROW()</f>
        <v>503</v>
      </c>
    </row>
    <row r="504">
      <c r="A504">
        <f>ROW()</f>
        <v>504</v>
      </c>
      <c r="K504">
        <f>IF(I504="",0,I504)</f>
        <v>0</v>
      </c>
      <c r="L504">
        <f>IF(H504=0,0,H504)</f>
        <v>0</v>
      </c>
      <c r="M504">
        <f>IF(G504=0,0,G504)</f>
        <v>0</v>
      </c>
      <c r="N504" t="str">
        <f>IF(J504="","",J504)</f>
        <v/>
      </c>
      <c r="O504">
        <f>IF(G504=0,0,G504)</f>
        <v>0</v>
      </c>
      <c r="P504">
        <f>IF(H504=0,0,H504)</f>
        <v>0</v>
      </c>
      <c r="Q504" t="str">
        <f>IF(I504="Biaya Bahan Baku",H504,IF(I504="Biaya Operasional",H504,IF(I504="Biaya Insentif Fasilitas",H504,"")))</f>
        <v/>
      </c>
      <c r="R504" t="str">
        <f>IF(I504="Dana Bantuan Pemerintah",G504,"")</f>
        <v/>
      </c>
      <c r="S504" t="str">
        <f>IF(I504="Dana Bahan Baku","Bahan Baku",IF(I504="Biaya Bahan Baku","Bahan Baku",IF(I504="Dana Operasional","Operasional",IF(I504="Biaya Operasional","Operasional",""))))</f>
        <v/>
      </c>
      <c r="T504" t="str">
        <f>IF(I504="Dana Insentif Fasilitas","Insentif Fasilitas",IF(I504="Biaya Insentif Fasilitas","Insentif Fasilitas",""))</f>
        <v/>
      </c>
      <c r="U504" t="str">
        <f>IF(S504="",T504,S504)</f>
        <v/>
      </c>
      <c r="V504" t="str">
        <f>IF(I504="Biaya Bahan Baku","Belanja",IF(I504="Biaya Operasional","Belanja",IF(I504="Biaya Insentif Fasilitas","Belanja","")))</f>
        <v/>
      </c>
      <c r="W504">
        <f>ROW()</f>
        <v>504</v>
      </c>
    </row>
    <row r="505">
      <c r="A505">
        <f>ROW()</f>
        <v>505</v>
      </c>
      <c r="K505">
        <f>IF(I505="",0,I505)</f>
        <v>0</v>
      </c>
      <c r="L505">
        <f>IF(H505=0,0,H505)</f>
        <v>0</v>
      </c>
      <c r="M505">
        <f>IF(G505=0,0,G505)</f>
        <v>0</v>
      </c>
      <c r="N505" t="str">
        <f>IF(J505="","",J505)</f>
        <v/>
      </c>
      <c r="O505">
        <f>IF(G505=0,0,G505)</f>
        <v>0</v>
      </c>
      <c r="P505">
        <f>IF(H505=0,0,H505)</f>
        <v>0</v>
      </c>
      <c r="Q505" t="str">
        <f>IF(I505="Biaya Bahan Baku",H505,IF(I505="Biaya Operasional",H505,IF(I505="Biaya Insentif Fasilitas",H505,"")))</f>
        <v/>
      </c>
      <c r="R505" t="str">
        <f>IF(I505="Dana Bantuan Pemerintah",G505,"")</f>
        <v/>
      </c>
      <c r="S505" t="str">
        <f>IF(I505="Dana Bahan Baku","Bahan Baku",IF(I505="Biaya Bahan Baku","Bahan Baku",IF(I505="Dana Operasional","Operasional",IF(I505="Biaya Operasional","Operasional",""))))</f>
        <v/>
      </c>
      <c r="T505" t="str">
        <f>IF(I505="Dana Insentif Fasilitas","Insentif Fasilitas",IF(I505="Biaya Insentif Fasilitas","Insentif Fasilitas",""))</f>
        <v/>
      </c>
      <c r="U505" t="str">
        <f>IF(S505="",T505,S505)</f>
        <v/>
      </c>
      <c r="V505" t="str">
        <f>IF(I505="Biaya Bahan Baku","Belanja",IF(I505="Biaya Operasional","Belanja",IF(I505="Biaya Insentif Fasilitas","Belanja","")))</f>
        <v/>
      </c>
      <c r="W505">
        <f>ROW()</f>
        <v>505</v>
      </c>
    </row>
    <row r="506">
      <c r="A506">
        <f>ROW()</f>
        <v>506</v>
      </c>
      <c r="K506">
        <f>IF(I506="",0,I506)</f>
        <v>0</v>
      </c>
      <c r="L506">
        <f>IF(H506=0,0,H506)</f>
        <v>0</v>
      </c>
      <c r="M506">
        <f>IF(G506=0,0,G506)</f>
        <v>0</v>
      </c>
      <c r="N506" t="str">
        <f>IF(J506="","",J506)</f>
        <v/>
      </c>
      <c r="O506">
        <f>IF(G506=0,0,G506)</f>
        <v>0</v>
      </c>
      <c r="P506">
        <f>IF(H506=0,0,H506)</f>
        <v>0</v>
      </c>
      <c r="Q506" t="str">
        <f>IF(I506="Biaya Bahan Baku",H506,IF(I506="Biaya Operasional",H506,IF(I506="Biaya Insentif Fasilitas",H506,"")))</f>
        <v/>
      </c>
      <c r="R506" t="str">
        <f>IF(I506="Dana Bantuan Pemerintah",G506,"")</f>
        <v/>
      </c>
      <c r="S506" t="str">
        <f>IF(I506="Dana Bahan Baku","Bahan Baku",IF(I506="Biaya Bahan Baku","Bahan Baku",IF(I506="Dana Operasional","Operasional",IF(I506="Biaya Operasional","Operasional",""))))</f>
        <v/>
      </c>
      <c r="T506" t="str">
        <f>IF(I506="Dana Insentif Fasilitas","Insentif Fasilitas",IF(I506="Biaya Insentif Fasilitas","Insentif Fasilitas",""))</f>
        <v/>
      </c>
      <c r="U506" t="str">
        <f>IF(S506="",T506,S506)</f>
        <v/>
      </c>
      <c r="V506" t="str">
        <f>IF(I506="Biaya Bahan Baku","Belanja",IF(I506="Biaya Operasional","Belanja",IF(I506="Biaya Insentif Fasilitas","Belanja","")))</f>
        <v/>
      </c>
      <c r="W506">
        <f>ROW()</f>
        <v>506</v>
      </c>
    </row>
    <row r="507">
      <c r="A507">
        <f>ROW()</f>
        <v>507</v>
      </c>
      <c r="K507">
        <f>IF(I507="",0,I507)</f>
        <v>0</v>
      </c>
      <c r="L507">
        <f>IF(H507=0,0,H507)</f>
        <v>0</v>
      </c>
      <c r="M507">
        <f>IF(G507=0,0,G507)</f>
        <v>0</v>
      </c>
      <c r="N507" t="str">
        <f>IF(J507="","",J507)</f>
        <v/>
      </c>
      <c r="O507">
        <f>IF(G507=0,0,G507)</f>
        <v>0</v>
      </c>
      <c r="P507">
        <f>IF(H507=0,0,H507)</f>
        <v>0</v>
      </c>
      <c r="Q507" t="str">
        <f>IF(I507="Biaya Bahan Baku",H507,IF(I507="Biaya Operasional",H507,IF(I507="Biaya Insentif Fasilitas",H507,"")))</f>
        <v/>
      </c>
      <c r="R507" t="str">
        <f>IF(I507="Dana Bantuan Pemerintah",G507,"")</f>
        <v/>
      </c>
      <c r="S507" t="str">
        <f>IF(I507="Dana Bahan Baku","Bahan Baku",IF(I507="Biaya Bahan Baku","Bahan Baku",IF(I507="Dana Operasional","Operasional",IF(I507="Biaya Operasional","Operasional",""))))</f>
        <v/>
      </c>
      <c r="T507" t="str">
        <f>IF(I507="Dana Insentif Fasilitas","Insentif Fasilitas",IF(I507="Biaya Insentif Fasilitas","Insentif Fasilitas",""))</f>
        <v/>
      </c>
      <c r="U507" t="str">
        <f>IF(S507="",T507,S507)</f>
        <v/>
      </c>
      <c r="V507" t="str">
        <f>IF(I507="Biaya Bahan Baku","Belanja",IF(I507="Biaya Operasional","Belanja",IF(I507="Biaya Insentif Fasilitas","Belanja","")))</f>
        <v/>
      </c>
      <c r="W507">
        <f>ROW()</f>
        <v>507</v>
      </c>
    </row>
    <row r="508">
      <c r="A508">
        <f>ROW()</f>
        <v>508</v>
      </c>
      <c r="K508">
        <f>IF(I508="",0,I508)</f>
        <v>0</v>
      </c>
      <c r="L508">
        <f>IF(H508=0,0,H508)</f>
        <v>0</v>
      </c>
      <c r="M508">
        <f>IF(G508=0,0,G508)</f>
        <v>0</v>
      </c>
      <c r="N508" t="str">
        <f>IF(J508="","",J508)</f>
        <v/>
      </c>
      <c r="O508">
        <f>IF(G508=0,0,G508)</f>
        <v>0</v>
      </c>
      <c r="P508">
        <f>IF(H508=0,0,H508)</f>
        <v>0</v>
      </c>
      <c r="Q508" t="str">
        <f>IF(I508="Biaya Bahan Baku",H508,IF(I508="Biaya Operasional",H508,IF(I508="Biaya Insentif Fasilitas",H508,"")))</f>
        <v/>
      </c>
      <c r="R508" t="str">
        <f>IF(I508="Dana Bantuan Pemerintah",G508,"")</f>
        <v/>
      </c>
      <c r="S508" t="str">
        <f>IF(I508="Dana Bahan Baku","Bahan Baku",IF(I508="Biaya Bahan Baku","Bahan Baku",IF(I508="Dana Operasional","Operasional",IF(I508="Biaya Operasional","Operasional",""))))</f>
        <v/>
      </c>
      <c r="T508" t="str">
        <f>IF(I508="Dana Insentif Fasilitas","Insentif Fasilitas",IF(I508="Biaya Insentif Fasilitas","Insentif Fasilitas",""))</f>
        <v/>
      </c>
      <c r="U508" t="str">
        <f>IF(S508="",T508,S508)</f>
        <v/>
      </c>
      <c r="V508" t="str">
        <f>IF(I508="Biaya Bahan Baku","Belanja",IF(I508="Biaya Operasional","Belanja",IF(I508="Biaya Insentif Fasilitas","Belanja","")))</f>
        <v/>
      </c>
      <c r="W508">
        <f>ROW()</f>
        <v>508</v>
      </c>
    </row>
    <row r="509">
      <c r="A509">
        <f>ROW()</f>
        <v>509</v>
      </c>
      <c r="K509">
        <f>IF(I509="",0,I509)</f>
        <v>0</v>
      </c>
      <c r="L509">
        <f>IF(H509=0,0,H509)</f>
        <v>0</v>
      </c>
      <c r="M509">
        <f>IF(G509=0,0,G509)</f>
        <v>0</v>
      </c>
      <c r="N509" t="str">
        <f>IF(J509="","",J509)</f>
        <v/>
      </c>
      <c r="O509">
        <f>IF(G509=0,0,G509)</f>
        <v>0</v>
      </c>
      <c r="P509">
        <f>IF(H509=0,0,H509)</f>
        <v>0</v>
      </c>
      <c r="Q509" t="str">
        <f>IF(I509="Biaya Bahan Baku",H509,IF(I509="Biaya Operasional",H509,IF(I509="Biaya Insentif Fasilitas",H509,"")))</f>
        <v/>
      </c>
      <c r="R509" t="str">
        <f>IF(I509="Dana Bantuan Pemerintah",G509,"")</f>
        <v/>
      </c>
      <c r="S509" t="str">
        <f>IF(I509="Dana Bahan Baku","Bahan Baku",IF(I509="Biaya Bahan Baku","Bahan Baku",IF(I509="Dana Operasional","Operasional",IF(I509="Biaya Operasional","Operasional",""))))</f>
        <v/>
      </c>
      <c r="T509" t="str">
        <f>IF(I509="Dana Insentif Fasilitas","Insentif Fasilitas",IF(I509="Biaya Insentif Fasilitas","Insentif Fasilitas",""))</f>
        <v/>
      </c>
      <c r="U509" t="str">
        <f>IF(S509="",T509,S509)</f>
        <v/>
      </c>
      <c r="V509" t="str">
        <f>IF(I509="Biaya Bahan Baku","Belanja",IF(I509="Biaya Operasional","Belanja",IF(I509="Biaya Insentif Fasilitas","Belanja","")))</f>
        <v/>
      </c>
      <c r="W509">
        <f>ROW()</f>
        <v>509</v>
      </c>
    </row>
    <row r="510">
      <c r="A510">
        <f>ROW()</f>
        <v>510</v>
      </c>
      <c r="K510">
        <f>IF(I510="",0,I510)</f>
        <v>0</v>
      </c>
      <c r="L510">
        <f>IF(H510=0,0,H510)</f>
        <v>0</v>
      </c>
      <c r="M510">
        <f>IF(G510=0,0,G510)</f>
        <v>0</v>
      </c>
      <c r="N510" t="str">
        <f>IF(J510="","",J510)</f>
        <v/>
      </c>
      <c r="O510">
        <f>IF(G510=0,0,G510)</f>
        <v>0</v>
      </c>
      <c r="P510">
        <f>IF(H510=0,0,H510)</f>
        <v>0</v>
      </c>
      <c r="Q510" t="str">
        <f>IF(I510="Biaya Bahan Baku",H510,IF(I510="Biaya Operasional",H510,IF(I510="Biaya Insentif Fasilitas",H510,"")))</f>
        <v/>
      </c>
      <c r="R510" t="str">
        <f>IF(I510="Dana Bantuan Pemerintah",G510,"")</f>
        <v/>
      </c>
      <c r="S510" t="str">
        <f>IF(I510="Dana Bahan Baku","Bahan Baku",IF(I510="Biaya Bahan Baku","Bahan Baku",IF(I510="Dana Operasional","Operasional",IF(I510="Biaya Operasional","Operasional",""))))</f>
        <v/>
      </c>
      <c r="T510" t="str">
        <f>IF(I510="Dana Insentif Fasilitas","Insentif Fasilitas",IF(I510="Biaya Insentif Fasilitas","Insentif Fasilitas",""))</f>
        <v/>
      </c>
      <c r="U510" t="str">
        <f>IF(S510="",T510,S510)</f>
        <v/>
      </c>
      <c r="V510" t="str">
        <f>IF(I510="Biaya Bahan Baku","Belanja",IF(I510="Biaya Operasional","Belanja",IF(I510="Biaya Insentif Fasilitas","Belanja","")))</f>
        <v/>
      </c>
      <c r="W510">
        <f>ROW()</f>
        <v>510</v>
      </c>
    </row>
    <row r="511">
      <c r="A511">
        <f>ROW()</f>
        <v>511</v>
      </c>
      <c r="K511">
        <f>IF(I511="",0,I511)</f>
        <v>0</v>
      </c>
      <c r="L511">
        <f>IF(H511=0,0,H511)</f>
        <v>0</v>
      </c>
      <c r="M511">
        <f>IF(G511=0,0,G511)</f>
        <v>0</v>
      </c>
      <c r="N511" t="str">
        <f>IF(J511="","",J511)</f>
        <v/>
      </c>
      <c r="O511">
        <f>IF(G511=0,0,G511)</f>
        <v>0</v>
      </c>
      <c r="P511">
        <f>IF(H511=0,0,H511)</f>
        <v>0</v>
      </c>
      <c r="Q511" t="str">
        <f>IF(I511="Biaya Bahan Baku",H511,IF(I511="Biaya Operasional",H511,IF(I511="Biaya Insentif Fasilitas",H511,"")))</f>
        <v/>
      </c>
      <c r="R511" t="str">
        <f>IF(I511="Dana Bantuan Pemerintah",G511,"")</f>
        <v/>
      </c>
      <c r="S511" t="str">
        <f>IF(I511="Dana Bahan Baku","Bahan Baku",IF(I511="Biaya Bahan Baku","Bahan Baku",IF(I511="Dana Operasional","Operasional",IF(I511="Biaya Operasional","Operasional",""))))</f>
        <v/>
      </c>
      <c r="T511" t="str">
        <f>IF(I511="Dana Insentif Fasilitas","Insentif Fasilitas",IF(I511="Biaya Insentif Fasilitas","Insentif Fasilitas",""))</f>
        <v/>
      </c>
      <c r="U511" t="str">
        <f>IF(S511="",T511,S511)</f>
        <v/>
      </c>
      <c r="V511" t="str">
        <f>IF(I511="Biaya Bahan Baku","Belanja",IF(I511="Biaya Operasional","Belanja",IF(I511="Biaya Insentif Fasilitas","Belanja","")))</f>
        <v/>
      </c>
      <c r="W511">
        <f>ROW()</f>
        <v>511</v>
      </c>
    </row>
    <row r="512">
      <c r="A512">
        <f>ROW()</f>
        <v>512</v>
      </c>
      <c r="K512">
        <f>IF(I512="",0,I512)</f>
        <v>0</v>
      </c>
      <c r="L512">
        <f>IF(H512=0,0,H512)</f>
        <v>0</v>
      </c>
      <c r="M512">
        <f>IF(G512=0,0,G512)</f>
        <v>0</v>
      </c>
      <c r="N512" t="str">
        <f>IF(J512="","",J512)</f>
        <v/>
      </c>
      <c r="O512">
        <f>IF(G512=0,0,G512)</f>
        <v>0</v>
      </c>
      <c r="P512">
        <f>IF(H512=0,0,H512)</f>
        <v>0</v>
      </c>
      <c r="Q512" t="str">
        <f>IF(I512="Biaya Bahan Baku",H512,IF(I512="Biaya Operasional",H512,IF(I512="Biaya Insentif Fasilitas",H512,"")))</f>
        <v/>
      </c>
      <c r="R512" t="str">
        <f>IF(I512="Dana Bantuan Pemerintah",G512,"")</f>
        <v/>
      </c>
      <c r="S512" t="str">
        <f>IF(I512="Dana Bahan Baku","Bahan Baku",IF(I512="Biaya Bahan Baku","Bahan Baku",IF(I512="Dana Operasional","Operasional",IF(I512="Biaya Operasional","Operasional",""))))</f>
        <v/>
      </c>
      <c r="T512" t="str">
        <f>IF(I512="Dana Insentif Fasilitas","Insentif Fasilitas",IF(I512="Biaya Insentif Fasilitas","Insentif Fasilitas",""))</f>
        <v/>
      </c>
      <c r="U512" t="str">
        <f>IF(S512="",T512,S512)</f>
        <v/>
      </c>
      <c r="V512" t="str">
        <f>IF(I512="Biaya Bahan Baku","Belanja",IF(I512="Biaya Operasional","Belanja",IF(I512="Biaya Insentif Fasilitas","Belanja","")))</f>
        <v/>
      </c>
      <c r="W512">
        <f>ROW()</f>
        <v>512</v>
      </c>
    </row>
    <row r="513">
      <c r="A513">
        <f>ROW()</f>
        <v>513</v>
      </c>
      <c r="K513">
        <f>IF(I513="",0,I513)</f>
        <v>0</v>
      </c>
      <c r="L513">
        <f>IF(H513=0,0,H513)</f>
        <v>0</v>
      </c>
      <c r="M513">
        <f>IF(G513=0,0,G513)</f>
        <v>0</v>
      </c>
      <c r="N513" t="str">
        <f>IF(J513="","",J513)</f>
        <v/>
      </c>
      <c r="O513">
        <f>IF(G513=0,0,G513)</f>
        <v>0</v>
      </c>
      <c r="P513">
        <f>IF(H513=0,0,H513)</f>
        <v>0</v>
      </c>
      <c r="Q513" t="str">
        <f>IF(I513="Biaya Bahan Baku",H513,IF(I513="Biaya Operasional",H513,IF(I513="Biaya Insentif Fasilitas",H513,"")))</f>
        <v/>
      </c>
      <c r="R513" t="str">
        <f>IF(I513="Dana Bantuan Pemerintah",G513,"")</f>
        <v/>
      </c>
      <c r="S513" t="str">
        <f>IF(I513="Dana Bahan Baku","Bahan Baku",IF(I513="Biaya Bahan Baku","Bahan Baku",IF(I513="Dana Operasional","Operasional",IF(I513="Biaya Operasional","Operasional",""))))</f>
        <v/>
      </c>
      <c r="T513" t="str">
        <f>IF(I513="Dana Insentif Fasilitas","Insentif Fasilitas",IF(I513="Biaya Insentif Fasilitas","Insentif Fasilitas",""))</f>
        <v/>
      </c>
      <c r="U513" t="str">
        <f>IF(S513="",T513,S513)</f>
        <v/>
      </c>
      <c r="V513" t="str">
        <f>IF(I513="Biaya Bahan Baku","Belanja",IF(I513="Biaya Operasional","Belanja",IF(I513="Biaya Insentif Fasilitas","Belanja","")))</f>
        <v/>
      </c>
      <c r="W513">
        <f>ROW()</f>
        <v>513</v>
      </c>
    </row>
    <row r="514">
      <c r="A514">
        <f>ROW()</f>
        <v>514</v>
      </c>
      <c r="K514">
        <f>IF(I514="",0,I514)</f>
        <v>0</v>
      </c>
      <c r="L514">
        <f>IF(H514=0,0,H514)</f>
        <v>0</v>
      </c>
      <c r="M514">
        <f>IF(G514=0,0,G514)</f>
        <v>0</v>
      </c>
      <c r="N514" t="str">
        <f>IF(J514="","",J514)</f>
        <v/>
      </c>
      <c r="O514">
        <f>IF(G514=0,0,G514)</f>
        <v>0</v>
      </c>
      <c r="P514">
        <f>IF(H514=0,0,H514)</f>
        <v>0</v>
      </c>
      <c r="Q514" t="str">
        <f>IF(I514="Biaya Bahan Baku",H514,IF(I514="Biaya Operasional",H514,IF(I514="Biaya Insentif Fasilitas",H514,"")))</f>
        <v/>
      </c>
      <c r="R514" t="str">
        <f>IF(I514="Dana Bantuan Pemerintah",G514,"")</f>
        <v/>
      </c>
      <c r="S514" t="str">
        <f>IF(I514="Dana Bahan Baku","Bahan Baku",IF(I514="Biaya Bahan Baku","Bahan Baku",IF(I514="Dana Operasional","Operasional",IF(I514="Biaya Operasional","Operasional",""))))</f>
        <v/>
      </c>
      <c r="T514" t="str">
        <f>IF(I514="Dana Insentif Fasilitas","Insentif Fasilitas",IF(I514="Biaya Insentif Fasilitas","Insentif Fasilitas",""))</f>
        <v/>
      </c>
      <c r="U514" t="str">
        <f>IF(S514="",T514,S514)</f>
        <v/>
      </c>
      <c r="V514" t="str">
        <f>IF(I514="Biaya Bahan Baku","Belanja",IF(I514="Biaya Operasional","Belanja",IF(I514="Biaya Insentif Fasilitas","Belanja","")))</f>
        <v/>
      </c>
      <c r="W514">
        <f>ROW()</f>
        <v>514</v>
      </c>
    </row>
    <row r="515">
      <c r="A515">
        <f>ROW()</f>
        <v>515</v>
      </c>
      <c r="K515">
        <f>IF(I515="",0,I515)</f>
        <v>0</v>
      </c>
      <c r="L515">
        <f>IF(H515=0,0,H515)</f>
        <v>0</v>
      </c>
      <c r="M515">
        <f>IF(G515=0,0,G515)</f>
        <v>0</v>
      </c>
      <c r="N515" t="str">
        <f>IF(J515="","",J515)</f>
        <v/>
      </c>
      <c r="O515">
        <f>IF(G515=0,0,G515)</f>
        <v>0</v>
      </c>
      <c r="P515">
        <f>IF(H515=0,0,H515)</f>
        <v>0</v>
      </c>
      <c r="Q515" t="str">
        <f>IF(I515="Biaya Bahan Baku",H515,IF(I515="Biaya Operasional",H515,IF(I515="Biaya Insentif Fasilitas",H515,"")))</f>
        <v/>
      </c>
      <c r="R515" t="str">
        <f>IF(I515="Dana Bantuan Pemerintah",G515,"")</f>
        <v/>
      </c>
      <c r="S515" t="str">
        <f>IF(I515="Dana Bahan Baku","Bahan Baku",IF(I515="Biaya Bahan Baku","Bahan Baku",IF(I515="Dana Operasional","Operasional",IF(I515="Biaya Operasional","Operasional",""))))</f>
        <v/>
      </c>
      <c r="T515" t="str">
        <f>IF(I515="Dana Insentif Fasilitas","Insentif Fasilitas",IF(I515="Biaya Insentif Fasilitas","Insentif Fasilitas",""))</f>
        <v/>
      </c>
      <c r="U515" t="str">
        <f>IF(S515="",T515,S515)</f>
        <v/>
      </c>
      <c r="V515" t="str">
        <f>IF(I515="Biaya Bahan Baku","Belanja",IF(I515="Biaya Operasional","Belanja",IF(I515="Biaya Insentif Fasilitas","Belanja","")))</f>
        <v/>
      </c>
      <c r="W515">
        <f>ROW()</f>
        <v>515</v>
      </c>
    </row>
    <row r="516">
      <c r="A516">
        <f>ROW()</f>
        <v>516</v>
      </c>
      <c r="K516">
        <f>IF(I516="",0,I516)</f>
        <v>0</v>
      </c>
      <c r="L516">
        <f>IF(H516=0,0,H516)</f>
        <v>0</v>
      </c>
      <c r="M516">
        <f>IF(G516=0,0,G516)</f>
        <v>0</v>
      </c>
      <c r="N516" t="str">
        <f>IF(J516="","",J516)</f>
        <v/>
      </c>
      <c r="O516">
        <f>IF(G516=0,0,G516)</f>
        <v>0</v>
      </c>
      <c r="P516">
        <f>IF(H516=0,0,H516)</f>
        <v>0</v>
      </c>
      <c r="Q516" t="str">
        <f>IF(I516="Biaya Bahan Baku",H516,IF(I516="Biaya Operasional",H516,IF(I516="Biaya Insentif Fasilitas",H516,"")))</f>
        <v/>
      </c>
      <c r="R516" t="str">
        <f>IF(I516="Dana Bantuan Pemerintah",G516,"")</f>
        <v/>
      </c>
      <c r="S516" t="str">
        <f>IF(I516="Dana Bahan Baku","Bahan Baku",IF(I516="Biaya Bahan Baku","Bahan Baku",IF(I516="Dana Operasional","Operasional",IF(I516="Biaya Operasional","Operasional",""))))</f>
        <v/>
      </c>
      <c r="T516" t="str">
        <f>IF(I516="Dana Insentif Fasilitas","Insentif Fasilitas",IF(I516="Biaya Insentif Fasilitas","Insentif Fasilitas",""))</f>
        <v/>
      </c>
      <c r="U516" t="str">
        <f>IF(S516="",T516,S516)</f>
        <v/>
      </c>
      <c r="V516" t="str">
        <f>IF(I516="Biaya Bahan Baku","Belanja",IF(I516="Biaya Operasional","Belanja",IF(I516="Biaya Insentif Fasilitas","Belanja","")))</f>
        <v/>
      </c>
      <c r="W516">
        <f>ROW()</f>
        <v>516</v>
      </c>
    </row>
    <row r="517">
      <c r="A517">
        <f>ROW()</f>
        <v>517</v>
      </c>
      <c r="K517">
        <f>IF(I517="",0,I517)</f>
        <v>0</v>
      </c>
      <c r="L517">
        <f>IF(H517=0,0,H517)</f>
        <v>0</v>
      </c>
      <c r="M517">
        <f>IF(G517=0,0,G517)</f>
        <v>0</v>
      </c>
      <c r="N517" t="str">
        <f>IF(J517="","",J517)</f>
        <v/>
      </c>
      <c r="O517">
        <f>IF(G517=0,0,G517)</f>
        <v>0</v>
      </c>
      <c r="P517">
        <f>IF(H517=0,0,H517)</f>
        <v>0</v>
      </c>
      <c r="Q517" t="str">
        <f>IF(I517="Biaya Bahan Baku",H517,IF(I517="Biaya Operasional",H517,IF(I517="Biaya Insentif Fasilitas",H517,"")))</f>
        <v/>
      </c>
      <c r="R517" t="str">
        <f>IF(I517="Dana Bantuan Pemerintah",G517,"")</f>
        <v/>
      </c>
      <c r="S517" t="str">
        <f>IF(I517="Dana Bahan Baku","Bahan Baku",IF(I517="Biaya Bahan Baku","Bahan Baku",IF(I517="Dana Operasional","Operasional",IF(I517="Biaya Operasional","Operasional",""))))</f>
        <v/>
      </c>
      <c r="T517" t="str">
        <f>IF(I517="Dana Insentif Fasilitas","Insentif Fasilitas",IF(I517="Biaya Insentif Fasilitas","Insentif Fasilitas",""))</f>
        <v/>
      </c>
      <c r="U517" t="str">
        <f>IF(S517="",T517,S517)</f>
        <v/>
      </c>
      <c r="V517" t="str">
        <f>IF(I517="Biaya Bahan Baku","Belanja",IF(I517="Biaya Operasional","Belanja",IF(I517="Biaya Insentif Fasilitas","Belanja","")))</f>
        <v/>
      </c>
      <c r="W517">
        <f>ROW()</f>
        <v>517</v>
      </c>
    </row>
    <row r="518">
      <c r="A518">
        <f>ROW()</f>
        <v>518</v>
      </c>
      <c r="K518">
        <f>IF(I518="",0,I518)</f>
        <v>0</v>
      </c>
      <c r="L518">
        <f>IF(H518=0,0,H518)</f>
        <v>0</v>
      </c>
      <c r="M518">
        <f>IF(G518=0,0,G518)</f>
        <v>0</v>
      </c>
      <c r="N518" t="str">
        <f>IF(J518="","",J518)</f>
        <v/>
      </c>
      <c r="O518">
        <f>IF(G518=0,0,G518)</f>
        <v>0</v>
      </c>
      <c r="P518">
        <f>IF(H518=0,0,H518)</f>
        <v>0</v>
      </c>
      <c r="Q518" t="str">
        <f>IF(I518="Biaya Bahan Baku",H518,IF(I518="Biaya Operasional",H518,IF(I518="Biaya Insentif Fasilitas",H518,"")))</f>
        <v/>
      </c>
      <c r="R518" t="str">
        <f>IF(I518="Dana Bantuan Pemerintah",G518,"")</f>
        <v/>
      </c>
      <c r="S518" t="str">
        <f>IF(I518="Dana Bahan Baku","Bahan Baku",IF(I518="Biaya Bahan Baku","Bahan Baku",IF(I518="Dana Operasional","Operasional",IF(I518="Biaya Operasional","Operasional",""))))</f>
        <v/>
      </c>
      <c r="T518" t="str">
        <f>IF(I518="Dana Insentif Fasilitas","Insentif Fasilitas",IF(I518="Biaya Insentif Fasilitas","Insentif Fasilitas",""))</f>
        <v/>
      </c>
      <c r="U518" t="str">
        <f>IF(S518="",T518,S518)</f>
        <v/>
      </c>
      <c r="V518" t="str">
        <f>IF(I518="Biaya Bahan Baku","Belanja",IF(I518="Biaya Operasional","Belanja",IF(I518="Biaya Insentif Fasilitas","Belanja","")))</f>
        <v/>
      </c>
      <c r="W518">
        <f>ROW()</f>
        <v>518</v>
      </c>
    </row>
    <row r="519">
      <c r="A519">
        <f>ROW()</f>
        <v>519</v>
      </c>
      <c r="K519">
        <f>IF(I519="",0,I519)</f>
        <v>0</v>
      </c>
      <c r="L519">
        <f>IF(H519=0,0,H519)</f>
        <v>0</v>
      </c>
      <c r="M519">
        <f>IF(G519=0,0,G519)</f>
        <v>0</v>
      </c>
      <c r="N519" t="str">
        <f>IF(J519="","",J519)</f>
        <v/>
      </c>
      <c r="O519">
        <f>IF(G519=0,0,G519)</f>
        <v>0</v>
      </c>
      <c r="P519">
        <f>IF(H519=0,0,H519)</f>
        <v>0</v>
      </c>
      <c r="Q519" t="str">
        <f>IF(I519="Biaya Bahan Baku",H519,IF(I519="Biaya Operasional",H519,IF(I519="Biaya Insentif Fasilitas",H519,"")))</f>
        <v/>
      </c>
      <c r="R519" t="str">
        <f>IF(I519="Dana Bantuan Pemerintah",G519,"")</f>
        <v/>
      </c>
      <c r="S519" t="str">
        <f>IF(I519="Dana Bahan Baku","Bahan Baku",IF(I519="Biaya Bahan Baku","Bahan Baku",IF(I519="Dana Operasional","Operasional",IF(I519="Biaya Operasional","Operasional",""))))</f>
        <v/>
      </c>
      <c r="T519" t="str">
        <f>IF(I519="Dana Insentif Fasilitas","Insentif Fasilitas",IF(I519="Biaya Insentif Fasilitas","Insentif Fasilitas",""))</f>
        <v/>
      </c>
      <c r="U519" t="str">
        <f>IF(S519="",T519,S519)</f>
        <v/>
      </c>
      <c r="V519" t="str">
        <f>IF(I519="Biaya Bahan Baku","Belanja",IF(I519="Biaya Operasional","Belanja",IF(I519="Biaya Insentif Fasilitas","Belanja","")))</f>
        <v/>
      </c>
      <c r="W519">
        <f>ROW()</f>
        <v>519</v>
      </c>
    </row>
    <row r="520">
      <c r="A520">
        <f>ROW()</f>
        <v>520</v>
      </c>
      <c r="K520">
        <f>IF(I520="",0,I520)</f>
        <v>0</v>
      </c>
      <c r="L520">
        <f>IF(H520=0,0,H520)</f>
        <v>0</v>
      </c>
      <c r="M520">
        <f>IF(G520=0,0,G520)</f>
        <v>0</v>
      </c>
      <c r="N520" t="str">
        <f>IF(J520="","",J520)</f>
        <v/>
      </c>
      <c r="O520">
        <f>IF(G520=0,0,G520)</f>
        <v>0</v>
      </c>
      <c r="P520">
        <f>IF(H520=0,0,H520)</f>
        <v>0</v>
      </c>
      <c r="Q520" t="str">
        <f>IF(I520="Biaya Bahan Baku",H520,IF(I520="Biaya Operasional",H520,IF(I520="Biaya Insentif Fasilitas",H520,"")))</f>
        <v/>
      </c>
      <c r="R520" t="str">
        <f>IF(I520="Dana Bantuan Pemerintah",G520,"")</f>
        <v/>
      </c>
      <c r="S520" t="str">
        <f>IF(I520="Dana Bahan Baku","Bahan Baku",IF(I520="Biaya Bahan Baku","Bahan Baku",IF(I520="Dana Operasional","Operasional",IF(I520="Biaya Operasional","Operasional",""))))</f>
        <v/>
      </c>
      <c r="T520" t="str">
        <f>IF(I520="Dana Insentif Fasilitas","Insentif Fasilitas",IF(I520="Biaya Insentif Fasilitas","Insentif Fasilitas",""))</f>
        <v/>
      </c>
      <c r="U520" t="str">
        <f>IF(S520="",T520,S520)</f>
        <v/>
      </c>
      <c r="V520" t="str">
        <f>IF(I520="Biaya Bahan Baku","Belanja",IF(I520="Biaya Operasional","Belanja",IF(I520="Biaya Insentif Fasilitas","Belanja","")))</f>
        <v/>
      </c>
      <c r="W520">
        <f>ROW()</f>
        <v>520</v>
      </c>
    </row>
    <row r="521">
      <c r="A521">
        <f>ROW()</f>
        <v>521</v>
      </c>
      <c r="K521">
        <f>IF(I521="",0,I521)</f>
        <v>0</v>
      </c>
      <c r="L521">
        <f>IF(H521=0,0,H521)</f>
        <v>0</v>
      </c>
      <c r="M521">
        <f>IF(G521=0,0,G521)</f>
        <v>0</v>
      </c>
      <c r="N521" t="str">
        <f>IF(J521="","",J521)</f>
        <v/>
      </c>
      <c r="O521">
        <f>IF(G521=0,0,G521)</f>
        <v>0</v>
      </c>
      <c r="P521">
        <f>IF(H521=0,0,H521)</f>
        <v>0</v>
      </c>
      <c r="Q521" t="str">
        <f>IF(I521="Biaya Bahan Baku",H521,IF(I521="Biaya Operasional",H521,IF(I521="Biaya Insentif Fasilitas",H521,"")))</f>
        <v/>
      </c>
      <c r="R521" t="str">
        <f>IF(I521="Dana Bantuan Pemerintah",G521,"")</f>
        <v/>
      </c>
      <c r="S521" t="str">
        <f>IF(I521="Dana Bahan Baku","Bahan Baku",IF(I521="Biaya Bahan Baku","Bahan Baku",IF(I521="Dana Operasional","Operasional",IF(I521="Biaya Operasional","Operasional",""))))</f>
        <v/>
      </c>
      <c r="T521" t="str">
        <f>IF(I521="Dana Insentif Fasilitas","Insentif Fasilitas",IF(I521="Biaya Insentif Fasilitas","Insentif Fasilitas",""))</f>
        <v/>
      </c>
      <c r="U521" t="str">
        <f>IF(S521="",T521,S521)</f>
        <v/>
      </c>
      <c r="V521" t="str">
        <f>IF(I521="Biaya Bahan Baku","Belanja",IF(I521="Biaya Operasional","Belanja",IF(I521="Biaya Insentif Fasilitas","Belanja","")))</f>
        <v/>
      </c>
      <c r="W521">
        <f>ROW()</f>
        <v>521</v>
      </c>
    </row>
    <row r="522">
      <c r="A522">
        <f>ROW()</f>
        <v>522</v>
      </c>
      <c r="K522">
        <f>IF(I522="",0,I522)</f>
        <v>0</v>
      </c>
      <c r="L522">
        <f>IF(H522=0,0,H522)</f>
        <v>0</v>
      </c>
      <c r="M522">
        <f>IF(G522=0,0,G522)</f>
        <v>0</v>
      </c>
      <c r="N522" t="str">
        <f>IF(J522="","",J522)</f>
        <v/>
      </c>
      <c r="O522">
        <f>IF(G522=0,0,G522)</f>
        <v>0</v>
      </c>
      <c r="P522">
        <f>IF(H522=0,0,H522)</f>
        <v>0</v>
      </c>
      <c r="Q522" t="str">
        <f>IF(I522="Biaya Bahan Baku",H522,IF(I522="Biaya Operasional",H522,IF(I522="Biaya Insentif Fasilitas",H522,"")))</f>
        <v/>
      </c>
      <c r="R522" t="str">
        <f>IF(I522="Dana Bantuan Pemerintah",G522,"")</f>
        <v/>
      </c>
      <c r="S522" t="str">
        <f>IF(I522="Dana Bahan Baku","Bahan Baku",IF(I522="Biaya Bahan Baku","Bahan Baku",IF(I522="Dana Operasional","Operasional",IF(I522="Biaya Operasional","Operasional",""))))</f>
        <v/>
      </c>
      <c r="T522" t="str">
        <f>IF(I522="Dana Insentif Fasilitas","Insentif Fasilitas",IF(I522="Biaya Insentif Fasilitas","Insentif Fasilitas",""))</f>
        <v/>
      </c>
      <c r="U522" t="str">
        <f>IF(S522="",T522,S522)</f>
        <v/>
      </c>
      <c r="V522" t="str">
        <f>IF(I522="Biaya Bahan Baku","Belanja",IF(I522="Biaya Operasional","Belanja",IF(I522="Biaya Insentif Fasilitas","Belanja","")))</f>
        <v/>
      </c>
      <c r="W522">
        <f>ROW()</f>
        <v>522</v>
      </c>
    </row>
    <row r="523">
      <c r="A523">
        <f>ROW()</f>
        <v>523</v>
      </c>
      <c r="K523">
        <f>IF(I523="",0,I523)</f>
        <v>0</v>
      </c>
      <c r="L523">
        <f>IF(H523=0,0,H523)</f>
        <v>0</v>
      </c>
      <c r="M523">
        <f>IF(G523=0,0,G523)</f>
        <v>0</v>
      </c>
      <c r="N523" t="str">
        <f>IF(J523="","",J523)</f>
        <v/>
      </c>
      <c r="O523">
        <f>IF(G523=0,0,G523)</f>
        <v>0</v>
      </c>
      <c r="P523">
        <f>IF(H523=0,0,H523)</f>
        <v>0</v>
      </c>
      <c r="Q523" t="str">
        <f>IF(I523="Biaya Bahan Baku",H523,IF(I523="Biaya Operasional",H523,IF(I523="Biaya Insentif Fasilitas",H523,"")))</f>
        <v/>
      </c>
      <c r="R523" t="str">
        <f>IF(I523="Dana Bantuan Pemerintah",G523,"")</f>
        <v/>
      </c>
      <c r="S523" t="str">
        <f>IF(I523="Dana Bahan Baku","Bahan Baku",IF(I523="Biaya Bahan Baku","Bahan Baku",IF(I523="Dana Operasional","Operasional",IF(I523="Biaya Operasional","Operasional",""))))</f>
        <v/>
      </c>
      <c r="T523" t="str">
        <f>IF(I523="Dana Insentif Fasilitas","Insentif Fasilitas",IF(I523="Biaya Insentif Fasilitas","Insentif Fasilitas",""))</f>
        <v/>
      </c>
      <c r="U523" t="str">
        <f>IF(S523="",T523,S523)</f>
        <v/>
      </c>
      <c r="V523" t="str">
        <f>IF(I523="Biaya Bahan Baku","Belanja",IF(I523="Biaya Operasional","Belanja",IF(I523="Biaya Insentif Fasilitas","Belanja","")))</f>
        <v/>
      </c>
      <c r="W523">
        <f>ROW()</f>
        <v>523</v>
      </c>
    </row>
    <row r="524">
      <c r="A524">
        <f>ROW()</f>
        <v>524</v>
      </c>
      <c r="K524">
        <f>IF(I524="",0,I524)</f>
        <v>0</v>
      </c>
      <c r="L524">
        <f>IF(H524=0,0,H524)</f>
        <v>0</v>
      </c>
      <c r="M524">
        <f>IF(G524=0,0,G524)</f>
        <v>0</v>
      </c>
      <c r="N524" t="str">
        <f>IF(J524="","",J524)</f>
        <v/>
      </c>
      <c r="O524">
        <f>IF(G524=0,0,G524)</f>
        <v>0</v>
      </c>
      <c r="P524">
        <f>IF(H524=0,0,H524)</f>
        <v>0</v>
      </c>
      <c r="Q524" t="str">
        <f>IF(I524="Biaya Bahan Baku",H524,IF(I524="Biaya Operasional",H524,IF(I524="Biaya Insentif Fasilitas",H524,"")))</f>
        <v/>
      </c>
      <c r="R524" t="str">
        <f>IF(I524="Dana Bantuan Pemerintah",G524,"")</f>
        <v/>
      </c>
      <c r="S524" t="str">
        <f>IF(I524="Dana Bahan Baku","Bahan Baku",IF(I524="Biaya Bahan Baku","Bahan Baku",IF(I524="Dana Operasional","Operasional",IF(I524="Biaya Operasional","Operasional",""))))</f>
        <v/>
      </c>
      <c r="T524" t="str">
        <f>IF(I524="Dana Insentif Fasilitas","Insentif Fasilitas",IF(I524="Biaya Insentif Fasilitas","Insentif Fasilitas",""))</f>
        <v/>
      </c>
      <c r="U524" t="str">
        <f>IF(S524="",T524,S524)</f>
        <v/>
      </c>
      <c r="V524" t="str">
        <f>IF(I524="Biaya Bahan Baku","Belanja",IF(I524="Biaya Operasional","Belanja",IF(I524="Biaya Insentif Fasilitas","Belanja","")))</f>
        <v/>
      </c>
      <c r="W524">
        <f>ROW()</f>
        <v>524</v>
      </c>
    </row>
    <row r="525">
      <c r="A525">
        <f>ROW()</f>
        <v>525</v>
      </c>
      <c r="K525">
        <f>IF(I525="",0,I525)</f>
        <v>0</v>
      </c>
      <c r="L525">
        <f>IF(H525=0,0,H525)</f>
        <v>0</v>
      </c>
      <c r="M525">
        <f>IF(G525=0,0,G525)</f>
        <v>0</v>
      </c>
      <c r="N525" t="str">
        <f>IF(J525="","",J525)</f>
        <v/>
      </c>
      <c r="O525">
        <f>IF(G525=0,0,G525)</f>
        <v>0</v>
      </c>
      <c r="P525">
        <f>IF(H525=0,0,H525)</f>
        <v>0</v>
      </c>
      <c r="Q525" t="str">
        <f>IF(I525="Biaya Bahan Baku",H525,IF(I525="Biaya Operasional",H525,IF(I525="Biaya Insentif Fasilitas",H525,"")))</f>
        <v/>
      </c>
      <c r="R525" t="str">
        <f>IF(I525="Dana Bantuan Pemerintah",G525,"")</f>
        <v/>
      </c>
      <c r="S525" t="str">
        <f>IF(I525="Dana Bahan Baku","Bahan Baku",IF(I525="Biaya Bahan Baku","Bahan Baku",IF(I525="Dana Operasional","Operasional",IF(I525="Biaya Operasional","Operasional",""))))</f>
        <v/>
      </c>
      <c r="T525" t="str">
        <f>IF(I525="Dana Insentif Fasilitas","Insentif Fasilitas",IF(I525="Biaya Insentif Fasilitas","Insentif Fasilitas",""))</f>
        <v/>
      </c>
      <c r="U525" t="str">
        <f>IF(S525="",T525,S525)</f>
        <v/>
      </c>
      <c r="V525" t="str">
        <f>IF(I525="Biaya Bahan Baku","Belanja",IF(I525="Biaya Operasional","Belanja",IF(I525="Biaya Insentif Fasilitas","Belanja","")))</f>
        <v/>
      </c>
      <c r="W525">
        <f>ROW()</f>
        <v>525</v>
      </c>
    </row>
    <row r="526">
      <c r="A526">
        <f>ROW()</f>
        <v>526</v>
      </c>
      <c r="K526">
        <f>IF(I526="",0,I526)</f>
        <v>0</v>
      </c>
      <c r="L526">
        <f>IF(H526=0,0,H526)</f>
        <v>0</v>
      </c>
      <c r="M526">
        <f>IF(G526=0,0,G526)</f>
        <v>0</v>
      </c>
      <c r="N526" t="str">
        <f>IF(J526="","",J526)</f>
        <v/>
      </c>
      <c r="O526">
        <f>IF(G526=0,0,G526)</f>
        <v>0</v>
      </c>
      <c r="P526">
        <f>IF(H526=0,0,H526)</f>
        <v>0</v>
      </c>
      <c r="Q526" t="str">
        <f>IF(I526="Biaya Bahan Baku",H526,IF(I526="Biaya Operasional",H526,IF(I526="Biaya Insentif Fasilitas",H526,"")))</f>
        <v/>
      </c>
      <c r="R526" t="str">
        <f>IF(I526="Dana Bantuan Pemerintah",G526,"")</f>
        <v/>
      </c>
      <c r="S526" t="str">
        <f>IF(I526="Dana Bahan Baku","Bahan Baku",IF(I526="Biaya Bahan Baku","Bahan Baku",IF(I526="Dana Operasional","Operasional",IF(I526="Biaya Operasional","Operasional",""))))</f>
        <v/>
      </c>
      <c r="T526" t="str">
        <f>IF(I526="Dana Insentif Fasilitas","Insentif Fasilitas",IF(I526="Biaya Insentif Fasilitas","Insentif Fasilitas",""))</f>
        <v/>
      </c>
      <c r="U526" t="str">
        <f>IF(S526="",T526,S526)</f>
        <v/>
      </c>
      <c r="V526" t="str">
        <f>IF(I526="Biaya Bahan Baku","Belanja",IF(I526="Biaya Operasional","Belanja",IF(I526="Biaya Insentif Fasilitas","Belanja","")))</f>
        <v/>
      </c>
      <c r="W526">
        <f>ROW()</f>
        <v>526</v>
      </c>
    </row>
    <row r="527">
      <c r="A527">
        <f>ROW()</f>
        <v>527</v>
      </c>
      <c r="K527">
        <f>IF(I527="",0,I527)</f>
        <v>0</v>
      </c>
      <c r="L527">
        <f>IF(H527=0,0,H527)</f>
        <v>0</v>
      </c>
      <c r="M527">
        <f>IF(G527=0,0,G527)</f>
        <v>0</v>
      </c>
      <c r="N527" t="str">
        <f>IF(J527="","",J527)</f>
        <v/>
      </c>
      <c r="O527">
        <f>IF(G527=0,0,G527)</f>
        <v>0</v>
      </c>
      <c r="P527">
        <f>IF(H527=0,0,H527)</f>
        <v>0</v>
      </c>
      <c r="Q527" t="str">
        <f>IF(I527="Biaya Bahan Baku",H527,IF(I527="Biaya Operasional",H527,IF(I527="Biaya Insentif Fasilitas",H527,"")))</f>
        <v/>
      </c>
      <c r="R527" t="str">
        <f>IF(I527="Dana Bantuan Pemerintah",G527,"")</f>
        <v/>
      </c>
      <c r="S527" t="str">
        <f>IF(I527="Dana Bahan Baku","Bahan Baku",IF(I527="Biaya Bahan Baku","Bahan Baku",IF(I527="Dana Operasional","Operasional",IF(I527="Biaya Operasional","Operasional",""))))</f>
        <v/>
      </c>
      <c r="T527" t="str">
        <f>IF(I527="Dana Insentif Fasilitas","Insentif Fasilitas",IF(I527="Biaya Insentif Fasilitas","Insentif Fasilitas",""))</f>
        <v/>
      </c>
      <c r="U527" t="str">
        <f>IF(S527="",T527,S527)</f>
        <v/>
      </c>
      <c r="V527" t="str">
        <f>IF(I527="Biaya Bahan Baku","Belanja",IF(I527="Biaya Operasional","Belanja",IF(I527="Biaya Insentif Fasilitas","Belanja","")))</f>
        <v/>
      </c>
      <c r="W527">
        <f>ROW()</f>
        <v>527</v>
      </c>
    </row>
    <row r="528">
      <c r="A528">
        <f>ROW()</f>
        <v>528</v>
      </c>
      <c r="K528">
        <f>IF(I528="",0,I528)</f>
        <v>0</v>
      </c>
      <c r="L528">
        <f>IF(H528=0,0,H528)</f>
        <v>0</v>
      </c>
      <c r="M528">
        <f>IF(G528=0,0,G528)</f>
        <v>0</v>
      </c>
      <c r="N528" t="str">
        <f>IF(J528="","",J528)</f>
        <v/>
      </c>
      <c r="O528">
        <f>IF(G528=0,0,G528)</f>
        <v>0</v>
      </c>
      <c r="P528">
        <f>IF(H528=0,0,H528)</f>
        <v>0</v>
      </c>
      <c r="Q528" t="str">
        <f>IF(I528="Biaya Bahan Baku",H528,IF(I528="Biaya Operasional",H528,IF(I528="Biaya Insentif Fasilitas",H528,"")))</f>
        <v/>
      </c>
      <c r="R528" t="str">
        <f>IF(I528="Dana Bantuan Pemerintah",G528,"")</f>
        <v/>
      </c>
      <c r="S528" t="str">
        <f>IF(I528="Dana Bahan Baku","Bahan Baku",IF(I528="Biaya Bahan Baku","Bahan Baku",IF(I528="Dana Operasional","Operasional",IF(I528="Biaya Operasional","Operasional",""))))</f>
        <v/>
      </c>
      <c r="T528" t="str">
        <f>IF(I528="Dana Insentif Fasilitas","Insentif Fasilitas",IF(I528="Biaya Insentif Fasilitas","Insentif Fasilitas",""))</f>
        <v/>
      </c>
      <c r="U528" t="str">
        <f>IF(S528="",T528,S528)</f>
        <v/>
      </c>
      <c r="V528" t="str">
        <f>IF(I528="Biaya Bahan Baku","Belanja",IF(I528="Biaya Operasional","Belanja",IF(I528="Biaya Insentif Fasilitas","Belanja","")))</f>
        <v/>
      </c>
      <c r="W528">
        <f>ROW()</f>
        <v>528</v>
      </c>
    </row>
    <row r="529">
      <c r="A529">
        <f>ROW()</f>
        <v>529</v>
      </c>
      <c r="K529">
        <f>IF(I529="",0,I529)</f>
        <v>0</v>
      </c>
      <c r="L529">
        <f>IF(H529=0,0,H529)</f>
        <v>0</v>
      </c>
      <c r="M529">
        <f>IF(G529=0,0,G529)</f>
        <v>0</v>
      </c>
      <c r="N529" t="str">
        <f>IF(J529="","",J529)</f>
        <v/>
      </c>
      <c r="O529">
        <f>IF(G529=0,0,G529)</f>
        <v>0</v>
      </c>
      <c r="P529">
        <f>IF(H529=0,0,H529)</f>
        <v>0</v>
      </c>
      <c r="Q529" t="str">
        <f>IF(I529="Biaya Bahan Baku",H529,IF(I529="Biaya Operasional",H529,IF(I529="Biaya Insentif Fasilitas",H529,"")))</f>
        <v/>
      </c>
      <c r="R529" t="str">
        <f>IF(I529="Dana Bantuan Pemerintah",G529,"")</f>
        <v/>
      </c>
      <c r="S529" t="str">
        <f>IF(I529="Dana Bahan Baku","Bahan Baku",IF(I529="Biaya Bahan Baku","Bahan Baku",IF(I529="Dana Operasional","Operasional",IF(I529="Biaya Operasional","Operasional",""))))</f>
        <v/>
      </c>
      <c r="T529" t="str">
        <f>IF(I529="Dana Insentif Fasilitas","Insentif Fasilitas",IF(I529="Biaya Insentif Fasilitas","Insentif Fasilitas",""))</f>
        <v/>
      </c>
      <c r="U529" t="str">
        <f>IF(S529="",T529,S529)</f>
        <v/>
      </c>
      <c r="V529" t="str">
        <f>IF(I529="Biaya Bahan Baku","Belanja",IF(I529="Biaya Operasional","Belanja",IF(I529="Biaya Insentif Fasilitas","Belanja","")))</f>
        <v/>
      </c>
      <c r="W529">
        <f>ROW()</f>
        <v>529</v>
      </c>
    </row>
    <row r="530">
      <c r="A530">
        <f>ROW()</f>
        <v>530</v>
      </c>
      <c r="K530">
        <f>IF(I530="",0,I530)</f>
        <v>0</v>
      </c>
      <c r="L530">
        <f>IF(H530=0,0,H530)</f>
        <v>0</v>
      </c>
      <c r="M530">
        <f>IF(G530=0,0,G530)</f>
        <v>0</v>
      </c>
      <c r="N530" t="str">
        <f>IF(J530="","",J530)</f>
        <v/>
      </c>
      <c r="O530">
        <f>IF(G530=0,0,G530)</f>
        <v>0</v>
      </c>
      <c r="P530">
        <f>IF(H530=0,0,H530)</f>
        <v>0</v>
      </c>
      <c r="Q530" t="str">
        <f>IF(I530="Biaya Bahan Baku",H530,IF(I530="Biaya Operasional",H530,IF(I530="Biaya Insentif Fasilitas",H530,"")))</f>
        <v/>
      </c>
      <c r="R530" t="str">
        <f>IF(I530="Dana Bantuan Pemerintah",G530,"")</f>
        <v/>
      </c>
      <c r="S530" t="str">
        <f>IF(I530="Dana Bahan Baku","Bahan Baku",IF(I530="Biaya Bahan Baku","Bahan Baku",IF(I530="Dana Operasional","Operasional",IF(I530="Biaya Operasional","Operasional",""))))</f>
        <v/>
      </c>
      <c r="T530" t="str">
        <f>IF(I530="Dana Insentif Fasilitas","Insentif Fasilitas",IF(I530="Biaya Insentif Fasilitas","Insentif Fasilitas",""))</f>
        <v/>
      </c>
      <c r="U530" t="str">
        <f>IF(S530="",T530,S530)</f>
        <v/>
      </c>
      <c r="V530" t="str">
        <f>IF(I530="Biaya Bahan Baku","Belanja",IF(I530="Biaya Operasional","Belanja",IF(I530="Biaya Insentif Fasilitas","Belanja","")))</f>
        <v/>
      </c>
      <c r="W530">
        <f>ROW()</f>
        <v>530</v>
      </c>
    </row>
    <row r="531">
      <c r="A531">
        <f>ROW()</f>
        <v>531</v>
      </c>
      <c r="K531">
        <f>IF(I531="",0,I531)</f>
        <v>0</v>
      </c>
      <c r="L531">
        <f>IF(H531=0,0,H531)</f>
        <v>0</v>
      </c>
      <c r="M531">
        <f>IF(G531=0,0,G531)</f>
        <v>0</v>
      </c>
      <c r="N531" t="str">
        <f>IF(J531="","",J531)</f>
        <v/>
      </c>
      <c r="O531">
        <f>IF(G531=0,0,G531)</f>
        <v>0</v>
      </c>
      <c r="P531">
        <f>IF(H531=0,0,H531)</f>
        <v>0</v>
      </c>
      <c r="Q531" t="str">
        <f>IF(I531="Biaya Bahan Baku",H531,IF(I531="Biaya Operasional",H531,IF(I531="Biaya Insentif Fasilitas",H531,"")))</f>
        <v/>
      </c>
      <c r="R531" t="str">
        <f>IF(I531="Dana Bantuan Pemerintah",G531,"")</f>
        <v/>
      </c>
      <c r="S531" t="str">
        <f>IF(I531="Dana Bahan Baku","Bahan Baku",IF(I531="Biaya Bahan Baku","Bahan Baku",IF(I531="Dana Operasional","Operasional",IF(I531="Biaya Operasional","Operasional",""))))</f>
        <v/>
      </c>
      <c r="T531" t="str">
        <f>IF(I531="Dana Insentif Fasilitas","Insentif Fasilitas",IF(I531="Biaya Insentif Fasilitas","Insentif Fasilitas",""))</f>
        <v/>
      </c>
      <c r="U531" t="str">
        <f>IF(S531="",T531,S531)</f>
        <v/>
      </c>
      <c r="V531" t="str">
        <f>IF(I531="Biaya Bahan Baku","Belanja",IF(I531="Biaya Operasional","Belanja",IF(I531="Biaya Insentif Fasilitas","Belanja","")))</f>
        <v/>
      </c>
      <c r="W531">
        <f>ROW()</f>
        <v>531</v>
      </c>
    </row>
    <row r="532">
      <c r="A532">
        <f>ROW()</f>
        <v>532</v>
      </c>
      <c r="K532">
        <f>IF(I532="",0,I532)</f>
        <v>0</v>
      </c>
      <c r="L532">
        <f>IF(H532=0,0,H532)</f>
        <v>0</v>
      </c>
      <c r="M532">
        <f>IF(G532=0,0,G532)</f>
        <v>0</v>
      </c>
      <c r="N532" t="str">
        <f>IF(J532="","",J532)</f>
        <v/>
      </c>
      <c r="O532">
        <f>IF(G532=0,0,G532)</f>
        <v>0</v>
      </c>
      <c r="P532">
        <f>IF(H532=0,0,H532)</f>
        <v>0</v>
      </c>
      <c r="Q532" t="str">
        <f>IF(I532="Biaya Bahan Baku",H532,IF(I532="Biaya Operasional",H532,IF(I532="Biaya Insentif Fasilitas",H532,"")))</f>
        <v/>
      </c>
      <c r="R532" t="str">
        <f>IF(I532="Dana Bantuan Pemerintah",G532,"")</f>
        <v/>
      </c>
      <c r="S532" t="str">
        <f>IF(I532="Dana Bahan Baku","Bahan Baku",IF(I532="Biaya Bahan Baku","Bahan Baku",IF(I532="Dana Operasional","Operasional",IF(I532="Biaya Operasional","Operasional",""))))</f>
        <v/>
      </c>
      <c r="T532" t="str">
        <f>IF(I532="Dana Insentif Fasilitas","Insentif Fasilitas",IF(I532="Biaya Insentif Fasilitas","Insentif Fasilitas",""))</f>
        <v/>
      </c>
      <c r="U532" t="str">
        <f>IF(S532="",T532,S532)</f>
        <v/>
      </c>
      <c r="V532" t="str">
        <f>IF(I532="Biaya Bahan Baku","Belanja",IF(I532="Biaya Operasional","Belanja",IF(I532="Biaya Insentif Fasilitas","Belanja","")))</f>
        <v/>
      </c>
      <c r="W532">
        <f>ROW()</f>
        <v>532</v>
      </c>
    </row>
    <row r="533">
      <c r="A533">
        <f>ROW()</f>
        <v>533</v>
      </c>
      <c r="K533">
        <f>IF(I533="",0,I533)</f>
        <v>0</v>
      </c>
      <c r="L533">
        <f>IF(H533=0,0,H533)</f>
        <v>0</v>
      </c>
      <c r="M533">
        <f>IF(G533=0,0,G533)</f>
        <v>0</v>
      </c>
      <c r="N533" t="str">
        <f>IF(J533="","",J533)</f>
        <v/>
      </c>
      <c r="O533">
        <f>IF(G533=0,0,G533)</f>
        <v>0</v>
      </c>
      <c r="P533">
        <f>IF(H533=0,0,H533)</f>
        <v>0</v>
      </c>
      <c r="Q533" t="str">
        <f>IF(I533="Biaya Bahan Baku",H533,IF(I533="Biaya Operasional",H533,IF(I533="Biaya Insentif Fasilitas",H533,"")))</f>
        <v/>
      </c>
      <c r="R533" t="str">
        <f>IF(I533="Dana Bantuan Pemerintah",G533,"")</f>
        <v/>
      </c>
      <c r="S533" t="str">
        <f>IF(I533="Dana Bahan Baku","Bahan Baku",IF(I533="Biaya Bahan Baku","Bahan Baku",IF(I533="Dana Operasional","Operasional",IF(I533="Biaya Operasional","Operasional",""))))</f>
        <v/>
      </c>
      <c r="T533" t="str">
        <f>IF(I533="Dana Insentif Fasilitas","Insentif Fasilitas",IF(I533="Biaya Insentif Fasilitas","Insentif Fasilitas",""))</f>
        <v/>
      </c>
      <c r="U533" t="str">
        <f>IF(S533="",T533,S533)</f>
        <v/>
      </c>
      <c r="V533" t="str">
        <f>IF(I533="Biaya Bahan Baku","Belanja",IF(I533="Biaya Operasional","Belanja",IF(I533="Biaya Insentif Fasilitas","Belanja","")))</f>
        <v/>
      </c>
      <c r="W533">
        <f>ROW()</f>
        <v>533</v>
      </c>
    </row>
    <row r="534">
      <c r="A534">
        <f>ROW()</f>
        <v>534</v>
      </c>
      <c r="K534">
        <f>IF(I534="",0,I534)</f>
        <v>0</v>
      </c>
      <c r="L534">
        <f>IF(H534=0,0,H534)</f>
        <v>0</v>
      </c>
      <c r="M534">
        <f>IF(G534=0,0,G534)</f>
        <v>0</v>
      </c>
      <c r="N534" t="str">
        <f>IF(J534="","",J534)</f>
        <v/>
      </c>
      <c r="O534">
        <f>IF(G534=0,0,G534)</f>
        <v>0</v>
      </c>
      <c r="P534">
        <f>IF(H534=0,0,H534)</f>
        <v>0</v>
      </c>
      <c r="Q534" t="str">
        <f>IF(I534="Biaya Bahan Baku",H534,IF(I534="Biaya Operasional",H534,IF(I534="Biaya Insentif Fasilitas",H534,"")))</f>
        <v/>
      </c>
      <c r="R534" t="str">
        <f>IF(I534="Dana Bantuan Pemerintah",G534,"")</f>
        <v/>
      </c>
      <c r="S534" t="str">
        <f>IF(I534="Dana Bahan Baku","Bahan Baku",IF(I534="Biaya Bahan Baku","Bahan Baku",IF(I534="Dana Operasional","Operasional",IF(I534="Biaya Operasional","Operasional",""))))</f>
        <v/>
      </c>
      <c r="T534" t="str">
        <f>IF(I534="Dana Insentif Fasilitas","Insentif Fasilitas",IF(I534="Biaya Insentif Fasilitas","Insentif Fasilitas",""))</f>
        <v/>
      </c>
      <c r="U534" t="str">
        <f>IF(S534="",T534,S534)</f>
        <v/>
      </c>
      <c r="V534" t="str">
        <f>IF(I534="Biaya Bahan Baku","Belanja",IF(I534="Biaya Operasional","Belanja",IF(I534="Biaya Insentif Fasilitas","Belanja","")))</f>
        <v/>
      </c>
      <c r="W534">
        <f>ROW()</f>
        <v>534</v>
      </c>
    </row>
    <row r="535">
      <c r="A535">
        <f>ROW()</f>
        <v>535</v>
      </c>
      <c r="K535">
        <f>IF(I535="",0,I535)</f>
        <v>0</v>
      </c>
      <c r="L535">
        <f>IF(H535=0,0,H535)</f>
        <v>0</v>
      </c>
      <c r="M535">
        <f>IF(G535=0,0,G535)</f>
        <v>0</v>
      </c>
      <c r="N535" t="str">
        <f>IF(J535="","",J535)</f>
        <v/>
      </c>
      <c r="O535">
        <f>IF(G535=0,0,G535)</f>
        <v>0</v>
      </c>
      <c r="P535">
        <f>IF(H535=0,0,H535)</f>
        <v>0</v>
      </c>
      <c r="Q535" t="str">
        <f>IF(I535="Biaya Bahan Baku",H535,IF(I535="Biaya Operasional",H535,IF(I535="Biaya Insentif Fasilitas",H535,"")))</f>
        <v/>
      </c>
      <c r="R535" t="str">
        <f>IF(I535="Dana Bantuan Pemerintah",G535,"")</f>
        <v/>
      </c>
      <c r="S535" t="str">
        <f>IF(I535="Dana Bahan Baku","Bahan Baku",IF(I535="Biaya Bahan Baku","Bahan Baku",IF(I535="Dana Operasional","Operasional",IF(I535="Biaya Operasional","Operasional",""))))</f>
        <v/>
      </c>
      <c r="T535" t="str">
        <f>IF(I535="Dana Insentif Fasilitas","Insentif Fasilitas",IF(I535="Biaya Insentif Fasilitas","Insentif Fasilitas",""))</f>
        <v/>
      </c>
      <c r="U535" t="str">
        <f>IF(S535="",T535,S535)</f>
        <v/>
      </c>
      <c r="V535" t="str">
        <f>IF(I535="Biaya Bahan Baku","Belanja",IF(I535="Biaya Operasional","Belanja",IF(I535="Biaya Insentif Fasilitas","Belanja","")))</f>
        <v/>
      </c>
      <c r="W535">
        <f>ROW()</f>
        <v>535</v>
      </c>
    </row>
    <row r="536">
      <c r="A536">
        <f>ROW()</f>
        <v>536</v>
      </c>
      <c r="K536">
        <f>IF(I536="",0,I536)</f>
        <v>0</v>
      </c>
      <c r="L536">
        <f>IF(H536=0,0,H536)</f>
        <v>0</v>
      </c>
      <c r="M536">
        <f>IF(G536=0,0,G536)</f>
        <v>0</v>
      </c>
      <c r="N536" t="str">
        <f>IF(J536="","",J536)</f>
        <v/>
      </c>
      <c r="O536">
        <f>IF(G536=0,0,G536)</f>
        <v>0</v>
      </c>
      <c r="P536">
        <f>IF(H536=0,0,H536)</f>
        <v>0</v>
      </c>
      <c r="Q536" t="str">
        <f>IF(I536="Biaya Bahan Baku",H536,IF(I536="Biaya Operasional",H536,IF(I536="Biaya Insentif Fasilitas",H536,"")))</f>
        <v/>
      </c>
      <c r="R536" t="str">
        <f>IF(I536="Dana Bantuan Pemerintah",G536,"")</f>
        <v/>
      </c>
      <c r="S536" t="str">
        <f>IF(I536="Dana Bahan Baku","Bahan Baku",IF(I536="Biaya Bahan Baku","Bahan Baku",IF(I536="Dana Operasional","Operasional",IF(I536="Biaya Operasional","Operasional",""))))</f>
        <v/>
      </c>
      <c r="T536" t="str">
        <f>IF(I536="Dana Insentif Fasilitas","Insentif Fasilitas",IF(I536="Biaya Insentif Fasilitas","Insentif Fasilitas",""))</f>
        <v/>
      </c>
      <c r="U536" t="str">
        <f>IF(S536="",T536,S536)</f>
        <v/>
      </c>
      <c r="V536" t="str">
        <f>IF(I536="Biaya Bahan Baku","Belanja",IF(I536="Biaya Operasional","Belanja",IF(I536="Biaya Insentif Fasilitas","Belanja","")))</f>
        <v/>
      </c>
      <c r="W536">
        <f>ROW()</f>
        <v>536</v>
      </c>
    </row>
    <row r="537">
      <c r="A537">
        <f>ROW()</f>
        <v>537</v>
      </c>
      <c r="K537">
        <f>IF(I537="",0,I537)</f>
        <v>0</v>
      </c>
      <c r="L537">
        <f>IF(H537=0,0,H537)</f>
        <v>0</v>
      </c>
      <c r="M537">
        <f>IF(G537=0,0,G537)</f>
        <v>0</v>
      </c>
      <c r="N537" t="str">
        <f>IF(J537="","",J537)</f>
        <v/>
      </c>
      <c r="O537">
        <f>IF(G537=0,0,G537)</f>
        <v>0</v>
      </c>
      <c r="P537">
        <f>IF(H537=0,0,H537)</f>
        <v>0</v>
      </c>
      <c r="Q537" t="str">
        <f>IF(I537="Biaya Bahan Baku",H537,IF(I537="Biaya Operasional",H537,IF(I537="Biaya Insentif Fasilitas",H537,"")))</f>
        <v/>
      </c>
      <c r="R537" t="str">
        <f>IF(I537="Dana Bantuan Pemerintah",G537,"")</f>
        <v/>
      </c>
      <c r="S537" t="str">
        <f>IF(I537="Dana Bahan Baku","Bahan Baku",IF(I537="Biaya Bahan Baku","Bahan Baku",IF(I537="Dana Operasional","Operasional",IF(I537="Biaya Operasional","Operasional",""))))</f>
        <v/>
      </c>
      <c r="T537" t="str">
        <f>IF(I537="Dana Insentif Fasilitas","Insentif Fasilitas",IF(I537="Biaya Insentif Fasilitas","Insentif Fasilitas",""))</f>
        <v/>
      </c>
      <c r="U537" t="str">
        <f>IF(S537="",T537,S537)</f>
        <v/>
      </c>
      <c r="V537" t="str">
        <f>IF(I537="Biaya Bahan Baku","Belanja",IF(I537="Biaya Operasional","Belanja",IF(I537="Biaya Insentif Fasilitas","Belanja","")))</f>
        <v/>
      </c>
      <c r="W537">
        <f>ROW()</f>
        <v>537</v>
      </c>
    </row>
    <row r="538">
      <c r="A538">
        <f>ROW()</f>
        <v>538</v>
      </c>
      <c r="K538">
        <f>IF(I538="",0,I538)</f>
        <v>0</v>
      </c>
      <c r="L538">
        <f>IF(H538=0,0,H538)</f>
        <v>0</v>
      </c>
      <c r="M538">
        <f>IF(G538=0,0,G538)</f>
        <v>0</v>
      </c>
      <c r="N538" t="str">
        <f>IF(J538="","",J538)</f>
        <v/>
      </c>
      <c r="O538">
        <f>IF(G538=0,0,G538)</f>
        <v>0</v>
      </c>
      <c r="P538">
        <f>IF(H538=0,0,H538)</f>
        <v>0</v>
      </c>
      <c r="Q538" t="str">
        <f>IF(I538="Biaya Bahan Baku",H538,IF(I538="Biaya Operasional",H538,IF(I538="Biaya Insentif Fasilitas",H538,"")))</f>
        <v/>
      </c>
      <c r="R538" t="str">
        <f>IF(I538="Dana Bantuan Pemerintah",G538,"")</f>
        <v/>
      </c>
      <c r="S538" t="str">
        <f>IF(I538="Dana Bahan Baku","Bahan Baku",IF(I538="Biaya Bahan Baku","Bahan Baku",IF(I538="Dana Operasional","Operasional",IF(I538="Biaya Operasional","Operasional",""))))</f>
        <v/>
      </c>
      <c r="T538" t="str">
        <f>IF(I538="Dana Insentif Fasilitas","Insentif Fasilitas",IF(I538="Biaya Insentif Fasilitas","Insentif Fasilitas",""))</f>
        <v/>
      </c>
      <c r="U538" t="str">
        <f>IF(S538="",T538,S538)</f>
        <v/>
      </c>
      <c r="V538" t="str">
        <f>IF(I538="Biaya Bahan Baku","Belanja",IF(I538="Biaya Operasional","Belanja",IF(I538="Biaya Insentif Fasilitas","Belanja","")))</f>
        <v/>
      </c>
      <c r="W538">
        <f>ROW()</f>
        <v>538</v>
      </c>
    </row>
    <row r="539">
      <c r="A539">
        <f>ROW()</f>
        <v>539</v>
      </c>
      <c r="K539">
        <f>IF(I539="",0,I539)</f>
        <v>0</v>
      </c>
      <c r="L539">
        <f>IF(H539=0,0,H539)</f>
        <v>0</v>
      </c>
      <c r="M539">
        <f>IF(G539=0,0,G539)</f>
        <v>0</v>
      </c>
      <c r="N539" t="str">
        <f>IF(J539="","",J539)</f>
        <v/>
      </c>
      <c r="O539">
        <f>IF(G539=0,0,G539)</f>
        <v>0</v>
      </c>
      <c r="P539">
        <f>IF(H539=0,0,H539)</f>
        <v>0</v>
      </c>
      <c r="Q539" t="str">
        <f>IF(I539="Biaya Bahan Baku",H539,IF(I539="Biaya Operasional",H539,IF(I539="Biaya Insentif Fasilitas",H539,"")))</f>
        <v/>
      </c>
      <c r="R539" t="str">
        <f>IF(I539="Dana Bantuan Pemerintah",G539,"")</f>
        <v/>
      </c>
      <c r="S539" t="str">
        <f>IF(I539="Dana Bahan Baku","Bahan Baku",IF(I539="Biaya Bahan Baku","Bahan Baku",IF(I539="Dana Operasional","Operasional",IF(I539="Biaya Operasional","Operasional",""))))</f>
        <v/>
      </c>
      <c r="T539" t="str">
        <f>IF(I539="Dana Insentif Fasilitas","Insentif Fasilitas",IF(I539="Biaya Insentif Fasilitas","Insentif Fasilitas",""))</f>
        <v/>
      </c>
      <c r="U539" t="str">
        <f>IF(S539="",T539,S539)</f>
        <v/>
      </c>
      <c r="V539" t="str">
        <f>IF(I539="Biaya Bahan Baku","Belanja",IF(I539="Biaya Operasional","Belanja",IF(I539="Biaya Insentif Fasilitas","Belanja","")))</f>
        <v/>
      </c>
      <c r="W539">
        <f>ROW()</f>
        <v>539</v>
      </c>
    </row>
    <row r="540">
      <c r="A540">
        <f>ROW()</f>
        <v>540</v>
      </c>
      <c r="K540">
        <f>IF(I540="",0,I540)</f>
        <v>0</v>
      </c>
      <c r="L540">
        <f>IF(H540=0,0,H540)</f>
        <v>0</v>
      </c>
      <c r="M540">
        <f>IF(G540=0,0,G540)</f>
        <v>0</v>
      </c>
      <c r="N540" t="str">
        <f>IF(J540="","",J540)</f>
        <v/>
      </c>
      <c r="O540">
        <f>IF(G540=0,0,G540)</f>
        <v>0</v>
      </c>
      <c r="P540">
        <f>IF(H540=0,0,H540)</f>
        <v>0</v>
      </c>
      <c r="Q540" t="str">
        <f>IF(I540="Biaya Bahan Baku",H540,IF(I540="Biaya Operasional",H540,IF(I540="Biaya Insentif Fasilitas",H540,"")))</f>
        <v/>
      </c>
      <c r="R540" t="str">
        <f>IF(I540="Dana Bantuan Pemerintah",G540,"")</f>
        <v/>
      </c>
      <c r="S540" t="str">
        <f>IF(I540="Dana Bahan Baku","Bahan Baku",IF(I540="Biaya Bahan Baku","Bahan Baku",IF(I540="Dana Operasional","Operasional",IF(I540="Biaya Operasional","Operasional",""))))</f>
        <v/>
      </c>
      <c r="T540" t="str">
        <f>IF(I540="Dana Insentif Fasilitas","Insentif Fasilitas",IF(I540="Biaya Insentif Fasilitas","Insentif Fasilitas",""))</f>
        <v/>
      </c>
      <c r="U540" t="str">
        <f>IF(S540="",T540,S540)</f>
        <v/>
      </c>
      <c r="V540" t="str">
        <f>IF(I540="Biaya Bahan Baku","Belanja",IF(I540="Biaya Operasional","Belanja",IF(I540="Biaya Insentif Fasilitas","Belanja","")))</f>
        <v/>
      </c>
      <c r="W540">
        <f>ROW()</f>
        <v>540</v>
      </c>
    </row>
    <row r="541">
      <c r="A541">
        <f>ROW()</f>
        <v>541</v>
      </c>
      <c r="K541">
        <f>IF(I541="",0,I541)</f>
        <v>0</v>
      </c>
      <c r="L541">
        <f>IF(H541=0,0,H541)</f>
        <v>0</v>
      </c>
      <c r="M541">
        <f>IF(G541=0,0,G541)</f>
        <v>0</v>
      </c>
      <c r="N541" t="str">
        <f>IF(J541="","",J541)</f>
        <v/>
      </c>
      <c r="O541">
        <f>IF(G541=0,0,G541)</f>
        <v>0</v>
      </c>
      <c r="P541">
        <f>IF(H541=0,0,H541)</f>
        <v>0</v>
      </c>
      <c r="Q541" t="str">
        <f>IF(I541="Biaya Bahan Baku",H541,IF(I541="Biaya Operasional",H541,IF(I541="Biaya Insentif Fasilitas",H541,"")))</f>
        <v/>
      </c>
      <c r="R541" t="str">
        <f>IF(I541="Dana Bantuan Pemerintah",G541,"")</f>
        <v/>
      </c>
      <c r="S541" t="str">
        <f>IF(I541="Dana Bahan Baku","Bahan Baku",IF(I541="Biaya Bahan Baku","Bahan Baku",IF(I541="Dana Operasional","Operasional",IF(I541="Biaya Operasional","Operasional",""))))</f>
        <v/>
      </c>
      <c r="T541" t="str">
        <f>IF(I541="Dana Insentif Fasilitas","Insentif Fasilitas",IF(I541="Biaya Insentif Fasilitas","Insentif Fasilitas",""))</f>
        <v/>
      </c>
      <c r="U541" t="str">
        <f>IF(S541="",T541,S541)</f>
        <v/>
      </c>
      <c r="V541" t="str">
        <f>IF(I541="Biaya Bahan Baku","Belanja",IF(I541="Biaya Operasional","Belanja",IF(I541="Biaya Insentif Fasilitas","Belanja","")))</f>
        <v/>
      </c>
      <c r="W541">
        <f>ROW()</f>
        <v>541</v>
      </c>
    </row>
    <row r="542">
      <c r="A542">
        <f>ROW()</f>
        <v>542</v>
      </c>
      <c r="K542">
        <f>IF(I542="",0,I542)</f>
        <v>0</v>
      </c>
      <c r="L542">
        <f>IF(H542=0,0,H542)</f>
        <v>0</v>
      </c>
      <c r="M542">
        <f>IF(G542=0,0,G542)</f>
        <v>0</v>
      </c>
      <c r="N542" t="str">
        <f>IF(J542="","",J542)</f>
        <v/>
      </c>
      <c r="O542">
        <f>IF(G542=0,0,G542)</f>
        <v>0</v>
      </c>
      <c r="P542">
        <f>IF(H542=0,0,H542)</f>
        <v>0</v>
      </c>
      <c r="Q542" t="str">
        <f>IF(I542="Biaya Bahan Baku",H542,IF(I542="Biaya Operasional",H542,IF(I542="Biaya Insentif Fasilitas",H542,"")))</f>
        <v/>
      </c>
      <c r="R542" t="str">
        <f>IF(I542="Dana Bantuan Pemerintah",G542,"")</f>
        <v/>
      </c>
      <c r="S542" t="str">
        <f>IF(I542="Dana Bahan Baku","Bahan Baku",IF(I542="Biaya Bahan Baku","Bahan Baku",IF(I542="Dana Operasional","Operasional",IF(I542="Biaya Operasional","Operasional",""))))</f>
        <v/>
      </c>
      <c r="T542" t="str">
        <f>IF(I542="Dana Insentif Fasilitas","Insentif Fasilitas",IF(I542="Biaya Insentif Fasilitas","Insentif Fasilitas",""))</f>
        <v/>
      </c>
      <c r="U542" t="str">
        <f>IF(S542="",T542,S542)</f>
        <v/>
      </c>
      <c r="V542" t="str">
        <f>IF(I542="Biaya Bahan Baku","Belanja",IF(I542="Biaya Operasional","Belanja",IF(I542="Biaya Insentif Fasilitas","Belanja","")))</f>
        <v/>
      </c>
      <c r="W542">
        <f>ROW()</f>
        <v>542</v>
      </c>
    </row>
    <row r="543">
      <c r="A543">
        <f>ROW()</f>
        <v>543</v>
      </c>
      <c r="K543">
        <f>IF(I543="",0,I543)</f>
        <v>0</v>
      </c>
      <c r="L543">
        <f>IF(H543=0,0,H543)</f>
        <v>0</v>
      </c>
      <c r="M543">
        <f>IF(G543=0,0,G543)</f>
        <v>0</v>
      </c>
      <c r="N543" t="str">
        <f>IF(J543="","",J543)</f>
        <v/>
      </c>
      <c r="O543">
        <f>IF(G543=0,0,G543)</f>
        <v>0</v>
      </c>
      <c r="P543">
        <f>IF(H543=0,0,H543)</f>
        <v>0</v>
      </c>
      <c r="Q543" t="str">
        <f>IF(I543="Biaya Bahan Baku",H543,IF(I543="Biaya Operasional",H543,IF(I543="Biaya Insentif Fasilitas",H543,"")))</f>
        <v/>
      </c>
      <c r="R543" t="str">
        <f>IF(I543="Dana Bantuan Pemerintah",G543,"")</f>
        <v/>
      </c>
      <c r="S543" t="str">
        <f>IF(I543="Dana Bahan Baku","Bahan Baku",IF(I543="Biaya Bahan Baku","Bahan Baku",IF(I543="Dana Operasional","Operasional",IF(I543="Biaya Operasional","Operasional",""))))</f>
        <v/>
      </c>
      <c r="T543" t="str">
        <f>IF(I543="Dana Insentif Fasilitas","Insentif Fasilitas",IF(I543="Biaya Insentif Fasilitas","Insentif Fasilitas",""))</f>
        <v/>
      </c>
      <c r="U543" t="str">
        <f>IF(S543="",T543,S543)</f>
        <v/>
      </c>
      <c r="V543" t="str">
        <f>IF(I543="Biaya Bahan Baku","Belanja",IF(I543="Biaya Operasional","Belanja",IF(I543="Biaya Insentif Fasilitas","Belanja","")))</f>
        <v/>
      </c>
      <c r="W543">
        <f>ROW()</f>
        <v>543</v>
      </c>
    </row>
    <row r="544">
      <c r="A544">
        <f>ROW()</f>
        <v>544</v>
      </c>
      <c r="K544">
        <f>IF(I544="",0,I544)</f>
        <v>0</v>
      </c>
      <c r="L544">
        <f>IF(H544=0,0,H544)</f>
        <v>0</v>
      </c>
      <c r="M544">
        <f>IF(G544=0,0,G544)</f>
        <v>0</v>
      </c>
      <c r="N544" t="str">
        <f>IF(J544="","",J544)</f>
        <v/>
      </c>
      <c r="O544">
        <f>IF(G544=0,0,G544)</f>
        <v>0</v>
      </c>
      <c r="P544">
        <f>IF(H544=0,0,H544)</f>
        <v>0</v>
      </c>
      <c r="Q544" t="str">
        <f>IF(I544="Biaya Bahan Baku",H544,IF(I544="Biaya Operasional",H544,IF(I544="Biaya Insentif Fasilitas",H544,"")))</f>
        <v/>
      </c>
      <c r="R544" t="str">
        <f>IF(I544="Dana Bantuan Pemerintah",G544,"")</f>
        <v/>
      </c>
      <c r="S544" t="str">
        <f>IF(I544="Dana Bahan Baku","Bahan Baku",IF(I544="Biaya Bahan Baku","Bahan Baku",IF(I544="Dana Operasional","Operasional",IF(I544="Biaya Operasional","Operasional",""))))</f>
        <v/>
      </c>
      <c r="T544" t="str">
        <f>IF(I544="Dana Insentif Fasilitas","Insentif Fasilitas",IF(I544="Biaya Insentif Fasilitas","Insentif Fasilitas",""))</f>
        <v/>
      </c>
      <c r="U544" t="str">
        <f>IF(S544="",T544,S544)</f>
        <v/>
      </c>
      <c r="V544" t="str">
        <f>IF(I544="Biaya Bahan Baku","Belanja",IF(I544="Biaya Operasional","Belanja",IF(I544="Biaya Insentif Fasilitas","Belanja","")))</f>
        <v/>
      </c>
      <c r="W544">
        <f>ROW()</f>
        <v>544</v>
      </c>
    </row>
    <row r="545">
      <c r="A545">
        <f>ROW()</f>
        <v>545</v>
      </c>
      <c r="K545">
        <f>IF(I545="",0,I545)</f>
        <v>0</v>
      </c>
      <c r="L545">
        <f>IF(H545=0,0,H545)</f>
        <v>0</v>
      </c>
      <c r="M545">
        <f>IF(G545=0,0,G545)</f>
        <v>0</v>
      </c>
      <c r="N545" t="str">
        <f>IF(J545="","",J545)</f>
        <v/>
      </c>
      <c r="O545">
        <f>IF(G545=0,0,G545)</f>
        <v>0</v>
      </c>
      <c r="P545">
        <f>IF(H545=0,0,H545)</f>
        <v>0</v>
      </c>
      <c r="Q545" t="str">
        <f>IF(I545="Biaya Bahan Baku",H545,IF(I545="Biaya Operasional",H545,IF(I545="Biaya Insentif Fasilitas",H545,"")))</f>
        <v/>
      </c>
      <c r="R545" t="str">
        <f>IF(I545="Dana Bantuan Pemerintah",G545,"")</f>
        <v/>
      </c>
      <c r="S545" t="str">
        <f>IF(I545="Dana Bahan Baku","Bahan Baku",IF(I545="Biaya Bahan Baku","Bahan Baku",IF(I545="Dana Operasional","Operasional",IF(I545="Biaya Operasional","Operasional",""))))</f>
        <v/>
      </c>
      <c r="T545" t="str">
        <f>IF(I545="Dana Insentif Fasilitas","Insentif Fasilitas",IF(I545="Biaya Insentif Fasilitas","Insentif Fasilitas",""))</f>
        <v/>
      </c>
      <c r="U545" t="str">
        <f>IF(S545="",T545,S545)</f>
        <v/>
      </c>
      <c r="V545" t="str">
        <f>IF(I545="Biaya Bahan Baku","Belanja",IF(I545="Biaya Operasional","Belanja",IF(I545="Biaya Insentif Fasilitas","Belanja","")))</f>
        <v/>
      </c>
      <c r="W545">
        <f>ROW()</f>
        <v>545</v>
      </c>
    </row>
    <row r="546">
      <c r="A546">
        <f>ROW()</f>
        <v>546</v>
      </c>
      <c r="K546">
        <f>IF(I546="",0,I546)</f>
        <v>0</v>
      </c>
      <c r="L546">
        <f>IF(H546=0,0,H546)</f>
        <v>0</v>
      </c>
      <c r="M546">
        <f>IF(G546=0,0,G546)</f>
        <v>0</v>
      </c>
      <c r="N546" t="str">
        <f>IF(J546="","",J546)</f>
        <v/>
      </c>
      <c r="O546">
        <f>IF(G546=0,0,G546)</f>
        <v>0</v>
      </c>
      <c r="P546">
        <f>IF(H546=0,0,H546)</f>
        <v>0</v>
      </c>
      <c r="Q546" t="str">
        <f>IF(I546="Biaya Bahan Baku",H546,IF(I546="Biaya Operasional",H546,IF(I546="Biaya Insentif Fasilitas",H546,"")))</f>
        <v/>
      </c>
      <c r="R546" t="str">
        <f>IF(I546="Dana Bantuan Pemerintah",G546,"")</f>
        <v/>
      </c>
      <c r="S546" t="str">
        <f>IF(I546="Dana Bahan Baku","Bahan Baku",IF(I546="Biaya Bahan Baku","Bahan Baku",IF(I546="Dana Operasional","Operasional",IF(I546="Biaya Operasional","Operasional",""))))</f>
        <v/>
      </c>
      <c r="T546" t="str">
        <f>IF(I546="Dana Insentif Fasilitas","Insentif Fasilitas",IF(I546="Biaya Insentif Fasilitas","Insentif Fasilitas",""))</f>
        <v/>
      </c>
      <c r="U546" t="str">
        <f>IF(S546="",T546,S546)</f>
        <v/>
      </c>
      <c r="V546" t="str">
        <f>IF(I546="Biaya Bahan Baku","Belanja",IF(I546="Biaya Operasional","Belanja",IF(I546="Biaya Insentif Fasilitas","Belanja","")))</f>
        <v/>
      </c>
      <c r="W546">
        <f>ROW()</f>
        <v>546</v>
      </c>
    </row>
    <row r="547">
      <c r="A547">
        <f>ROW()</f>
        <v>547</v>
      </c>
      <c r="K547">
        <f>IF(I547="",0,I547)</f>
        <v>0</v>
      </c>
      <c r="L547">
        <f>IF(H547=0,0,H547)</f>
        <v>0</v>
      </c>
      <c r="M547">
        <f>IF(G547=0,0,G547)</f>
        <v>0</v>
      </c>
      <c r="N547" t="str">
        <f>IF(J547="","",J547)</f>
        <v/>
      </c>
      <c r="O547">
        <f>IF(G547=0,0,G547)</f>
        <v>0</v>
      </c>
      <c r="P547">
        <f>IF(H547=0,0,H547)</f>
        <v>0</v>
      </c>
      <c r="Q547" t="str">
        <f>IF(I547="Biaya Bahan Baku",H547,IF(I547="Biaya Operasional",H547,IF(I547="Biaya Insentif Fasilitas",H547,"")))</f>
        <v/>
      </c>
      <c r="R547" t="str">
        <f>IF(I547="Dana Bantuan Pemerintah",G547,"")</f>
        <v/>
      </c>
      <c r="S547" t="str">
        <f>IF(I547="Dana Bahan Baku","Bahan Baku",IF(I547="Biaya Bahan Baku","Bahan Baku",IF(I547="Dana Operasional","Operasional",IF(I547="Biaya Operasional","Operasional",""))))</f>
        <v/>
      </c>
      <c r="T547" t="str">
        <f>IF(I547="Dana Insentif Fasilitas","Insentif Fasilitas",IF(I547="Biaya Insentif Fasilitas","Insentif Fasilitas",""))</f>
        <v/>
      </c>
      <c r="U547" t="str">
        <f>IF(S547="",T547,S547)</f>
        <v/>
      </c>
      <c r="V547" t="str">
        <f>IF(I547="Biaya Bahan Baku","Belanja",IF(I547="Biaya Operasional","Belanja",IF(I547="Biaya Insentif Fasilitas","Belanja","")))</f>
        <v/>
      </c>
      <c r="W547">
        <f>ROW()</f>
        <v>547</v>
      </c>
    </row>
    <row r="548">
      <c r="A548">
        <f>ROW()</f>
        <v>548</v>
      </c>
      <c r="K548">
        <f>IF(I548="",0,I548)</f>
        <v>0</v>
      </c>
      <c r="L548">
        <f>IF(H548=0,0,H548)</f>
        <v>0</v>
      </c>
      <c r="M548">
        <f>IF(G548=0,0,G548)</f>
        <v>0</v>
      </c>
      <c r="N548" t="str">
        <f>IF(J548="","",J548)</f>
        <v/>
      </c>
      <c r="O548">
        <f>IF(G548=0,0,G548)</f>
        <v>0</v>
      </c>
      <c r="P548">
        <f>IF(H548=0,0,H548)</f>
        <v>0</v>
      </c>
      <c r="Q548" t="str">
        <f>IF(I548="Biaya Bahan Baku",H548,IF(I548="Biaya Operasional",H548,IF(I548="Biaya Insentif Fasilitas",H548,"")))</f>
        <v/>
      </c>
      <c r="R548" t="str">
        <f>IF(I548="Dana Bantuan Pemerintah",G548,"")</f>
        <v/>
      </c>
      <c r="S548" t="str">
        <f>IF(I548="Dana Bahan Baku","Bahan Baku",IF(I548="Biaya Bahan Baku","Bahan Baku",IF(I548="Dana Operasional","Operasional",IF(I548="Biaya Operasional","Operasional",""))))</f>
        <v/>
      </c>
      <c r="T548" t="str">
        <f>IF(I548="Dana Insentif Fasilitas","Insentif Fasilitas",IF(I548="Biaya Insentif Fasilitas","Insentif Fasilitas",""))</f>
        <v/>
      </c>
      <c r="U548" t="str">
        <f>IF(S548="",T548,S548)</f>
        <v/>
      </c>
      <c r="V548" t="str">
        <f>IF(I548="Biaya Bahan Baku","Belanja",IF(I548="Biaya Operasional","Belanja",IF(I548="Biaya Insentif Fasilitas","Belanja","")))</f>
        <v/>
      </c>
      <c r="W548">
        <f>ROW()</f>
        <v>548</v>
      </c>
    </row>
    <row r="549">
      <c r="A549">
        <f>ROW()</f>
        <v>549</v>
      </c>
      <c r="K549">
        <f>IF(I549="",0,I549)</f>
        <v>0</v>
      </c>
      <c r="L549">
        <f>IF(H549=0,0,H549)</f>
        <v>0</v>
      </c>
      <c r="M549">
        <f>IF(G549=0,0,G549)</f>
        <v>0</v>
      </c>
      <c r="N549" t="str">
        <f>IF(J549="","",J549)</f>
        <v/>
      </c>
      <c r="O549">
        <f>IF(G549=0,0,G549)</f>
        <v>0</v>
      </c>
      <c r="P549">
        <f>IF(H549=0,0,H549)</f>
        <v>0</v>
      </c>
      <c r="Q549" t="str">
        <f>IF(I549="Biaya Bahan Baku",H549,IF(I549="Biaya Operasional",H549,IF(I549="Biaya Insentif Fasilitas",H549,"")))</f>
        <v/>
      </c>
      <c r="R549" t="str">
        <f>IF(I549="Dana Bantuan Pemerintah",G549,"")</f>
        <v/>
      </c>
      <c r="S549" t="str">
        <f>IF(I549="Dana Bahan Baku","Bahan Baku",IF(I549="Biaya Bahan Baku","Bahan Baku",IF(I549="Dana Operasional","Operasional",IF(I549="Biaya Operasional","Operasional",""))))</f>
        <v/>
      </c>
      <c r="T549" t="str">
        <f>IF(I549="Dana Insentif Fasilitas","Insentif Fasilitas",IF(I549="Biaya Insentif Fasilitas","Insentif Fasilitas",""))</f>
        <v/>
      </c>
      <c r="U549" t="str">
        <f>IF(S549="",T549,S549)</f>
        <v/>
      </c>
      <c r="V549" t="str">
        <f>IF(I549="Biaya Bahan Baku","Belanja",IF(I549="Biaya Operasional","Belanja",IF(I549="Biaya Insentif Fasilitas","Belanja","")))</f>
        <v/>
      </c>
      <c r="W549">
        <f>ROW()</f>
        <v>549</v>
      </c>
    </row>
    <row r="550">
      <c r="A550">
        <f>ROW()</f>
        <v>550</v>
      </c>
      <c r="K550">
        <f>IF(I550="",0,I550)</f>
        <v>0</v>
      </c>
      <c r="L550">
        <f>IF(H550=0,0,H550)</f>
        <v>0</v>
      </c>
      <c r="M550">
        <f>IF(G550=0,0,G550)</f>
        <v>0</v>
      </c>
      <c r="N550" t="str">
        <f>IF(J550="","",J550)</f>
        <v/>
      </c>
      <c r="O550">
        <f>IF(G550=0,0,G550)</f>
        <v>0</v>
      </c>
      <c r="P550">
        <f>IF(H550=0,0,H550)</f>
        <v>0</v>
      </c>
      <c r="Q550" t="str">
        <f>IF(I550="Biaya Bahan Baku",H550,IF(I550="Biaya Operasional",H550,IF(I550="Biaya Insentif Fasilitas",H550,"")))</f>
        <v/>
      </c>
      <c r="R550" t="str">
        <f>IF(I550="Dana Bantuan Pemerintah",G550,"")</f>
        <v/>
      </c>
      <c r="S550" t="str">
        <f>IF(I550="Dana Bahan Baku","Bahan Baku",IF(I550="Biaya Bahan Baku","Bahan Baku",IF(I550="Dana Operasional","Operasional",IF(I550="Biaya Operasional","Operasional",""))))</f>
        <v/>
      </c>
      <c r="T550" t="str">
        <f>IF(I550="Dana Insentif Fasilitas","Insentif Fasilitas",IF(I550="Biaya Insentif Fasilitas","Insentif Fasilitas",""))</f>
        <v/>
      </c>
      <c r="U550" t="str">
        <f>IF(S550="",T550,S550)</f>
        <v/>
      </c>
      <c r="V550" t="str">
        <f>IF(I550="Biaya Bahan Baku","Belanja",IF(I550="Biaya Operasional","Belanja",IF(I550="Biaya Insentif Fasilitas","Belanja","")))</f>
        <v/>
      </c>
      <c r="W550">
        <f>ROW()</f>
        <v>550</v>
      </c>
    </row>
    <row r="551">
      <c r="A551">
        <f>ROW()</f>
        <v>551</v>
      </c>
      <c r="K551">
        <f>IF(I551="",0,I551)</f>
        <v>0</v>
      </c>
      <c r="L551">
        <f>IF(H551=0,0,H551)</f>
        <v>0</v>
      </c>
      <c r="M551">
        <f>IF(G551=0,0,G551)</f>
        <v>0</v>
      </c>
      <c r="N551" t="str">
        <f>IF(J551="","",J551)</f>
        <v/>
      </c>
      <c r="O551">
        <f>IF(G551=0,0,G551)</f>
        <v>0</v>
      </c>
      <c r="P551">
        <f>IF(H551=0,0,H551)</f>
        <v>0</v>
      </c>
      <c r="Q551" t="str">
        <f>IF(I551="Biaya Bahan Baku",H551,IF(I551="Biaya Operasional",H551,IF(I551="Biaya Insentif Fasilitas",H551,"")))</f>
        <v/>
      </c>
      <c r="R551" t="str">
        <f>IF(I551="Dana Bantuan Pemerintah",G551,"")</f>
        <v/>
      </c>
      <c r="S551" t="str">
        <f>IF(I551="Dana Bahan Baku","Bahan Baku",IF(I551="Biaya Bahan Baku","Bahan Baku",IF(I551="Dana Operasional","Operasional",IF(I551="Biaya Operasional","Operasional",""))))</f>
        <v/>
      </c>
      <c r="T551" t="str">
        <f>IF(I551="Dana Insentif Fasilitas","Insentif Fasilitas",IF(I551="Biaya Insentif Fasilitas","Insentif Fasilitas",""))</f>
        <v/>
      </c>
      <c r="U551" t="str">
        <f>IF(S551="",T551,S551)</f>
        <v/>
      </c>
      <c r="V551" t="str">
        <f>IF(I551="Biaya Bahan Baku","Belanja",IF(I551="Biaya Operasional","Belanja",IF(I551="Biaya Insentif Fasilitas","Belanja","")))</f>
        <v/>
      </c>
      <c r="W551">
        <f>ROW()</f>
        <v>551</v>
      </c>
    </row>
    <row r="552">
      <c r="A552">
        <f>ROW()</f>
        <v>552</v>
      </c>
      <c r="K552">
        <f>IF(I552="",0,I552)</f>
        <v>0</v>
      </c>
      <c r="L552">
        <f>IF(H552=0,0,H552)</f>
        <v>0</v>
      </c>
      <c r="M552">
        <f>IF(G552=0,0,G552)</f>
        <v>0</v>
      </c>
      <c r="N552" t="str">
        <f>IF(J552="","",J552)</f>
        <v/>
      </c>
      <c r="O552">
        <f>IF(G552=0,0,G552)</f>
        <v>0</v>
      </c>
      <c r="P552">
        <f>IF(H552=0,0,H552)</f>
        <v>0</v>
      </c>
      <c r="Q552" t="str">
        <f>IF(I552="Biaya Bahan Baku",H552,IF(I552="Biaya Operasional",H552,IF(I552="Biaya Insentif Fasilitas",H552,"")))</f>
        <v/>
      </c>
      <c r="R552" t="str">
        <f>IF(I552="Dana Bantuan Pemerintah",G552,"")</f>
        <v/>
      </c>
      <c r="S552" t="str">
        <f>IF(I552="Dana Bahan Baku","Bahan Baku",IF(I552="Biaya Bahan Baku","Bahan Baku",IF(I552="Dana Operasional","Operasional",IF(I552="Biaya Operasional","Operasional",""))))</f>
        <v/>
      </c>
      <c r="T552" t="str">
        <f>IF(I552="Dana Insentif Fasilitas","Insentif Fasilitas",IF(I552="Biaya Insentif Fasilitas","Insentif Fasilitas",""))</f>
        <v/>
      </c>
      <c r="U552" t="str">
        <f>IF(S552="",T552,S552)</f>
        <v/>
      </c>
      <c r="V552" t="str">
        <f>IF(I552="Biaya Bahan Baku","Belanja",IF(I552="Biaya Operasional","Belanja",IF(I552="Biaya Insentif Fasilitas","Belanja","")))</f>
        <v/>
      </c>
      <c r="W552">
        <f>ROW()</f>
        <v>552</v>
      </c>
    </row>
    <row r="553">
      <c r="A553">
        <f>ROW()</f>
        <v>553</v>
      </c>
      <c r="K553">
        <f>IF(I553="",0,I553)</f>
        <v>0</v>
      </c>
      <c r="L553">
        <f>IF(H553=0,0,H553)</f>
        <v>0</v>
      </c>
      <c r="M553">
        <f>IF(G553=0,0,G553)</f>
        <v>0</v>
      </c>
      <c r="N553" t="str">
        <f>IF(J553="","",J553)</f>
        <v/>
      </c>
      <c r="O553">
        <f>IF(G553=0,0,G553)</f>
        <v>0</v>
      </c>
      <c r="P553">
        <f>IF(H553=0,0,H553)</f>
        <v>0</v>
      </c>
      <c r="Q553" t="str">
        <f>IF(I553="Biaya Bahan Baku",H553,IF(I553="Biaya Operasional",H553,IF(I553="Biaya Insentif Fasilitas",H553,"")))</f>
        <v/>
      </c>
      <c r="R553" t="str">
        <f>IF(I553="Dana Bantuan Pemerintah",G553,"")</f>
        <v/>
      </c>
      <c r="S553" t="str">
        <f>IF(I553="Dana Bahan Baku","Bahan Baku",IF(I553="Biaya Bahan Baku","Bahan Baku",IF(I553="Dana Operasional","Operasional",IF(I553="Biaya Operasional","Operasional",""))))</f>
        <v/>
      </c>
      <c r="T553" t="str">
        <f>IF(I553="Dana Insentif Fasilitas","Insentif Fasilitas",IF(I553="Biaya Insentif Fasilitas","Insentif Fasilitas",""))</f>
        <v/>
      </c>
      <c r="U553" t="str">
        <f>IF(S553="",T553,S553)</f>
        <v/>
      </c>
      <c r="V553" t="str">
        <f>IF(I553="Biaya Bahan Baku","Belanja",IF(I553="Biaya Operasional","Belanja",IF(I553="Biaya Insentif Fasilitas","Belanja","")))</f>
        <v/>
      </c>
      <c r="W553">
        <f>ROW()</f>
        <v>553</v>
      </c>
    </row>
    <row r="554">
      <c r="A554">
        <f>ROW()</f>
        <v>554</v>
      </c>
      <c r="K554">
        <f>IF(I554="",0,I554)</f>
        <v>0</v>
      </c>
      <c r="L554">
        <f>IF(H554=0,0,H554)</f>
        <v>0</v>
      </c>
      <c r="M554">
        <f>IF(G554=0,0,G554)</f>
        <v>0</v>
      </c>
      <c r="N554" t="str">
        <f>IF(J554="","",J554)</f>
        <v/>
      </c>
      <c r="O554">
        <f>IF(G554=0,0,G554)</f>
        <v>0</v>
      </c>
      <c r="P554">
        <f>IF(H554=0,0,H554)</f>
        <v>0</v>
      </c>
      <c r="Q554" t="str">
        <f>IF(I554="Biaya Bahan Baku",H554,IF(I554="Biaya Operasional",H554,IF(I554="Biaya Insentif Fasilitas",H554,"")))</f>
        <v/>
      </c>
      <c r="R554" t="str">
        <f>IF(I554="Dana Bantuan Pemerintah",G554,"")</f>
        <v/>
      </c>
      <c r="S554" t="str">
        <f>IF(I554="Dana Bahan Baku","Bahan Baku",IF(I554="Biaya Bahan Baku","Bahan Baku",IF(I554="Dana Operasional","Operasional",IF(I554="Biaya Operasional","Operasional",""))))</f>
        <v/>
      </c>
      <c r="T554" t="str">
        <f>IF(I554="Dana Insentif Fasilitas","Insentif Fasilitas",IF(I554="Biaya Insentif Fasilitas","Insentif Fasilitas",""))</f>
        <v/>
      </c>
      <c r="U554" t="str">
        <f>IF(S554="",T554,S554)</f>
        <v/>
      </c>
      <c r="V554" t="str">
        <f>IF(I554="Biaya Bahan Baku","Belanja",IF(I554="Biaya Operasional","Belanja",IF(I554="Biaya Insentif Fasilitas","Belanja","")))</f>
        <v/>
      </c>
      <c r="W554">
        <f>ROW()</f>
        <v>554</v>
      </c>
    </row>
    <row r="555">
      <c r="A555">
        <f>ROW()</f>
        <v>555</v>
      </c>
      <c r="K555">
        <f>IF(I555="",0,I555)</f>
        <v>0</v>
      </c>
      <c r="L555">
        <f>IF(H555=0,0,H555)</f>
        <v>0</v>
      </c>
      <c r="M555">
        <f>IF(G555=0,0,G555)</f>
        <v>0</v>
      </c>
      <c r="N555" t="str">
        <f>IF(J555="","",J555)</f>
        <v/>
      </c>
      <c r="O555">
        <f>IF(G555=0,0,G555)</f>
        <v>0</v>
      </c>
      <c r="P555">
        <f>IF(H555=0,0,H555)</f>
        <v>0</v>
      </c>
      <c r="Q555" t="str">
        <f>IF(I555="Biaya Bahan Baku",H555,IF(I555="Biaya Operasional",H555,IF(I555="Biaya Insentif Fasilitas",H555,"")))</f>
        <v/>
      </c>
      <c r="R555" t="str">
        <f>IF(I555="Dana Bantuan Pemerintah",G555,"")</f>
        <v/>
      </c>
      <c r="S555" t="str">
        <f>IF(I555="Dana Bahan Baku","Bahan Baku",IF(I555="Biaya Bahan Baku","Bahan Baku",IF(I555="Dana Operasional","Operasional",IF(I555="Biaya Operasional","Operasional",""))))</f>
        <v/>
      </c>
      <c r="T555" t="str">
        <f>IF(I555="Dana Insentif Fasilitas","Insentif Fasilitas",IF(I555="Biaya Insentif Fasilitas","Insentif Fasilitas",""))</f>
        <v/>
      </c>
      <c r="U555" t="str">
        <f>IF(S555="",T555,S555)</f>
        <v/>
      </c>
      <c r="V555" t="str">
        <f>IF(I555="Biaya Bahan Baku","Belanja",IF(I555="Biaya Operasional","Belanja",IF(I555="Biaya Insentif Fasilitas","Belanja","")))</f>
        <v/>
      </c>
      <c r="W555">
        <f>ROW()</f>
        <v>555</v>
      </c>
    </row>
    <row r="556">
      <c r="A556">
        <f>ROW()</f>
        <v>556</v>
      </c>
      <c r="K556">
        <f>IF(I556="",0,I556)</f>
        <v>0</v>
      </c>
      <c r="L556">
        <f>IF(H556=0,0,H556)</f>
        <v>0</v>
      </c>
      <c r="M556">
        <f>IF(G556=0,0,G556)</f>
        <v>0</v>
      </c>
      <c r="N556" t="str">
        <f>IF(J556="","",J556)</f>
        <v/>
      </c>
      <c r="O556">
        <f>IF(G556=0,0,G556)</f>
        <v>0</v>
      </c>
      <c r="P556">
        <f>IF(H556=0,0,H556)</f>
        <v>0</v>
      </c>
      <c r="Q556" t="str">
        <f>IF(I556="Biaya Bahan Baku",H556,IF(I556="Biaya Operasional",H556,IF(I556="Biaya Insentif Fasilitas",H556,"")))</f>
        <v/>
      </c>
      <c r="R556" t="str">
        <f>IF(I556="Dana Bantuan Pemerintah",G556,"")</f>
        <v/>
      </c>
      <c r="S556" t="str">
        <f>IF(I556="Dana Bahan Baku","Bahan Baku",IF(I556="Biaya Bahan Baku","Bahan Baku",IF(I556="Dana Operasional","Operasional",IF(I556="Biaya Operasional","Operasional",""))))</f>
        <v/>
      </c>
      <c r="T556" t="str">
        <f>IF(I556="Dana Insentif Fasilitas","Insentif Fasilitas",IF(I556="Biaya Insentif Fasilitas","Insentif Fasilitas",""))</f>
        <v/>
      </c>
      <c r="U556" t="str">
        <f>IF(S556="",T556,S556)</f>
        <v/>
      </c>
      <c r="V556" t="str">
        <f>IF(I556="Biaya Bahan Baku","Belanja",IF(I556="Biaya Operasional","Belanja",IF(I556="Biaya Insentif Fasilitas","Belanja","")))</f>
        <v/>
      </c>
      <c r="W556">
        <f>ROW()</f>
        <v>556</v>
      </c>
    </row>
    <row r="557">
      <c r="A557">
        <f>ROW()</f>
        <v>557</v>
      </c>
      <c r="K557">
        <f>IF(I557="",0,I557)</f>
        <v>0</v>
      </c>
      <c r="L557">
        <f>IF(H557=0,0,H557)</f>
        <v>0</v>
      </c>
      <c r="M557">
        <f>IF(G557=0,0,G557)</f>
        <v>0</v>
      </c>
      <c r="N557" t="str">
        <f>IF(J557="","",J557)</f>
        <v/>
      </c>
      <c r="O557">
        <f>IF(G557=0,0,G557)</f>
        <v>0</v>
      </c>
      <c r="P557">
        <f>IF(H557=0,0,H557)</f>
        <v>0</v>
      </c>
      <c r="Q557" t="str">
        <f>IF(I557="Biaya Bahan Baku",H557,IF(I557="Biaya Operasional",H557,IF(I557="Biaya Insentif Fasilitas",H557,"")))</f>
        <v/>
      </c>
      <c r="R557" t="str">
        <f>IF(I557="Dana Bantuan Pemerintah",G557,"")</f>
        <v/>
      </c>
      <c r="S557" t="str">
        <f>IF(I557="Dana Bahan Baku","Bahan Baku",IF(I557="Biaya Bahan Baku","Bahan Baku",IF(I557="Dana Operasional","Operasional",IF(I557="Biaya Operasional","Operasional",""))))</f>
        <v/>
      </c>
      <c r="T557" t="str">
        <f>IF(I557="Dana Insentif Fasilitas","Insentif Fasilitas",IF(I557="Biaya Insentif Fasilitas","Insentif Fasilitas",""))</f>
        <v/>
      </c>
      <c r="U557" t="str">
        <f>IF(S557="",T557,S557)</f>
        <v/>
      </c>
      <c r="V557" t="str">
        <f>IF(I557="Biaya Bahan Baku","Belanja",IF(I557="Biaya Operasional","Belanja",IF(I557="Biaya Insentif Fasilitas","Belanja","")))</f>
        <v/>
      </c>
      <c r="W557">
        <f>ROW()</f>
        <v>557</v>
      </c>
    </row>
    <row r="558">
      <c r="A558">
        <f>ROW()</f>
        <v>558</v>
      </c>
      <c r="K558">
        <f>IF(I558="",0,I558)</f>
        <v>0</v>
      </c>
      <c r="L558">
        <f>IF(H558=0,0,H558)</f>
        <v>0</v>
      </c>
      <c r="M558">
        <f>IF(G558=0,0,G558)</f>
        <v>0</v>
      </c>
      <c r="N558" t="str">
        <f>IF(J558="","",J558)</f>
        <v/>
      </c>
      <c r="O558">
        <f>IF(G558=0,0,G558)</f>
        <v>0</v>
      </c>
      <c r="P558">
        <f>IF(H558=0,0,H558)</f>
        <v>0</v>
      </c>
      <c r="Q558" t="str">
        <f>IF(I558="Biaya Bahan Baku",H558,IF(I558="Biaya Operasional",H558,IF(I558="Biaya Insentif Fasilitas",H558,"")))</f>
        <v/>
      </c>
      <c r="R558" t="str">
        <f>IF(I558="Dana Bantuan Pemerintah",G558,"")</f>
        <v/>
      </c>
      <c r="S558" t="str">
        <f>IF(I558="Dana Bahan Baku","Bahan Baku",IF(I558="Biaya Bahan Baku","Bahan Baku",IF(I558="Dana Operasional","Operasional",IF(I558="Biaya Operasional","Operasional",""))))</f>
        <v/>
      </c>
      <c r="T558" t="str">
        <f>IF(I558="Dana Insentif Fasilitas","Insentif Fasilitas",IF(I558="Biaya Insentif Fasilitas","Insentif Fasilitas",""))</f>
        <v/>
      </c>
      <c r="U558" t="str">
        <f>IF(S558="",T558,S558)</f>
        <v/>
      </c>
      <c r="V558" t="str">
        <f>IF(I558="Biaya Bahan Baku","Belanja",IF(I558="Biaya Operasional","Belanja",IF(I558="Biaya Insentif Fasilitas","Belanja","")))</f>
        <v/>
      </c>
      <c r="W558">
        <f>ROW()</f>
        <v>558</v>
      </c>
    </row>
    <row r="559">
      <c r="A559">
        <f>ROW()</f>
        <v>559</v>
      </c>
      <c r="K559">
        <f>IF(I559="",0,I559)</f>
        <v>0</v>
      </c>
      <c r="L559">
        <f>IF(H559=0,0,H559)</f>
        <v>0</v>
      </c>
      <c r="M559">
        <f>IF(G559=0,0,G559)</f>
        <v>0</v>
      </c>
      <c r="N559" t="str">
        <f>IF(J559="","",J559)</f>
        <v/>
      </c>
      <c r="O559">
        <f>IF(G559=0,0,G559)</f>
        <v>0</v>
      </c>
      <c r="P559">
        <f>IF(H559=0,0,H559)</f>
        <v>0</v>
      </c>
      <c r="Q559" t="str">
        <f>IF(I559="Biaya Bahan Baku",H559,IF(I559="Biaya Operasional",H559,IF(I559="Biaya Insentif Fasilitas",H559,"")))</f>
        <v/>
      </c>
      <c r="R559" t="str">
        <f>IF(I559="Dana Bantuan Pemerintah",G559,"")</f>
        <v/>
      </c>
      <c r="S559" t="str">
        <f>IF(I559="Dana Bahan Baku","Bahan Baku",IF(I559="Biaya Bahan Baku","Bahan Baku",IF(I559="Dana Operasional","Operasional",IF(I559="Biaya Operasional","Operasional",""))))</f>
        <v/>
      </c>
      <c r="T559" t="str">
        <f>IF(I559="Dana Insentif Fasilitas","Insentif Fasilitas",IF(I559="Biaya Insentif Fasilitas","Insentif Fasilitas",""))</f>
        <v/>
      </c>
      <c r="U559" t="str">
        <f>IF(S559="",T559,S559)</f>
        <v/>
      </c>
      <c r="V559" t="str">
        <f>IF(I559="Biaya Bahan Baku","Belanja",IF(I559="Biaya Operasional","Belanja",IF(I559="Biaya Insentif Fasilitas","Belanja","")))</f>
        <v/>
      </c>
      <c r="W559">
        <f>ROW()</f>
        <v>559</v>
      </c>
    </row>
    <row r="560">
      <c r="A560">
        <f>ROW()</f>
        <v>560</v>
      </c>
      <c r="K560">
        <f>IF(I560="",0,I560)</f>
        <v>0</v>
      </c>
      <c r="L560">
        <f>IF(H560=0,0,H560)</f>
        <v>0</v>
      </c>
      <c r="M560">
        <f>IF(G560=0,0,G560)</f>
        <v>0</v>
      </c>
      <c r="N560" t="str">
        <f>IF(J560="","",J560)</f>
        <v/>
      </c>
      <c r="O560">
        <f>IF(G560=0,0,G560)</f>
        <v>0</v>
      </c>
      <c r="P560">
        <f>IF(H560=0,0,H560)</f>
        <v>0</v>
      </c>
      <c r="Q560" t="str">
        <f>IF(I560="Biaya Bahan Baku",H560,IF(I560="Biaya Operasional",H560,IF(I560="Biaya Insentif Fasilitas",H560,"")))</f>
        <v/>
      </c>
      <c r="R560" t="str">
        <f>IF(I560="Dana Bantuan Pemerintah",G560,"")</f>
        <v/>
      </c>
      <c r="S560" t="str">
        <f>IF(I560="Dana Bahan Baku","Bahan Baku",IF(I560="Biaya Bahan Baku","Bahan Baku",IF(I560="Dana Operasional","Operasional",IF(I560="Biaya Operasional","Operasional",""))))</f>
        <v/>
      </c>
      <c r="T560" t="str">
        <f>IF(I560="Dana Insentif Fasilitas","Insentif Fasilitas",IF(I560="Biaya Insentif Fasilitas","Insentif Fasilitas",""))</f>
        <v/>
      </c>
      <c r="U560" t="str">
        <f>IF(S560="",T560,S560)</f>
        <v/>
      </c>
      <c r="V560" t="str">
        <f>IF(I560="Biaya Bahan Baku","Belanja",IF(I560="Biaya Operasional","Belanja",IF(I560="Biaya Insentif Fasilitas","Belanja","")))</f>
        <v/>
      </c>
      <c r="W560">
        <f>ROW()</f>
        <v>560</v>
      </c>
    </row>
    <row r="561">
      <c r="A561">
        <f>ROW()</f>
        <v>561</v>
      </c>
      <c r="K561">
        <f>IF(I561="",0,I561)</f>
        <v>0</v>
      </c>
      <c r="L561">
        <f>IF(H561=0,0,H561)</f>
        <v>0</v>
      </c>
      <c r="M561">
        <f>IF(G561=0,0,G561)</f>
        <v>0</v>
      </c>
      <c r="N561" t="str">
        <f>IF(J561="","",J561)</f>
        <v/>
      </c>
      <c r="O561">
        <f>IF(G561=0,0,G561)</f>
        <v>0</v>
      </c>
      <c r="P561">
        <f>IF(H561=0,0,H561)</f>
        <v>0</v>
      </c>
      <c r="Q561" t="str">
        <f>IF(I561="Biaya Bahan Baku",H561,IF(I561="Biaya Operasional",H561,IF(I561="Biaya Insentif Fasilitas",H561,"")))</f>
        <v/>
      </c>
      <c r="R561" t="str">
        <f>IF(I561="Dana Bantuan Pemerintah",G561,"")</f>
        <v/>
      </c>
      <c r="S561" t="str">
        <f>IF(I561="Dana Bahan Baku","Bahan Baku",IF(I561="Biaya Bahan Baku","Bahan Baku",IF(I561="Dana Operasional","Operasional",IF(I561="Biaya Operasional","Operasional",""))))</f>
        <v/>
      </c>
      <c r="T561" t="str">
        <f>IF(I561="Dana Insentif Fasilitas","Insentif Fasilitas",IF(I561="Biaya Insentif Fasilitas","Insentif Fasilitas",""))</f>
        <v/>
      </c>
      <c r="U561" t="str">
        <f>IF(S561="",T561,S561)</f>
        <v/>
      </c>
      <c r="V561" t="str">
        <f>IF(I561="Biaya Bahan Baku","Belanja",IF(I561="Biaya Operasional","Belanja",IF(I561="Biaya Insentif Fasilitas","Belanja","")))</f>
        <v/>
      </c>
      <c r="W561">
        <f>ROW()</f>
        <v>561</v>
      </c>
    </row>
    <row r="562">
      <c r="A562">
        <f>ROW()</f>
        <v>562</v>
      </c>
      <c r="K562">
        <f>IF(I562="",0,I562)</f>
        <v>0</v>
      </c>
      <c r="L562">
        <f>IF(H562=0,0,H562)</f>
        <v>0</v>
      </c>
      <c r="M562">
        <f>IF(G562=0,0,G562)</f>
        <v>0</v>
      </c>
      <c r="N562" t="str">
        <f>IF(J562="","",J562)</f>
        <v/>
      </c>
      <c r="O562">
        <f>IF(G562=0,0,G562)</f>
        <v>0</v>
      </c>
      <c r="P562">
        <f>IF(H562=0,0,H562)</f>
        <v>0</v>
      </c>
      <c r="Q562" t="str">
        <f>IF(I562="Biaya Bahan Baku",H562,IF(I562="Biaya Operasional",H562,IF(I562="Biaya Insentif Fasilitas",H562,"")))</f>
        <v/>
      </c>
      <c r="R562" t="str">
        <f>IF(I562="Dana Bantuan Pemerintah",G562,"")</f>
        <v/>
      </c>
      <c r="S562" t="str">
        <f>IF(I562="Dana Bahan Baku","Bahan Baku",IF(I562="Biaya Bahan Baku","Bahan Baku",IF(I562="Dana Operasional","Operasional",IF(I562="Biaya Operasional","Operasional",""))))</f>
        <v/>
      </c>
      <c r="T562" t="str">
        <f>IF(I562="Dana Insentif Fasilitas","Insentif Fasilitas",IF(I562="Biaya Insentif Fasilitas","Insentif Fasilitas",""))</f>
        <v/>
      </c>
      <c r="U562" t="str">
        <f>IF(S562="",T562,S562)</f>
        <v/>
      </c>
      <c r="V562" t="str">
        <f>IF(I562="Biaya Bahan Baku","Belanja",IF(I562="Biaya Operasional","Belanja",IF(I562="Biaya Insentif Fasilitas","Belanja","")))</f>
        <v/>
      </c>
      <c r="W562">
        <f>ROW()</f>
        <v>562</v>
      </c>
    </row>
    <row r="563">
      <c r="A563">
        <f>ROW()</f>
        <v>563</v>
      </c>
      <c r="K563">
        <f>IF(I563="",0,I563)</f>
        <v>0</v>
      </c>
      <c r="L563">
        <f>IF(H563=0,0,H563)</f>
        <v>0</v>
      </c>
      <c r="M563">
        <f>IF(G563=0,0,G563)</f>
        <v>0</v>
      </c>
      <c r="N563" t="str">
        <f>IF(J563="","",J563)</f>
        <v/>
      </c>
      <c r="O563">
        <f>IF(G563=0,0,G563)</f>
        <v>0</v>
      </c>
      <c r="P563">
        <f>IF(H563=0,0,H563)</f>
        <v>0</v>
      </c>
      <c r="Q563" t="str">
        <f>IF(I563="Biaya Bahan Baku",H563,IF(I563="Biaya Operasional",H563,IF(I563="Biaya Insentif Fasilitas",H563,"")))</f>
        <v/>
      </c>
      <c r="R563" t="str">
        <f>IF(I563="Dana Bantuan Pemerintah",G563,"")</f>
        <v/>
      </c>
      <c r="S563" t="str">
        <f>IF(I563="Dana Bahan Baku","Bahan Baku",IF(I563="Biaya Bahan Baku","Bahan Baku",IF(I563="Dana Operasional","Operasional",IF(I563="Biaya Operasional","Operasional",""))))</f>
        <v/>
      </c>
      <c r="T563" t="str">
        <f>IF(I563="Dana Insentif Fasilitas","Insentif Fasilitas",IF(I563="Biaya Insentif Fasilitas","Insentif Fasilitas",""))</f>
        <v/>
      </c>
      <c r="U563" t="str">
        <f>IF(S563="",T563,S563)</f>
        <v/>
      </c>
      <c r="V563" t="str">
        <f>IF(I563="Biaya Bahan Baku","Belanja",IF(I563="Biaya Operasional","Belanja",IF(I563="Biaya Insentif Fasilitas","Belanja","")))</f>
        <v/>
      </c>
      <c r="W563">
        <f>ROW()</f>
        <v>563</v>
      </c>
    </row>
    <row r="564">
      <c r="A564">
        <f>ROW()</f>
        <v>564</v>
      </c>
      <c r="K564">
        <f>IF(I564="",0,I564)</f>
        <v>0</v>
      </c>
      <c r="L564">
        <f>IF(H564=0,0,H564)</f>
        <v>0</v>
      </c>
      <c r="M564">
        <f>IF(G564=0,0,G564)</f>
        <v>0</v>
      </c>
      <c r="N564" t="str">
        <f>IF(J564="","",J564)</f>
        <v/>
      </c>
      <c r="O564">
        <f>IF(G564=0,0,G564)</f>
        <v>0</v>
      </c>
      <c r="P564">
        <f>IF(H564=0,0,H564)</f>
        <v>0</v>
      </c>
      <c r="Q564" t="str">
        <f>IF(I564="Biaya Bahan Baku",H564,IF(I564="Biaya Operasional",H564,IF(I564="Biaya Insentif Fasilitas",H564,"")))</f>
        <v/>
      </c>
      <c r="R564" t="str">
        <f>IF(I564="Dana Bantuan Pemerintah",G564,"")</f>
        <v/>
      </c>
      <c r="S564" t="str">
        <f>IF(I564="Dana Bahan Baku","Bahan Baku",IF(I564="Biaya Bahan Baku","Bahan Baku",IF(I564="Dana Operasional","Operasional",IF(I564="Biaya Operasional","Operasional",""))))</f>
        <v/>
      </c>
      <c r="T564" t="str">
        <f>IF(I564="Dana Insentif Fasilitas","Insentif Fasilitas",IF(I564="Biaya Insentif Fasilitas","Insentif Fasilitas",""))</f>
        <v/>
      </c>
      <c r="U564" t="str">
        <f>IF(S564="",T564,S564)</f>
        <v/>
      </c>
      <c r="V564" t="str">
        <f>IF(I564="Biaya Bahan Baku","Belanja",IF(I564="Biaya Operasional","Belanja",IF(I564="Biaya Insentif Fasilitas","Belanja","")))</f>
        <v/>
      </c>
      <c r="W564">
        <f>ROW()</f>
        <v>564</v>
      </c>
    </row>
    <row r="565">
      <c r="A565">
        <f>ROW()</f>
        <v>565</v>
      </c>
      <c r="K565">
        <f>IF(I565="",0,I565)</f>
        <v>0</v>
      </c>
      <c r="L565">
        <f>IF(H565=0,0,H565)</f>
        <v>0</v>
      </c>
      <c r="M565">
        <f>IF(G565=0,0,G565)</f>
        <v>0</v>
      </c>
      <c r="N565" t="str">
        <f>IF(J565="","",J565)</f>
        <v/>
      </c>
      <c r="O565">
        <f>IF(G565=0,0,G565)</f>
        <v>0</v>
      </c>
      <c r="P565">
        <f>IF(H565=0,0,H565)</f>
        <v>0</v>
      </c>
      <c r="Q565" t="str">
        <f>IF(I565="Biaya Bahan Baku",H565,IF(I565="Biaya Operasional",H565,IF(I565="Biaya Insentif Fasilitas",H565,"")))</f>
        <v/>
      </c>
      <c r="R565" t="str">
        <f>IF(I565="Dana Bantuan Pemerintah",G565,"")</f>
        <v/>
      </c>
      <c r="S565" t="str">
        <f>IF(I565="Dana Bahan Baku","Bahan Baku",IF(I565="Biaya Bahan Baku","Bahan Baku",IF(I565="Dana Operasional","Operasional",IF(I565="Biaya Operasional","Operasional",""))))</f>
        <v/>
      </c>
      <c r="T565" t="str">
        <f>IF(I565="Dana Insentif Fasilitas","Insentif Fasilitas",IF(I565="Biaya Insentif Fasilitas","Insentif Fasilitas",""))</f>
        <v/>
      </c>
      <c r="U565" t="str">
        <f>IF(S565="",T565,S565)</f>
        <v/>
      </c>
      <c r="V565" t="str">
        <f>IF(I565="Biaya Bahan Baku","Belanja",IF(I565="Biaya Operasional","Belanja",IF(I565="Biaya Insentif Fasilitas","Belanja","")))</f>
        <v/>
      </c>
      <c r="W565">
        <f>ROW()</f>
        <v>565</v>
      </c>
    </row>
    <row r="566">
      <c r="A566">
        <f>ROW()</f>
        <v>566</v>
      </c>
      <c r="K566">
        <f>IF(I566="",0,I566)</f>
        <v>0</v>
      </c>
      <c r="L566">
        <f>IF(H566=0,0,H566)</f>
        <v>0</v>
      </c>
      <c r="M566">
        <f>IF(G566=0,0,G566)</f>
        <v>0</v>
      </c>
      <c r="N566" t="str">
        <f>IF(J566="","",J566)</f>
        <v/>
      </c>
      <c r="O566">
        <f>IF(G566=0,0,G566)</f>
        <v>0</v>
      </c>
      <c r="P566">
        <f>IF(H566=0,0,H566)</f>
        <v>0</v>
      </c>
      <c r="Q566" t="str">
        <f>IF(I566="Biaya Bahan Baku",H566,IF(I566="Biaya Operasional",H566,IF(I566="Biaya Insentif Fasilitas",H566,"")))</f>
        <v/>
      </c>
      <c r="R566" t="str">
        <f>IF(I566="Dana Bantuan Pemerintah",G566,"")</f>
        <v/>
      </c>
      <c r="S566" t="str">
        <f>IF(I566="Dana Bahan Baku","Bahan Baku",IF(I566="Biaya Bahan Baku","Bahan Baku",IF(I566="Dana Operasional","Operasional",IF(I566="Biaya Operasional","Operasional",""))))</f>
        <v/>
      </c>
      <c r="T566" t="str">
        <f>IF(I566="Dana Insentif Fasilitas","Insentif Fasilitas",IF(I566="Biaya Insentif Fasilitas","Insentif Fasilitas",""))</f>
        <v/>
      </c>
      <c r="U566" t="str">
        <f>IF(S566="",T566,S566)</f>
        <v/>
      </c>
      <c r="V566" t="str">
        <f>IF(I566="Biaya Bahan Baku","Belanja",IF(I566="Biaya Operasional","Belanja",IF(I566="Biaya Insentif Fasilitas","Belanja","")))</f>
        <v/>
      </c>
      <c r="W566">
        <f>ROW()</f>
        <v>566</v>
      </c>
    </row>
    <row r="567">
      <c r="A567">
        <f>ROW()</f>
        <v>567</v>
      </c>
      <c r="K567">
        <f>IF(I567="",0,I567)</f>
        <v>0</v>
      </c>
      <c r="L567">
        <f>IF(H567=0,0,H567)</f>
        <v>0</v>
      </c>
      <c r="M567">
        <f>IF(G567=0,0,G567)</f>
        <v>0</v>
      </c>
      <c r="N567" t="str">
        <f>IF(J567="","",J567)</f>
        <v/>
      </c>
      <c r="O567">
        <f>IF(G567=0,0,G567)</f>
        <v>0</v>
      </c>
      <c r="P567">
        <f>IF(H567=0,0,H567)</f>
        <v>0</v>
      </c>
      <c r="Q567" t="str">
        <f>IF(I567="Biaya Bahan Baku",H567,IF(I567="Biaya Operasional",H567,IF(I567="Biaya Insentif Fasilitas",H567,"")))</f>
        <v/>
      </c>
      <c r="R567" t="str">
        <f>IF(I567="Dana Bantuan Pemerintah",G567,"")</f>
        <v/>
      </c>
      <c r="S567" t="str">
        <f>IF(I567="Dana Bahan Baku","Bahan Baku",IF(I567="Biaya Bahan Baku","Bahan Baku",IF(I567="Dana Operasional","Operasional",IF(I567="Biaya Operasional","Operasional",""))))</f>
        <v/>
      </c>
      <c r="T567" t="str">
        <f>IF(I567="Dana Insentif Fasilitas","Insentif Fasilitas",IF(I567="Biaya Insentif Fasilitas","Insentif Fasilitas",""))</f>
        <v/>
      </c>
      <c r="U567" t="str">
        <f>IF(S567="",T567,S567)</f>
        <v/>
      </c>
      <c r="V567" t="str">
        <f>IF(I567="Biaya Bahan Baku","Belanja",IF(I567="Biaya Operasional","Belanja",IF(I567="Biaya Insentif Fasilitas","Belanja","")))</f>
        <v/>
      </c>
      <c r="W567">
        <f>ROW()</f>
        <v>567</v>
      </c>
    </row>
    <row r="568">
      <c r="A568">
        <f>ROW()</f>
        <v>568</v>
      </c>
      <c r="K568">
        <f>IF(I568="",0,I568)</f>
        <v>0</v>
      </c>
      <c r="L568">
        <f>IF(H568=0,0,H568)</f>
        <v>0</v>
      </c>
      <c r="M568">
        <f>IF(G568=0,0,G568)</f>
        <v>0</v>
      </c>
      <c r="N568" t="str">
        <f>IF(J568="","",J568)</f>
        <v/>
      </c>
      <c r="O568">
        <f>IF(G568=0,0,G568)</f>
        <v>0</v>
      </c>
      <c r="P568">
        <f>IF(H568=0,0,H568)</f>
        <v>0</v>
      </c>
      <c r="Q568" t="str">
        <f>IF(I568="Biaya Bahan Baku",H568,IF(I568="Biaya Operasional",H568,IF(I568="Biaya Insentif Fasilitas",H568,"")))</f>
        <v/>
      </c>
      <c r="R568" t="str">
        <f>IF(I568="Dana Bantuan Pemerintah",G568,"")</f>
        <v/>
      </c>
      <c r="S568" t="str">
        <f>IF(I568="Dana Bahan Baku","Bahan Baku",IF(I568="Biaya Bahan Baku","Bahan Baku",IF(I568="Dana Operasional","Operasional",IF(I568="Biaya Operasional","Operasional",""))))</f>
        <v/>
      </c>
      <c r="T568" t="str">
        <f>IF(I568="Dana Insentif Fasilitas","Insentif Fasilitas",IF(I568="Biaya Insentif Fasilitas","Insentif Fasilitas",""))</f>
        <v/>
      </c>
      <c r="U568" t="str">
        <f>IF(S568="",T568,S568)</f>
        <v/>
      </c>
      <c r="V568" t="str">
        <f>IF(I568="Biaya Bahan Baku","Belanja",IF(I568="Biaya Operasional","Belanja",IF(I568="Biaya Insentif Fasilitas","Belanja","")))</f>
        <v/>
      </c>
      <c r="W568">
        <f>ROW()</f>
        <v>568</v>
      </c>
    </row>
    <row r="569">
      <c r="A569">
        <f>ROW()</f>
        <v>569</v>
      </c>
      <c r="K569">
        <f>IF(I569="",0,I569)</f>
        <v>0</v>
      </c>
      <c r="L569">
        <f>IF(H569=0,0,H569)</f>
        <v>0</v>
      </c>
      <c r="M569">
        <f>IF(G569=0,0,G569)</f>
        <v>0</v>
      </c>
      <c r="N569" t="str">
        <f>IF(J569="","",J569)</f>
        <v/>
      </c>
      <c r="O569">
        <f>IF(G569=0,0,G569)</f>
        <v>0</v>
      </c>
      <c r="P569">
        <f>IF(H569=0,0,H569)</f>
        <v>0</v>
      </c>
      <c r="Q569" t="str">
        <f>IF(I569="Biaya Bahan Baku",H569,IF(I569="Biaya Operasional",H569,IF(I569="Biaya Insentif Fasilitas",H569,"")))</f>
        <v/>
      </c>
      <c r="R569" t="str">
        <f>IF(I569="Dana Bantuan Pemerintah",G569,"")</f>
        <v/>
      </c>
      <c r="S569" t="str">
        <f>IF(I569="Dana Bahan Baku","Bahan Baku",IF(I569="Biaya Bahan Baku","Bahan Baku",IF(I569="Dana Operasional","Operasional",IF(I569="Biaya Operasional","Operasional",""))))</f>
        <v/>
      </c>
      <c r="T569" t="str">
        <f>IF(I569="Dana Insentif Fasilitas","Insentif Fasilitas",IF(I569="Biaya Insentif Fasilitas","Insentif Fasilitas",""))</f>
        <v/>
      </c>
      <c r="U569" t="str">
        <f>IF(S569="",T569,S569)</f>
        <v/>
      </c>
      <c r="V569" t="str">
        <f>IF(I569="Biaya Bahan Baku","Belanja",IF(I569="Biaya Operasional","Belanja",IF(I569="Biaya Insentif Fasilitas","Belanja","")))</f>
        <v/>
      </c>
      <c r="W569">
        <f>ROW()</f>
        <v>569</v>
      </c>
    </row>
    <row r="570">
      <c r="A570">
        <f>ROW()</f>
        <v>570</v>
      </c>
      <c r="K570">
        <f>IF(I570="",0,I570)</f>
        <v>0</v>
      </c>
      <c r="L570">
        <f>IF(H570=0,0,H570)</f>
        <v>0</v>
      </c>
      <c r="M570">
        <f>IF(G570=0,0,G570)</f>
        <v>0</v>
      </c>
      <c r="N570" t="str">
        <f>IF(J570="","",J570)</f>
        <v/>
      </c>
      <c r="O570">
        <f>IF(G570=0,0,G570)</f>
        <v>0</v>
      </c>
      <c r="P570">
        <f>IF(H570=0,0,H570)</f>
        <v>0</v>
      </c>
      <c r="Q570" t="str">
        <f>IF(I570="Biaya Bahan Baku",H570,IF(I570="Biaya Operasional",H570,IF(I570="Biaya Insentif Fasilitas",H570,"")))</f>
        <v/>
      </c>
      <c r="R570" t="str">
        <f>IF(I570="Dana Bantuan Pemerintah",G570,"")</f>
        <v/>
      </c>
      <c r="S570" t="str">
        <f>IF(I570="Dana Bahan Baku","Bahan Baku",IF(I570="Biaya Bahan Baku","Bahan Baku",IF(I570="Dana Operasional","Operasional",IF(I570="Biaya Operasional","Operasional",""))))</f>
        <v/>
      </c>
      <c r="T570" t="str">
        <f>IF(I570="Dana Insentif Fasilitas","Insentif Fasilitas",IF(I570="Biaya Insentif Fasilitas","Insentif Fasilitas",""))</f>
        <v/>
      </c>
      <c r="U570" t="str">
        <f>IF(S570="",T570,S570)</f>
        <v/>
      </c>
      <c r="V570" t="str">
        <f>IF(I570="Biaya Bahan Baku","Belanja",IF(I570="Biaya Operasional","Belanja",IF(I570="Biaya Insentif Fasilitas","Belanja","")))</f>
        <v/>
      </c>
      <c r="W570">
        <f>ROW()</f>
        <v>570</v>
      </c>
    </row>
    <row r="571">
      <c r="A571">
        <f>ROW()</f>
        <v>571</v>
      </c>
      <c r="K571">
        <f>IF(I571="",0,I571)</f>
        <v>0</v>
      </c>
      <c r="L571">
        <f>IF(H571=0,0,H571)</f>
        <v>0</v>
      </c>
      <c r="M571">
        <f>IF(G571=0,0,G571)</f>
        <v>0</v>
      </c>
      <c r="N571" t="str">
        <f>IF(J571="","",J571)</f>
        <v/>
      </c>
      <c r="O571">
        <f>IF(G571=0,0,G571)</f>
        <v>0</v>
      </c>
      <c r="P571">
        <f>IF(H571=0,0,H571)</f>
        <v>0</v>
      </c>
      <c r="Q571" t="str">
        <f>IF(I571="Biaya Bahan Baku",H571,IF(I571="Biaya Operasional",H571,IF(I571="Biaya Insentif Fasilitas",H571,"")))</f>
        <v/>
      </c>
      <c r="R571" t="str">
        <f>IF(I571="Dana Bantuan Pemerintah",G571,"")</f>
        <v/>
      </c>
      <c r="S571" t="str">
        <f>IF(I571="Dana Bahan Baku","Bahan Baku",IF(I571="Biaya Bahan Baku","Bahan Baku",IF(I571="Dana Operasional","Operasional",IF(I571="Biaya Operasional","Operasional",""))))</f>
        <v/>
      </c>
      <c r="T571" t="str">
        <f>IF(I571="Dana Insentif Fasilitas","Insentif Fasilitas",IF(I571="Biaya Insentif Fasilitas","Insentif Fasilitas",""))</f>
        <v/>
      </c>
      <c r="U571" t="str">
        <f>IF(S571="",T571,S571)</f>
        <v/>
      </c>
      <c r="V571" t="str">
        <f>IF(I571="Biaya Bahan Baku","Belanja",IF(I571="Biaya Operasional","Belanja",IF(I571="Biaya Insentif Fasilitas","Belanja","")))</f>
        <v/>
      </c>
      <c r="W571">
        <f>ROW()</f>
        <v>571</v>
      </c>
    </row>
    <row r="572">
      <c r="A572">
        <f>ROW()</f>
        <v>572</v>
      </c>
      <c r="K572">
        <f>IF(I572="",0,I572)</f>
        <v>0</v>
      </c>
      <c r="L572">
        <f>IF(H572=0,0,H572)</f>
        <v>0</v>
      </c>
      <c r="M572">
        <f>IF(G572=0,0,G572)</f>
        <v>0</v>
      </c>
      <c r="N572" t="str">
        <f>IF(J572="","",J572)</f>
        <v/>
      </c>
      <c r="O572">
        <f>IF(G572=0,0,G572)</f>
        <v>0</v>
      </c>
      <c r="P572">
        <f>IF(H572=0,0,H572)</f>
        <v>0</v>
      </c>
      <c r="Q572" t="str">
        <f>IF(I572="Biaya Bahan Baku",H572,IF(I572="Biaya Operasional",H572,IF(I572="Biaya Insentif Fasilitas",H572,"")))</f>
        <v/>
      </c>
      <c r="R572" t="str">
        <f>IF(I572="Dana Bantuan Pemerintah",G572,"")</f>
        <v/>
      </c>
      <c r="S572" t="str">
        <f>IF(I572="Dana Bahan Baku","Bahan Baku",IF(I572="Biaya Bahan Baku","Bahan Baku",IF(I572="Dana Operasional","Operasional",IF(I572="Biaya Operasional","Operasional",""))))</f>
        <v/>
      </c>
      <c r="T572" t="str">
        <f>IF(I572="Dana Insentif Fasilitas","Insentif Fasilitas",IF(I572="Biaya Insentif Fasilitas","Insentif Fasilitas",""))</f>
        <v/>
      </c>
      <c r="U572" t="str">
        <f>IF(S572="",T572,S572)</f>
        <v/>
      </c>
      <c r="V572" t="str">
        <f>IF(I572="Biaya Bahan Baku","Belanja",IF(I572="Biaya Operasional","Belanja",IF(I572="Biaya Insentif Fasilitas","Belanja","")))</f>
        <v/>
      </c>
      <c r="W572">
        <f>ROW()</f>
        <v>572</v>
      </c>
    </row>
    <row r="573">
      <c r="A573">
        <f>ROW()</f>
        <v>573</v>
      </c>
      <c r="K573">
        <f>IF(I573="",0,I573)</f>
        <v>0</v>
      </c>
      <c r="L573">
        <f>IF(H573=0,0,H573)</f>
        <v>0</v>
      </c>
      <c r="M573">
        <f>IF(G573=0,0,G573)</f>
        <v>0</v>
      </c>
      <c r="N573" t="str">
        <f>IF(J573="","",J573)</f>
        <v/>
      </c>
      <c r="O573">
        <f>IF(G573=0,0,G573)</f>
        <v>0</v>
      </c>
      <c r="P573">
        <f>IF(H573=0,0,H573)</f>
        <v>0</v>
      </c>
      <c r="Q573" t="str">
        <f>IF(I573="Biaya Bahan Baku",H573,IF(I573="Biaya Operasional",H573,IF(I573="Biaya Insentif Fasilitas",H573,"")))</f>
        <v/>
      </c>
      <c r="R573" t="str">
        <f>IF(I573="Dana Bantuan Pemerintah",G573,"")</f>
        <v/>
      </c>
      <c r="S573" t="str">
        <f>IF(I573="Dana Bahan Baku","Bahan Baku",IF(I573="Biaya Bahan Baku","Bahan Baku",IF(I573="Dana Operasional","Operasional",IF(I573="Biaya Operasional","Operasional",""))))</f>
        <v/>
      </c>
      <c r="T573" t="str">
        <f>IF(I573="Dana Insentif Fasilitas","Insentif Fasilitas",IF(I573="Biaya Insentif Fasilitas","Insentif Fasilitas",""))</f>
        <v/>
      </c>
      <c r="U573" t="str">
        <f>IF(S573="",T573,S573)</f>
        <v/>
      </c>
      <c r="V573" t="str">
        <f>IF(I573="Biaya Bahan Baku","Belanja",IF(I573="Biaya Operasional","Belanja",IF(I573="Biaya Insentif Fasilitas","Belanja","")))</f>
        <v/>
      </c>
      <c r="W573">
        <f>ROW()</f>
        <v>573</v>
      </c>
    </row>
    <row r="574">
      <c r="A574">
        <f>ROW()</f>
        <v>574</v>
      </c>
      <c r="K574">
        <f>IF(I574="",0,I574)</f>
        <v>0</v>
      </c>
      <c r="L574">
        <f>IF(H574=0,0,H574)</f>
        <v>0</v>
      </c>
      <c r="M574">
        <f>IF(G574=0,0,G574)</f>
        <v>0</v>
      </c>
      <c r="N574" t="str">
        <f>IF(J574="","",J574)</f>
        <v/>
      </c>
      <c r="O574">
        <f>IF(G574=0,0,G574)</f>
        <v>0</v>
      </c>
      <c r="P574">
        <f>IF(H574=0,0,H574)</f>
        <v>0</v>
      </c>
      <c r="Q574" t="str">
        <f>IF(I574="Biaya Bahan Baku",H574,IF(I574="Biaya Operasional",H574,IF(I574="Biaya Insentif Fasilitas",H574,"")))</f>
        <v/>
      </c>
      <c r="R574" t="str">
        <f>IF(I574="Dana Bantuan Pemerintah",G574,"")</f>
        <v/>
      </c>
      <c r="S574" t="str">
        <f>IF(I574="Dana Bahan Baku","Bahan Baku",IF(I574="Biaya Bahan Baku","Bahan Baku",IF(I574="Dana Operasional","Operasional",IF(I574="Biaya Operasional","Operasional",""))))</f>
        <v/>
      </c>
      <c r="T574" t="str">
        <f>IF(I574="Dana Insentif Fasilitas","Insentif Fasilitas",IF(I574="Biaya Insentif Fasilitas","Insentif Fasilitas",""))</f>
        <v/>
      </c>
      <c r="U574" t="str">
        <f>IF(S574="",T574,S574)</f>
        <v/>
      </c>
      <c r="V574" t="str">
        <f>IF(I574="Biaya Bahan Baku","Belanja",IF(I574="Biaya Operasional","Belanja",IF(I574="Biaya Insentif Fasilitas","Belanja","")))</f>
        <v/>
      </c>
      <c r="W574">
        <f>ROW()</f>
        <v>574</v>
      </c>
    </row>
    <row r="575">
      <c r="A575">
        <f>ROW()</f>
        <v>575</v>
      </c>
      <c r="K575">
        <f>IF(I575="",0,I575)</f>
        <v>0</v>
      </c>
      <c r="L575">
        <f>IF(H575=0,0,H575)</f>
        <v>0</v>
      </c>
      <c r="M575">
        <f>IF(G575=0,0,G575)</f>
        <v>0</v>
      </c>
      <c r="N575" t="str">
        <f>IF(J575="","",J575)</f>
        <v/>
      </c>
      <c r="O575">
        <f>IF(G575=0,0,G575)</f>
        <v>0</v>
      </c>
      <c r="P575">
        <f>IF(H575=0,0,H575)</f>
        <v>0</v>
      </c>
      <c r="Q575" t="str">
        <f>IF(I575="Biaya Bahan Baku",H575,IF(I575="Biaya Operasional",H575,IF(I575="Biaya Insentif Fasilitas",H575,"")))</f>
        <v/>
      </c>
      <c r="R575" t="str">
        <f>IF(I575="Dana Bantuan Pemerintah",G575,"")</f>
        <v/>
      </c>
      <c r="S575" t="str">
        <f>IF(I575="Dana Bahan Baku","Bahan Baku",IF(I575="Biaya Bahan Baku","Bahan Baku",IF(I575="Dana Operasional","Operasional",IF(I575="Biaya Operasional","Operasional",""))))</f>
        <v/>
      </c>
      <c r="T575" t="str">
        <f>IF(I575="Dana Insentif Fasilitas","Insentif Fasilitas",IF(I575="Biaya Insentif Fasilitas","Insentif Fasilitas",""))</f>
        <v/>
      </c>
      <c r="U575" t="str">
        <f>IF(S575="",T575,S575)</f>
        <v/>
      </c>
      <c r="V575" t="str">
        <f>IF(I575="Biaya Bahan Baku","Belanja",IF(I575="Biaya Operasional","Belanja",IF(I575="Biaya Insentif Fasilitas","Belanja","")))</f>
        <v/>
      </c>
      <c r="W575">
        <f>ROW()</f>
        <v>575</v>
      </c>
    </row>
    <row r="576">
      <c r="A576">
        <f>ROW()</f>
        <v>576</v>
      </c>
      <c r="K576">
        <f>IF(I576="",0,I576)</f>
        <v>0</v>
      </c>
      <c r="L576">
        <f>IF(H576=0,0,H576)</f>
        <v>0</v>
      </c>
      <c r="M576">
        <f>IF(G576=0,0,G576)</f>
        <v>0</v>
      </c>
      <c r="N576" t="str">
        <f>IF(J576="","",J576)</f>
        <v/>
      </c>
      <c r="O576">
        <f>IF(G576=0,0,G576)</f>
        <v>0</v>
      </c>
      <c r="P576">
        <f>IF(H576=0,0,H576)</f>
        <v>0</v>
      </c>
      <c r="Q576" t="str">
        <f>IF(I576="Biaya Bahan Baku",H576,IF(I576="Biaya Operasional",H576,IF(I576="Biaya Insentif Fasilitas",H576,"")))</f>
        <v/>
      </c>
      <c r="R576" t="str">
        <f>IF(I576="Dana Bantuan Pemerintah",G576,"")</f>
        <v/>
      </c>
      <c r="S576" t="str">
        <f>IF(I576="Dana Bahan Baku","Bahan Baku",IF(I576="Biaya Bahan Baku","Bahan Baku",IF(I576="Dana Operasional","Operasional",IF(I576="Biaya Operasional","Operasional",""))))</f>
        <v/>
      </c>
      <c r="T576" t="str">
        <f>IF(I576="Dana Insentif Fasilitas","Insentif Fasilitas",IF(I576="Biaya Insentif Fasilitas","Insentif Fasilitas",""))</f>
        <v/>
      </c>
      <c r="U576" t="str">
        <f>IF(S576="",T576,S576)</f>
        <v/>
      </c>
      <c r="V576" t="str">
        <f>IF(I576="Biaya Bahan Baku","Belanja",IF(I576="Biaya Operasional","Belanja",IF(I576="Biaya Insentif Fasilitas","Belanja","")))</f>
        <v/>
      </c>
      <c r="W576">
        <f>ROW()</f>
        <v>576</v>
      </c>
    </row>
    <row r="577">
      <c r="A577">
        <f>ROW()</f>
        <v>577</v>
      </c>
      <c r="K577">
        <f>IF(I577="",0,I577)</f>
        <v>0</v>
      </c>
      <c r="L577">
        <f>IF(H577=0,0,H577)</f>
        <v>0</v>
      </c>
      <c r="M577">
        <f>IF(G577=0,0,G577)</f>
        <v>0</v>
      </c>
      <c r="N577" t="str">
        <f>IF(J577="","",J577)</f>
        <v/>
      </c>
      <c r="O577">
        <f>IF(G577=0,0,G577)</f>
        <v>0</v>
      </c>
      <c r="P577">
        <f>IF(H577=0,0,H577)</f>
        <v>0</v>
      </c>
      <c r="Q577" t="str">
        <f>IF(I577="Biaya Bahan Baku",H577,IF(I577="Biaya Operasional",H577,IF(I577="Biaya Insentif Fasilitas",H577,"")))</f>
        <v/>
      </c>
      <c r="R577" t="str">
        <f>IF(I577="Dana Bantuan Pemerintah",G577,"")</f>
        <v/>
      </c>
      <c r="S577" t="str">
        <f>IF(I577="Dana Bahan Baku","Bahan Baku",IF(I577="Biaya Bahan Baku","Bahan Baku",IF(I577="Dana Operasional","Operasional",IF(I577="Biaya Operasional","Operasional",""))))</f>
        <v/>
      </c>
      <c r="T577" t="str">
        <f>IF(I577="Dana Insentif Fasilitas","Insentif Fasilitas",IF(I577="Biaya Insentif Fasilitas","Insentif Fasilitas",""))</f>
        <v/>
      </c>
      <c r="U577" t="str">
        <f>IF(S577="",T577,S577)</f>
        <v/>
      </c>
      <c r="V577" t="str">
        <f>IF(I577="Biaya Bahan Baku","Belanja",IF(I577="Biaya Operasional","Belanja",IF(I577="Biaya Insentif Fasilitas","Belanja","")))</f>
        <v/>
      </c>
      <c r="W577">
        <f>ROW()</f>
        <v>577</v>
      </c>
    </row>
    <row r="578">
      <c r="A578">
        <f>ROW()</f>
        <v>578</v>
      </c>
      <c r="K578">
        <f>IF(I578="",0,I578)</f>
        <v>0</v>
      </c>
      <c r="L578">
        <f>IF(H578=0,0,H578)</f>
        <v>0</v>
      </c>
      <c r="M578">
        <f>IF(G578=0,0,G578)</f>
        <v>0</v>
      </c>
      <c r="N578" t="str">
        <f>IF(J578="","",J578)</f>
        <v/>
      </c>
      <c r="O578">
        <f>IF(G578=0,0,G578)</f>
        <v>0</v>
      </c>
      <c r="P578">
        <f>IF(H578=0,0,H578)</f>
        <v>0</v>
      </c>
      <c r="Q578" t="str">
        <f>IF(I578="Biaya Bahan Baku",H578,IF(I578="Biaya Operasional",H578,IF(I578="Biaya Insentif Fasilitas",H578,"")))</f>
        <v/>
      </c>
      <c r="R578" t="str">
        <f>IF(I578="Dana Bantuan Pemerintah",G578,"")</f>
        <v/>
      </c>
      <c r="S578" t="str">
        <f>IF(I578="Dana Bahan Baku","Bahan Baku",IF(I578="Biaya Bahan Baku","Bahan Baku",IF(I578="Dana Operasional","Operasional",IF(I578="Biaya Operasional","Operasional",""))))</f>
        <v/>
      </c>
      <c r="T578" t="str">
        <f>IF(I578="Dana Insentif Fasilitas","Insentif Fasilitas",IF(I578="Biaya Insentif Fasilitas","Insentif Fasilitas",""))</f>
        <v/>
      </c>
      <c r="U578" t="str">
        <f>IF(S578="",T578,S578)</f>
        <v/>
      </c>
      <c r="V578" t="str">
        <f>IF(I578="Biaya Bahan Baku","Belanja",IF(I578="Biaya Operasional","Belanja",IF(I578="Biaya Insentif Fasilitas","Belanja","")))</f>
        <v/>
      </c>
      <c r="W578">
        <f>ROW()</f>
        <v>578</v>
      </c>
    </row>
    <row r="579">
      <c r="A579">
        <f>ROW()</f>
        <v>579</v>
      </c>
      <c r="K579">
        <f>IF(I579="",0,I579)</f>
        <v>0</v>
      </c>
      <c r="L579">
        <f>IF(H579=0,0,H579)</f>
        <v>0</v>
      </c>
      <c r="M579">
        <f>IF(G579=0,0,G579)</f>
        <v>0</v>
      </c>
      <c r="N579" t="str">
        <f>IF(J579="","",J579)</f>
        <v/>
      </c>
      <c r="O579">
        <f>IF(G579=0,0,G579)</f>
        <v>0</v>
      </c>
      <c r="P579">
        <f>IF(H579=0,0,H579)</f>
        <v>0</v>
      </c>
      <c r="Q579" t="str">
        <f>IF(I579="Biaya Bahan Baku",H579,IF(I579="Biaya Operasional",H579,IF(I579="Biaya Insentif Fasilitas",H579,"")))</f>
        <v/>
      </c>
      <c r="R579" t="str">
        <f>IF(I579="Dana Bantuan Pemerintah",G579,"")</f>
        <v/>
      </c>
      <c r="S579" t="str">
        <f>IF(I579="Dana Bahan Baku","Bahan Baku",IF(I579="Biaya Bahan Baku","Bahan Baku",IF(I579="Dana Operasional","Operasional",IF(I579="Biaya Operasional","Operasional",""))))</f>
        <v/>
      </c>
      <c r="T579" t="str">
        <f>IF(I579="Dana Insentif Fasilitas","Insentif Fasilitas",IF(I579="Biaya Insentif Fasilitas","Insentif Fasilitas",""))</f>
        <v/>
      </c>
      <c r="U579" t="str">
        <f>IF(S579="",T579,S579)</f>
        <v/>
      </c>
      <c r="V579" t="str">
        <f>IF(I579="Biaya Bahan Baku","Belanja",IF(I579="Biaya Operasional","Belanja",IF(I579="Biaya Insentif Fasilitas","Belanja","")))</f>
        <v/>
      </c>
      <c r="W579">
        <f>ROW()</f>
        <v>579</v>
      </c>
    </row>
    <row r="580">
      <c r="A580">
        <f>ROW()</f>
        <v>580</v>
      </c>
      <c r="K580">
        <f>IF(I580="",0,I580)</f>
        <v>0</v>
      </c>
      <c r="L580">
        <f>IF(H580=0,0,H580)</f>
        <v>0</v>
      </c>
      <c r="M580">
        <f>IF(G580=0,0,G580)</f>
        <v>0</v>
      </c>
      <c r="N580" t="str">
        <f>IF(J580="","",J580)</f>
        <v/>
      </c>
      <c r="O580">
        <f>IF(G580=0,0,G580)</f>
        <v>0</v>
      </c>
      <c r="P580">
        <f>IF(H580=0,0,H580)</f>
        <v>0</v>
      </c>
      <c r="Q580" t="str">
        <f>IF(I580="Biaya Bahan Baku",H580,IF(I580="Biaya Operasional",H580,IF(I580="Biaya Insentif Fasilitas",H580,"")))</f>
        <v/>
      </c>
      <c r="R580" t="str">
        <f>IF(I580="Dana Bantuan Pemerintah",G580,"")</f>
        <v/>
      </c>
      <c r="S580" t="str">
        <f>IF(I580="Dana Bahan Baku","Bahan Baku",IF(I580="Biaya Bahan Baku","Bahan Baku",IF(I580="Dana Operasional","Operasional",IF(I580="Biaya Operasional","Operasional",""))))</f>
        <v/>
      </c>
      <c r="T580" t="str">
        <f>IF(I580="Dana Insentif Fasilitas","Insentif Fasilitas",IF(I580="Biaya Insentif Fasilitas","Insentif Fasilitas",""))</f>
        <v/>
      </c>
      <c r="U580" t="str">
        <f>IF(S580="",T580,S580)</f>
        <v/>
      </c>
      <c r="V580" t="str">
        <f>IF(I580="Biaya Bahan Baku","Belanja",IF(I580="Biaya Operasional","Belanja",IF(I580="Biaya Insentif Fasilitas","Belanja","")))</f>
        <v/>
      </c>
      <c r="W580">
        <f>ROW()</f>
        <v>580</v>
      </c>
    </row>
    <row r="581">
      <c r="A581">
        <f>ROW()</f>
        <v>581</v>
      </c>
      <c r="K581">
        <f>IF(I581="",0,I581)</f>
        <v>0</v>
      </c>
      <c r="L581">
        <f>IF(H581=0,0,H581)</f>
        <v>0</v>
      </c>
      <c r="M581">
        <f>IF(G581=0,0,G581)</f>
        <v>0</v>
      </c>
      <c r="N581" t="str">
        <f>IF(J581="","",J581)</f>
        <v/>
      </c>
      <c r="O581">
        <f>IF(G581=0,0,G581)</f>
        <v>0</v>
      </c>
      <c r="P581">
        <f>IF(H581=0,0,H581)</f>
        <v>0</v>
      </c>
      <c r="Q581" t="str">
        <f>IF(I581="Biaya Bahan Baku",H581,IF(I581="Biaya Operasional",H581,IF(I581="Biaya Insentif Fasilitas",H581,"")))</f>
        <v/>
      </c>
      <c r="R581" t="str">
        <f>IF(I581="Dana Bantuan Pemerintah",G581,"")</f>
        <v/>
      </c>
      <c r="S581" t="str">
        <f>IF(I581="Dana Bahan Baku","Bahan Baku",IF(I581="Biaya Bahan Baku","Bahan Baku",IF(I581="Dana Operasional","Operasional",IF(I581="Biaya Operasional","Operasional",""))))</f>
        <v/>
      </c>
      <c r="T581" t="str">
        <f>IF(I581="Dana Insentif Fasilitas","Insentif Fasilitas",IF(I581="Biaya Insentif Fasilitas","Insentif Fasilitas",""))</f>
        <v/>
      </c>
      <c r="U581" t="str">
        <f>IF(S581="",T581,S581)</f>
        <v/>
      </c>
      <c r="V581" t="str">
        <f>IF(I581="Biaya Bahan Baku","Belanja",IF(I581="Biaya Operasional","Belanja",IF(I581="Biaya Insentif Fasilitas","Belanja","")))</f>
        <v/>
      </c>
      <c r="W581">
        <f>ROW()</f>
        <v>581</v>
      </c>
    </row>
    <row r="582">
      <c r="A582">
        <f>ROW()</f>
        <v>582</v>
      </c>
      <c r="K582">
        <f>IF(I582="",0,I582)</f>
        <v>0</v>
      </c>
      <c r="L582">
        <f>IF(H582=0,0,H582)</f>
        <v>0</v>
      </c>
      <c r="M582">
        <f>IF(G582=0,0,G582)</f>
        <v>0</v>
      </c>
      <c r="N582" t="str">
        <f>IF(J582="","",J582)</f>
        <v/>
      </c>
      <c r="O582">
        <f>IF(G582=0,0,G582)</f>
        <v>0</v>
      </c>
      <c r="P582">
        <f>IF(H582=0,0,H582)</f>
        <v>0</v>
      </c>
      <c r="Q582" t="str">
        <f>IF(I582="Biaya Bahan Baku",H582,IF(I582="Biaya Operasional",H582,IF(I582="Biaya Insentif Fasilitas",H582,"")))</f>
        <v/>
      </c>
      <c r="R582" t="str">
        <f>IF(I582="Dana Bantuan Pemerintah",G582,"")</f>
        <v/>
      </c>
      <c r="S582" t="str">
        <f>IF(I582="Dana Bahan Baku","Bahan Baku",IF(I582="Biaya Bahan Baku","Bahan Baku",IF(I582="Dana Operasional","Operasional",IF(I582="Biaya Operasional","Operasional",""))))</f>
        <v/>
      </c>
      <c r="T582" t="str">
        <f>IF(I582="Dana Insentif Fasilitas","Insentif Fasilitas",IF(I582="Biaya Insentif Fasilitas","Insentif Fasilitas",""))</f>
        <v/>
      </c>
      <c r="U582" t="str">
        <f>IF(S582="",T582,S582)</f>
        <v/>
      </c>
      <c r="V582" t="str">
        <f>IF(I582="Biaya Bahan Baku","Belanja",IF(I582="Biaya Operasional","Belanja",IF(I582="Biaya Insentif Fasilitas","Belanja","")))</f>
        <v/>
      </c>
      <c r="W582">
        <f>ROW()</f>
        <v>582</v>
      </c>
    </row>
    <row r="583">
      <c r="A583">
        <f>ROW()</f>
        <v>583</v>
      </c>
      <c r="K583">
        <f>IF(I583="",0,I583)</f>
        <v>0</v>
      </c>
      <c r="L583">
        <f>IF(H583=0,0,H583)</f>
        <v>0</v>
      </c>
      <c r="M583">
        <f>IF(G583=0,0,G583)</f>
        <v>0</v>
      </c>
      <c r="N583" t="str">
        <f>IF(J583="","",J583)</f>
        <v/>
      </c>
      <c r="O583">
        <f>IF(G583=0,0,G583)</f>
        <v>0</v>
      </c>
      <c r="P583">
        <f>IF(H583=0,0,H583)</f>
        <v>0</v>
      </c>
      <c r="Q583" t="str">
        <f>IF(I583="Biaya Bahan Baku",H583,IF(I583="Biaya Operasional",H583,IF(I583="Biaya Insentif Fasilitas",H583,"")))</f>
        <v/>
      </c>
      <c r="R583" t="str">
        <f>IF(I583="Dana Bantuan Pemerintah",G583,"")</f>
        <v/>
      </c>
      <c r="S583" t="str">
        <f>IF(I583="Dana Bahan Baku","Bahan Baku",IF(I583="Biaya Bahan Baku","Bahan Baku",IF(I583="Dana Operasional","Operasional",IF(I583="Biaya Operasional","Operasional",""))))</f>
        <v/>
      </c>
      <c r="T583" t="str">
        <f>IF(I583="Dana Insentif Fasilitas","Insentif Fasilitas",IF(I583="Biaya Insentif Fasilitas","Insentif Fasilitas",""))</f>
        <v/>
      </c>
      <c r="U583" t="str">
        <f>IF(S583="",T583,S583)</f>
        <v/>
      </c>
      <c r="V583" t="str">
        <f>IF(I583="Biaya Bahan Baku","Belanja",IF(I583="Biaya Operasional","Belanja",IF(I583="Biaya Insentif Fasilitas","Belanja","")))</f>
        <v/>
      </c>
      <c r="W583">
        <f>ROW()</f>
        <v>583</v>
      </c>
    </row>
    <row r="584">
      <c r="A584">
        <f>ROW()</f>
        <v>584</v>
      </c>
      <c r="K584">
        <f>IF(I584="",0,I584)</f>
        <v>0</v>
      </c>
      <c r="L584">
        <f>IF(H584=0,0,H584)</f>
        <v>0</v>
      </c>
      <c r="M584">
        <f>IF(G584=0,0,G584)</f>
        <v>0</v>
      </c>
      <c r="N584" t="str">
        <f>IF(J584="","",J584)</f>
        <v/>
      </c>
      <c r="O584">
        <f>IF(G584=0,0,G584)</f>
        <v>0</v>
      </c>
      <c r="P584">
        <f>IF(H584=0,0,H584)</f>
        <v>0</v>
      </c>
      <c r="Q584" t="str">
        <f>IF(I584="Biaya Bahan Baku",H584,IF(I584="Biaya Operasional",H584,IF(I584="Biaya Insentif Fasilitas",H584,"")))</f>
        <v/>
      </c>
      <c r="R584" t="str">
        <f>IF(I584="Dana Bantuan Pemerintah",G584,"")</f>
        <v/>
      </c>
      <c r="S584" t="str">
        <f>IF(I584="Dana Bahan Baku","Bahan Baku",IF(I584="Biaya Bahan Baku","Bahan Baku",IF(I584="Dana Operasional","Operasional",IF(I584="Biaya Operasional","Operasional",""))))</f>
        <v/>
      </c>
      <c r="T584" t="str">
        <f>IF(I584="Dana Insentif Fasilitas","Insentif Fasilitas",IF(I584="Biaya Insentif Fasilitas","Insentif Fasilitas",""))</f>
        <v/>
      </c>
      <c r="U584" t="str">
        <f>IF(S584="",T584,S584)</f>
        <v/>
      </c>
      <c r="V584" t="str">
        <f>IF(I584="Biaya Bahan Baku","Belanja",IF(I584="Biaya Operasional","Belanja",IF(I584="Biaya Insentif Fasilitas","Belanja","")))</f>
        <v/>
      </c>
      <c r="W584">
        <f>ROW()</f>
        <v>584</v>
      </c>
    </row>
    <row r="585">
      <c r="A585">
        <f>ROW()</f>
        <v>585</v>
      </c>
      <c r="K585">
        <f>IF(I585="",0,I585)</f>
        <v>0</v>
      </c>
      <c r="L585">
        <f>IF(H585=0,0,H585)</f>
        <v>0</v>
      </c>
      <c r="M585">
        <f>IF(G585=0,0,G585)</f>
        <v>0</v>
      </c>
      <c r="N585" t="str">
        <f>IF(J585="","",J585)</f>
        <v/>
      </c>
      <c r="O585">
        <f>IF(G585=0,0,G585)</f>
        <v>0</v>
      </c>
      <c r="P585">
        <f>IF(H585=0,0,H585)</f>
        <v>0</v>
      </c>
      <c r="Q585" t="str">
        <f>IF(I585="Biaya Bahan Baku",H585,IF(I585="Biaya Operasional",H585,IF(I585="Biaya Insentif Fasilitas",H585,"")))</f>
        <v/>
      </c>
      <c r="R585" t="str">
        <f>IF(I585="Dana Bantuan Pemerintah",G585,"")</f>
        <v/>
      </c>
      <c r="S585" t="str">
        <f>IF(I585="Dana Bahan Baku","Bahan Baku",IF(I585="Biaya Bahan Baku","Bahan Baku",IF(I585="Dana Operasional","Operasional",IF(I585="Biaya Operasional","Operasional",""))))</f>
        <v/>
      </c>
      <c r="T585" t="str">
        <f>IF(I585="Dana Insentif Fasilitas","Insentif Fasilitas",IF(I585="Biaya Insentif Fasilitas","Insentif Fasilitas",""))</f>
        <v/>
      </c>
      <c r="U585" t="str">
        <f>IF(S585="",T585,S585)</f>
        <v/>
      </c>
      <c r="V585" t="str">
        <f>IF(I585="Biaya Bahan Baku","Belanja",IF(I585="Biaya Operasional","Belanja",IF(I585="Biaya Insentif Fasilitas","Belanja","")))</f>
        <v/>
      </c>
      <c r="W585">
        <f>ROW()</f>
        <v>585</v>
      </c>
    </row>
    <row r="586">
      <c r="A586">
        <f>ROW()</f>
        <v>586</v>
      </c>
      <c r="K586">
        <f>IF(I586="",0,I586)</f>
        <v>0</v>
      </c>
      <c r="L586">
        <f>IF(H586=0,0,H586)</f>
        <v>0</v>
      </c>
      <c r="M586">
        <f>IF(G586=0,0,G586)</f>
        <v>0</v>
      </c>
      <c r="N586" t="str">
        <f>IF(J586="","",J586)</f>
        <v/>
      </c>
      <c r="O586">
        <f>IF(G586=0,0,G586)</f>
        <v>0</v>
      </c>
      <c r="P586">
        <f>IF(H586=0,0,H586)</f>
        <v>0</v>
      </c>
      <c r="Q586" t="str">
        <f>IF(I586="Biaya Bahan Baku",H586,IF(I586="Biaya Operasional",H586,IF(I586="Biaya Insentif Fasilitas",H586,"")))</f>
        <v/>
      </c>
      <c r="R586" t="str">
        <f>IF(I586="Dana Bantuan Pemerintah",G586,"")</f>
        <v/>
      </c>
      <c r="S586" t="str">
        <f>IF(I586="Dana Bahan Baku","Bahan Baku",IF(I586="Biaya Bahan Baku","Bahan Baku",IF(I586="Dana Operasional","Operasional",IF(I586="Biaya Operasional","Operasional",""))))</f>
        <v/>
      </c>
      <c r="T586" t="str">
        <f>IF(I586="Dana Insentif Fasilitas","Insentif Fasilitas",IF(I586="Biaya Insentif Fasilitas","Insentif Fasilitas",""))</f>
        <v/>
      </c>
      <c r="U586" t="str">
        <f>IF(S586="",T586,S586)</f>
        <v/>
      </c>
      <c r="V586" t="str">
        <f>IF(I586="Biaya Bahan Baku","Belanja",IF(I586="Biaya Operasional","Belanja",IF(I586="Biaya Insentif Fasilitas","Belanja","")))</f>
        <v/>
      </c>
      <c r="W586">
        <f>ROW()</f>
        <v>586</v>
      </c>
    </row>
    <row r="587">
      <c r="A587">
        <f>ROW()</f>
        <v>587</v>
      </c>
      <c r="K587">
        <f>IF(I587="",0,I587)</f>
        <v>0</v>
      </c>
      <c r="L587">
        <f>IF(H587=0,0,H587)</f>
        <v>0</v>
      </c>
      <c r="M587">
        <f>IF(G587=0,0,G587)</f>
        <v>0</v>
      </c>
      <c r="N587" t="str">
        <f>IF(J587="","",J587)</f>
        <v/>
      </c>
      <c r="O587">
        <f>IF(G587=0,0,G587)</f>
        <v>0</v>
      </c>
      <c r="P587">
        <f>IF(H587=0,0,H587)</f>
        <v>0</v>
      </c>
      <c r="Q587" t="str">
        <f>IF(I587="Biaya Bahan Baku",H587,IF(I587="Biaya Operasional",H587,IF(I587="Biaya Insentif Fasilitas",H587,"")))</f>
        <v/>
      </c>
      <c r="R587" t="str">
        <f>IF(I587="Dana Bantuan Pemerintah",G587,"")</f>
        <v/>
      </c>
      <c r="S587" t="str">
        <f>IF(I587="Dana Bahan Baku","Bahan Baku",IF(I587="Biaya Bahan Baku","Bahan Baku",IF(I587="Dana Operasional","Operasional",IF(I587="Biaya Operasional","Operasional",""))))</f>
        <v/>
      </c>
      <c r="T587" t="str">
        <f>IF(I587="Dana Insentif Fasilitas","Insentif Fasilitas",IF(I587="Biaya Insentif Fasilitas","Insentif Fasilitas",""))</f>
        <v/>
      </c>
      <c r="U587" t="str">
        <f>IF(S587="",T587,S587)</f>
        <v/>
      </c>
      <c r="V587" t="str">
        <f>IF(I587="Biaya Bahan Baku","Belanja",IF(I587="Biaya Operasional","Belanja",IF(I587="Biaya Insentif Fasilitas","Belanja","")))</f>
        <v/>
      </c>
      <c r="W587">
        <f>ROW()</f>
        <v>587</v>
      </c>
    </row>
    <row r="588">
      <c r="A588">
        <f>ROW()</f>
        <v>588</v>
      </c>
      <c r="K588">
        <f>IF(I588="",0,I588)</f>
        <v>0</v>
      </c>
      <c r="L588">
        <f>IF(H588=0,0,H588)</f>
        <v>0</v>
      </c>
      <c r="M588">
        <f>IF(G588=0,0,G588)</f>
        <v>0</v>
      </c>
      <c r="N588" t="str">
        <f>IF(J588="","",J588)</f>
        <v/>
      </c>
      <c r="O588">
        <f>IF(G588=0,0,G588)</f>
        <v>0</v>
      </c>
      <c r="P588">
        <f>IF(H588=0,0,H588)</f>
        <v>0</v>
      </c>
      <c r="Q588" t="str">
        <f>IF(I588="Biaya Bahan Baku",H588,IF(I588="Biaya Operasional",H588,IF(I588="Biaya Insentif Fasilitas",H588,"")))</f>
        <v/>
      </c>
      <c r="R588" t="str">
        <f>IF(I588="Dana Bantuan Pemerintah",G588,"")</f>
        <v/>
      </c>
      <c r="S588" t="str">
        <f>IF(I588="Dana Bahan Baku","Bahan Baku",IF(I588="Biaya Bahan Baku","Bahan Baku",IF(I588="Dana Operasional","Operasional",IF(I588="Biaya Operasional","Operasional",""))))</f>
        <v/>
      </c>
      <c r="T588" t="str">
        <f>IF(I588="Dana Insentif Fasilitas","Insentif Fasilitas",IF(I588="Biaya Insentif Fasilitas","Insentif Fasilitas",""))</f>
        <v/>
      </c>
      <c r="U588" t="str">
        <f>IF(S588="",T588,S588)</f>
        <v/>
      </c>
      <c r="V588" t="str">
        <f>IF(I588="Biaya Bahan Baku","Belanja",IF(I588="Biaya Operasional","Belanja",IF(I588="Biaya Insentif Fasilitas","Belanja","")))</f>
        <v/>
      </c>
      <c r="W588">
        <f>ROW()</f>
        <v>588</v>
      </c>
    </row>
    <row r="589">
      <c r="A589">
        <f>ROW()</f>
        <v>589</v>
      </c>
      <c r="K589">
        <f>IF(I589="",0,I589)</f>
        <v>0</v>
      </c>
      <c r="L589">
        <f>IF(H589=0,0,H589)</f>
        <v>0</v>
      </c>
      <c r="M589">
        <f>IF(G589=0,0,G589)</f>
        <v>0</v>
      </c>
      <c r="N589" t="str">
        <f>IF(J589="","",J589)</f>
        <v/>
      </c>
      <c r="O589">
        <f>IF(G589=0,0,G589)</f>
        <v>0</v>
      </c>
      <c r="P589">
        <f>IF(H589=0,0,H589)</f>
        <v>0</v>
      </c>
      <c r="Q589" t="str">
        <f>IF(I589="Biaya Bahan Baku",H589,IF(I589="Biaya Operasional",H589,IF(I589="Biaya Insentif Fasilitas",H589,"")))</f>
        <v/>
      </c>
      <c r="R589" t="str">
        <f>IF(I589="Dana Bantuan Pemerintah",G589,"")</f>
        <v/>
      </c>
      <c r="S589" t="str">
        <f>IF(I589="Dana Bahan Baku","Bahan Baku",IF(I589="Biaya Bahan Baku","Bahan Baku",IF(I589="Dana Operasional","Operasional",IF(I589="Biaya Operasional","Operasional",""))))</f>
        <v/>
      </c>
      <c r="T589" t="str">
        <f>IF(I589="Dana Insentif Fasilitas","Insentif Fasilitas",IF(I589="Biaya Insentif Fasilitas","Insentif Fasilitas",""))</f>
        <v/>
      </c>
      <c r="U589" t="str">
        <f>IF(S589="",T589,S589)</f>
        <v/>
      </c>
      <c r="V589" t="str">
        <f>IF(I589="Biaya Bahan Baku","Belanja",IF(I589="Biaya Operasional","Belanja",IF(I589="Biaya Insentif Fasilitas","Belanja","")))</f>
        <v/>
      </c>
      <c r="W589">
        <f>ROW()</f>
        <v>589</v>
      </c>
    </row>
    <row r="590">
      <c r="A590">
        <f>ROW()</f>
        <v>590</v>
      </c>
      <c r="K590">
        <f>IF(I590="",0,I590)</f>
        <v>0</v>
      </c>
      <c r="L590">
        <f>IF(H590=0,0,H590)</f>
        <v>0</v>
      </c>
      <c r="M590">
        <f>IF(G590=0,0,G590)</f>
        <v>0</v>
      </c>
      <c r="N590" t="str">
        <f>IF(J590="","",J590)</f>
        <v/>
      </c>
      <c r="O590">
        <f>IF(G590=0,0,G590)</f>
        <v>0</v>
      </c>
      <c r="P590">
        <f>IF(H590=0,0,H590)</f>
        <v>0</v>
      </c>
      <c r="Q590" t="str">
        <f>IF(I590="Biaya Bahan Baku",H590,IF(I590="Biaya Operasional",H590,IF(I590="Biaya Insentif Fasilitas",H590,"")))</f>
        <v/>
      </c>
      <c r="R590" t="str">
        <f>IF(I590="Dana Bantuan Pemerintah",G590,"")</f>
        <v/>
      </c>
      <c r="S590" t="str">
        <f>IF(I590="Dana Bahan Baku","Bahan Baku",IF(I590="Biaya Bahan Baku","Bahan Baku",IF(I590="Dana Operasional","Operasional",IF(I590="Biaya Operasional","Operasional",""))))</f>
        <v/>
      </c>
      <c r="T590" t="str">
        <f>IF(I590="Dana Insentif Fasilitas","Insentif Fasilitas",IF(I590="Biaya Insentif Fasilitas","Insentif Fasilitas",""))</f>
        <v/>
      </c>
      <c r="U590" t="str">
        <f>IF(S590="",T590,S590)</f>
        <v/>
      </c>
      <c r="V590" t="str">
        <f>IF(I590="Biaya Bahan Baku","Belanja",IF(I590="Biaya Operasional","Belanja",IF(I590="Biaya Insentif Fasilitas","Belanja","")))</f>
        <v/>
      </c>
      <c r="W590">
        <f>ROW()</f>
        <v>590</v>
      </c>
    </row>
    <row r="591">
      <c r="A591">
        <f>ROW()</f>
        <v>591</v>
      </c>
      <c r="K591">
        <f>IF(I591="",0,I591)</f>
        <v>0</v>
      </c>
      <c r="L591">
        <f>IF(H591=0,0,H591)</f>
        <v>0</v>
      </c>
      <c r="M591">
        <f>IF(G591=0,0,G591)</f>
        <v>0</v>
      </c>
      <c r="N591" t="str">
        <f>IF(J591="","",J591)</f>
        <v/>
      </c>
      <c r="O591">
        <f>IF(G591=0,0,G591)</f>
        <v>0</v>
      </c>
      <c r="P591">
        <f>IF(H591=0,0,H591)</f>
        <v>0</v>
      </c>
      <c r="Q591" t="str">
        <f>IF(I591="Biaya Bahan Baku",H591,IF(I591="Biaya Operasional",H591,IF(I591="Biaya Insentif Fasilitas",H591,"")))</f>
        <v/>
      </c>
      <c r="R591" t="str">
        <f>IF(I591="Dana Bantuan Pemerintah",G591,"")</f>
        <v/>
      </c>
      <c r="S591" t="str">
        <f>IF(I591="Dana Bahan Baku","Bahan Baku",IF(I591="Biaya Bahan Baku","Bahan Baku",IF(I591="Dana Operasional","Operasional",IF(I591="Biaya Operasional","Operasional",""))))</f>
        <v/>
      </c>
      <c r="T591" t="str">
        <f>IF(I591="Dana Insentif Fasilitas","Insentif Fasilitas",IF(I591="Biaya Insentif Fasilitas","Insentif Fasilitas",""))</f>
        <v/>
      </c>
      <c r="U591" t="str">
        <f>IF(S591="",T591,S591)</f>
        <v/>
      </c>
      <c r="V591" t="str">
        <f>IF(I591="Biaya Bahan Baku","Belanja",IF(I591="Biaya Operasional","Belanja",IF(I591="Biaya Insentif Fasilitas","Belanja","")))</f>
        <v/>
      </c>
      <c r="W591">
        <f>ROW()</f>
        <v>591</v>
      </c>
    </row>
    <row r="592">
      <c r="A592">
        <f>ROW()</f>
        <v>592</v>
      </c>
      <c r="K592">
        <f>IF(I592="",0,I592)</f>
        <v>0</v>
      </c>
      <c r="L592">
        <f>IF(H592=0,0,H592)</f>
        <v>0</v>
      </c>
      <c r="M592">
        <f>IF(G592=0,0,G592)</f>
        <v>0</v>
      </c>
      <c r="N592" t="str">
        <f>IF(J592="","",J592)</f>
        <v/>
      </c>
      <c r="O592">
        <f>IF(G592=0,0,G592)</f>
        <v>0</v>
      </c>
      <c r="P592">
        <f>IF(H592=0,0,H592)</f>
        <v>0</v>
      </c>
      <c r="Q592" t="str">
        <f>IF(I592="Biaya Bahan Baku",H592,IF(I592="Biaya Operasional",H592,IF(I592="Biaya Insentif Fasilitas",H592,"")))</f>
        <v/>
      </c>
      <c r="R592" t="str">
        <f>IF(I592="Dana Bantuan Pemerintah",G592,"")</f>
        <v/>
      </c>
      <c r="S592" t="str">
        <f>IF(I592="Dana Bahan Baku","Bahan Baku",IF(I592="Biaya Bahan Baku","Bahan Baku",IF(I592="Dana Operasional","Operasional",IF(I592="Biaya Operasional","Operasional",""))))</f>
        <v/>
      </c>
      <c r="T592" t="str">
        <f>IF(I592="Dana Insentif Fasilitas","Insentif Fasilitas",IF(I592="Biaya Insentif Fasilitas","Insentif Fasilitas",""))</f>
        <v/>
      </c>
      <c r="U592" t="str">
        <f>IF(S592="",T592,S592)</f>
        <v/>
      </c>
      <c r="V592" t="str">
        <f>IF(I592="Biaya Bahan Baku","Belanja",IF(I592="Biaya Operasional","Belanja",IF(I592="Biaya Insentif Fasilitas","Belanja","")))</f>
        <v/>
      </c>
      <c r="W592">
        <f>ROW()</f>
        <v>592</v>
      </c>
    </row>
    <row r="593">
      <c r="A593">
        <f>ROW()</f>
        <v>593</v>
      </c>
      <c r="K593">
        <f>IF(I593="",0,I593)</f>
        <v>0</v>
      </c>
      <c r="L593">
        <f>IF(H593=0,0,H593)</f>
        <v>0</v>
      </c>
      <c r="M593">
        <f>IF(G593=0,0,G593)</f>
        <v>0</v>
      </c>
      <c r="N593" t="str">
        <f>IF(J593="","",J593)</f>
        <v/>
      </c>
      <c r="O593">
        <f>IF(G593=0,0,G593)</f>
        <v>0</v>
      </c>
      <c r="P593">
        <f>IF(H593=0,0,H593)</f>
        <v>0</v>
      </c>
      <c r="Q593" t="str">
        <f>IF(I593="Biaya Bahan Baku",H593,IF(I593="Biaya Operasional",H593,IF(I593="Biaya Insentif Fasilitas",H593,"")))</f>
        <v/>
      </c>
      <c r="R593" t="str">
        <f>IF(I593="Dana Bantuan Pemerintah",G593,"")</f>
        <v/>
      </c>
      <c r="S593" t="str">
        <f>IF(I593="Dana Bahan Baku","Bahan Baku",IF(I593="Biaya Bahan Baku","Bahan Baku",IF(I593="Dana Operasional","Operasional",IF(I593="Biaya Operasional","Operasional",""))))</f>
        <v/>
      </c>
      <c r="T593" t="str">
        <f>IF(I593="Dana Insentif Fasilitas","Insentif Fasilitas",IF(I593="Biaya Insentif Fasilitas","Insentif Fasilitas",""))</f>
        <v/>
      </c>
      <c r="U593" t="str">
        <f>IF(S593="",T593,S593)</f>
        <v/>
      </c>
      <c r="V593" t="str">
        <f>IF(I593="Biaya Bahan Baku","Belanja",IF(I593="Biaya Operasional","Belanja",IF(I593="Biaya Insentif Fasilitas","Belanja","")))</f>
        <v/>
      </c>
      <c r="W593">
        <f>ROW()</f>
        <v>593</v>
      </c>
    </row>
    <row r="594">
      <c r="A594">
        <f>ROW()</f>
        <v>594</v>
      </c>
      <c r="K594">
        <f>IF(I594="",0,I594)</f>
        <v>0</v>
      </c>
      <c r="L594">
        <f>IF(H594=0,0,H594)</f>
        <v>0</v>
      </c>
      <c r="M594">
        <f>IF(G594=0,0,G594)</f>
        <v>0</v>
      </c>
      <c r="N594" t="str">
        <f>IF(J594="","",J594)</f>
        <v/>
      </c>
      <c r="O594">
        <f>IF(G594=0,0,G594)</f>
        <v>0</v>
      </c>
      <c r="P594">
        <f>IF(H594=0,0,H594)</f>
        <v>0</v>
      </c>
      <c r="Q594" t="str">
        <f>IF(I594="Biaya Bahan Baku",H594,IF(I594="Biaya Operasional",H594,IF(I594="Biaya Insentif Fasilitas",H594,"")))</f>
        <v/>
      </c>
      <c r="R594" t="str">
        <f>IF(I594="Dana Bantuan Pemerintah",G594,"")</f>
        <v/>
      </c>
      <c r="S594" t="str">
        <f>IF(I594="Dana Bahan Baku","Bahan Baku",IF(I594="Biaya Bahan Baku","Bahan Baku",IF(I594="Dana Operasional","Operasional",IF(I594="Biaya Operasional","Operasional",""))))</f>
        <v/>
      </c>
      <c r="T594" t="str">
        <f>IF(I594="Dana Insentif Fasilitas","Insentif Fasilitas",IF(I594="Biaya Insentif Fasilitas","Insentif Fasilitas",""))</f>
        <v/>
      </c>
      <c r="U594" t="str">
        <f>IF(S594="",T594,S594)</f>
        <v/>
      </c>
      <c r="V594" t="str">
        <f>IF(I594="Biaya Bahan Baku","Belanja",IF(I594="Biaya Operasional","Belanja",IF(I594="Biaya Insentif Fasilitas","Belanja","")))</f>
        <v/>
      </c>
      <c r="W594">
        <f>ROW()</f>
        <v>594</v>
      </c>
    </row>
    <row r="595">
      <c r="A595">
        <f>ROW()</f>
        <v>595</v>
      </c>
      <c r="K595">
        <f>IF(I595="",0,I595)</f>
        <v>0</v>
      </c>
      <c r="L595">
        <f>IF(H595=0,0,H595)</f>
        <v>0</v>
      </c>
      <c r="M595">
        <f>IF(G595=0,0,G595)</f>
        <v>0</v>
      </c>
      <c r="N595" t="str">
        <f>IF(J595="","",J595)</f>
        <v/>
      </c>
      <c r="O595">
        <f>IF(G595=0,0,G595)</f>
        <v>0</v>
      </c>
      <c r="P595">
        <f>IF(H595=0,0,H595)</f>
        <v>0</v>
      </c>
      <c r="Q595" t="str">
        <f>IF(I595="Biaya Bahan Baku",H595,IF(I595="Biaya Operasional",H595,IF(I595="Biaya Insentif Fasilitas",H595,"")))</f>
        <v/>
      </c>
      <c r="R595" t="str">
        <f>IF(I595="Dana Bantuan Pemerintah",G595,"")</f>
        <v/>
      </c>
      <c r="S595" t="str">
        <f>IF(I595="Dana Bahan Baku","Bahan Baku",IF(I595="Biaya Bahan Baku","Bahan Baku",IF(I595="Dana Operasional","Operasional",IF(I595="Biaya Operasional","Operasional",""))))</f>
        <v/>
      </c>
      <c r="T595" t="str">
        <f>IF(I595="Dana Insentif Fasilitas","Insentif Fasilitas",IF(I595="Biaya Insentif Fasilitas","Insentif Fasilitas",""))</f>
        <v/>
      </c>
      <c r="U595" t="str">
        <f>IF(S595="",T595,S595)</f>
        <v/>
      </c>
      <c r="V595" t="str">
        <f>IF(I595="Biaya Bahan Baku","Belanja",IF(I595="Biaya Operasional","Belanja",IF(I595="Biaya Insentif Fasilitas","Belanja","")))</f>
        <v/>
      </c>
      <c r="W595">
        <f>ROW()</f>
        <v>595</v>
      </c>
    </row>
    <row r="596">
      <c r="A596">
        <f>ROW()</f>
        <v>596</v>
      </c>
      <c r="K596">
        <f>IF(I596="",0,I596)</f>
        <v>0</v>
      </c>
      <c r="L596">
        <f>IF(H596=0,0,H596)</f>
        <v>0</v>
      </c>
      <c r="M596">
        <f>IF(G596=0,0,G596)</f>
        <v>0</v>
      </c>
      <c r="N596" t="str">
        <f>IF(J596="","",J596)</f>
        <v/>
      </c>
      <c r="O596">
        <f>IF(G596=0,0,G596)</f>
        <v>0</v>
      </c>
      <c r="P596">
        <f>IF(H596=0,0,H596)</f>
        <v>0</v>
      </c>
      <c r="Q596" t="str">
        <f>IF(I596="Biaya Bahan Baku",H596,IF(I596="Biaya Operasional",H596,IF(I596="Biaya Insentif Fasilitas",H596,"")))</f>
        <v/>
      </c>
      <c r="R596" t="str">
        <f>IF(I596="Dana Bantuan Pemerintah",G596,"")</f>
        <v/>
      </c>
      <c r="S596" t="str">
        <f>IF(I596="Dana Bahan Baku","Bahan Baku",IF(I596="Biaya Bahan Baku","Bahan Baku",IF(I596="Dana Operasional","Operasional",IF(I596="Biaya Operasional","Operasional",""))))</f>
        <v/>
      </c>
      <c r="T596" t="str">
        <f>IF(I596="Dana Insentif Fasilitas","Insentif Fasilitas",IF(I596="Biaya Insentif Fasilitas","Insentif Fasilitas",""))</f>
        <v/>
      </c>
      <c r="U596" t="str">
        <f>IF(S596="",T596,S596)</f>
        <v/>
      </c>
      <c r="V596" t="str">
        <f>IF(I596="Biaya Bahan Baku","Belanja",IF(I596="Biaya Operasional","Belanja",IF(I596="Biaya Insentif Fasilitas","Belanja","")))</f>
        <v/>
      </c>
      <c r="W596">
        <f>ROW()</f>
        <v>596</v>
      </c>
    </row>
    <row r="597">
      <c r="A597">
        <f>ROW()</f>
        <v>597</v>
      </c>
      <c r="K597">
        <f>IF(I597="",0,I597)</f>
        <v>0</v>
      </c>
      <c r="L597">
        <f>IF(H597=0,0,H597)</f>
        <v>0</v>
      </c>
      <c r="M597">
        <f>IF(G597=0,0,G597)</f>
        <v>0</v>
      </c>
      <c r="N597" t="str">
        <f>IF(J597="","",J597)</f>
        <v/>
      </c>
      <c r="O597">
        <f>IF(G597=0,0,G597)</f>
        <v>0</v>
      </c>
      <c r="P597">
        <f>IF(H597=0,0,H597)</f>
        <v>0</v>
      </c>
      <c r="Q597" t="str">
        <f>IF(I597="Biaya Bahan Baku",H597,IF(I597="Biaya Operasional",H597,IF(I597="Biaya Insentif Fasilitas",H597,"")))</f>
        <v/>
      </c>
      <c r="R597" t="str">
        <f>IF(I597="Dana Bantuan Pemerintah",G597,"")</f>
        <v/>
      </c>
      <c r="S597" t="str">
        <f>IF(I597="Dana Bahan Baku","Bahan Baku",IF(I597="Biaya Bahan Baku","Bahan Baku",IF(I597="Dana Operasional","Operasional",IF(I597="Biaya Operasional","Operasional",""))))</f>
        <v/>
      </c>
      <c r="T597" t="str">
        <f>IF(I597="Dana Insentif Fasilitas","Insentif Fasilitas",IF(I597="Biaya Insentif Fasilitas","Insentif Fasilitas",""))</f>
        <v/>
      </c>
      <c r="U597" t="str">
        <f>IF(S597="",T597,S597)</f>
        <v/>
      </c>
      <c r="V597" t="str">
        <f>IF(I597="Biaya Bahan Baku","Belanja",IF(I597="Biaya Operasional","Belanja",IF(I597="Biaya Insentif Fasilitas","Belanja","")))</f>
        <v/>
      </c>
      <c r="W597">
        <f>ROW()</f>
        <v>597</v>
      </c>
    </row>
    <row r="598">
      <c r="A598">
        <f>ROW()</f>
        <v>598</v>
      </c>
      <c r="K598">
        <f>IF(I598="",0,I598)</f>
        <v>0</v>
      </c>
      <c r="L598">
        <f>IF(H598=0,0,H598)</f>
        <v>0</v>
      </c>
      <c r="M598">
        <f>IF(G598=0,0,G598)</f>
        <v>0</v>
      </c>
      <c r="N598" t="str">
        <f>IF(J598="","",J598)</f>
        <v/>
      </c>
      <c r="O598">
        <f>IF(G598=0,0,G598)</f>
        <v>0</v>
      </c>
      <c r="P598">
        <f>IF(H598=0,0,H598)</f>
        <v>0</v>
      </c>
      <c r="Q598" t="str">
        <f>IF(I598="Biaya Bahan Baku",H598,IF(I598="Biaya Operasional",H598,IF(I598="Biaya Insentif Fasilitas",H598,"")))</f>
        <v/>
      </c>
      <c r="R598" t="str">
        <f>IF(I598="Dana Bantuan Pemerintah",G598,"")</f>
        <v/>
      </c>
      <c r="S598" t="str">
        <f>IF(I598="Dana Bahan Baku","Bahan Baku",IF(I598="Biaya Bahan Baku","Bahan Baku",IF(I598="Dana Operasional","Operasional",IF(I598="Biaya Operasional","Operasional",""))))</f>
        <v/>
      </c>
      <c r="T598" t="str">
        <f>IF(I598="Dana Insentif Fasilitas","Insentif Fasilitas",IF(I598="Biaya Insentif Fasilitas","Insentif Fasilitas",""))</f>
        <v/>
      </c>
      <c r="U598" t="str">
        <f>IF(S598="",T598,S598)</f>
        <v/>
      </c>
      <c r="V598" t="str">
        <f>IF(I598="Biaya Bahan Baku","Belanja",IF(I598="Biaya Operasional","Belanja",IF(I598="Biaya Insentif Fasilitas","Belanja","")))</f>
        <v/>
      </c>
      <c r="W598">
        <f>ROW()</f>
        <v>598</v>
      </c>
    </row>
    <row r="599">
      <c r="A599">
        <f>ROW()</f>
        <v>599</v>
      </c>
      <c r="K599">
        <f>IF(I599="",0,I599)</f>
        <v>0</v>
      </c>
      <c r="L599">
        <f>IF(H599=0,0,H599)</f>
        <v>0</v>
      </c>
      <c r="M599">
        <f>IF(G599=0,0,G599)</f>
        <v>0</v>
      </c>
      <c r="N599" t="str">
        <f>IF(J599="","",J599)</f>
        <v/>
      </c>
      <c r="O599">
        <f>IF(G599=0,0,G599)</f>
        <v>0</v>
      </c>
      <c r="P599">
        <f>IF(H599=0,0,H599)</f>
        <v>0</v>
      </c>
      <c r="Q599" t="str">
        <f>IF(I599="Biaya Bahan Baku",H599,IF(I599="Biaya Operasional",H599,IF(I599="Biaya Insentif Fasilitas",H599,"")))</f>
        <v/>
      </c>
      <c r="R599" t="str">
        <f>IF(I599="Dana Bantuan Pemerintah",G599,"")</f>
        <v/>
      </c>
      <c r="S599" t="str">
        <f>IF(I599="Dana Bahan Baku","Bahan Baku",IF(I599="Biaya Bahan Baku","Bahan Baku",IF(I599="Dana Operasional","Operasional",IF(I599="Biaya Operasional","Operasional",""))))</f>
        <v/>
      </c>
      <c r="T599" t="str">
        <f>IF(I599="Dana Insentif Fasilitas","Insentif Fasilitas",IF(I599="Biaya Insentif Fasilitas","Insentif Fasilitas",""))</f>
        <v/>
      </c>
      <c r="U599" t="str">
        <f>IF(S599="",T599,S599)</f>
        <v/>
      </c>
      <c r="V599" t="str">
        <f>IF(I599="Biaya Bahan Baku","Belanja",IF(I599="Biaya Operasional","Belanja",IF(I599="Biaya Insentif Fasilitas","Belanja","")))</f>
        <v/>
      </c>
      <c r="W599">
        <f>ROW()</f>
        <v>599</v>
      </c>
    </row>
    <row r="600">
      <c r="A600">
        <f>ROW()</f>
        <v>600</v>
      </c>
      <c r="K600">
        <f>IF(I600="",0,I600)</f>
        <v>0</v>
      </c>
      <c r="L600">
        <f>IF(H600=0,0,H600)</f>
        <v>0</v>
      </c>
      <c r="M600">
        <f>IF(G600=0,0,G600)</f>
        <v>0</v>
      </c>
      <c r="N600" t="str">
        <f>IF(J600="","",J600)</f>
        <v/>
      </c>
      <c r="O600">
        <f>IF(G600=0,0,G600)</f>
        <v>0</v>
      </c>
      <c r="P600">
        <f>IF(H600=0,0,H600)</f>
        <v>0</v>
      </c>
      <c r="Q600" t="str">
        <f>IF(I600="Biaya Bahan Baku",H600,IF(I600="Biaya Operasional",H600,IF(I600="Biaya Insentif Fasilitas",H600,"")))</f>
        <v/>
      </c>
      <c r="R600" t="str">
        <f>IF(I600="Dana Bantuan Pemerintah",G600,"")</f>
        <v/>
      </c>
      <c r="S600" t="str">
        <f>IF(I600="Dana Bahan Baku","Bahan Baku",IF(I600="Biaya Bahan Baku","Bahan Baku",IF(I600="Dana Operasional","Operasional",IF(I600="Biaya Operasional","Operasional",""))))</f>
        <v/>
      </c>
      <c r="T600" t="str">
        <f>IF(I600="Dana Insentif Fasilitas","Insentif Fasilitas",IF(I600="Biaya Insentif Fasilitas","Insentif Fasilitas",""))</f>
        <v/>
      </c>
      <c r="U600" t="str">
        <f>IF(S600="",T600,S600)</f>
        <v/>
      </c>
      <c r="V600" t="str">
        <f>IF(I600="Biaya Bahan Baku","Belanja",IF(I600="Biaya Operasional","Belanja",IF(I600="Biaya Insentif Fasilitas","Belanja","")))</f>
        <v/>
      </c>
      <c r="W600">
        <f>ROW()</f>
        <v>600</v>
      </c>
    </row>
    <row r="601">
      <c r="A601">
        <f>ROW()</f>
        <v>601</v>
      </c>
      <c r="K601">
        <f>IF(I601="",0,I601)</f>
        <v>0</v>
      </c>
      <c r="L601">
        <f>IF(H601=0,0,H601)</f>
        <v>0</v>
      </c>
      <c r="M601">
        <f>IF(G601=0,0,G601)</f>
        <v>0</v>
      </c>
      <c r="N601" t="str">
        <f>IF(J601="","",J601)</f>
        <v/>
      </c>
      <c r="O601">
        <f>IF(G601=0,0,G601)</f>
        <v>0</v>
      </c>
      <c r="P601">
        <f>IF(H601=0,0,H601)</f>
        <v>0</v>
      </c>
      <c r="Q601" t="str">
        <f>IF(I601="Biaya Bahan Baku",H601,IF(I601="Biaya Operasional",H601,IF(I601="Biaya Insentif Fasilitas",H601,"")))</f>
        <v/>
      </c>
      <c r="R601" t="str">
        <f>IF(I601="Dana Bantuan Pemerintah",G601,"")</f>
        <v/>
      </c>
      <c r="S601" t="str">
        <f>IF(I601="Dana Bahan Baku","Bahan Baku",IF(I601="Biaya Bahan Baku","Bahan Baku",IF(I601="Dana Operasional","Operasional",IF(I601="Biaya Operasional","Operasional",""))))</f>
        <v/>
      </c>
      <c r="T601" t="str">
        <f>IF(I601="Dana Insentif Fasilitas","Insentif Fasilitas",IF(I601="Biaya Insentif Fasilitas","Insentif Fasilitas",""))</f>
        <v/>
      </c>
      <c r="U601" t="str">
        <f>IF(S601="",T601,S601)</f>
        <v/>
      </c>
      <c r="V601" t="str">
        <f>IF(I601="Biaya Bahan Baku","Belanja",IF(I601="Biaya Operasional","Belanja",IF(I601="Biaya Insentif Fasilitas","Belanja","")))</f>
        <v/>
      </c>
      <c r="W601">
        <f>ROW()</f>
        <v>601</v>
      </c>
    </row>
    <row r="602">
      <c r="A602">
        <f>ROW()</f>
        <v>602</v>
      </c>
      <c r="K602">
        <f>IF(I602="",0,I602)</f>
        <v>0</v>
      </c>
      <c r="L602">
        <f>IF(H602=0,0,H602)</f>
        <v>0</v>
      </c>
      <c r="M602">
        <f>IF(G602=0,0,G602)</f>
        <v>0</v>
      </c>
      <c r="N602" t="str">
        <f>IF(J602="","",J602)</f>
        <v/>
      </c>
      <c r="O602">
        <f>IF(G602=0,0,G602)</f>
        <v>0</v>
      </c>
      <c r="P602">
        <f>IF(H602=0,0,H602)</f>
        <v>0</v>
      </c>
      <c r="Q602" t="str">
        <f>IF(I602="Biaya Bahan Baku",H602,IF(I602="Biaya Operasional",H602,IF(I602="Biaya Insentif Fasilitas",H602,"")))</f>
        <v/>
      </c>
      <c r="R602" t="str">
        <f>IF(I602="Dana Bantuan Pemerintah",G602,"")</f>
        <v/>
      </c>
      <c r="S602" t="str">
        <f>IF(I602="Dana Bahan Baku","Bahan Baku",IF(I602="Biaya Bahan Baku","Bahan Baku",IF(I602="Dana Operasional","Operasional",IF(I602="Biaya Operasional","Operasional",""))))</f>
        <v/>
      </c>
      <c r="T602" t="str">
        <f>IF(I602="Dana Insentif Fasilitas","Insentif Fasilitas",IF(I602="Biaya Insentif Fasilitas","Insentif Fasilitas",""))</f>
        <v/>
      </c>
      <c r="U602" t="str">
        <f>IF(S602="",T602,S602)</f>
        <v/>
      </c>
      <c r="V602" t="str">
        <f>IF(I602="Biaya Bahan Baku","Belanja",IF(I602="Biaya Operasional","Belanja",IF(I602="Biaya Insentif Fasilitas","Belanja","")))</f>
        <v/>
      </c>
      <c r="W602">
        <f>ROW()</f>
        <v>602</v>
      </c>
    </row>
    <row r="603">
      <c r="A603">
        <f>ROW()</f>
        <v>603</v>
      </c>
      <c r="K603">
        <f>IF(I603="",0,I603)</f>
        <v>0</v>
      </c>
      <c r="L603">
        <f>IF(H603=0,0,H603)</f>
        <v>0</v>
      </c>
      <c r="M603">
        <f>IF(G603=0,0,G603)</f>
        <v>0</v>
      </c>
      <c r="N603" t="str">
        <f>IF(J603="","",J603)</f>
        <v/>
      </c>
      <c r="O603">
        <f>IF(G603=0,0,G603)</f>
        <v>0</v>
      </c>
      <c r="P603">
        <f>IF(H603=0,0,H603)</f>
        <v>0</v>
      </c>
      <c r="Q603" t="str">
        <f>IF(I603="Biaya Bahan Baku",H603,IF(I603="Biaya Operasional",H603,IF(I603="Biaya Insentif Fasilitas",H603,"")))</f>
        <v/>
      </c>
      <c r="R603" t="str">
        <f>IF(I603="Dana Bantuan Pemerintah",G603,"")</f>
        <v/>
      </c>
      <c r="S603" t="str">
        <f>IF(I603="Dana Bahan Baku","Bahan Baku",IF(I603="Biaya Bahan Baku","Bahan Baku",IF(I603="Dana Operasional","Operasional",IF(I603="Biaya Operasional","Operasional",""))))</f>
        <v/>
      </c>
      <c r="T603" t="str">
        <f>IF(I603="Dana Insentif Fasilitas","Insentif Fasilitas",IF(I603="Biaya Insentif Fasilitas","Insentif Fasilitas",""))</f>
        <v/>
      </c>
      <c r="U603" t="str">
        <f>IF(S603="",T603,S603)</f>
        <v/>
      </c>
      <c r="V603" t="str">
        <f>IF(I603="Biaya Bahan Baku","Belanja",IF(I603="Biaya Operasional","Belanja",IF(I603="Biaya Insentif Fasilitas","Belanja","")))</f>
        <v/>
      </c>
      <c r="W603">
        <f>ROW()</f>
        <v>603</v>
      </c>
    </row>
    <row r="604">
      <c r="A604">
        <f>ROW()</f>
        <v>604</v>
      </c>
      <c r="K604">
        <f>IF(I604="",0,I604)</f>
        <v>0</v>
      </c>
      <c r="L604">
        <f>IF(H604=0,0,H604)</f>
        <v>0</v>
      </c>
      <c r="M604">
        <f>IF(G604=0,0,G604)</f>
        <v>0</v>
      </c>
      <c r="N604" t="str">
        <f>IF(J604="","",J604)</f>
        <v/>
      </c>
      <c r="O604">
        <f>IF(G604=0,0,G604)</f>
        <v>0</v>
      </c>
      <c r="P604">
        <f>IF(H604=0,0,H604)</f>
        <v>0</v>
      </c>
      <c r="Q604" t="str">
        <f>IF(I604="Biaya Bahan Baku",H604,IF(I604="Biaya Operasional",H604,IF(I604="Biaya Insentif Fasilitas",H604,"")))</f>
        <v/>
      </c>
      <c r="R604" t="str">
        <f>IF(I604="Dana Bantuan Pemerintah",G604,"")</f>
        <v/>
      </c>
      <c r="S604" t="str">
        <f>IF(I604="Dana Bahan Baku","Bahan Baku",IF(I604="Biaya Bahan Baku","Bahan Baku",IF(I604="Dana Operasional","Operasional",IF(I604="Biaya Operasional","Operasional",""))))</f>
        <v/>
      </c>
      <c r="T604" t="str">
        <f>IF(I604="Dana Insentif Fasilitas","Insentif Fasilitas",IF(I604="Biaya Insentif Fasilitas","Insentif Fasilitas",""))</f>
        <v/>
      </c>
      <c r="U604" t="str">
        <f>IF(S604="",T604,S604)</f>
        <v/>
      </c>
      <c r="V604" t="str">
        <f>IF(I604="Biaya Bahan Baku","Belanja",IF(I604="Biaya Operasional","Belanja",IF(I604="Biaya Insentif Fasilitas","Belanja","")))</f>
        <v/>
      </c>
      <c r="W604">
        <f>ROW()</f>
        <v>604</v>
      </c>
    </row>
    <row r="605">
      <c r="A605">
        <f>ROW()</f>
        <v>605</v>
      </c>
      <c r="K605">
        <f>IF(I605="",0,I605)</f>
        <v>0</v>
      </c>
      <c r="L605">
        <f>IF(H605=0,0,H605)</f>
        <v>0</v>
      </c>
      <c r="M605">
        <f>IF(G605=0,0,G605)</f>
        <v>0</v>
      </c>
      <c r="N605" t="str">
        <f>IF(J605="","",J605)</f>
        <v/>
      </c>
      <c r="O605">
        <f>IF(G605=0,0,G605)</f>
        <v>0</v>
      </c>
      <c r="P605">
        <f>IF(H605=0,0,H605)</f>
        <v>0</v>
      </c>
      <c r="Q605" t="str">
        <f>IF(I605="Biaya Bahan Baku",H605,IF(I605="Biaya Operasional",H605,IF(I605="Biaya Insentif Fasilitas",H605,"")))</f>
        <v/>
      </c>
      <c r="R605" t="str">
        <f>IF(I605="Dana Bantuan Pemerintah",G605,"")</f>
        <v/>
      </c>
      <c r="S605" t="str">
        <f>IF(I605="Dana Bahan Baku","Bahan Baku",IF(I605="Biaya Bahan Baku","Bahan Baku",IF(I605="Dana Operasional","Operasional",IF(I605="Biaya Operasional","Operasional",""))))</f>
        <v/>
      </c>
      <c r="T605" t="str">
        <f>IF(I605="Dana Insentif Fasilitas","Insentif Fasilitas",IF(I605="Biaya Insentif Fasilitas","Insentif Fasilitas",""))</f>
        <v/>
      </c>
      <c r="U605" t="str">
        <f>IF(S605="",T605,S605)</f>
        <v/>
      </c>
      <c r="V605" t="str">
        <f>IF(I605="Biaya Bahan Baku","Belanja",IF(I605="Biaya Operasional","Belanja",IF(I605="Biaya Insentif Fasilitas","Belanja","")))</f>
        <v/>
      </c>
      <c r="W605">
        <f>ROW()</f>
        <v>605</v>
      </c>
    </row>
    <row r="606">
      <c r="A606">
        <f>ROW()</f>
        <v>606</v>
      </c>
      <c r="K606">
        <f>IF(I606="",0,I606)</f>
        <v>0</v>
      </c>
      <c r="L606">
        <f>IF(H606=0,0,H606)</f>
        <v>0</v>
      </c>
      <c r="M606">
        <f>IF(G606=0,0,G606)</f>
        <v>0</v>
      </c>
      <c r="N606" t="str">
        <f>IF(J606="","",J606)</f>
        <v/>
      </c>
      <c r="O606">
        <f>IF(G606=0,0,G606)</f>
        <v>0</v>
      </c>
      <c r="P606">
        <f>IF(H606=0,0,H606)</f>
        <v>0</v>
      </c>
      <c r="Q606" t="str">
        <f>IF(I606="Biaya Bahan Baku",H606,IF(I606="Biaya Operasional",H606,IF(I606="Biaya Insentif Fasilitas",H606,"")))</f>
        <v/>
      </c>
      <c r="R606" t="str">
        <f>IF(I606="Dana Bantuan Pemerintah",G606,"")</f>
        <v/>
      </c>
      <c r="S606" t="str">
        <f>IF(I606="Dana Bahan Baku","Bahan Baku",IF(I606="Biaya Bahan Baku","Bahan Baku",IF(I606="Dana Operasional","Operasional",IF(I606="Biaya Operasional","Operasional",""))))</f>
        <v/>
      </c>
      <c r="T606" t="str">
        <f>IF(I606="Dana Insentif Fasilitas","Insentif Fasilitas",IF(I606="Biaya Insentif Fasilitas","Insentif Fasilitas",""))</f>
        <v/>
      </c>
      <c r="U606" t="str">
        <f>IF(S606="",T606,S606)</f>
        <v/>
      </c>
      <c r="V606" t="str">
        <f>IF(I606="Biaya Bahan Baku","Belanja",IF(I606="Biaya Operasional","Belanja",IF(I606="Biaya Insentif Fasilitas","Belanja","")))</f>
        <v/>
      </c>
      <c r="W606">
        <f>ROW()</f>
        <v>606</v>
      </c>
    </row>
    <row r="607">
      <c r="A607">
        <f>ROW()</f>
        <v>607</v>
      </c>
      <c r="K607">
        <f>IF(I607="",0,I607)</f>
        <v>0</v>
      </c>
      <c r="L607">
        <f>IF(H607=0,0,H607)</f>
        <v>0</v>
      </c>
      <c r="M607">
        <f>IF(G607=0,0,G607)</f>
        <v>0</v>
      </c>
      <c r="N607" t="str">
        <f>IF(J607="","",J607)</f>
        <v/>
      </c>
      <c r="O607">
        <f>IF(G607=0,0,G607)</f>
        <v>0</v>
      </c>
      <c r="P607">
        <f>IF(H607=0,0,H607)</f>
        <v>0</v>
      </c>
      <c r="Q607" t="str">
        <f>IF(I607="Biaya Bahan Baku",H607,IF(I607="Biaya Operasional",H607,IF(I607="Biaya Insentif Fasilitas",H607,"")))</f>
        <v/>
      </c>
      <c r="R607" t="str">
        <f>IF(I607="Dana Bantuan Pemerintah",G607,"")</f>
        <v/>
      </c>
      <c r="S607" t="str">
        <f>IF(I607="Dana Bahan Baku","Bahan Baku",IF(I607="Biaya Bahan Baku","Bahan Baku",IF(I607="Dana Operasional","Operasional",IF(I607="Biaya Operasional","Operasional",""))))</f>
        <v/>
      </c>
      <c r="T607" t="str">
        <f>IF(I607="Dana Insentif Fasilitas","Insentif Fasilitas",IF(I607="Biaya Insentif Fasilitas","Insentif Fasilitas",""))</f>
        <v/>
      </c>
      <c r="U607" t="str">
        <f>IF(S607="",T607,S607)</f>
        <v/>
      </c>
      <c r="V607" t="str">
        <f>IF(I607="Biaya Bahan Baku","Belanja",IF(I607="Biaya Operasional","Belanja",IF(I607="Biaya Insentif Fasilitas","Belanja","")))</f>
        <v/>
      </c>
      <c r="W607">
        <f>ROW()</f>
        <v>607</v>
      </c>
    </row>
    <row r="608">
      <c r="A608">
        <f>ROW()</f>
        <v>608</v>
      </c>
      <c r="K608">
        <f>IF(I608="",0,I608)</f>
        <v>0</v>
      </c>
      <c r="L608">
        <f>IF(H608=0,0,H608)</f>
        <v>0</v>
      </c>
      <c r="M608">
        <f>IF(G608=0,0,G608)</f>
        <v>0</v>
      </c>
      <c r="N608" t="str">
        <f>IF(J608="","",J608)</f>
        <v/>
      </c>
      <c r="O608">
        <f>IF(G608=0,0,G608)</f>
        <v>0</v>
      </c>
      <c r="P608">
        <f>IF(H608=0,0,H608)</f>
        <v>0</v>
      </c>
      <c r="Q608" t="str">
        <f>IF(I608="Biaya Bahan Baku",H608,IF(I608="Biaya Operasional",H608,IF(I608="Biaya Insentif Fasilitas",H608,"")))</f>
        <v/>
      </c>
      <c r="R608" t="str">
        <f>IF(I608="Dana Bantuan Pemerintah",G608,"")</f>
        <v/>
      </c>
      <c r="S608" t="str">
        <f>IF(I608="Dana Bahan Baku","Bahan Baku",IF(I608="Biaya Bahan Baku","Bahan Baku",IF(I608="Dana Operasional","Operasional",IF(I608="Biaya Operasional","Operasional",""))))</f>
        <v/>
      </c>
      <c r="T608" t="str">
        <f>IF(I608="Dana Insentif Fasilitas","Insentif Fasilitas",IF(I608="Biaya Insentif Fasilitas","Insentif Fasilitas",""))</f>
        <v/>
      </c>
      <c r="U608" t="str">
        <f>IF(S608="",T608,S608)</f>
        <v/>
      </c>
      <c r="V608" t="str">
        <f>IF(I608="Biaya Bahan Baku","Belanja",IF(I608="Biaya Operasional","Belanja",IF(I608="Biaya Insentif Fasilitas","Belanja","")))</f>
        <v/>
      </c>
      <c r="W608">
        <f>ROW()</f>
        <v>608</v>
      </c>
    </row>
    <row r="609">
      <c r="A609">
        <f>ROW()</f>
        <v>609</v>
      </c>
      <c r="K609">
        <f>IF(I609="",0,I609)</f>
        <v>0</v>
      </c>
      <c r="L609">
        <f>IF(H609=0,0,H609)</f>
        <v>0</v>
      </c>
      <c r="M609">
        <f>IF(G609=0,0,G609)</f>
        <v>0</v>
      </c>
      <c r="N609" t="str">
        <f>IF(J609="","",J609)</f>
        <v/>
      </c>
      <c r="O609">
        <f>IF(G609=0,0,G609)</f>
        <v>0</v>
      </c>
      <c r="P609">
        <f>IF(H609=0,0,H609)</f>
        <v>0</v>
      </c>
      <c r="Q609" t="str">
        <f>IF(I609="Biaya Bahan Baku",H609,IF(I609="Biaya Operasional",H609,IF(I609="Biaya Insentif Fasilitas",H609,"")))</f>
        <v/>
      </c>
      <c r="R609" t="str">
        <f>IF(I609="Dana Bantuan Pemerintah",G609,"")</f>
        <v/>
      </c>
      <c r="S609" t="str">
        <f>IF(I609="Dana Bahan Baku","Bahan Baku",IF(I609="Biaya Bahan Baku","Bahan Baku",IF(I609="Dana Operasional","Operasional",IF(I609="Biaya Operasional","Operasional",""))))</f>
        <v/>
      </c>
      <c r="T609" t="str">
        <f>IF(I609="Dana Insentif Fasilitas","Insentif Fasilitas",IF(I609="Biaya Insentif Fasilitas","Insentif Fasilitas",""))</f>
        <v/>
      </c>
      <c r="U609" t="str">
        <f>IF(S609="",T609,S609)</f>
        <v/>
      </c>
      <c r="V609" t="str">
        <f>IF(I609="Biaya Bahan Baku","Belanja",IF(I609="Biaya Operasional","Belanja",IF(I609="Biaya Insentif Fasilitas","Belanja","")))</f>
        <v/>
      </c>
      <c r="W609">
        <f>ROW()</f>
        <v>609</v>
      </c>
    </row>
    <row r="610">
      <c r="A610">
        <f>ROW()</f>
        <v>610</v>
      </c>
      <c r="K610">
        <f>IF(I610="",0,I610)</f>
        <v>0</v>
      </c>
      <c r="L610">
        <f>IF(H610=0,0,H610)</f>
        <v>0</v>
      </c>
      <c r="M610">
        <f>IF(G610=0,0,G610)</f>
        <v>0</v>
      </c>
      <c r="N610" t="str">
        <f>IF(J610="","",J610)</f>
        <v/>
      </c>
      <c r="O610">
        <f>IF(G610=0,0,G610)</f>
        <v>0</v>
      </c>
      <c r="P610">
        <f>IF(H610=0,0,H610)</f>
        <v>0</v>
      </c>
      <c r="Q610" t="str">
        <f>IF(I610="Biaya Bahan Baku",H610,IF(I610="Biaya Operasional",H610,IF(I610="Biaya Insentif Fasilitas",H610,"")))</f>
        <v/>
      </c>
      <c r="R610" t="str">
        <f>IF(I610="Dana Bantuan Pemerintah",G610,"")</f>
        <v/>
      </c>
      <c r="S610" t="str">
        <f>IF(I610="Dana Bahan Baku","Bahan Baku",IF(I610="Biaya Bahan Baku","Bahan Baku",IF(I610="Dana Operasional","Operasional",IF(I610="Biaya Operasional","Operasional",""))))</f>
        <v/>
      </c>
      <c r="T610" t="str">
        <f>IF(I610="Dana Insentif Fasilitas","Insentif Fasilitas",IF(I610="Biaya Insentif Fasilitas","Insentif Fasilitas",""))</f>
        <v/>
      </c>
      <c r="U610" t="str">
        <f>IF(S610="",T610,S610)</f>
        <v/>
      </c>
      <c r="V610" t="str">
        <f>IF(I610="Biaya Bahan Baku","Belanja",IF(I610="Biaya Operasional","Belanja",IF(I610="Biaya Insentif Fasilitas","Belanja","")))</f>
        <v/>
      </c>
      <c r="W610">
        <f>ROW()</f>
        <v>610</v>
      </c>
    </row>
    <row r="611">
      <c r="A611">
        <f>ROW()</f>
        <v>611</v>
      </c>
      <c r="K611">
        <f>IF(I611="",0,I611)</f>
        <v>0</v>
      </c>
      <c r="L611">
        <f>IF(H611=0,0,H611)</f>
        <v>0</v>
      </c>
      <c r="M611">
        <f>IF(G611=0,0,G611)</f>
        <v>0</v>
      </c>
      <c r="N611" t="str">
        <f>IF(J611="","",J611)</f>
        <v/>
      </c>
      <c r="O611">
        <f>IF(G611=0,0,G611)</f>
        <v>0</v>
      </c>
      <c r="P611">
        <f>IF(H611=0,0,H611)</f>
        <v>0</v>
      </c>
      <c r="Q611" t="str">
        <f>IF(I611="Biaya Bahan Baku",H611,IF(I611="Biaya Operasional",H611,IF(I611="Biaya Insentif Fasilitas",H611,"")))</f>
        <v/>
      </c>
      <c r="R611" t="str">
        <f>IF(I611="Dana Bantuan Pemerintah",G611,"")</f>
        <v/>
      </c>
      <c r="S611" t="str">
        <f>IF(I611="Dana Bahan Baku","Bahan Baku",IF(I611="Biaya Bahan Baku","Bahan Baku",IF(I611="Dana Operasional","Operasional",IF(I611="Biaya Operasional","Operasional",""))))</f>
        <v/>
      </c>
      <c r="T611" t="str">
        <f>IF(I611="Dana Insentif Fasilitas","Insentif Fasilitas",IF(I611="Biaya Insentif Fasilitas","Insentif Fasilitas",""))</f>
        <v/>
      </c>
      <c r="U611" t="str">
        <f>IF(S611="",T611,S611)</f>
        <v/>
      </c>
      <c r="V611" t="str">
        <f>IF(I611="Biaya Bahan Baku","Belanja",IF(I611="Biaya Operasional","Belanja",IF(I611="Biaya Insentif Fasilitas","Belanja","")))</f>
        <v/>
      </c>
      <c r="W611">
        <f>ROW()</f>
        <v>611</v>
      </c>
    </row>
    <row r="612">
      <c r="A612">
        <f>ROW()</f>
        <v>612</v>
      </c>
      <c r="K612">
        <f>IF(I612="",0,I612)</f>
        <v>0</v>
      </c>
      <c r="L612">
        <f>IF(H612=0,0,H612)</f>
        <v>0</v>
      </c>
      <c r="M612">
        <f>IF(G612=0,0,G612)</f>
        <v>0</v>
      </c>
      <c r="N612" t="str">
        <f>IF(J612="","",J612)</f>
        <v/>
      </c>
      <c r="O612">
        <f>IF(G612=0,0,G612)</f>
        <v>0</v>
      </c>
      <c r="P612">
        <f>IF(H612=0,0,H612)</f>
        <v>0</v>
      </c>
      <c r="Q612" t="str">
        <f>IF(I612="Biaya Bahan Baku",H612,IF(I612="Biaya Operasional",H612,IF(I612="Biaya Insentif Fasilitas",H612,"")))</f>
        <v/>
      </c>
      <c r="R612" t="str">
        <f>IF(I612="Dana Bantuan Pemerintah",G612,"")</f>
        <v/>
      </c>
      <c r="S612" t="str">
        <f>IF(I612="Dana Bahan Baku","Bahan Baku",IF(I612="Biaya Bahan Baku","Bahan Baku",IF(I612="Dana Operasional","Operasional",IF(I612="Biaya Operasional","Operasional",""))))</f>
        <v/>
      </c>
      <c r="T612" t="str">
        <f>IF(I612="Dana Insentif Fasilitas","Insentif Fasilitas",IF(I612="Biaya Insentif Fasilitas","Insentif Fasilitas",""))</f>
        <v/>
      </c>
      <c r="U612" t="str">
        <f>IF(S612="",T612,S612)</f>
        <v/>
      </c>
      <c r="V612" t="str">
        <f>IF(I612="Biaya Bahan Baku","Belanja",IF(I612="Biaya Operasional","Belanja",IF(I612="Biaya Insentif Fasilitas","Belanja","")))</f>
        <v/>
      </c>
      <c r="W612">
        <f>ROW()</f>
        <v>612</v>
      </c>
    </row>
    <row r="613">
      <c r="A613">
        <f>ROW()</f>
        <v>613</v>
      </c>
      <c r="K613">
        <f>IF(I613="",0,I613)</f>
        <v>0</v>
      </c>
      <c r="L613">
        <f>IF(H613=0,0,H613)</f>
        <v>0</v>
      </c>
      <c r="M613">
        <f>IF(G613=0,0,G613)</f>
        <v>0</v>
      </c>
      <c r="N613" t="str">
        <f>IF(J613="","",J613)</f>
        <v/>
      </c>
      <c r="O613">
        <f>IF(G613=0,0,G613)</f>
        <v>0</v>
      </c>
      <c r="P613">
        <f>IF(H613=0,0,H613)</f>
        <v>0</v>
      </c>
      <c r="Q613" t="str">
        <f>IF(I613="Biaya Bahan Baku",H613,IF(I613="Biaya Operasional",H613,IF(I613="Biaya Insentif Fasilitas",H613,"")))</f>
        <v/>
      </c>
      <c r="R613" t="str">
        <f>IF(I613="Dana Bantuan Pemerintah",G613,"")</f>
        <v/>
      </c>
      <c r="S613" t="str">
        <f>IF(I613="Dana Bahan Baku","Bahan Baku",IF(I613="Biaya Bahan Baku","Bahan Baku",IF(I613="Dana Operasional","Operasional",IF(I613="Biaya Operasional","Operasional",""))))</f>
        <v/>
      </c>
      <c r="T613" t="str">
        <f>IF(I613="Dana Insentif Fasilitas","Insentif Fasilitas",IF(I613="Biaya Insentif Fasilitas","Insentif Fasilitas",""))</f>
        <v/>
      </c>
      <c r="U613" t="str">
        <f>IF(S613="",T613,S613)</f>
        <v/>
      </c>
      <c r="V613" t="str">
        <f>IF(I613="Biaya Bahan Baku","Belanja",IF(I613="Biaya Operasional","Belanja",IF(I613="Biaya Insentif Fasilitas","Belanja","")))</f>
        <v/>
      </c>
      <c r="W613">
        <f>ROW()</f>
        <v>613</v>
      </c>
    </row>
    <row r="614">
      <c r="A614">
        <f>ROW()</f>
        <v>614</v>
      </c>
      <c r="K614">
        <f>IF(I614="",0,I614)</f>
        <v>0</v>
      </c>
      <c r="L614">
        <f>IF(H614=0,0,H614)</f>
        <v>0</v>
      </c>
      <c r="M614">
        <f>IF(G614=0,0,G614)</f>
        <v>0</v>
      </c>
      <c r="N614" t="str">
        <f>IF(J614="","",J614)</f>
        <v/>
      </c>
      <c r="O614">
        <f>IF(G614=0,0,G614)</f>
        <v>0</v>
      </c>
      <c r="P614">
        <f>IF(H614=0,0,H614)</f>
        <v>0</v>
      </c>
      <c r="Q614" t="str">
        <f>IF(I614="Biaya Bahan Baku",H614,IF(I614="Biaya Operasional",H614,IF(I614="Biaya Insentif Fasilitas",H614,"")))</f>
        <v/>
      </c>
      <c r="R614" t="str">
        <f>IF(I614="Dana Bantuan Pemerintah",G614,"")</f>
        <v/>
      </c>
      <c r="S614" t="str">
        <f>IF(I614="Dana Bahan Baku","Bahan Baku",IF(I614="Biaya Bahan Baku","Bahan Baku",IF(I614="Dana Operasional","Operasional",IF(I614="Biaya Operasional","Operasional",""))))</f>
        <v/>
      </c>
      <c r="T614" t="str">
        <f>IF(I614="Dana Insentif Fasilitas","Insentif Fasilitas",IF(I614="Biaya Insentif Fasilitas","Insentif Fasilitas",""))</f>
        <v/>
      </c>
      <c r="U614" t="str">
        <f>IF(S614="",T614,S614)</f>
        <v/>
      </c>
      <c r="V614" t="str">
        <f>IF(I614="Biaya Bahan Baku","Belanja",IF(I614="Biaya Operasional","Belanja",IF(I614="Biaya Insentif Fasilitas","Belanja","")))</f>
        <v/>
      </c>
      <c r="W614">
        <f>ROW()</f>
        <v>614</v>
      </c>
    </row>
    <row r="615">
      <c r="A615">
        <f>ROW()</f>
        <v>615</v>
      </c>
      <c r="K615">
        <f>IF(I615="",0,I615)</f>
        <v>0</v>
      </c>
      <c r="L615">
        <f>IF(H615=0,0,H615)</f>
        <v>0</v>
      </c>
      <c r="M615">
        <f>IF(G615=0,0,G615)</f>
        <v>0</v>
      </c>
      <c r="N615" t="str">
        <f>IF(J615="","",J615)</f>
        <v/>
      </c>
      <c r="O615">
        <f>IF(G615=0,0,G615)</f>
        <v>0</v>
      </c>
      <c r="P615">
        <f>IF(H615=0,0,H615)</f>
        <v>0</v>
      </c>
      <c r="Q615" t="str">
        <f>IF(I615="Biaya Bahan Baku",H615,IF(I615="Biaya Operasional",H615,IF(I615="Biaya Insentif Fasilitas",H615,"")))</f>
        <v/>
      </c>
      <c r="R615" t="str">
        <f>IF(I615="Dana Bantuan Pemerintah",G615,"")</f>
        <v/>
      </c>
      <c r="S615" t="str">
        <f>IF(I615="Dana Bahan Baku","Bahan Baku",IF(I615="Biaya Bahan Baku","Bahan Baku",IF(I615="Dana Operasional","Operasional",IF(I615="Biaya Operasional","Operasional",""))))</f>
        <v/>
      </c>
      <c r="T615" t="str">
        <f>IF(I615="Dana Insentif Fasilitas","Insentif Fasilitas",IF(I615="Biaya Insentif Fasilitas","Insentif Fasilitas",""))</f>
        <v/>
      </c>
      <c r="U615" t="str">
        <f>IF(S615="",T615,S615)</f>
        <v/>
      </c>
      <c r="V615" t="str">
        <f>IF(I615="Biaya Bahan Baku","Belanja",IF(I615="Biaya Operasional","Belanja",IF(I615="Biaya Insentif Fasilitas","Belanja","")))</f>
        <v/>
      </c>
      <c r="W615">
        <f>ROW()</f>
        <v>615</v>
      </c>
    </row>
    <row r="616">
      <c r="A616">
        <f>ROW()</f>
        <v>616</v>
      </c>
      <c r="K616">
        <f>IF(I616="",0,I616)</f>
        <v>0</v>
      </c>
      <c r="L616">
        <f>IF(H616=0,0,H616)</f>
        <v>0</v>
      </c>
      <c r="M616">
        <f>IF(G616=0,0,G616)</f>
        <v>0</v>
      </c>
      <c r="N616" t="str">
        <f>IF(J616="","",J616)</f>
        <v/>
      </c>
      <c r="O616">
        <f>IF(G616=0,0,G616)</f>
        <v>0</v>
      </c>
      <c r="P616">
        <f>IF(H616=0,0,H616)</f>
        <v>0</v>
      </c>
      <c r="Q616" t="str">
        <f>IF(I616="Biaya Bahan Baku",H616,IF(I616="Biaya Operasional",H616,IF(I616="Biaya Insentif Fasilitas",H616,"")))</f>
        <v/>
      </c>
      <c r="R616" t="str">
        <f>IF(I616="Dana Bantuan Pemerintah",G616,"")</f>
        <v/>
      </c>
      <c r="S616" t="str">
        <f>IF(I616="Dana Bahan Baku","Bahan Baku",IF(I616="Biaya Bahan Baku","Bahan Baku",IF(I616="Dana Operasional","Operasional",IF(I616="Biaya Operasional","Operasional",""))))</f>
        <v/>
      </c>
      <c r="T616" t="str">
        <f>IF(I616="Dana Insentif Fasilitas","Insentif Fasilitas",IF(I616="Biaya Insentif Fasilitas","Insentif Fasilitas",""))</f>
        <v/>
      </c>
      <c r="U616" t="str">
        <f>IF(S616="",T616,S616)</f>
        <v/>
      </c>
      <c r="V616" t="str">
        <f>IF(I616="Biaya Bahan Baku","Belanja",IF(I616="Biaya Operasional","Belanja",IF(I616="Biaya Insentif Fasilitas","Belanja","")))</f>
        <v/>
      </c>
      <c r="W616">
        <f>ROW()</f>
        <v>616</v>
      </c>
    </row>
    <row r="617">
      <c r="A617">
        <f>ROW()</f>
        <v>617</v>
      </c>
      <c r="K617">
        <f>IF(I617="",0,I617)</f>
        <v>0</v>
      </c>
      <c r="L617">
        <f>IF(H617=0,0,H617)</f>
        <v>0</v>
      </c>
      <c r="M617">
        <f>IF(G617=0,0,G617)</f>
        <v>0</v>
      </c>
      <c r="N617" t="str">
        <f>IF(J617="","",J617)</f>
        <v/>
      </c>
      <c r="O617">
        <f>IF(G617=0,0,G617)</f>
        <v>0</v>
      </c>
      <c r="P617">
        <f>IF(H617=0,0,H617)</f>
        <v>0</v>
      </c>
      <c r="Q617" t="str">
        <f>IF(I617="Biaya Bahan Baku",H617,IF(I617="Biaya Operasional",H617,IF(I617="Biaya Insentif Fasilitas",H617,"")))</f>
        <v/>
      </c>
      <c r="R617" t="str">
        <f>IF(I617="Dana Bantuan Pemerintah",G617,"")</f>
        <v/>
      </c>
      <c r="S617" t="str">
        <f>IF(I617="Dana Bahan Baku","Bahan Baku",IF(I617="Biaya Bahan Baku","Bahan Baku",IF(I617="Dana Operasional","Operasional",IF(I617="Biaya Operasional","Operasional",""))))</f>
        <v/>
      </c>
      <c r="T617" t="str">
        <f>IF(I617="Dana Insentif Fasilitas","Insentif Fasilitas",IF(I617="Biaya Insentif Fasilitas","Insentif Fasilitas",""))</f>
        <v/>
      </c>
      <c r="U617" t="str">
        <f>IF(S617="",T617,S617)</f>
        <v/>
      </c>
      <c r="V617" t="str">
        <f>IF(I617="Biaya Bahan Baku","Belanja",IF(I617="Biaya Operasional","Belanja",IF(I617="Biaya Insentif Fasilitas","Belanja","")))</f>
        <v/>
      </c>
      <c r="W617">
        <f>ROW()</f>
        <v>617</v>
      </c>
    </row>
    <row r="618">
      <c r="A618">
        <f>ROW()</f>
        <v>618</v>
      </c>
      <c r="K618">
        <f>IF(I618="",0,I618)</f>
        <v>0</v>
      </c>
      <c r="L618">
        <f>IF(H618=0,0,H618)</f>
        <v>0</v>
      </c>
      <c r="M618">
        <f>IF(G618=0,0,G618)</f>
        <v>0</v>
      </c>
      <c r="N618" t="str">
        <f>IF(J618="","",J618)</f>
        <v/>
      </c>
      <c r="O618">
        <f>IF(G618=0,0,G618)</f>
        <v>0</v>
      </c>
      <c r="P618">
        <f>IF(H618=0,0,H618)</f>
        <v>0</v>
      </c>
      <c r="Q618" t="str">
        <f>IF(I618="Biaya Bahan Baku",H618,IF(I618="Biaya Operasional",H618,IF(I618="Biaya Insentif Fasilitas",H618,"")))</f>
        <v/>
      </c>
      <c r="R618" t="str">
        <f>IF(I618="Dana Bantuan Pemerintah",G618,"")</f>
        <v/>
      </c>
      <c r="S618" t="str">
        <f>IF(I618="Dana Bahan Baku","Bahan Baku",IF(I618="Biaya Bahan Baku","Bahan Baku",IF(I618="Dana Operasional","Operasional",IF(I618="Biaya Operasional","Operasional",""))))</f>
        <v/>
      </c>
      <c r="T618" t="str">
        <f>IF(I618="Dana Insentif Fasilitas","Insentif Fasilitas",IF(I618="Biaya Insentif Fasilitas","Insentif Fasilitas",""))</f>
        <v/>
      </c>
      <c r="U618" t="str">
        <f>IF(S618="",T618,S618)</f>
        <v/>
      </c>
      <c r="V618" t="str">
        <f>IF(I618="Biaya Bahan Baku","Belanja",IF(I618="Biaya Operasional","Belanja",IF(I618="Biaya Insentif Fasilitas","Belanja","")))</f>
        <v/>
      </c>
      <c r="W618">
        <f>ROW()</f>
        <v>618</v>
      </c>
    </row>
    <row r="619">
      <c r="A619">
        <f>ROW()</f>
        <v>619</v>
      </c>
      <c r="K619">
        <f>IF(I619="",0,I619)</f>
        <v>0</v>
      </c>
      <c r="L619">
        <f>IF(H619=0,0,H619)</f>
        <v>0</v>
      </c>
      <c r="M619">
        <f>IF(G619=0,0,G619)</f>
        <v>0</v>
      </c>
      <c r="N619" t="str">
        <f>IF(J619="","",J619)</f>
        <v/>
      </c>
      <c r="O619">
        <f>IF(G619=0,0,G619)</f>
        <v>0</v>
      </c>
      <c r="P619">
        <f>IF(H619=0,0,H619)</f>
        <v>0</v>
      </c>
      <c r="Q619" t="str">
        <f>IF(I619="Biaya Bahan Baku",H619,IF(I619="Biaya Operasional",H619,IF(I619="Biaya Insentif Fasilitas",H619,"")))</f>
        <v/>
      </c>
      <c r="R619" t="str">
        <f>IF(I619="Dana Bantuan Pemerintah",G619,"")</f>
        <v/>
      </c>
      <c r="S619" t="str">
        <f>IF(I619="Dana Bahan Baku","Bahan Baku",IF(I619="Biaya Bahan Baku","Bahan Baku",IF(I619="Dana Operasional","Operasional",IF(I619="Biaya Operasional","Operasional",""))))</f>
        <v/>
      </c>
      <c r="T619" t="str">
        <f>IF(I619="Dana Insentif Fasilitas","Insentif Fasilitas",IF(I619="Biaya Insentif Fasilitas","Insentif Fasilitas",""))</f>
        <v/>
      </c>
      <c r="U619" t="str">
        <f>IF(S619="",T619,S619)</f>
        <v/>
      </c>
      <c r="V619" t="str">
        <f>IF(I619="Biaya Bahan Baku","Belanja",IF(I619="Biaya Operasional","Belanja",IF(I619="Biaya Insentif Fasilitas","Belanja","")))</f>
        <v/>
      </c>
      <c r="W619">
        <f>ROW()</f>
        <v>619</v>
      </c>
    </row>
    <row r="620">
      <c r="A620">
        <f>ROW()</f>
        <v>620</v>
      </c>
      <c r="K620">
        <f>IF(I620="",0,I620)</f>
        <v>0</v>
      </c>
      <c r="L620">
        <f>IF(H620=0,0,H620)</f>
        <v>0</v>
      </c>
      <c r="M620">
        <f>IF(G620=0,0,G620)</f>
        <v>0</v>
      </c>
      <c r="N620" t="str">
        <f>IF(J620="","",J620)</f>
        <v/>
      </c>
      <c r="O620">
        <f>IF(G620=0,0,G620)</f>
        <v>0</v>
      </c>
      <c r="P620">
        <f>IF(H620=0,0,H620)</f>
        <v>0</v>
      </c>
      <c r="Q620" t="str">
        <f>IF(I620="Biaya Bahan Baku",H620,IF(I620="Biaya Operasional",H620,IF(I620="Biaya Insentif Fasilitas",H620,"")))</f>
        <v/>
      </c>
      <c r="R620" t="str">
        <f>IF(I620="Dana Bantuan Pemerintah",G620,"")</f>
        <v/>
      </c>
      <c r="S620" t="str">
        <f>IF(I620="Dana Bahan Baku","Bahan Baku",IF(I620="Biaya Bahan Baku","Bahan Baku",IF(I620="Dana Operasional","Operasional",IF(I620="Biaya Operasional","Operasional",""))))</f>
        <v/>
      </c>
      <c r="T620" t="str">
        <f>IF(I620="Dana Insentif Fasilitas","Insentif Fasilitas",IF(I620="Biaya Insentif Fasilitas","Insentif Fasilitas",""))</f>
        <v/>
      </c>
      <c r="U620" t="str">
        <f>IF(S620="",T620,S620)</f>
        <v/>
      </c>
      <c r="V620" t="str">
        <f>IF(I620="Biaya Bahan Baku","Belanja",IF(I620="Biaya Operasional","Belanja",IF(I620="Biaya Insentif Fasilitas","Belanja","")))</f>
        <v/>
      </c>
      <c r="W620">
        <f>ROW()</f>
        <v>620</v>
      </c>
    </row>
    <row r="621">
      <c r="A621">
        <f>ROW()</f>
        <v>621</v>
      </c>
      <c r="K621">
        <f>IF(I621="",0,I621)</f>
        <v>0</v>
      </c>
      <c r="L621">
        <f>IF(H621=0,0,H621)</f>
        <v>0</v>
      </c>
      <c r="M621">
        <f>IF(G621=0,0,G621)</f>
        <v>0</v>
      </c>
      <c r="N621" t="str">
        <f>IF(J621="","",J621)</f>
        <v/>
      </c>
      <c r="O621">
        <f>IF(G621=0,0,G621)</f>
        <v>0</v>
      </c>
      <c r="P621">
        <f>IF(H621=0,0,H621)</f>
        <v>0</v>
      </c>
      <c r="Q621" t="str">
        <f>IF(I621="Biaya Bahan Baku",H621,IF(I621="Biaya Operasional",H621,IF(I621="Biaya Insentif Fasilitas",H621,"")))</f>
        <v/>
      </c>
      <c r="R621" t="str">
        <f>IF(I621="Dana Bantuan Pemerintah",G621,"")</f>
        <v/>
      </c>
      <c r="S621" t="str">
        <f>IF(I621="Dana Bahan Baku","Bahan Baku",IF(I621="Biaya Bahan Baku","Bahan Baku",IF(I621="Dana Operasional","Operasional",IF(I621="Biaya Operasional","Operasional",""))))</f>
        <v/>
      </c>
      <c r="T621" t="str">
        <f>IF(I621="Dana Insentif Fasilitas","Insentif Fasilitas",IF(I621="Biaya Insentif Fasilitas","Insentif Fasilitas",""))</f>
        <v/>
      </c>
      <c r="U621" t="str">
        <f>IF(S621="",T621,S621)</f>
        <v/>
      </c>
      <c r="V621" t="str">
        <f>IF(I621="Biaya Bahan Baku","Belanja",IF(I621="Biaya Operasional","Belanja",IF(I621="Biaya Insentif Fasilitas","Belanja","")))</f>
        <v/>
      </c>
      <c r="W621">
        <f>ROW()</f>
        <v>621</v>
      </c>
    </row>
    <row r="622">
      <c r="A622">
        <f>ROW()</f>
        <v>622</v>
      </c>
      <c r="K622">
        <f>IF(I622="",0,I622)</f>
        <v>0</v>
      </c>
      <c r="L622">
        <f>IF(H622=0,0,H622)</f>
        <v>0</v>
      </c>
      <c r="M622">
        <f>IF(G622=0,0,G622)</f>
        <v>0</v>
      </c>
      <c r="N622" t="str">
        <f>IF(J622="","",J622)</f>
        <v/>
      </c>
      <c r="O622">
        <f>IF(G622=0,0,G622)</f>
        <v>0</v>
      </c>
      <c r="P622">
        <f>IF(H622=0,0,H622)</f>
        <v>0</v>
      </c>
      <c r="Q622" t="str">
        <f>IF(I622="Biaya Bahan Baku",H622,IF(I622="Biaya Operasional",H622,IF(I622="Biaya Insentif Fasilitas",H622,"")))</f>
        <v/>
      </c>
      <c r="R622" t="str">
        <f>IF(I622="Dana Bantuan Pemerintah",G622,"")</f>
        <v/>
      </c>
      <c r="S622" t="str">
        <f>IF(I622="Dana Bahan Baku","Bahan Baku",IF(I622="Biaya Bahan Baku","Bahan Baku",IF(I622="Dana Operasional","Operasional",IF(I622="Biaya Operasional","Operasional",""))))</f>
        <v/>
      </c>
      <c r="T622" t="str">
        <f>IF(I622="Dana Insentif Fasilitas","Insentif Fasilitas",IF(I622="Biaya Insentif Fasilitas","Insentif Fasilitas",""))</f>
        <v/>
      </c>
      <c r="U622" t="str">
        <f>IF(S622="",T622,S622)</f>
        <v/>
      </c>
      <c r="V622" t="str">
        <f>IF(I622="Biaya Bahan Baku","Belanja",IF(I622="Biaya Operasional","Belanja",IF(I622="Biaya Insentif Fasilitas","Belanja","")))</f>
        <v/>
      </c>
      <c r="W622">
        <f>ROW()</f>
        <v>622</v>
      </c>
    </row>
    <row r="623">
      <c r="A623">
        <f>ROW()</f>
        <v>623</v>
      </c>
      <c r="K623">
        <f>IF(I623="",0,I623)</f>
        <v>0</v>
      </c>
      <c r="L623">
        <f>IF(H623=0,0,H623)</f>
        <v>0</v>
      </c>
      <c r="M623">
        <f>IF(G623=0,0,G623)</f>
        <v>0</v>
      </c>
      <c r="N623" t="str">
        <f>IF(J623="","",J623)</f>
        <v/>
      </c>
      <c r="O623">
        <f>IF(G623=0,0,G623)</f>
        <v>0</v>
      </c>
      <c r="P623">
        <f>IF(H623=0,0,H623)</f>
        <v>0</v>
      </c>
      <c r="Q623" t="str">
        <f>IF(I623="Biaya Bahan Baku",H623,IF(I623="Biaya Operasional",H623,IF(I623="Biaya Insentif Fasilitas",H623,"")))</f>
        <v/>
      </c>
      <c r="R623" t="str">
        <f>IF(I623="Dana Bantuan Pemerintah",G623,"")</f>
        <v/>
      </c>
      <c r="S623" t="str">
        <f>IF(I623="Dana Bahan Baku","Bahan Baku",IF(I623="Biaya Bahan Baku","Bahan Baku",IF(I623="Dana Operasional","Operasional",IF(I623="Biaya Operasional","Operasional",""))))</f>
        <v/>
      </c>
      <c r="T623" t="str">
        <f>IF(I623="Dana Insentif Fasilitas","Insentif Fasilitas",IF(I623="Biaya Insentif Fasilitas","Insentif Fasilitas",""))</f>
        <v/>
      </c>
      <c r="U623" t="str">
        <f>IF(S623="",T623,S623)</f>
        <v/>
      </c>
      <c r="V623" t="str">
        <f>IF(I623="Biaya Bahan Baku","Belanja",IF(I623="Biaya Operasional","Belanja",IF(I623="Biaya Insentif Fasilitas","Belanja","")))</f>
        <v/>
      </c>
      <c r="W623">
        <f>ROW()</f>
        <v>623</v>
      </c>
    </row>
    <row r="624">
      <c r="A624">
        <f>ROW()</f>
        <v>624</v>
      </c>
      <c r="K624">
        <f>IF(I624="",0,I624)</f>
        <v>0</v>
      </c>
      <c r="L624">
        <f>IF(H624=0,0,H624)</f>
        <v>0</v>
      </c>
      <c r="M624">
        <f>IF(G624=0,0,G624)</f>
        <v>0</v>
      </c>
      <c r="N624" t="str">
        <f>IF(J624="","",J624)</f>
        <v/>
      </c>
      <c r="O624">
        <f>IF(G624=0,0,G624)</f>
        <v>0</v>
      </c>
      <c r="P624">
        <f>IF(H624=0,0,H624)</f>
        <v>0</v>
      </c>
      <c r="Q624" t="str">
        <f>IF(I624="Biaya Bahan Baku",H624,IF(I624="Biaya Operasional",H624,IF(I624="Biaya Insentif Fasilitas",H624,"")))</f>
        <v/>
      </c>
      <c r="R624" t="str">
        <f>IF(I624="Dana Bantuan Pemerintah",G624,"")</f>
        <v/>
      </c>
      <c r="S624" t="str">
        <f>IF(I624="Dana Bahan Baku","Bahan Baku",IF(I624="Biaya Bahan Baku","Bahan Baku",IF(I624="Dana Operasional","Operasional",IF(I624="Biaya Operasional","Operasional",""))))</f>
        <v/>
      </c>
      <c r="T624" t="str">
        <f>IF(I624="Dana Insentif Fasilitas","Insentif Fasilitas",IF(I624="Biaya Insentif Fasilitas","Insentif Fasilitas",""))</f>
        <v/>
      </c>
      <c r="U624" t="str">
        <f>IF(S624="",T624,S624)</f>
        <v/>
      </c>
      <c r="V624" t="str">
        <f>IF(I624="Biaya Bahan Baku","Belanja",IF(I624="Biaya Operasional","Belanja",IF(I624="Biaya Insentif Fasilitas","Belanja","")))</f>
        <v/>
      </c>
      <c r="W624">
        <f>ROW()</f>
        <v>624</v>
      </c>
    </row>
    <row r="625">
      <c r="A625">
        <f>ROW()</f>
        <v>625</v>
      </c>
      <c r="K625">
        <f>IF(I625="",0,I625)</f>
        <v>0</v>
      </c>
      <c r="L625">
        <f>IF(H625=0,0,H625)</f>
        <v>0</v>
      </c>
      <c r="M625">
        <f>IF(G625=0,0,G625)</f>
        <v>0</v>
      </c>
      <c r="N625" t="str">
        <f>IF(J625="","",J625)</f>
        <v/>
      </c>
      <c r="O625">
        <f>IF(G625=0,0,G625)</f>
        <v>0</v>
      </c>
      <c r="P625">
        <f>IF(H625=0,0,H625)</f>
        <v>0</v>
      </c>
      <c r="Q625" t="str">
        <f>IF(I625="Biaya Bahan Baku",H625,IF(I625="Biaya Operasional",H625,IF(I625="Biaya Insentif Fasilitas",H625,"")))</f>
        <v/>
      </c>
      <c r="R625" t="str">
        <f>IF(I625="Dana Bantuan Pemerintah",G625,"")</f>
        <v/>
      </c>
      <c r="S625" t="str">
        <f>IF(I625="Dana Bahan Baku","Bahan Baku",IF(I625="Biaya Bahan Baku","Bahan Baku",IF(I625="Dana Operasional","Operasional",IF(I625="Biaya Operasional","Operasional",""))))</f>
        <v/>
      </c>
      <c r="T625" t="str">
        <f>IF(I625="Dana Insentif Fasilitas","Insentif Fasilitas",IF(I625="Biaya Insentif Fasilitas","Insentif Fasilitas",""))</f>
        <v/>
      </c>
      <c r="U625" t="str">
        <f>IF(S625="",T625,S625)</f>
        <v/>
      </c>
      <c r="V625" t="str">
        <f>IF(I625="Biaya Bahan Baku","Belanja",IF(I625="Biaya Operasional","Belanja",IF(I625="Biaya Insentif Fasilitas","Belanja","")))</f>
        <v/>
      </c>
      <c r="W625">
        <f>ROW()</f>
        <v>625</v>
      </c>
    </row>
    <row r="626">
      <c r="A626">
        <f>ROW()</f>
        <v>626</v>
      </c>
      <c r="K626">
        <f>IF(I626="",0,I626)</f>
        <v>0</v>
      </c>
      <c r="L626">
        <f>IF(H626=0,0,H626)</f>
        <v>0</v>
      </c>
      <c r="M626">
        <f>IF(G626=0,0,G626)</f>
        <v>0</v>
      </c>
      <c r="N626" t="str">
        <f>IF(J626="","",J626)</f>
        <v/>
      </c>
      <c r="O626">
        <f>IF(G626=0,0,G626)</f>
        <v>0</v>
      </c>
      <c r="P626">
        <f>IF(H626=0,0,H626)</f>
        <v>0</v>
      </c>
      <c r="Q626" t="str">
        <f>IF(I626="Biaya Bahan Baku",H626,IF(I626="Biaya Operasional",H626,IF(I626="Biaya Insentif Fasilitas",H626,"")))</f>
        <v/>
      </c>
      <c r="R626" t="str">
        <f>IF(I626="Dana Bantuan Pemerintah",G626,"")</f>
        <v/>
      </c>
      <c r="S626" t="str">
        <f>IF(I626="Dana Bahan Baku","Bahan Baku",IF(I626="Biaya Bahan Baku","Bahan Baku",IF(I626="Dana Operasional","Operasional",IF(I626="Biaya Operasional","Operasional",""))))</f>
        <v/>
      </c>
      <c r="T626" t="str">
        <f>IF(I626="Dana Insentif Fasilitas","Insentif Fasilitas",IF(I626="Biaya Insentif Fasilitas","Insentif Fasilitas",""))</f>
        <v/>
      </c>
      <c r="U626" t="str">
        <f>IF(S626="",T626,S626)</f>
        <v/>
      </c>
      <c r="V626" t="str">
        <f>IF(I626="Biaya Bahan Baku","Belanja",IF(I626="Biaya Operasional","Belanja",IF(I626="Biaya Insentif Fasilitas","Belanja","")))</f>
        <v/>
      </c>
      <c r="W626">
        <f>ROW()</f>
        <v>626</v>
      </c>
    </row>
    <row r="627">
      <c r="A627">
        <f>ROW()</f>
        <v>627</v>
      </c>
      <c r="K627">
        <f>IF(I627="",0,I627)</f>
        <v>0</v>
      </c>
      <c r="L627">
        <f>IF(H627=0,0,H627)</f>
        <v>0</v>
      </c>
      <c r="M627">
        <f>IF(G627=0,0,G627)</f>
        <v>0</v>
      </c>
      <c r="N627" t="str">
        <f>IF(J627="","",J627)</f>
        <v/>
      </c>
      <c r="O627">
        <f>IF(G627=0,0,G627)</f>
        <v>0</v>
      </c>
      <c r="P627">
        <f>IF(H627=0,0,H627)</f>
        <v>0</v>
      </c>
      <c r="Q627" t="str">
        <f>IF(I627="Biaya Bahan Baku",H627,IF(I627="Biaya Operasional",H627,IF(I627="Biaya Insentif Fasilitas",H627,"")))</f>
        <v/>
      </c>
      <c r="R627" t="str">
        <f>IF(I627="Dana Bantuan Pemerintah",G627,"")</f>
        <v/>
      </c>
      <c r="S627" t="str">
        <f>IF(I627="Dana Bahan Baku","Bahan Baku",IF(I627="Biaya Bahan Baku","Bahan Baku",IF(I627="Dana Operasional","Operasional",IF(I627="Biaya Operasional","Operasional",""))))</f>
        <v/>
      </c>
      <c r="T627" t="str">
        <f>IF(I627="Dana Insentif Fasilitas","Insentif Fasilitas",IF(I627="Biaya Insentif Fasilitas","Insentif Fasilitas",""))</f>
        <v/>
      </c>
      <c r="U627" t="str">
        <f>IF(S627="",T627,S627)</f>
        <v/>
      </c>
      <c r="V627" t="str">
        <f>IF(I627="Biaya Bahan Baku","Belanja",IF(I627="Biaya Operasional","Belanja",IF(I627="Biaya Insentif Fasilitas","Belanja","")))</f>
        <v/>
      </c>
      <c r="W627">
        <f>ROW()</f>
        <v>627</v>
      </c>
    </row>
    <row r="628">
      <c r="A628">
        <f>ROW()</f>
        <v>628</v>
      </c>
      <c r="K628">
        <f>IF(I628="",0,I628)</f>
        <v>0</v>
      </c>
      <c r="L628">
        <f>IF(H628=0,0,H628)</f>
        <v>0</v>
      </c>
      <c r="M628">
        <f>IF(G628=0,0,G628)</f>
        <v>0</v>
      </c>
      <c r="N628" t="str">
        <f>IF(J628="","",J628)</f>
        <v/>
      </c>
      <c r="O628">
        <f>IF(G628=0,0,G628)</f>
        <v>0</v>
      </c>
      <c r="P628">
        <f>IF(H628=0,0,H628)</f>
        <v>0</v>
      </c>
      <c r="Q628" t="str">
        <f>IF(I628="Biaya Bahan Baku",H628,IF(I628="Biaya Operasional",H628,IF(I628="Biaya Insentif Fasilitas",H628,"")))</f>
        <v/>
      </c>
      <c r="R628" t="str">
        <f>IF(I628="Dana Bantuan Pemerintah",G628,"")</f>
        <v/>
      </c>
      <c r="S628" t="str">
        <f>IF(I628="Dana Bahan Baku","Bahan Baku",IF(I628="Biaya Bahan Baku","Bahan Baku",IF(I628="Dana Operasional","Operasional",IF(I628="Biaya Operasional","Operasional",""))))</f>
        <v/>
      </c>
      <c r="T628" t="str">
        <f>IF(I628="Dana Insentif Fasilitas","Insentif Fasilitas",IF(I628="Biaya Insentif Fasilitas","Insentif Fasilitas",""))</f>
        <v/>
      </c>
      <c r="U628" t="str">
        <f>IF(S628="",T628,S628)</f>
        <v/>
      </c>
      <c r="V628" t="str">
        <f>IF(I628="Biaya Bahan Baku","Belanja",IF(I628="Biaya Operasional","Belanja",IF(I628="Biaya Insentif Fasilitas","Belanja","")))</f>
        <v/>
      </c>
      <c r="W628">
        <f>ROW()</f>
        <v>628</v>
      </c>
    </row>
    <row r="629">
      <c r="A629">
        <f>ROW()</f>
        <v>629</v>
      </c>
      <c r="K629">
        <f>IF(I629="",0,I629)</f>
        <v>0</v>
      </c>
      <c r="L629">
        <f>IF(H629=0,0,H629)</f>
        <v>0</v>
      </c>
      <c r="M629">
        <f>IF(G629=0,0,G629)</f>
        <v>0</v>
      </c>
      <c r="N629" t="str">
        <f>IF(J629="","",J629)</f>
        <v/>
      </c>
      <c r="O629">
        <f>IF(G629=0,0,G629)</f>
        <v>0</v>
      </c>
      <c r="P629">
        <f>IF(H629=0,0,H629)</f>
        <v>0</v>
      </c>
      <c r="Q629" t="str">
        <f>IF(I629="Biaya Bahan Baku",H629,IF(I629="Biaya Operasional",H629,IF(I629="Biaya Insentif Fasilitas",H629,"")))</f>
        <v/>
      </c>
      <c r="R629" t="str">
        <f>IF(I629="Dana Bantuan Pemerintah",G629,"")</f>
        <v/>
      </c>
      <c r="S629" t="str">
        <f>IF(I629="Dana Bahan Baku","Bahan Baku",IF(I629="Biaya Bahan Baku","Bahan Baku",IF(I629="Dana Operasional","Operasional",IF(I629="Biaya Operasional","Operasional",""))))</f>
        <v/>
      </c>
      <c r="T629" t="str">
        <f>IF(I629="Dana Insentif Fasilitas","Insentif Fasilitas",IF(I629="Biaya Insentif Fasilitas","Insentif Fasilitas",""))</f>
        <v/>
      </c>
      <c r="U629" t="str">
        <f>IF(S629="",T629,S629)</f>
        <v/>
      </c>
      <c r="V629" t="str">
        <f>IF(I629="Biaya Bahan Baku","Belanja",IF(I629="Biaya Operasional","Belanja",IF(I629="Biaya Insentif Fasilitas","Belanja","")))</f>
        <v/>
      </c>
      <c r="W629">
        <f>ROW()</f>
        <v>629</v>
      </c>
    </row>
    <row r="630">
      <c r="A630">
        <f>ROW()</f>
        <v>630</v>
      </c>
      <c r="K630">
        <f>IF(I630="",0,I630)</f>
        <v>0</v>
      </c>
      <c r="L630">
        <f>IF(H630=0,0,H630)</f>
        <v>0</v>
      </c>
      <c r="M630">
        <f>IF(G630=0,0,G630)</f>
        <v>0</v>
      </c>
      <c r="N630" t="str">
        <f>IF(J630="","",J630)</f>
        <v/>
      </c>
      <c r="O630">
        <f>IF(G630=0,0,G630)</f>
        <v>0</v>
      </c>
      <c r="P630">
        <f>IF(H630=0,0,H630)</f>
        <v>0</v>
      </c>
      <c r="Q630" t="str">
        <f>IF(I630="Biaya Bahan Baku",H630,IF(I630="Biaya Operasional",H630,IF(I630="Biaya Insentif Fasilitas",H630,"")))</f>
        <v/>
      </c>
      <c r="R630" t="str">
        <f>IF(I630="Dana Bantuan Pemerintah",G630,"")</f>
        <v/>
      </c>
      <c r="S630" t="str">
        <f>IF(I630="Dana Bahan Baku","Bahan Baku",IF(I630="Biaya Bahan Baku","Bahan Baku",IF(I630="Dana Operasional","Operasional",IF(I630="Biaya Operasional","Operasional",""))))</f>
        <v/>
      </c>
      <c r="T630" t="str">
        <f>IF(I630="Dana Insentif Fasilitas","Insentif Fasilitas",IF(I630="Biaya Insentif Fasilitas","Insentif Fasilitas",""))</f>
        <v/>
      </c>
      <c r="U630" t="str">
        <f>IF(S630="",T630,S630)</f>
        <v/>
      </c>
      <c r="V630" t="str">
        <f>IF(I630="Biaya Bahan Baku","Belanja",IF(I630="Biaya Operasional","Belanja",IF(I630="Biaya Insentif Fasilitas","Belanja","")))</f>
        <v/>
      </c>
      <c r="W630">
        <f>ROW()</f>
        <v>630</v>
      </c>
    </row>
    <row r="631">
      <c r="A631">
        <f>ROW()</f>
        <v>631</v>
      </c>
      <c r="K631">
        <f>IF(I631="",0,I631)</f>
        <v>0</v>
      </c>
      <c r="L631">
        <f>IF(H631=0,0,H631)</f>
        <v>0</v>
      </c>
      <c r="M631">
        <f>IF(G631=0,0,G631)</f>
        <v>0</v>
      </c>
      <c r="N631" t="str">
        <f>IF(J631="","",J631)</f>
        <v/>
      </c>
      <c r="O631">
        <f>IF(G631=0,0,G631)</f>
        <v>0</v>
      </c>
      <c r="P631">
        <f>IF(H631=0,0,H631)</f>
        <v>0</v>
      </c>
      <c r="Q631" t="str">
        <f>IF(I631="Biaya Bahan Baku",H631,IF(I631="Biaya Operasional",H631,IF(I631="Biaya Insentif Fasilitas",H631,"")))</f>
        <v/>
      </c>
      <c r="R631" t="str">
        <f>IF(I631="Dana Bantuan Pemerintah",G631,"")</f>
        <v/>
      </c>
      <c r="S631" t="str">
        <f>IF(I631="Dana Bahan Baku","Bahan Baku",IF(I631="Biaya Bahan Baku","Bahan Baku",IF(I631="Dana Operasional","Operasional",IF(I631="Biaya Operasional","Operasional",""))))</f>
        <v/>
      </c>
      <c r="T631" t="str">
        <f>IF(I631="Dana Insentif Fasilitas","Insentif Fasilitas",IF(I631="Biaya Insentif Fasilitas","Insentif Fasilitas",""))</f>
        <v/>
      </c>
      <c r="U631" t="str">
        <f>IF(S631="",T631,S631)</f>
        <v/>
      </c>
      <c r="V631" t="str">
        <f>IF(I631="Biaya Bahan Baku","Belanja",IF(I631="Biaya Operasional","Belanja",IF(I631="Biaya Insentif Fasilitas","Belanja","")))</f>
        <v/>
      </c>
      <c r="W631">
        <f>ROW()</f>
        <v>631</v>
      </c>
    </row>
    <row r="632">
      <c r="A632">
        <f>ROW()</f>
        <v>632</v>
      </c>
      <c r="K632">
        <f>IF(I632="",0,I632)</f>
        <v>0</v>
      </c>
      <c r="L632">
        <f>IF(H632=0,0,H632)</f>
        <v>0</v>
      </c>
      <c r="M632">
        <f>IF(G632=0,0,G632)</f>
        <v>0</v>
      </c>
      <c r="N632" t="str">
        <f>IF(J632="","",J632)</f>
        <v/>
      </c>
      <c r="O632">
        <f>IF(G632=0,0,G632)</f>
        <v>0</v>
      </c>
      <c r="P632">
        <f>IF(H632=0,0,H632)</f>
        <v>0</v>
      </c>
      <c r="Q632" t="str">
        <f>IF(I632="Biaya Bahan Baku",H632,IF(I632="Biaya Operasional",H632,IF(I632="Biaya Insentif Fasilitas",H632,"")))</f>
        <v/>
      </c>
      <c r="R632" t="str">
        <f>IF(I632="Dana Bantuan Pemerintah",G632,"")</f>
        <v/>
      </c>
      <c r="S632" t="str">
        <f>IF(I632="Dana Bahan Baku","Bahan Baku",IF(I632="Biaya Bahan Baku","Bahan Baku",IF(I632="Dana Operasional","Operasional",IF(I632="Biaya Operasional","Operasional",""))))</f>
        <v/>
      </c>
      <c r="T632" t="str">
        <f>IF(I632="Dana Insentif Fasilitas","Insentif Fasilitas",IF(I632="Biaya Insentif Fasilitas","Insentif Fasilitas",""))</f>
        <v/>
      </c>
      <c r="U632" t="str">
        <f>IF(S632="",T632,S632)</f>
        <v/>
      </c>
      <c r="V632" t="str">
        <f>IF(I632="Biaya Bahan Baku","Belanja",IF(I632="Biaya Operasional","Belanja",IF(I632="Biaya Insentif Fasilitas","Belanja","")))</f>
        <v/>
      </c>
      <c r="W632">
        <f>ROW()</f>
        <v>632</v>
      </c>
    </row>
    <row r="633">
      <c r="A633">
        <f>ROW()</f>
        <v>633</v>
      </c>
      <c r="K633">
        <f>IF(I633="",0,I633)</f>
        <v>0</v>
      </c>
      <c r="L633">
        <f>IF(H633=0,0,H633)</f>
        <v>0</v>
      </c>
      <c r="M633">
        <f>IF(G633=0,0,G633)</f>
        <v>0</v>
      </c>
      <c r="N633" t="str">
        <f>IF(J633="","",J633)</f>
        <v/>
      </c>
      <c r="O633">
        <f>IF(G633=0,0,G633)</f>
        <v>0</v>
      </c>
      <c r="P633">
        <f>IF(H633=0,0,H633)</f>
        <v>0</v>
      </c>
      <c r="Q633" t="str">
        <f>IF(I633="Biaya Bahan Baku",H633,IF(I633="Biaya Operasional",H633,IF(I633="Biaya Insentif Fasilitas",H633,"")))</f>
        <v/>
      </c>
      <c r="R633" t="str">
        <f>IF(I633="Dana Bantuan Pemerintah",G633,"")</f>
        <v/>
      </c>
      <c r="S633" t="str">
        <f>IF(I633="Dana Bahan Baku","Bahan Baku",IF(I633="Biaya Bahan Baku","Bahan Baku",IF(I633="Dana Operasional","Operasional",IF(I633="Biaya Operasional","Operasional",""))))</f>
        <v/>
      </c>
      <c r="T633" t="str">
        <f>IF(I633="Dana Insentif Fasilitas","Insentif Fasilitas",IF(I633="Biaya Insentif Fasilitas","Insentif Fasilitas",""))</f>
        <v/>
      </c>
      <c r="U633" t="str">
        <f>IF(S633="",T633,S633)</f>
        <v/>
      </c>
      <c r="V633" t="str">
        <f>IF(I633="Biaya Bahan Baku","Belanja",IF(I633="Biaya Operasional","Belanja",IF(I633="Biaya Insentif Fasilitas","Belanja","")))</f>
        <v/>
      </c>
      <c r="W633">
        <f>ROW()</f>
        <v>633</v>
      </c>
    </row>
    <row r="634">
      <c r="A634">
        <f>ROW()</f>
        <v>634</v>
      </c>
      <c r="K634">
        <f>IF(I634="",0,I634)</f>
        <v>0</v>
      </c>
      <c r="L634">
        <f>IF(H634=0,0,H634)</f>
        <v>0</v>
      </c>
      <c r="M634">
        <f>IF(G634=0,0,G634)</f>
        <v>0</v>
      </c>
      <c r="N634" t="str">
        <f>IF(J634="","",J634)</f>
        <v/>
      </c>
      <c r="O634">
        <f>IF(G634=0,0,G634)</f>
        <v>0</v>
      </c>
      <c r="P634">
        <f>IF(H634=0,0,H634)</f>
        <v>0</v>
      </c>
      <c r="Q634" t="str">
        <f>IF(I634="Biaya Bahan Baku",H634,IF(I634="Biaya Operasional",H634,IF(I634="Biaya Insentif Fasilitas",H634,"")))</f>
        <v/>
      </c>
      <c r="R634" t="str">
        <f>IF(I634="Dana Bantuan Pemerintah",G634,"")</f>
        <v/>
      </c>
      <c r="S634" t="str">
        <f>IF(I634="Dana Bahan Baku","Bahan Baku",IF(I634="Biaya Bahan Baku","Bahan Baku",IF(I634="Dana Operasional","Operasional",IF(I634="Biaya Operasional","Operasional",""))))</f>
        <v/>
      </c>
      <c r="T634" t="str">
        <f>IF(I634="Dana Insentif Fasilitas","Insentif Fasilitas",IF(I634="Biaya Insentif Fasilitas","Insentif Fasilitas",""))</f>
        <v/>
      </c>
      <c r="U634" t="str">
        <f>IF(S634="",T634,S634)</f>
        <v/>
      </c>
      <c r="V634" t="str">
        <f>IF(I634="Biaya Bahan Baku","Belanja",IF(I634="Biaya Operasional","Belanja",IF(I634="Biaya Insentif Fasilitas","Belanja","")))</f>
        <v/>
      </c>
      <c r="W634">
        <f>ROW()</f>
        <v>634</v>
      </c>
    </row>
    <row r="635">
      <c r="A635">
        <f>ROW()</f>
        <v>635</v>
      </c>
      <c r="K635">
        <f>IF(I635="",0,I635)</f>
        <v>0</v>
      </c>
      <c r="L635">
        <f>IF(H635=0,0,H635)</f>
        <v>0</v>
      </c>
      <c r="M635">
        <f>IF(G635=0,0,G635)</f>
        <v>0</v>
      </c>
      <c r="N635" t="str">
        <f>IF(J635="","",J635)</f>
        <v/>
      </c>
      <c r="O635">
        <f>IF(G635=0,0,G635)</f>
        <v>0</v>
      </c>
      <c r="P635">
        <f>IF(H635=0,0,H635)</f>
        <v>0</v>
      </c>
      <c r="Q635" t="str">
        <f>IF(I635="Biaya Bahan Baku",H635,IF(I635="Biaya Operasional",H635,IF(I635="Biaya Insentif Fasilitas",H635,"")))</f>
        <v/>
      </c>
      <c r="R635" t="str">
        <f>IF(I635="Dana Bantuan Pemerintah",G635,"")</f>
        <v/>
      </c>
      <c r="S635" t="str">
        <f>IF(I635="Dana Bahan Baku","Bahan Baku",IF(I635="Biaya Bahan Baku","Bahan Baku",IF(I635="Dana Operasional","Operasional",IF(I635="Biaya Operasional","Operasional",""))))</f>
        <v/>
      </c>
      <c r="T635" t="str">
        <f>IF(I635="Dana Insentif Fasilitas","Insentif Fasilitas",IF(I635="Biaya Insentif Fasilitas","Insentif Fasilitas",""))</f>
        <v/>
      </c>
      <c r="U635" t="str">
        <f>IF(S635="",T635,S635)</f>
        <v/>
      </c>
      <c r="V635" t="str">
        <f>IF(I635="Biaya Bahan Baku","Belanja",IF(I635="Biaya Operasional","Belanja",IF(I635="Biaya Insentif Fasilitas","Belanja","")))</f>
        <v/>
      </c>
      <c r="W635">
        <f>ROW()</f>
        <v>635</v>
      </c>
    </row>
    <row r="636">
      <c r="A636">
        <f>ROW()</f>
        <v>636</v>
      </c>
      <c r="K636">
        <f>IF(I636="",0,I636)</f>
        <v>0</v>
      </c>
      <c r="L636">
        <f>IF(H636=0,0,H636)</f>
        <v>0</v>
      </c>
      <c r="M636">
        <f>IF(G636=0,0,G636)</f>
        <v>0</v>
      </c>
      <c r="N636" t="str">
        <f>IF(J636="","",J636)</f>
        <v/>
      </c>
      <c r="O636">
        <f>IF(G636=0,0,G636)</f>
        <v>0</v>
      </c>
      <c r="P636">
        <f>IF(H636=0,0,H636)</f>
        <v>0</v>
      </c>
      <c r="Q636" t="str">
        <f>IF(I636="Biaya Bahan Baku",H636,IF(I636="Biaya Operasional",H636,IF(I636="Biaya Insentif Fasilitas",H636,"")))</f>
        <v/>
      </c>
      <c r="R636" t="str">
        <f>IF(I636="Dana Bantuan Pemerintah",G636,"")</f>
        <v/>
      </c>
      <c r="S636" t="str">
        <f>IF(I636="Dana Bahan Baku","Bahan Baku",IF(I636="Biaya Bahan Baku","Bahan Baku",IF(I636="Dana Operasional","Operasional",IF(I636="Biaya Operasional","Operasional",""))))</f>
        <v/>
      </c>
      <c r="T636" t="str">
        <f>IF(I636="Dana Insentif Fasilitas","Insentif Fasilitas",IF(I636="Biaya Insentif Fasilitas","Insentif Fasilitas",""))</f>
        <v/>
      </c>
      <c r="U636" t="str">
        <f>IF(S636="",T636,S636)</f>
        <v/>
      </c>
      <c r="V636" t="str">
        <f>IF(I636="Biaya Bahan Baku","Belanja",IF(I636="Biaya Operasional","Belanja",IF(I636="Biaya Insentif Fasilitas","Belanja","")))</f>
        <v/>
      </c>
      <c r="W636">
        <f>ROW()</f>
        <v>636</v>
      </c>
    </row>
    <row r="637">
      <c r="A637">
        <f>ROW()</f>
        <v>637</v>
      </c>
      <c r="K637">
        <f>IF(I637="",0,I637)</f>
        <v>0</v>
      </c>
      <c r="L637">
        <f>IF(H637=0,0,H637)</f>
        <v>0</v>
      </c>
      <c r="M637">
        <f>IF(G637=0,0,G637)</f>
        <v>0</v>
      </c>
      <c r="N637" t="str">
        <f>IF(J637="","",J637)</f>
        <v/>
      </c>
      <c r="O637">
        <f>IF(G637=0,0,G637)</f>
        <v>0</v>
      </c>
      <c r="P637">
        <f>IF(H637=0,0,H637)</f>
        <v>0</v>
      </c>
      <c r="Q637" t="str">
        <f>IF(I637="Biaya Bahan Baku",H637,IF(I637="Biaya Operasional",H637,IF(I637="Biaya Insentif Fasilitas",H637,"")))</f>
        <v/>
      </c>
      <c r="R637" t="str">
        <f>IF(I637="Dana Bantuan Pemerintah",G637,"")</f>
        <v/>
      </c>
      <c r="S637" t="str">
        <f>IF(I637="Dana Bahan Baku","Bahan Baku",IF(I637="Biaya Bahan Baku","Bahan Baku",IF(I637="Dana Operasional","Operasional",IF(I637="Biaya Operasional","Operasional",""))))</f>
        <v/>
      </c>
      <c r="T637" t="str">
        <f>IF(I637="Dana Insentif Fasilitas","Insentif Fasilitas",IF(I637="Biaya Insentif Fasilitas","Insentif Fasilitas",""))</f>
        <v/>
      </c>
      <c r="U637" t="str">
        <f>IF(S637="",T637,S637)</f>
        <v/>
      </c>
      <c r="V637" t="str">
        <f>IF(I637="Biaya Bahan Baku","Belanja",IF(I637="Biaya Operasional","Belanja",IF(I637="Biaya Insentif Fasilitas","Belanja","")))</f>
        <v/>
      </c>
      <c r="W637">
        <f>ROW()</f>
        <v>637</v>
      </c>
    </row>
    <row r="638">
      <c r="A638">
        <f>ROW()</f>
        <v>638</v>
      </c>
      <c r="K638">
        <f>IF(I638="",0,I638)</f>
        <v>0</v>
      </c>
      <c r="L638">
        <f>IF(H638=0,0,H638)</f>
        <v>0</v>
      </c>
      <c r="M638">
        <f>IF(G638=0,0,G638)</f>
        <v>0</v>
      </c>
      <c r="N638" t="str">
        <f>IF(J638="","",J638)</f>
        <v/>
      </c>
      <c r="O638">
        <f>IF(G638=0,0,G638)</f>
        <v>0</v>
      </c>
      <c r="P638">
        <f>IF(H638=0,0,H638)</f>
        <v>0</v>
      </c>
      <c r="Q638" t="str">
        <f>IF(I638="Biaya Bahan Baku",H638,IF(I638="Biaya Operasional",H638,IF(I638="Biaya Insentif Fasilitas",H638,"")))</f>
        <v/>
      </c>
      <c r="R638" t="str">
        <f>IF(I638="Dana Bantuan Pemerintah",G638,"")</f>
        <v/>
      </c>
      <c r="S638" t="str">
        <f>IF(I638="Dana Bahan Baku","Bahan Baku",IF(I638="Biaya Bahan Baku","Bahan Baku",IF(I638="Dana Operasional","Operasional",IF(I638="Biaya Operasional","Operasional",""))))</f>
        <v/>
      </c>
      <c r="T638" t="str">
        <f>IF(I638="Dana Insentif Fasilitas","Insentif Fasilitas",IF(I638="Biaya Insentif Fasilitas","Insentif Fasilitas",""))</f>
        <v/>
      </c>
      <c r="U638" t="str">
        <f>IF(S638="",T638,S638)</f>
        <v/>
      </c>
      <c r="V638" t="str">
        <f>IF(I638="Biaya Bahan Baku","Belanja",IF(I638="Biaya Operasional","Belanja",IF(I638="Biaya Insentif Fasilitas","Belanja","")))</f>
        <v/>
      </c>
      <c r="W638">
        <f>ROW()</f>
        <v>638</v>
      </c>
    </row>
    <row r="639">
      <c r="A639">
        <f>ROW()</f>
        <v>639</v>
      </c>
      <c r="K639">
        <f>IF(I639="",0,I639)</f>
        <v>0</v>
      </c>
      <c r="L639">
        <f>IF(H639=0,0,H639)</f>
        <v>0</v>
      </c>
      <c r="M639">
        <f>IF(G639=0,0,G639)</f>
        <v>0</v>
      </c>
      <c r="N639" t="str">
        <f>IF(J639="","",J639)</f>
        <v/>
      </c>
      <c r="O639">
        <f>IF(G639=0,0,G639)</f>
        <v>0</v>
      </c>
      <c r="P639">
        <f>IF(H639=0,0,H639)</f>
        <v>0</v>
      </c>
      <c r="Q639" t="str">
        <f>IF(I639="Biaya Bahan Baku",H639,IF(I639="Biaya Operasional",H639,IF(I639="Biaya Insentif Fasilitas",H639,"")))</f>
        <v/>
      </c>
      <c r="R639" t="str">
        <f>IF(I639="Dana Bantuan Pemerintah",G639,"")</f>
        <v/>
      </c>
      <c r="S639" t="str">
        <f>IF(I639="Dana Bahan Baku","Bahan Baku",IF(I639="Biaya Bahan Baku","Bahan Baku",IF(I639="Dana Operasional","Operasional",IF(I639="Biaya Operasional","Operasional",""))))</f>
        <v/>
      </c>
      <c r="T639" t="str">
        <f>IF(I639="Dana Insentif Fasilitas","Insentif Fasilitas",IF(I639="Biaya Insentif Fasilitas","Insentif Fasilitas",""))</f>
        <v/>
      </c>
      <c r="U639" t="str">
        <f>IF(S639="",T639,S639)</f>
        <v/>
      </c>
      <c r="V639" t="str">
        <f>IF(I639="Biaya Bahan Baku","Belanja",IF(I639="Biaya Operasional","Belanja",IF(I639="Biaya Insentif Fasilitas","Belanja","")))</f>
        <v/>
      </c>
      <c r="W639">
        <f>ROW()</f>
        <v>639</v>
      </c>
    </row>
    <row r="640">
      <c r="A640">
        <f>ROW()</f>
        <v>640</v>
      </c>
      <c r="K640">
        <f>IF(I640="",0,I640)</f>
        <v>0</v>
      </c>
      <c r="L640">
        <f>IF(H640=0,0,H640)</f>
        <v>0</v>
      </c>
      <c r="M640">
        <f>IF(G640=0,0,G640)</f>
        <v>0</v>
      </c>
      <c r="N640" t="str">
        <f>IF(J640="","",J640)</f>
        <v/>
      </c>
      <c r="O640">
        <f>IF(G640=0,0,G640)</f>
        <v>0</v>
      </c>
      <c r="P640">
        <f>IF(H640=0,0,H640)</f>
        <v>0</v>
      </c>
      <c r="Q640" t="str">
        <f>IF(I640="Biaya Bahan Baku",H640,IF(I640="Biaya Operasional",H640,IF(I640="Biaya Insentif Fasilitas",H640,"")))</f>
        <v/>
      </c>
      <c r="R640" t="str">
        <f>IF(I640="Dana Bantuan Pemerintah",G640,"")</f>
        <v/>
      </c>
      <c r="S640" t="str">
        <f>IF(I640="Dana Bahan Baku","Bahan Baku",IF(I640="Biaya Bahan Baku","Bahan Baku",IF(I640="Dana Operasional","Operasional",IF(I640="Biaya Operasional","Operasional",""))))</f>
        <v/>
      </c>
      <c r="T640" t="str">
        <f>IF(I640="Dana Insentif Fasilitas","Insentif Fasilitas",IF(I640="Biaya Insentif Fasilitas","Insentif Fasilitas",""))</f>
        <v/>
      </c>
      <c r="U640" t="str">
        <f>IF(S640="",T640,S640)</f>
        <v/>
      </c>
      <c r="V640" t="str">
        <f>IF(I640="Biaya Bahan Baku","Belanja",IF(I640="Biaya Operasional","Belanja",IF(I640="Biaya Insentif Fasilitas","Belanja","")))</f>
        <v/>
      </c>
      <c r="W640">
        <f>ROW()</f>
        <v>640</v>
      </c>
    </row>
    <row r="641">
      <c r="A641">
        <f>ROW()</f>
        <v>641</v>
      </c>
      <c r="K641">
        <f>IF(I641="",0,I641)</f>
        <v>0</v>
      </c>
      <c r="L641">
        <f>IF(H641=0,0,H641)</f>
        <v>0</v>
      </c>
      <c r="M641">
        <f>IF(G641=0,0,G641)</f>
        <v>0</v>
      </c>
      <c r="N641" t="str">
        <f>IF(J641="","",J641)</f>
        <v/>
      </c>
      <c r="O641">
        <f>IF(G641=0,0,G641)</f>
        <v>0</v>
      </c>
      <c r="P641">
        <f>IF(H641=0,0,H641)</f>
        <v>0</v>
      </c>
      <c r="Q641" t="str">
        <f>IF(I641="Biaya Bahan Baku",H641,IF(I641="Biaya Operasional",H641,IF(I641="Biaya Insentif Fasilitas",H641,"")))</f>
        <v/>
      </c>
      <c r="R641" t="str">
        <f>IF(I641="Dana Bantuan Pemerintah",G641,"")</f>
        <v/>
      </c>
      <c r="S641" t="str">
        <f>IF(I641="Dana Bahan Baku","Bahan Baku",IF(I641="Biaya Bahan Baku","Bahan Baku",IF(I641="Dana Operasional","Operasional",IF(I641="Biaya Operasional","Operasional",""))))</f>
        <v/>
      </c>
      <c r="T641" t="str">
        <f>IF(I641="Dana Insentif Fasilitas","Insentif Fasilitas",IF(I641="Biaya Insentif Fasilitas","Insentif Fasilitas",""))</f>
        <v/>
      </c>
      <c r="U641" t="str">
        <f>IF(S641="",T641,S641)</f>
        <v/>
      </c>
      <c r="V641" t="str">
        <f>IF(I641="Biaya Bahan Baku","Belanja",IF(I641="Biaya Operasional","Belanja",IF(I641="Biaya Insentif Fasilitas","Belanja","")))</f>
        <v/>
      </c>
      <c r="W641">
        <f>ROW()</f>
        <v>641</v>
      </c>
    </row>
    <row r="642">
      <c r="A642">
        <f>ROW()</f>
        <v>642</v>
      </c>
      <c r="K642">
        <f>IF(I642="",0,I642)</f>
        <v>0</v>
      </c>
      <c r="L642">
        <f>IF(H642=0,0,H642)</f>
        <v>0</v>
      </c>
      <c r="M642">
        <f>IF(G642=0,0,G642)</f>
        <v>0</v>
      </c>
      <c r="N642" t="str">
        <f>IF(J642="","",J642)</f>
        <v/>
      </c>
      <c r="O642">
        <f>IF(G642=0,0,G642)</f>
        <v>0</v>
      </c>
      <c r="P642">
        <f>IF(H642=0,0,H642)</f>
        <v>0</v>
      </c>
      <c r="Q642" t="str">
        <f>IF(I642="Biaya Bahan Baku",H642,IF(I642="Biaya Operasional",H642,IF(I642="Biaya Insentif Fasilitas",H642,"")))</f>
        <v/>
      </c>
      <c r="R642" t="str">
        <f>IF(I642="Dana Bantuan Pemerintah",G642,"")</f>
        <v/>
      </c>
      <c r="S642" t="str">
        <f>IF(I642="Dana Bahan Baku","Bahan Baku",IF(I642="Biaya Bahan Baku","Bahan Baku",IF(I642="Dana Operasional","Operasional",IF(I642="Biaya Operasional","Operasional",""))))</f>
        <v/>
      </c>
      <c r="T642" t="str">
        <f>IF(I642="Dana Insentif Fasilitas","Insentif Fasilitas",IF(I642="Biaya Insentif Fasilitas","Insentif Fasilitas",""))</f>
        <v/>
      </c>
      <c r="U642" t="str">
        <f>IF(S642="",T642,S642)</f>
        <v/>
      </c>
      <c r="V642" t="str">
        <f>IF(I642="Biaya Bahan Baku","Belanja",IF(I642="Biaya Operasional","Belanja",IF(I642="Biaya Insentif Fasilitas","Belanja","")))</f>
        <v/>
      </c>
      <c r="W642">
        <f>ROW()</f>
        <v>642</v>
      </c>
    </row>
    <row r="643">
      <c r="A643">
        <f>ROW()</f>
        <v>643</v>
      </c>
      <c r="K643">
        <f>IF(I643="",0,I643)</f>
        <v>0</v>
      </c>
      <c r="L643">
        <f>IF(H643=0,0,H643)</f>
        <v>0</v>
      </c>
      <c r="M643">
        <f>IF(G643=0,0,G643)</f>
        <v>0</v>
      </c>
      <c r="N643" t="str">
        <f>IF(J643="","",J643)</f>
        <v/>
      </c>
      <c r="O643">
        <f>IF(G643=0,0,G643)</f>
        <v>0</v>
      </c>
      <c r="P643">
        <f>IF(H643=0,0,H643)</f>
        <v>0</v>
      </c>
      <c r="Q643" t="str">
        <f>IF(I643="Biaya Bahan Baku",H643,IF(I643="Biaya Operasional",H643,IF(I643="Biaya Insentif Fasilitas",H643,"")))</f>
        <v/>
      </c>
      <c r="R643" t="str">
        <f>IF(I643="Dana Bantuan Pemerintah",G643,"")</f>
        <v/>
      </c>
      <c r="S643" t="str">
        <f>IF(I643="Dana Bahan Baku","Bahan Baku",IF(I643="Biaya Bahan Baku","Bahan Baku",IF(I643="Dana Operasional","Operasional",IF(I643="Biaya Operasional","Operasional",""))))</f>
        <v/>
      </c>
      <c r="T643" t="str">
        <f>IF(I643="Dana Insentif Fasilitas","Insentif Fasilitas",IF(I643="Biaya Insentif Fasilitas","Insentif Fasilitas",""))</f>
        <v/>
      </c>
      <c r="U643" t="str">
        <f>IF(S643="",T643,S643)</f>
        <v/>
      </c>
      <c r="V643" t="str">
        <f>IF(I643="Biaya Bahan Baku","Belanja",IF(I643="Biaya Operasional","Belanja",IF(I643="Biaya Insentif Fasilitas","Belanja","")))</f>
        <v/>
      </c>
      <c r="W643">
        <f>ROW()</f>
        <v>643</v>
      </c>
    </row>
    <row r="644">
      <c r="A644">
        <f>ROW()</f>
        <v>644</v>
      </c>
      <c r="K644">
        <f>IF(I644="",0,I644)</f>
        <v>0</v>
      </c>
      <c r="L644">
        <f>IF(H644=0,0,H644)</f>
        <v>0</v>
      </c>
      <c r="M644">
        <f>IF(G644=0,0,G644)</f>
        <v>0</v>
      </c>
      <c r="N644" t="str">
        <f>IF(J644="","",J644)</f>
        <v/>
      </c>
      <c r="O644">
        <f>IF(G644=0,0,G644)</f>
        <v>0</v>
      </c>
      <c r="P644">
        <f>IF(H644=0,0,H644)</f>
        <v>0</v>
      </c>
      <c r="Q644" t="str">
        <f>IF(I644="Biaya Bahan Baku",H644,IF(I644="Biaya Operasional",H644,IF(I644="Biaya Insentif Fasilitas",H644,"")))</f>
        <v/>
      </c>
      <c r="R644" t="str">
        <f>IF(I644="Dana Bantuan Pemerintah",G644,"")</f>
        <v/>
      </c>
      <c r="S644" t="str">
        <f>IF(I644="Dana Bahan Baku","Bahan Baku",IF(I644="Biaya Bahan Baku","Bahan Baku",IF(I644="Dana Operasional","Operasional",IF(I644="Biaya Operasional","Operasional",""))))</f>
        <v/>
      </c>
      <c r="T644" t="str">
        <f>IF(I644="Dana Insentif Fasilitas","Insentif Fasilitas",IF(I644="Biaya Insentif Fasilitas","Insentif Fasilitas",""))</f>
        <v/>
      </c>
      <c r="U644" t="str">
        <f>IF(S644="",T644,S644)</f>
        <v/>
      </c>
      <c r="V644" t="str">
        <f>IF(I644="Biaya Bahan Baku","Belanja",IF(I644="Biaya Operasional","Belanja",IF(I644="Biaya Insentif Fasilitas","Belanja","")))</f>
        <v/>
      </c>
      <c r="W644">
        <f>ROW()</f>
        <v>644</v>
      </c>
    </row>
    <row r="645">
      <c r="A645">
        <f>ROW()</f>
        <v>645</v>
      </c>
      <c r="K645">
        <f>IF(I645="",0,I645)</f>
        <v>0</v>
      </c>
      <c r="L645">
        <f>IF(H645=0,0,H645)</f>
        <v>0</v>
      </c>
      <c r="M645">
        <f>IF(G645=0,0,G645)</f>
        <v>0</v>
      </c>
      <c r="N645" t="str">
        <f>IF(J645="","",J645)</f>
        <v/>
      </c>
      <c r="O645">
        <f>IF(G645=0,0,G645)</f>
        <v>0</v>
      </c>
      <c r="P645">
        <f>IF(H645=0,0,H645)</f>
        <v>0</v>
      </c>
      <c r="Q645" t="str">
        <f>IF(I645="Biaya Bahan Baku",H645,IF(I645="Biaya Operasional",H645,IF(I645="Biaya Insentif Fasilitas",H645,"")))</f>
        <v/>
      </c>
      <c r="R645" t="str">
        <f>IF(I645="Dana Bantuan Pemerintah",G645,"")</f>
        <v/>
      </c>
      <c r="S645" t="str">
        <f>IF(I645="Dana Bahan Baku","Bahan Baku",IF(I645="Biaya Bahan Baku","Bahan Baku",IF(I645="Dana Operasional","Operasional",IF(I645="Biaya Operasional","Operasional",""))))</f>
        <v/>
      </c>
      <c r="T645" t="str">
        <f>IF(I645="Dana Insentif Fasilitas","Insentif Fasilitas",IF(I645="Biaya Insentif Fasilitas","Insentif Fasilitas",""))</f>
        <v/>
      </c>
      <c r="U645" t="str">
        <f>IF(S645="",T645,S645)</f>
        <v/>
      </c>
      <c r="V645" t="str">
        <f>IF(I645="Biaya Bahan Baku","Belanja",IF(I645="Biaya Operasional","Belanja",IF(I645="Biaya Insentif Fasilitas","Belanja","")))</f>
        <v/>
      </c>
      <c r="W645">
        <f>ROW()</f>
        <v>645</v>
      </c>
    </row>
    <row r="646">
      <c r="A646">
        <f>ROW()</f>
        <v>646</v>
      </c>
      <c r="K646">
        <f>IF(I646="",0,I646)</f>
        <v>0</v>
      </c>
      <c r="L646">
        <f>IF(H646=0,0,H646)</f>
        <v>0</v>
      </c>
      <c r="M646">
        <f>IF(G646=0,0,G646)</f>
        <v>0</v>
      </c>
      <c r="N646" t="str">
        <f>IF(J646="","",J646)</f>
        <v/>
      </c>
      <c r="O646">
        <f>IF(G646=0,0,G646)</f>
        <v>0</v>
      </c>
      <c r="P646">
        <f>IF(H646=0,0,H646)</f>
        <v>0</v>
      </c>
      <c r="Q646" t="str">
        <f>IF(I646="Biaya Bahan Baku",H646,IF(I646="Biaya Operasional",H646,IF(I646="Biaya Insentif Fasilitas",H646,"")))</f>
        <v/>
      </c>
      <c r="R646" t="str">
        <f>IF(I646="Dana Bantuan Pemerintah",G646,"")</f>
        <v/>
      </c>
      <c r="S646" t="str">
        <f>IF(I646="Dana Bahan Baku","Bahan Baku",IF(I646="Biaya Bahan Baku","Bahan Baku",IF(I646="Dana Operasional","Operasional",IF(I646="Biaya Operasional","Operasional",""))))</f>
        <v/>
      </c>
      <c r="T646" t="str">
        <f>IF(I646="Dana Insentif Fasilitas","Insentif Fasilitas",IF(I646="Biaya Insentif Fasilitas","Insentif Fasilitas",""))</f>
        <v/>
      </c>
      <c r="U646" t="str">
        <f>IF(S646="",T646,S646)</f>
        <v/>
      </c>
      <c r="V646" t="str">
        <f>IF(I646="Biaya Bahan Baku","Belanja",IF(I646="Biaya Operasional","Belanja",IF(I646="Biaya Insentif Fasilitas","Belanja","")))</f>
        <v/>
      </c>
      <c r="W646">
        <f>ROW()</f>
        <v>646</v>
      </c>
    </row>
    <row r="647">
      <c r="A647">
        <f>ROW()</f>
        <v>647</v>
      </c>
      <c r="K647">
        <f>IF(I647="",0,I647)</f>
        <v>0</v>
      </c>
      <c r="L647">
        <f>IF(H647=0,0,H647)</f>
        <v>0</v>
      </c>
      <c r="M647">
        <f>IF(G647=0,0,G647)</f>
        <v>0</v>
      </c>
      <c r="N647" t="str">
        <f>IF(J647="","",J647)</f>
        <v/>
      </c>
      <c r="O647">
        <f>IF(G647=0,0,G647)</f>
        <v>0</v>
      </c>
      <c r="P647">
        <f>IF(H647=0,0,H647)</f>
        <v>0</v>
      </c>
      <c r="Q647" t="str">
        <f>IF(I647="Biaya Bahan Baku",H647,IF(I647="Biaya Operasional",H647,IF(I647="Biaya Insentif Fasilitas",H647,"")))</f>
        <v/>
      </c>
      <c r="R647" t="str">
        <f>IF(I647="Dana Bantuan Pemerintah",G647,"")</f>
        <v/>
      </c>
      <c r="S647" t="str">
        <f>IF(I647="Dana Bahan Baku","Bahan Baku",IF(I647="Biaya Bahan Baku","Bahan Baku",IF(I647="Dana Operasional","Operasional",IF(I647="Biaya Operasional","Operasional",""))))</f>
        <v/>
      </c>
      <c r="T647" t="str">
        <f>IF(I647="Dana Insentif Fasilitas","Insentif Fasilitas",IF(I647="Biaya Insentif Fasilitas","Insentif Fasilitas",""))</f>
        <v/>
      </c>
      <c r="U647" t="str">
        <f>IF(S647="",T647,S647)</f>
        <v/>
      </c>
      <c r="V647" t="str">
        <f>IF(I647="Biaya Bahan Baku","Belanja",IF(I647="Biaya Operasional","Belanja",IF(I647="Biaya Insentif Fasilitas","Belanja","")))</f>
        <v/>
      </c>
      <c r="W647">
        <f>ROW()</f>
        <v>647</v>
      </c>
    </row>
    <row r="648">
      <c r="A648">
        <f>ROW()</f>
        <v>648</v>
      </c>
      <c r="K648">
        <f>IF(I648="",0,I648)</f>
        <v>0</v>
      </c>
      <c r="L648">
        <f>IF(H648=0,0,H648)</f>
        <v>0</v>
      </c>
      <c r="M648">
        <f>IF(G648=0,0,G648)</f>
        <v>0</v>
      </c>
      <c r="N648" t="str">
        <f>IF(J648="","",J648)</f>
        <v/>
      </c>
      <c r="O648">
        <f>IF(G648=0,0,G648)</f>
        <v>0</v>
      </c>
      <c r="P648">
        <f>IF(H648=0,0,H648)</f>
        <v>0</v>
      </c>
      <c r="Q648" t="str">
        <f>IF(I648="Biaya Bahan Baku",H648,IF(I648="Biaya Operasional",H648,IF(I648="Biaya Insentif Fasilitas",H648,"")))</f>
        <v/>
      </c>
      <c r="R648" t="str">
        <f>IF(I648="Dana Bantuan Pemerintah",G648,"")</f>
        <v/>
      </c>
      <c r="S648" t="str">
        <f>IF(I648="Dana Bahan Baku","Bahan Baku",IF(I648="Biaya Bahan Baku","Bahan Baku",IF(I648="Dana Operasional","Operasional",IF(I648="Biaya Operasional","Operasional",""))))</f>
        <v/>
      </c>
      <c r="T648" t="str">
        <f>IF(I648="Dana Insentif Fasilitas","Insentif Fasilitas",IF(I648="Biaya Insentif Fasilitas","Insentif Fasilitas",""))</f>
        <v/>
      </c>
      <c r="U648" t="str">
        <f>IF(S648="",T648,S648)</f>
        <v/>
      </c>
      <c r="V648" t="str">
        <f>IF(I648="Biaya Bahan Baku","Belanja",IF(I648="Biaya Operasional","Belanja",IF(I648="Biaya Insentif Fasilitas","Belanja","")))</f>
        <v/>
      </c>
      <c r="W648">
        <f>ROW()</f>
        <v>648</v>
      </c>
    </row>
    <row r="649">
      <c r="A649">
        <f>ROW()</f>
        <v>649</v>
      </c>
      <c r="K649">
        <f>IF(I649="",0,I649)</f>
        <v>0</v>
      </c>
      <c r="L649">
        <f>IF(H649=0,0,H649)</f>
        <v>0</v>
      </c>
      <c r="M649">
        <f>IF(G649=0,0,G649)</f>
        <v>0</v>
      </c>
      <c r="N649" t="str">
        <f>IF(J649="","",J649)</f>
        <v/>
      </c>
      <c r="O649">
        <f>IF(G649=0,0,G649)</f>
        <v>0</v>
      </c>
      <c r="P649">
        <f>IF(H649=0,0,H649)</f>
        <v>0</v>
      </c>
      <c r="Q649" t="str">
        <f>IF(I649="Biaya Bahan Baku",H649,IF(I649="Biaya Operasional",H649,IF(I649="Biaya Insentif Fasilitas",H649,"")))</f>
        <v/>
      </c>
      <c r="R649" t="str">
        <f>IF(I649="Dana Bantuan Pemerintah",G649,"")</f>
        <v/>
      </c>
      <c r="S649" t="str">
        <f>IF(I649="Dana Bahan Baku","Bahan Baku",IF(I649="Biaya Bahan Baku","Bahan Baku",IF(I649="Dana Operasional","Operasional",IF(I649="Biaya Operasional","Operasional",""))))</f>
        <v/>
      </c>
      <c r="T649" t="str">
        <f>IF(I649="Dana Insentif Fasilitas","Insentif Fasilitas",IF(I649="Biaya Insentif Fasilitas","Insentif Fasilitas",""))</f>
        <v/>
      </c>
      <c r="U649" t="str">
        <f>IF(S649="",T649,S649)</f>
        <v/>
      </c>
      <c r="V649" t="str">
        <f>IF(I649="Biaya Bahan Baku","Belanja",IF(I649="Biaya Operasional","Belanja",IF(I649="Biaya Insentif Fasilitas","Belanja","")))</f>
        <v/>
      </c>
      <c r="W649">
        <f>ROW()</f>
        <v>649</v>
      </c>
    </row>
    <row r="650">
      <c r="A650">
        <f>ROW()</f>
        <v>650</v>
      </c>
      <c r="K650">
        <f>IF(I650="",0,I650)</f>
        <v>0</v>
      </c>
      <c r="L650">
        <f>IF(H650=0,0,H650)</f>
        <v>0</v>
      </c>
      <c r="M650">
        <f>IF(G650=0,0,G650)</f>
        <v>0</v>
      </c>
      <c r="N650" t="str">
        <f>IF(J650="","",J650)</f>
        <v/>
      </c>
      <c r="O650">
        <f>IF(G650=0,0,G650)</f>
        <v>0</v>
      </c>
      <c r="P650">
        <f>IF(H650=0,0,H650)</f>
        <v>0</v>
      </c>
      <c r="Q650" t="str">
        <f>IF(I650="Biaya Bahan Baku",H650,IF(I650="Biaya Operasional",H650,IF(I650="Biaya Insentif Fasilitas",H650,"")))</f>
        <v/>
      </c>
      <c r="R650" t="str">
        <f>IF(I650="Dana Bantuan Pemerintah",G650,"")</f>
        <v/>
      </c>
      <c r="S650" t="str">
        <f>IF(I650="Dana Bahan Baku","Bahan Baku",IF(I650="Biaya Bahan Baku","Bahan Baku",IF(I650="Dana Operasional","Operasional",IF(I650="Biaya Operasional","Operasional",""))))</f>
        <v/>
      </c>
      <c r="T650" t="str">
        <f>IF(I650="Dana Insentif Fasilitas","Insentif Fasilitas",IF(I650="Biaya Insentif Fasilitas","Insentif Fasilitas",""))</f>
        <v/>
      </c>
      <c r="U650" t="str">
        <f>IF(S650="",T650,S650)</f>
        <v/>
      </c>
      <c r="V650" t="str">
        <f>IF(I650="Biaya Bahan Baku","Belanja",IF(I650="Biaya Operasional","Belanja",IF(I650="Biaya Insentif Fasilitas","Belanja","")))</f>
        <v/>
      </c>
      <c r="W650">
        <f>ROW()</f>
        <v>650</v>
      </c>
    </row>
    <row r="651">
      <c r="A651">
        <f>ROW()</f>
        <v>651</v>
      </c>
      <c r="K651">
        <f>IF(I651="",0,I651)</f>
        <v>0</v>
      </c>
      <c r="L651">
        <f>IF(H651=0,0,H651)</f>
        <v>0</v>
      </c>
      <c r="M651">
        <f>IF(G651=0,0,G651)</f>
        <v>0</v>
      </c>
      <c r="N651" t="str">
        <f>IF(J651="","",J651)</f>
        <v/>
      </c>
      <c r="O651">
        <f>IF(G651=0,0,G651)</f>
        <v>0</v>
      </c>
      <c r="P651">
        <f>IF(H651=0,0,H651)</f>
        <v>0</v>
      </c>
      <c r="Q651" t="str">
        <f>IF(I651="Biaya Bahan Baku",H651,IF(I651="Biaya Operasional",H651,IF(I651="Biaya Insentif Fasilitas",H651,"")))</f>
        <v/>
      </c>
      <c r="R651" t="str">
        <f>IF(I651="Dana Bantuan Pemerintah",G651,"")</f>
        <v/>
      </c>
      <c r="S651" t="str">
        <f>IF(I651="Dana Bahan Baku","Bahan Baku",IF(I651="Biaya Bahan Baku","Bahan Baku",IF(I651="Dana Operasional","Operasional",IF(I651="Biaya Operasional","Operasional",""))))</f>
        <v/>
      </c>
      <c r="T651" t="str">
        <f>IF(I651="Dana Insentif Fasilitas","Insentif Fasilitas",IF(I651="Biaya Insentif Fasilitas","Insentif Fasilitas",""))</f>
        <v/>
      </c>
      <c r="U651" t="str">
        <f>IF(S651="",T651,S651)</f>
        <v/>
      </c>
      <c r="V651" t="str">
        <f>IF(I651="Biaya Bahan Baku","Belanja",IF(I651="Biaya Operasional","Belanja",IF(I651="Biaya Insentif Fasilitas","Belanja","")))</f>
        <v/>
      </c>
      <c r="W651">
        <f>ROW()</f>
        <v>651</v>
      </c>
    </row>
    <row r="652">
      <c r="A652">
        <f>ROW()</f>
        <v>652</v>
      </c>
      <c r="K652">
        <f>IF(I652="",0,I652)</f>
        <v>0</v>
      </c>
      <c r="L652">
        <f>IF(H652=0,0,H652)</f>
        <v>0</v>
      </c>
      <c r="M652">
        <f>IF(G652=0,0,G652)</f>
        <v>0</v>
      </c>
      <c r="N652" t="str">
        <f>IF(J652="","",J652)</f>
        <v/>
      </c>
      <c r="O652">
        <f>IF(G652=0,0,G652)</f>
        <v>0</v>
      </c>
      <c r="P652">
        <f>IF(H652=0,0,H652)</f>
        <v>0</v>
      </c>
      <c r="Q652" t="str">
        <f>IF(I652="Biaya Bahan Baku",H652,IF(I652="Biaya Operasional",H652,IF(I652="Biaya Insentif Fasilitas",H652,"")))</f>
        <v/>
      </c>
      <c r="R652" t="str">
        <f>IF(I652="Dana Bantuan Pemerintah",G652,"")</f>
        <v/>
      </c>
      <c r="S652" t="str">
        <f>IF(I652="Dana Bahan Baku","Bahan Baku",IF(I652="Biaya Bahan Baku","Bahan Baku",IF(I652="Dana Operasional","Operasional",IF(I652="Biaya Operasional","Operasional",""))))</f>
        <v/>
      </c>
      <c r="T652" t="str">
        <f>IF(I652="Dana Insentif Fasilitas","Insentif Fasilitas",IF(I652="Biaya Insentif Fasilitas","Insentif Fasilitas",""))</f>
        <v/>
      </c>
      <c r="U652" t="str">
        <f>IF(S652="",T652,S652)</f>
        <v/>
      </c>
      <c r="V652" t="str">
        <f>IF(I652="Biaya Bahan Baku","Belanja",IF(I652="Biaya Operasional","Belanja",IF(I652="Biaya Insentif Fasilitas","Belanja","")))</f>
        <v/>
      </c>
      <c r="W652">
        <f>ROW()</f>
        <v>652</v>
      </c>
    </row>
    <row r="653">
      <c r="A653">
        <f>ROW()</f>
        <v>653</v>
      </c>
      <c r="K653">
        <f>IF(I653="",0,I653)</f>
        <v>0</v>
      </c>
      <c r="L653">
        <f>IF(H653=0,0,H653)</f>
        <v>0</v>
      </c>
      <c r="M653">
        <f>IF(G653=0,0,G653)</f>
        <v>0</v>
      </c>
      <c r="N653" t="str">
        <f>IF(J653="","",J653)</f>
        <v/>
      </c>
      <c r="O653">
        <f>IF(G653=0,0,G653)</f>
        <v>0</v>
      </c>
      <c r="P653">
        <f>IF(H653=0,0,H653)</f>
        <v>0</v>
      </c>
      <c r="Q653" t="str">
        <f>IF(I653="Biaya Bahan Baku",H653,IF(I653="Biaya Operasional",H653,IF(I653="Biaya Insentif Fasilitas",H653,"")))</f>
        <v/>
      </c>
      <c r="R653" t="str">
        <f>IF(I653="Dana Bantuan Pemerintah",G653,"")</f>
        <v/>
      </c>
      <c r="S653" t="str">
        <f>IF(I653="Dana Bahan Baku","Bahan Baku",IF(I653="Biaya Bahan Baku","Bahan Baku",IF(I653="Dana Operasional","Operasional",IF(I653="Biaya Operasional","Operasional",""))))</f>
        <v/>
      </c>
      <c r="T653" t="str">
        <f>IF(I653="Dana Insentif Fasilitas","Insentif Fasilitas",IF(I653="Biaya Insentif Fasilitas","Insentif Fasilitas",""))</f>
        <v/>
      </c>
      <c r="U653" t="str">
        <f>IF(S653="",T653,S653)</f>
        <v/>
      </c>
      <c r="V653" t="str">
        <f>IF(I653="Biaya Bahan Baku","Belanja",IF(I653="Biaya Operasional","Belanja",IF(I653="Biaya Insentif Fasilitas","Belanja","")))</f>
        <v/>
      </c>
      <c r="W653">
        <f>ROW()</f>
        <v>653</v>
      </c>
    </row>
    <row r="654">
      <c r="A654">
        <f>ROW()</f>
        <v>654</v>
      </c>
      <c r="K654">
        <f>IF(I654="",0,I654)</f>
        <v>0</v>
      </c>
      <c r="L654">
        <f>IF(H654=0,0,H654)</f>
        <v>0</v>
      </c>
      <c r="M654">
        <f>IF(G654=0,0,G654)</f>
        <v>0</v>
      </c>
      <c r="N654" t="str">
        <f>IF(J654="","",J654)</f>
        <v/>
      </c>
      <c r="O654">
        <f>IF(G654=0,0,G654)</f>
        <v>0</v>
      </c>
      <c r="P654">
        <f>IF(H654=0,0,H654)</f>
        <v>0</v>
      </c>
      <c r="Q654" t="str">
        <f>IF(I654="Biaya Bahan Baku",H654,IF(I654="Biaya Operasional",H654,IF(I654="Biaya Insentif Fasilitas",H654,"")))</f>
        <v/>
      </c>
      <c r="R654" t="str">
        <f>IF(I654="Dana Bantuan Pemerintah",G654,"")</f>
        <v/>
      </c>
      <c r="S654" t="str">
        <f>IF(I654="Dana Bahan Baku","Bahan Baku",IF(I654="Biaya Bahan Baku","Bahan Baku",IF(I654="Dana Operasional","Operasional",IF(I654="Biaya Operasional","Operasional",""))))</f>
        <v/>
      </c>
      <c r="T654" t="str">
        <f>IF(I654="Dana Insentif Fasilitas","Insentif Fasilitas",IF(I654="Biaya Insentif Fasilitas","Insentif Fasilitas",""))</f>
        <v/>
      </c>
      <c r="U654" t="str">
        <f>IF(S654="",T654,S654)</f>
        <v/>
      </c>
      <c r="V654" t="str">
        <f>IF(I654="Biaya Bahan Baku","Belanja",IF(I654="Biaya Operasional","Belanja",IF(I654="Biaya Insentif Fasilitas","Belanja","")))</f>
        <v/>
      </c>
      <c r="W654">
        <f>ROW()</f>
        <v>654</v>
      </c>
    </row>
    <row r="655">
      <c r="A655">
        <f>ROW()</f>
        <v>655</v>
      </c>
      <c r="K655">
        <f>IF(I655="",0,I655)</f>
        <v>0</v>
      </c>
      <c r="L655">
        <f>IF(H655=0,0,H655)</f>
        <v>0</v>
      </c>
      <c r="M655">
        <f>IF(G655=0,0,G655)</f>
        <v>0</v>
      </c>
      <c r="N655" t="str">
        <f>IF(J655="","",J655)</f>
        <v/>
      </c>
      <c r="O655">
        <f>IF(G655=0,0,G655)</f>
        <v>0</v>
      </c>
      <c r="P655">
        <f>IF(H655=0,0,H655)</f>
        <v>0</v>
      </c>
      <c r="Q655" t="str">
        <f>IF(I655="Biaya Bahan Baku",H655,IF(I655="Biaya Operasional",H655,IF(I655="Biaya Insentif Fasilitas",H655,"")))</f>
        <v/>
      </c>
      <c r="R655" t="str">
        <f>IF(I655="Dana Bantuan Pemerintah",G655,"")</f>
        <v/>
      </c>
      <c r="S655" t="str">
        <f>IF(I655="Dana Bahan Baku","Bahan Baku",IF(I655="Biaya Bahan Baku","Bahan Baku",IF(I655="Dana Operasional","Operasional",IF(I655="Biaya Operasional","Operasional",""))))</f>
        <v/>
      </c>
      <c r="T655" t="str">
        <f>IF(I655="Dana Insentif Fasilitas","Insentif Fasilitas",IF(I655="Biaya Insentif Fasilitas","Insentif Fasilitas",""))</f>
        <v/>
      </c>
      <c r="U655" t="str">
        <f>IF(S655="",T655,S655)</f>
        <v/>
      </c>
      <c r="V655" t="str">
        <f>IF(I655="Biaya Bahan Baku","Belanja",IF(I655="Biaya Operasional","Belanja",IF(I655="Biaya Insentif Fasilitas","Belanja","")))</f>
        <v/>
      </c>
      <c r="W655">
        <f>ROW()</f>
        <v>655</v>
      </c>
    </row>
    <row r="656">
      <c r="A656">
        <f>ROW()</f>
        <v>656</v>
      </c>
      <c r="K656">
        <f>IF(I656="",0,I656)</f>
        <v>0</v>
      </c>
      <c r="L656">
        <f>IF(H656=0,0,H656)</f>
        <v>0</v>
      </c>
      <c r="M656">
        <f>IF(G656=0,0,G656)</f>
        <v>0</v>
      </c>
      <c r="N656" t="str">
        <f>IF(J656="","",J656)</f>
        <v/>
      </c>
      <c r="O656">
        <f>IF(G656=0,0,G656)</f>
        <v>0</v>
      </c>
      <c r="P656">
        <f>IF(H656=0,0,H656)</f>
        <v>0</v>
      </c>
      <c r="Q656" t="str">
        <f>IF(I656="Biaya Bahan Baku",H656,IF(I656="Biaya Operasional",H656,IF(I656="Biaya Insentif Fasilitas",H656,"")))</f>
        <v/>
      </c>
      <c r="R656" t="str">
        <f>IF(I656="Dana Bantuan Pemerintah",G656,"")</f>
        <v/>
      </c>
      <c r="S656" t="str">
        <f>IF(I656="Dana Bahan Baku","Bahan Baku",IF(I656="Biaya Bahan Baku","Bahan Baku",IF(I656="Dana Operasional","Operasional",IF(I656="Biaya Operasional","Operasional",""))))</f>
        <v/>
      </c>
      <c r="T656" t="str">
        <f>IF(I656="Dana Insentif Fasilitas","Insentif Fasilitas",IF(I656="Biaya Insentif Fasilitas","Insentif Fasilitas",""))</f>
        <v/>
      </c>
      <c r="U656" t="str">
        <f>IF(S656="",T656,S656)</f>
        <v/>
      </c>
      <c r="V656" t="str">
        <f>IF(I656="Biaya Bahan Baku","Belanja",IF(I656="Biaya Operasional","Belanja",IF(I656="Biaya Insentif Fasilitas","Belanja","")))</f>
        <v/>
      </c>
      <c r="W656">
        <f>ROW()</f>
        <v>656</v>
      </c>
    </row>
    <row r="657">
      <c r="A657">
        <f>ROW()</f>
        <v>657</v>
      </c>
      <c r="K657">
        <f>IF(I657="",0,I657)</f>
        <v>0</v>
      </c>
      <c r="L657">
        <f>IF(H657=0,0,H657)</f>
        <v>0</v>
      </c>
      <c r="M657">
        <f>IF(G657=0,0,G657)</f>
        <v>0</v>
      </c>
      <c r="N657" t="str">
        <f>IF(J657="","",J657)</f>
        <v/>
      </c>
      <c r="O657">
        <f>IF(G657=0,0,G657)</f>
        <v>0</v>
      </c>
      <c r="P657">
        <f>IF(H657=0,0,H657)</f>
        <v>0</v>
      </c>
      <c r="Q657" t="str">
        <f>IF(I657="Biaya Bahan Baku",H657,IF(I657="Biaya Operasional",H657,IF(I657="Biaya Insentif Fasilitas",H657,"")))</f>
        <v/>
      </c>
      <c r="R657" t="str">
        <f>IF(I657="Dana Bantuan Pemerintah",G657,"")</f>
        <v/>
      </c>
      <c r="S657" t="str">
        <f>IF(I657="Dana Bahan Baku","Bahan Baku",IF(I657="Biaya Bahan Baku","Bahan Baku",IF(I657="Dana Operasional","Operasional",IF(I657="Biaya Operasional","Operasional",""))))</f>
        <v/>
      </c>
      <c r="T657" t="str">
        <f>IF(I657="Dana Insentif Fasilitas","Insentif Fasilitas",IF(I657="Biaya Insentif Fasilitas","Insentif Fasilitas",""))</f>
        <v/>
      </c>
      <c r="U657" t="str">
        <f>IF(S657="",T657,S657)</f>
        <v/>
      </c>
      <c r="V657" t="str">
        <f>IF(I657="Biaya Bahan Baku","Belanja",IF(I657="Biaya Operasional","Belanja",IF(I657="Biaya Insentif Fasilitas","Belanja","")))</f>
        <v/>
      </c>
      <c r="W657">
        <f>ROW()</f>
        <v>657</v>
      </c>
    </row>
    <row r="658">
      <c r="A658">
        <f>ROW()</f>
        <v>658</v>
      </c>
      <c r="K658">
        <f>IF(I658="",0,I658)</f>
        <v>0</v>
      </c>
      <c r="L658">
        <f>IF(H658=0,0,H658)</f>
        <v>0</v>
      </c>
      <c r="M658">
        <f>IF(G658=0,0,G658)</f>
        <v>0</v>
      </c>
      <c r="N658" t="str">
        <f>IF(J658="","",J658)</f>
        <v/>
      </c>
      <c r="O658">
        <f>IF(G658=0,0,G658)</f>
        <v>0</v>
      </c>
      <c r="P658">
        <f>IF(H658=0,0,H658)</f>
        <v>0</v>
      </c>
      <c r="Q658" t="str">
        <f>IF(I658="Biaya Bahan Baku",H658,IF(I658="Biaya Operasional",H658,IF(I658="Biaya Insentif Fasilitas",H658,"")))</f>
        <v/>
      </c>
      <c r="R658" t="str">
        <f>IF(I658="Dana Bantuan Pemerintah",G658,"")</f>
        <v/>
      </c>
      <c r="S658" t="str">
        <f>IF(I658="Dana Bahan Baku","Bahan Baku",IF(I658="Biaya Bahan Baku","Bahan Baku",IF(I658="Dana Operasional","Operasional",IF(I658="Biaya Operasional","Operasional",""))))</f>
        <v/>
      </c>
      <c r="T658" t="str">
        <f>IF(I658="Dana Insentif Fasilitas","Insentif Fasilitas",IF(I658="Biaya Insentif Fasilitas","Insentif Fasilitas",""))</f>
        <v/>
      </c>
      <c r="U658" t="str">
        <f>IF(S658="",T658,S658)</f>
        <v/>
      </c>
      <c r="V658" t="str">
        <f>IF(I658="Biaya Bahan Baku","Belanja",IF(I658="Biaya Operasional","Belanja",IF(I658="Biaya Insentif Fasilitas","Belanja","")))</f>
        <v/>
      </c>
      <c r="W658">
        <f>ROW()</f>
        <v>658</v>
      </c>
    </row>
    <row r="659">
      <c r="A659">
        <f>ROW()</f>
        <v>659</v>
      </c>
      <c r="K659">
        <f>IF(I659="",0,I659)</f>
        <v>0</v>
      </c>
      <c r="L659">
        <f>IF(H659=0,0,H659)</f>
        <v>0</v>
      </c>
      <c r="M659">
        <f>IF(G659=0,0,G659)</f>
        <v>0</v>
      </c>
      <c r="N659" t="str">
        <f>IF(J659="","",J659)</f>
        <v/>
      </c>
      <c r="O659">
        <f>IF(G659=0,0,G659)</f>
        <v>0</v>
      </c>
      <c r="P659">
        <f>IF(H659=0,0,H659)</f>
        <v>0</v>
      </c>
      <c r="Q659" t="str">
        <f>IF(I659="Biaya Bahan Baku",H659,IF(I659="Biaya Operasional",H659,IF(I659="Biaya Insentif Fasilitas",H659,"")))</f>
        <v/>
      </c>
      <c r="R659" t="str">
        <f>IF(I659="Dana Bantuan Pemerintah",G659,"")</f>
        <v/>
      </c>
      <c r="S659" t="str">
        <f>IF(I659="Dana Bahan Baku","Bahan Baku",IF(I659="Biaya Bahan Baku","Bahan Baku",IF(I659="Dana Operasional","Operasional",IF(I659="Biaya Operasional","Operasional",""))))</f>
        <v/>
      </c>
      <c r="T659" t="str">
        <f>IF(I659="Dana Insentif Fasilitas","Insentif Fasilitas",IF(I659="Biaya Insentif Fasilitas","Insentif Fasilitas",""))</f>
        <v/>
      </c>
      <c r="U659" t="str">
        <f>IF(S659="",T659,S659)</f>
        <v/>
      </c>
      <c r="V659" t="str">
        <f>IF(I659="Biaya Bahan Baku","Belanja",IF(I659="Biaya Operasional","Belanja",IF(I659="Biaya Insentif Fasilitas","Belanja","")))</f>
        <v/>
      </c>
      <c r="W659">
        <f>ROW()</f>
        <v>659</v>
      </c>
    </row>
    <row r="660">
      <c r="A660">
        <f>ROW()</f>
        <v>660</v>
      </c>
      <c r="K660">
        <f>IF(I660="",0,I660)</f>
        <v>0</v>
      </c>
      <c r="L660">
        <f>IF(H660=0,0,H660)</f>
        <v>0</v>
      </c>
      <c r="M660">
        <f>IF(G660=0,0,G660)</f>
        <v>0</v>
      </c>
      <c r="N660" t="str">
        <f>IF(J660="","",J660)</f>
        <v/>
      </c>
      <c r="O660">
        <f>IF(G660=0,0,G660)</f>
        <v>0</v>
      </c>
      <c r="P660">
        <f>IF(H660=0,0,H660)</f>
        <v>0</v>
      </c>
      <c r="Q660" t="str">
        <f>IF(I660="Biaya Bahan Baku",H660,IF(I660="Biaya Operasional",H660,IF(I660="Biaya Insentif Fasilitas",H660,"")))</f>
        <v/>
      </c>
      <c r="R660" t="str">
        <f>IF(I660="Dana Bantuan Pemerintah",G660,"")</f>
        <v/>
      </c>
      <c r="S660" t="str">
        <f>IF(I660="Dana Bahan Baku","Bahan Baku",IF(I660="Biaya Bahan Baku","Bahan Baku",IF(I660="Dana Operasional","Operasional",IF(I660="Biaya Operasional","Operasional",""))))</f>
        <v/>
      </c>
      <c r="T660" t="str">
        <f>IF(I660="Dana Insentif Fasilitas","Insentif Fasilitas",IF(I660="Biaya Insentif Fasilitas","Insentif Fasilitas",""))</f>
        <v/>
      </c>
      <c r="U660" t="str">
        <f>IF(S660="",T660,S660)</f>
        <v/>
      </c>
      <c r="V660" t="str">
        <f>IF(I660="Biaya Bahan Baku","Belanja",IF(I660="Biaya Operasional","Belanja",IF(I660="Biaya Insentif Fasilitas","Belanja","")))</f>
        <v/>
      </c>
      <c r="W660">
        <f>ROW()</f>
        <v>660</v>
      </c>
    </row>
    <row r="661">
      <c r="A661">
        <f>ROW()</f>
        <v>661</v>
      </c>
      <c r="K661">
        <f>IF(I661="",0,I661)</f>
        <v>0</v>
      </c>
      <c r="L661">
        <f>IF(H661=0,0,H661)</f>
        <v>0</v>
      </c>
      <c r="M661">
        <f>IF(G661=0,0,G661)</f>
        <v>0</v>
      </c>
      <c r="N661" t="str">
        <f>IF(J661="","",J661)</f>
        <v/>
      </c>
      <c r="O661">
        <f>IF(G661=0,0,G661)</f>
        <v>0</v>
      </c>
      <c r="P661">
        <f>IF(H661=0,0,H661)</f>
        <v>0</v>
      </c>
      <c r="Q661" t="str">
        <f>IF(I661="Biaya Bahan Baku",H661,IF(I661="Biaya Operasional",H661,IF(I661="Biaya Insentif Fasilitas",H661,"")))</f>
        <v/>
      </c>
      <c r="R661" t="str">
        <f>IF(I661="Dana Bantuan Pemerintah",G661,"")</f>
        <v/>
      </c>
      <c r="S661" t="str">
        <f>IF(I661="Dana Bahan Baku","Bahan Baku",IF(I661="Biaya Bahan Baku","Bahan Baku",IF(I661="Dana Operasional","Operasional",IF(I661="Biaya Operasional","Operasional",""))))</f>
        <v/>
      </c>
      <c r="T661" t="str">
        <f>IF(I661="Dana Insentif Fasilitas","Insentif Fasilitas",IF(I661="Biaya Insentif Fasilitas","Insentif Fasilitas",""))</f>
        <v/>
      </c>
      <c r="U661" t="str">
        <f>IF(S661="",T661,S661)</f>
        <v/>
      </c>
      <c r="V661" t="str">
        <f>IF(I661="Biaya Bahan Baku","Belanja",IF(I661="Biaya Operasional","Belanja",IF(I661="Biaya Insentif Fasilitas","Belanja","")))</f>
        <v/>
      </c>
      <c r="W661">
        <f>ROW()</f>
        <v>661</v>
      </c>
    </row>
    <row r="662">
      <c r="A662">
        <f>ROW()</f>
        <v>662</v>
      </c>
      <c r="K662">
        <f>IF(I662="",0,I662)</f>
        <v>0</v>
      </c>
      <c r="L662">
        <f>IF(H662=0,0,H662)</f>
        <v>0</v>
      </c>
      <c r="M662">
        <f>IF(G662=0,0,G662)</f>
        <v>0</v>
      </c>
      <c r="N662" t="str">
        <f>IF(J662="","",J662)</f>
        <v/>
      </c>
      <c r="O662">
        <f>IF(G662=0,0,G662)</f>
        <v>0</v>
      </c>
      <c r="P662">
        <f>IF(H662=0,0,H662)</f>
        <v>0</v>
      </c>
      <c r="Q662" t="str">
        <f>IF(I662="Biaya Bahan Baku",H662,IF(I662="Biaya Operasional",H662,IF(I662="Biaya Insentif Fasilitas",H662,"")))</f>
        <v/>
      </c>
      <c r="R662" t="str">
        <f>IF(I662="Dana Bantuan Pemerintah",G662,"")</f>
        <v/>
      </c>
      <c r="S662" t="str">
        <f>IF(I662="Dana Bahan Baku","Bahan Baku",IF(I662="Biaya Bahan Baku","Bahan Baku",IF(I662="Dana Operasional","Operasional",IF(I662="Biaya Operasional","Operasional",""))))</f>
        <v/>
      </c>
      <c r="T662" t="str">
        <f>IF(I662="Dana Insentif Fasilitas","Insentif Fasilitas",IF(I662="Biaya Insentif Fasilitas","Insentif Fasilitas",""))</f>
        <v/>
      </c>
      <c r="U662" t="str">
        <f>IF(S662="",T662,S662)</f>
        <v/>
      </c>
      <c r="V662" t="str">
        <f>IF(I662="Biaya Bahan Baku","Belanja",IF(I662="Biaya Operasional","Belanja",IF(I662="Biaya Insentif Fasilitas","Belanja","")))</f>
        <v/>
      </c>
      <c r="W662">
        <f>ROW()</f>
        <v>662</v>
      </c>
    </row>
    <row r="663">
      <c r="A663">
        <f>ROW()</f>
        <v>663</v>
      </c>
      <c r="K663">
        <f>IF(I663="",0,I663)</f>
        <v>0</v>
      </c>
      <c r="L663">
        <f>IF(H663=0,0,H663)</f>
        <v>0</v>
      </c>
      <c r="M663">
        <f>IF(G663=0,0,G663)</f>
        <v>0</v>
      </c>
      <c r="N663" t="str">
        <f>IF(J663="","",J663)</f>
        <v/>
      </c>
      <c r="O663">
        <f>IF(G663=0,0,G663)</f>
        <v>0</v>
      </c>
      <c r="P663">
        <f>IF(H663=0,0,H663)</f>
        <v>0</v>
      </c>
      <c r="Q663" t="str">
        <f>IF(I663="Biaya Bahan Baku",H663,IF(I663="Biaya Operasional",H663,IF(I663="Biaya Insentif Fasilitas",H663,"")))</f>
        <v/>
      </c>
      <c r="R663" t="str">
        <f>IF(I663="Dana Bantuan Pemerintah",G663,"")</f>
        <v/>
      </c>
      <c r="S663" t="str">
        <f>IF(I663="Dana Bahan Baku","Bahan Baku",IF(I663="Biaya Bahan Baku","Bahan Baku",IF(I663="Dana Operasional","Operasional",IF(I663="Biaya Operasional","Operasional",""))))</f>
        <v/>
      </c>
      <c r="T663" t="str">
        <f>IF(I663="Dana Insentif Fasilitas","Insentif Fasilitas",IF(I663="Biaya Insentif Fasilitas","Insentif Fasilitas",""))</f>
        <v/>
      </c>
      <c r="U663" t="str">
        <f>IF(S663="",T663,S663)</f>
        <v/>
      </c>
      <c r="V663" t="str">
        <f>IF(I663="Biaya Bahan Baku","Belanja",IF(I663="Biaya Operasional","Belanja",IF(I663="Biaya Insentif Fasilitas","Belanja","")))</f>
        <v/>
      </c>
      <c r="W663">
        <f>ROW()</f>
        <v>663</v>
      </c>
    </row>
    <row r="664">
      <c r="A664">
        <f>ROW()</f>
        <v>664</v>
      </c>
      <c r="K664">
        <f>IF(I664="",0,I664)</f>
        <v>0</v>
      </c>
      <c r="L664">
        <f>IF(H664=0,0,H664)</f>
        <v>0</v>
      </c>
      <c r="M664">
        <f>IF(G664=0,0,G664)</f>
        <v>0</v>
      </c>
      <c r="N664" t="str">
        <f>IF(J664="","",J664)</f>
        <v/>
      </c>
      <c r="O664">
        <f>IF(G664=0,0,G664)</f>
        <v>0</v>
      </c>
      <c r="P664">
        <f>IF(H664=0,0,H664)</f>
        <v>0</v>
      </c>
      <c r="Q664" t="str">
        <f>IF(I664="Biaya Bahan Baku",H664,IF(I664="Biaya Operasional",H664,IF(I664="Biaya Insentif Fasilitas",H664,"")))</f>
        <v/>
      </c>
      <c r="R664" t="str">
        <f>IF(I664="Dana Bantuan Pemerintah",G664,"")</f>
        <v/>
      </c>
      <c r="S664" t="str">
        <f>IF(I664="Dana Bahan Baku","Bahan Baku",IF(I664="Biaya Bahan Baku","Bahan Baku",IF(I664="Dana Operasional","Operasional",IF(I664="Biaya Operasional","Operasional",""))))</f>
        <v/>
      </c>
      <c r="T664" t="str">
        <f>IF(I664="Dana Insentif Fasilitas","Insentif Fasilitas",IF(I664="Biaya Insentif Fasilitas","Insentif Fasilitas",""))</f>
        <v/>
      </c>
      <c r="U664" t="str">
        <f>IF(S664="",T664,S664)</f>
        <v/>
      </c>
      <c r="V664" t="str">
        <f>IF(I664="Biaya Bahan Baku","Belanja",IF(I664="Biaya Operasional","Belanja",IF(I664="Biaya Insentif Fasilitas","Belanja","")))</f>
        <v/>
      </c>
      <c r="W664">
        <f>ROW()</f>
        <v>664</v>
      </c>
    </row>
    <row r="665">
      <c r="A665">
        <f>ROW()</f>
        <v>665</v>
      </c>
      <c r="K665">
        <f>IF(I665="",0,I665)</f>
        <v>0</v>
      </c>
      <c r="L665">
        <f>IF(H665=0,0,H665)</f>
        <v>0</v>
      </c>
      <c r="M665">
        <f>IF(G665=0,0,G665)</f>
        <v>0</v>
      </c>
      <c r="N665" t="str">
        <f>IF(J665="","",J665)</f>
        <v/>
      </c>
      <c r="O665">
        <f>IF(G665=0,0,G665)</f>
        <v>0</v>
      </c>
      <c r="P665">
        <f>IF(H665=0,0,H665)</f>
        <v>0</v>
      </c>
      <c r="Q665" t="str">
        <f>IF(I665="Biaya Bahan Baku",H665,IF(I665="Biaya Operasional",H665,IF(I665="Biaya Insentif Fasilitas",H665,"")))</f>
        <v/>
      </c>
      <c r="R665" t="str">
        <f>IF(I665="Dana Bantuan Pemerintah",G665,"")</f>
        <v/>
      </c>
      <c r="S665" t="str">
        <f>IF(I665="Dana Bahan Baku","Bahan Baku",IF(I665="Biaya Bahan Baku","Bahan Baku",IF(I665="Dana Operasional","Operasional",IF(I665="Biaya Operasional","Operasional",""))))</f>
        <v/>
      </c>
      <c r="T665" t="str">
        <f>IF(I665="Dana Insentif Fasilitas","Insentif Fasilitas",IF(I665="Biaya Insentif Fasilitas","Insentif Fasilitas",""))</f>
        <v/>
      </c>
      <c r="U665" t="str">
        <f>IF(S665="",T665,S665)</f>
        <v/>
      </c>
      <c r="V665" t="str">
        <f>IF(I665="Biaya Bahan Baku","Belanja",IF(I665="Biaya Operasional","Belanja",IF(I665="Biaya Insentif Fasilitas","Belanja","")))</f>
        <v/>
      </c>
      <c r="W665">
        <f>ROW()</f>
        <v>665</v>
      </c>
    </row>
    <row r="666">
      <c r="A666">
        <f>ROW()</f>
        <v>666</v>
      </c>
      <c r="K666">
        <f>IF(I666="",0,I666)</f>
        <v>0</v>
      </c>
      <c r="L666">
        <f>IF(H666=0,0,H666)</f>
        <v>0</v>
      </c>
      <c r="M666">
        <f>IF(G666=0,0,G666)</f>
        <v>0</v>
      </c>
      <c r="N666" t="str">
        <f>IF(J666="","",J666)</f>
        <v/>
      </c>
      <c r="O666">
        <f>IF(G666=0,0,G666)</f>
        <v>0</v>
      </c>
      <c r="P666">
        <f>IF(H666=0,0,H666)</f>
        <v>0</v>
      </c>
      <c r="Q666" t="str">
        <f>IF(I666="Biaya Bahan Baku",H666,IF(I666="Biaya Operasional",H666,IF(I666="Biaya Insentif Fasilitas",H666,"")))</f>
        <v/>
      </c>
      <c r="R666" t="str">
        <f>IF(I666="Dana Bantuan Pemerintah",G666,"")</f>
        <v/>
      </c>
      <c r="S666" t="str">
        <f>IF(I666="Dana Bahan Baku","Bahan Baku",IF(I666="Biaya Bahan Baku","Bahan Baku",IF(I666="Dana Operasional","Operasional",IF(I666="Biaya Operasional","Operasional",""))))</f>
        <v/>
      </c>
      <c r="T666" t="str">
        <f>IF(I666="Dana Insentif Fasilitas","Insentif Fasilitas",IF(I666="Biaya Insentif Fasilitas","Insentif Fasilitas",""))</f>
        <v/>
      </c>
      <c r="U666" t="str">
        <f>IF(S666="",T666,S666)</f>
        <v/>
      </c>
      <c r="V666" t="str">
        <f>IF(I666="Biaya Bahan Baku","Belanja",IF(I666="Biaya Operasional","Belanja",IF(I666="Biaya Insentif Fasilitas","Belanja","")))</f>
        <v/>
      </c>
      <c r="W666">
        <f>ROW()</f>
        <v>666</v>
      </c>
    </row>
    <row r="667">
      <c r="A667">
        <f>ROW()</f>
        <v>667</v>
      </c>
      <c r="K667">
        <f>IF(I667="",0,I667)</f>
        <v>0</v>
      </c>
      <c r="L667">
        <f>IF(H667=0,0,H667)</f>
        <v>0</v>
      </c>
      <c r="M667">
        <f>IF(G667=0,0,G667)</f>
        <v>0</v>
      </c>
      <c r="N667" t="str">
        <f>IF(J667="","",J667)</f>
        <v/>
      </c>
      <c r="O667">
        <f>IF(G667=0,0,G667)</f>
        <v>0</v>
      </c>
      <c r="P667">
        <f>IF(H667=0,0,H667)</f>
        <v>0</v>
      </c>
      <c r="Q667" t="str">
        <f>IF(I667="Biaya Bahan Baku",H667,IF(I667="Biaya Operasional",H667,IF(I667="Biaya Insentif Fasilitas",H667,"")))</f>
        <v/>
      </c>
      <c r="R667" t="str">
        <f>IF(I667="Dana Bantuan Pemerintah",G667,"")</f>
        <v/>
      </c>
      <c r="S667" t="str">
        <f>IF(I667="Dana Bahan Baku","Bahan Baku",IF(I667="Biaya Bahan Baku","Bahan Baku",IF(I667="Dana Operasional","Operasional",IF(I667="Biaya Operasional","Operasional",""))))</f>
        <v/>
      </c>
      <c r="T667" t="str">
        <f>IF(I667="Dana Insentif Fasilitas","Insentif Fasilitas",IF(I667="Biaya Insentif Fasilitas","Insentif Fasilitas",""))</f>
        <v/>
      </c>
      <c r="U667" t="str">
        <f>IF(S667="",T667,S667)</f>
        <v/>
      </c>
      <c r="V667" t="str">
        <f>IF(I667="Biaya Bahan Baku","Belanja",IF(I667="Biaya Operasional","Belanja",IF(I667="Biaya Insentif Fasilitas","Belanja","")))</f>
        <v/>
      </c>
      <c r="W667">
        <f>ROW()</f>
        <v>667</v>
      </c>
    </row>
    <row r="668">
      <c r="A668">
        <f>ROW()</f>
        <v>668</v>
      </c>
      <c r="K668">
        <f>IF(I668="",0,I668)</f>
        <v>0</v>
      </c>
      <c r="L668">
        <f>IF(H668=0,0,H668)</f>
        <v>0</v>
      </c>
      <c r="M668">
        <f>IF(G668=0,0,G668)</f>
        <v>0</v>
      </c>
      <c r="N668" t="str">
        <f>IF(J668="","",J668)</f>
        <v/>
      </c>
      <c r="O668">
        <f>IF(G668=0,0,G668)</f>
        <v>0</v>
      </c>
      <c r="P668">
        <f>IF(H668=0,0,H668)</f>
        <v>0</v>
      </c>
      <c r="Q668" t="str">
        <f>IF(I668="Biaya Bahan Baku",H668,IF(I668="Biaya Operasional",H668,IF(I668="Biaya Insentif Fasilitas",H668,"")))</f>
        <v/>
      </c>
      <c r="R668" t="str">
        <f>IF(I668="Dana Bantuan Pemerintah",G668,"")</f>
        <v/>
      </c>
      <c r="S668" t="str">
        <f>IF(I668="Dana Bahan Baku","Bahan Baku",IF(I668="Biaya Bahan Baku","Bahan Baku",IF(I668="Dana Operasional","Operasional",IF(I668="Biaya Operasional","Operasional",""))))</f>
        <v/>
      </c>
      <c r="T668" t="str">
        <f>IF(I668="Dana Insentif Fasilitas","Insentif Fasilitas",IF(I668="Biaya Insentif Fasilitas","Insentif Fasilitas",""))</f>
        <v/>
      </c>
      <c r="U668" t="str">
        <f>IF(S668="",T668,S668)</f>
        <v/>
      </c>
      <c r="V668" t="str">
        <f>IF(I668="Biaya Bahan Baku","Belanja",IF(I668="Biaya Operasional","Belanja",IF(I668="Biaya Insentif Fasilitas","Belanja","")))</f>
        <v/>
      </c>
      <c r="W668">
        <f>ROW()</f>
        <v>668</v>
      </c>
    </row>
    <row r="669">
      <c r="A669">
        <f>ROW()</f>
        <v>669</v>
      </c>
      <c r="K669">
        <f>IF(I669="",0,I669)</f>
        <v>0</v>
      </c>
      <c r="L669">
        <f>IF(H669=0,0,H669)</f>
        <v>0</v>
      </c>
      <c r="M669">
        <f>IF(G669=0,0,G669)</f>
        <v>0</v>
      </c>
      <c r="N669" t="str">
        <f>IF(J669="","",J669)</f>
        <v/>
      </c>
      <c r="O669">
        <f>IF(G669=0,0,G669)</f>
        <v>0</v>
      </c>
      <c r="P669">
        <f>IF(H669=0,0,H669)</f>
        <v>0</v>
      </c>
      <c r="Q669" t="str">
        <f>IF(I669="Biaya Bahan Baku",H669,IF(I669="Biaya Operasional",H669,IF(I669="Biaya Insentif Fasilitas",H669,"")))</f>
        <v/>
      </c>
      <c r="R669" t="str">
        <f>IF(I669="Dana Bantuan Pemerintah",G669,"")</f>
        <v/>
      </c>
      <c r="S669" t="str">
        <f>IF(I669="Dana Bahan Baku","Bahan Baku",IF(I669="Biaya Bahan Baku","Bahan Baku",IF(I669="Dana Operasional","Operasional",IF(I669="Biaya Operasional","Operasional",""))))</f>
        <v/>
      </c>
      <c r="T669" t="str">
        <f>IF(I669="Dana Insentif Fasilitas","Insentif Fasilitas",IF(I669="Biaya Insentif Fasilitas","Insentif Fasilitas",""))</f>
        <v/>
      </c>
      <c r="U669" t="str">
        <f>IF(S669="",T669,S669)</f>
        <v/>
      </c>
      <c r="V669" t="str">
        <f>IF(I669="Biaya Bahan Baku","Belanja",IF(I669="Biaya Operasional","Belanja",IF(I669="Biaya Insentif Fasilitas","Belanja","")))</f>
        <v/>
      </c>
      <c r="W669">
        <f>ROW()</f>
        <v>669</v>
      </c>
    </row>
    <row r="670">
      <c r="A670">
        <f>ROW()</f>
        <v>670</v>
      </c>
      <c r="K670">
        <f>IF(I670="",0,I670)</f>
        <v>0</v>
      </c>
      <c r="L670">
        <f>IF(H670=0,0,H670)</f>
        <v>0</v>
      </c>
      <c r="M670">
        <f>IF(G670=0,0,G670)</f>
        <v>0</v>
      </c>
      <c r="N670" t="str">
        <f>IF(J670="","",J670)</f>
        <v/>
      </c>
      <c r="O670">
        <f>IF(G670=0,0,G670)</f>
        <v>0</v>
      </c>
      <c r="P670">
        <f>IF(H670=0,0,H670)</f>
        <v>0</v>
      </c>
      <c r="Q670" t="str">
        <f>IF(I670="Biaya Bahan Baku",H670,IF(I670="Biaya Operasional",H670,IF(I670="Biaya Insentif Fasilitas",H670,"")))</f>
        <v/>
      </c>
      <c r="R670" t="str">
        <f>IF(I670="Dana Bantuan Pemerintah",G670,"")</f>
        <v/>
      </c>
      <c r="S670" t="str">
        <f>IF(I670="Dana Bahan Baku","Bahan Baku",IF(I670="Biaya Bahan Baku","Bahan Baku",IF(I670="Dana Operasional","Operasional",IF(I670="Biaya Operasional","Operasional",""))))</f>
        <v/>
      </c>
      <c r="T670" t="str">
        <f>IF(I670="Dana Insentif Fasilitas","Insentif Fasilitas",IF(I670="Biaya Insentif Fasilitas","Insentif Fasilitas",""))</f>
        <v/>
      </c>
      <c r="U670" t="str">
        <f>IF(S670="",T670,S670)</f>
        <v/>
      </c>
      <c r="V670" t="str">
        <f>IF(I670="Biaya Bahan Baku","Belanja",IF(I670="Biaya Operasional","Belanja",IF(I670="Biaya Insentif Fasilitas","Belanja","")))</f>
        <v/>
      </c>
      <c r="W670">
        <f>ROW()</f>
        <v>670</v>
      </c>
    </row>
    <row r="671">
      <c r="A671">
        <f>ROW()</f>
        <v>671</v>
      </c>
      <c r="K671">
        <f>IF(I671="",0,I671)</f>
        <v>0</v>
      </c>
      <c r="L671">
        <f>IF(H671=0,0,H671)</f>
        <v>0</v>
      </c>
      <c r="M671">
        <f>IF(G671=0,0,G671)</f>
        <v>0</v>
      </c>
      <c r="N671" t="str">
        <f>IF(J671="","",J671)</f>
        <v/>
      </c>
      <c r="O671">
        <f>IF(G671=0,0,G671)</f>
        <v>0</v>
      </c>
      <c r="P671">
        <f>IF(H671=0,0,H671)</f>
        <v>0</v>
      </c>
      <c r="Q671" t="str">
        <f>IF(I671="Biaya Bahan Baku",H671,IF(I671="Biaya Operasional",H671,IF(I671="Biaya Insentif Fasilitas",H671,"")))</f>
        <v/>
      </c>
      <c r="R671" t="str">
        <f>IF(I671="Dana Bantuan Pemerintah",G671,"")</f>
        <v/>
      </c>
      <c r="S671" t="str">
        <f>IF(I671="Dana Bahan Baku","Bahan Baku",IF(I671="Biaya Bahan Baku","Bahan Baku",IF(I671="Dana Operasional","Operasional",IF(I671="Biaya Operasional","Operasional",""))))</f>
        <v/>
      </c>
      <c r="T671" t="str">
        <f>IF(I671="Dana Insentif Fasilitas","Insentif Fasilitas",IF(I671="Biaya Insentif Fasilitas","Insentif Fasilitas",""))</f>
        <v/>
      </c>
      <c r="U671" t="str">
        <f>IF(S671="",T671,S671)</f>
        <v/>
      </c>
      <c r="V671" t="str">
        <f>IF(I671="Biaya Bahan Baku","Belanja",IF(I671="Biaya Operasional","Belanja",IF(I671="Biaya Insentif Fasilitas","Belanja","")))</f>
        <v/>
      </c>
      <c r="W671">
        <f>ROW()</f>
        <v>671</v>
      </c>
    </row>
    <row r="672">
      <c r="A672">
        <f>ROW()</f>
        <v>672</v>
      </c>
      <c r="K672">
        <f>IF(I672="",0,I672)</f>
        <v>0</v>
      </c>
      <c r="L672">
        <f>IF(H672=0,0,H672)</f>
        <v>0</v>
      </c>
      <c r="M672">
        <f>IF(G672=0,0,G672)</f>
        <v>0</v>
      </c>
      <c r="N672" t="str">
        <f>IF(J672="","",J672)</f>
        <v/>
      </c>
      <c r="O672">
        <f>IF(G672=0,0,G672)</f>
        <v>0</v>
      </c>
      <c r="P672">
        <f>IF(H672=0,0,H672)</f>
        <v>0</v>
      </c>
      <c r="Q672" t="str">
        <f>IF(I672="Biaya Bahan Baku",H672,IF(I672="Biaya Operasional",H672,IF(I672="Biaya Insentif Fasilitas",H672,"")))</f>
        <v/>
      </c>
      <c r="R672" t="str">
        <f>IF(I672="Dana Bantuan Pemerintah",G672,"")</f>
        <v/>
      </c>
      <c r="S672" t="str">
        <f>IF(I672="Dana Bahan Baku","Bahan Baku",IF(I672="Biaya Bahan Baku","Bahan Baku",IF(I672="Dana Operasional","Operasional",IF(I672="Biaya Operasional","Operasional",""))))</f>
        <v/>
      </c>
      <c r="T672" t="str">
        <f>IF(I672="Dana Insentif Fasilitas","Insentif Fasilitas",IF(I672="Biaya Insentif Fasilitas","Insentif Fasilitas",""))</f>
        <v/>
      </c>
      <c r="U672" t="str">
        <f>IF(S672="",T672,S672)</f>
        <v/>
      </c>
      <c r="V672" t="str">
        <f>IF(I672="Biaya Bahan Baku","Belanja",IF(I672="Biaya Operasional","Belanja",IF(I672="Biaya Insentif Fasilitas","Belanja","")))</f>
        <v/>
      </c>
      <c r="W672">
        <f>ROW()</f>
        <v>672</v>
      </c>
    </row>
    <row r="673">
      <c r="A673">
        <f>ROW()</f>
        <v>673</v>
      </c>
      <c r="K673">
        <f>IF(I673="",0,I673)</f>
        <v>0</v>
      </c>
      <c r="L673">
        <f>IF(H673=0,0,H673)</f>
        <v>0</v>
      </c>
      <c r="M673">
        <f>IF(G673=0,0,G673)</f>
        <v>0</v>
      </c>
      <c r="N673" t="str">
        <f>IF(J673="","",J673)</f>
        <v/>
      </c>
      <c r="O673">
        <f>IF(G673=0,0,G673)</f>
        <v>0</v>
      </c>
      <c r="P673">
        <f>IF(H673=0,0,H673)</f>
        <v>0</v>
      </c>
      <c r="Q673" t="str">
        <f>IF(I673="Biaya Bahan Baku",H673,IF(I673="Biaya Operasional",H673,IF(I673="Biaya Insentif Fasilitas",H673,"")))</f>
        <v/>
      </c>
      <c r="R673" t="str">
        <f>IF(I673="Dana Bantuan Pemerintah",G673,"")</f>
        <v/>
      </c>
      <c r="S673" t="str">
        <f>IF(I673="Dana Bahan Baku","Bahan Baku",IF(I673="Biaya Bahan Baku","Bahan Baku",IF(I673="Dana Operasional","Operasional",IF(I673="Biaya Operasional","Operasional",""))))</f>
        <v/>
      </c>
      <c r="T673" t="str">
        <f>IF(I673="Dana Insentif Fasilitas","Insentif Fasilitas",IF(I673="Biaya Insentif Fasilitas","Insentif Fasilitas",""))</f>
        <v/>
      </c>
      <c r="U673" t="str">
        <f>IF(S673="",T673,S673)</f>
        <v/>
      </c>
      <c r="V673" t="str">
        <f>IF(I673="Biaya Bahan Baku","Belanja",IF(I673="Biaya Operasional","Belanja",IF(I673="Biaya Insentif Fasilitas","Belanja","")))</f>
        <v/>
      </c>
      <c r="W673">
        <f>ROW()</f>
        <v>673</v>
      </c>
    </row>
    <row r="674">
      <c r="A674">
        <f>ROW()</f>
        <v>674</v>
      </c>
      <c r="K674">
        <f>IF(I674="",0,I674)</f>
        <v>0</v>
      </c>
      <c r="L674">
        <f>IF(H674=0,0,H674)</f>
        <v>0</v>
      </c>
      <c r="M674">
        <f>IF(G674=0,0,G674)</f>
        <v>0</v>
      </c>
      <c r="N674" t="str">
        <f>IF(J674="","",J674)</f>
        <v/>
      </c>
      <c r="O674">
        <f>IF(G674=0,0,G674)</f>
        <v>0</v>
      </c>
      <c r="P674">
        <f>IF(H674=0,0,H674)</f>
        <v>0</v>
      </c>
      <c r="Q674" t="str">
        <f>IF(I674="Biaya Bahan Baku",H674,IF(I674="Biaya Operasional",H674,IF(I674="Biaya Insentif Fasilitas",H674,"")))</f>
        <v/>
      </c>
      <c r="R674" t="str">
        <f>IF(I674="Dana Bantuan Pemerintah",G674,"")</f>
        <v/>
      </c>
      <c r="S674" t="str">
        <f>IF(I674="Dana Bahan Baku","Bahan Baku",IF(I674="Biaya Bahan Baku","Bahan Baku",IF(I674="Dana Operasional","Operasional",IF(I674="Biaya Operasional","Operasional",""))))</f>
        <v/>
      </c>
      <c r="T674" t="str">
        <f>IF(I674="Dana Insentif Fasilitas","Insentif Fasilitas",IF(I674="Biaya Insentif Fasilitas","Insentif Fasilitas",""))</f>
        <v/>
      </c>
      <c r="U674" t="str">
        <f>IF(S674="",T674,S674)</f>
        <v/>
      </c>
      <c r="V674" t="str">
        <f>IF(I674="Biaya Bahan Baku","Belanja",IF(I674="Biaya Operasional","Belanja",IF(I674="Biaya Insentif Fasilitas","Belanja","")))</f>
        <v/>
      </c>
      <c r="W674">
        <f>ROW()</f>
        <v>674</v>
      </c>
    </row>
    <row r="675">
      <c r="A675">
        <f>ROW()</f>
        <v>675</v>
      </c>
      <c r="K675">
        <f>IF(I675="",0,I675)</f>
        <v>0</v>
      </c>
      <c r="L675">
        <f>IF(H675=0,0,H675)</f>
        <v>0</v>
      </c>
      <c r="M675">
        <f>IF(G675=0,0,G675)</f>
        <v>0</v>
      </c>
      <c r="N675" t="str">
        <f>IF(J675="","",J675)</f>
        <v/>
      </c>
      <c r="O675">
        <f>IF(G675=0,0,G675)</f>
        <v>0</v>
      </c>
      <c r="P675">
        <f>IF(H675=0,0,H675)</f>
        <v>0</v>
      </c>
      <c r="Q675" t="str">
        <f>IF(I675="Biaya Bahan Baku",H675,IF(I675="Biaya Operasional",H675,IF(I675="Biaya Insentif Fasilitas",H675,"")))</f>
        <v/>
      </c>
      <c r="R675" t="str">
        <f>IF(I675="Dana Bantuan Pemerintah",G675,"")</f>
        <v/>
      </c>
      <c r="S675" t="str">
        <f>IF(I675="Dana Bahan Baku","Bahan Baku",IF(I675="Biaya Bahan Baku","Bahan Baku",IF(I675="Dana Operasional","Operasional",IF(I675="Biaya Operasional","Operasional",""))))</f>
        <v/>
      </c>
      <c r="T675" t="str">
        <f>IF(I675="Dana Insentif Fasilitas","Insentif Fasilitas",IF(I675="Biaya Insentif Fasilitas","Insentif Fasilitas",""))</f>
        <v/>
      </c>
      <c r="U675" t="str">
        <f>IF(S675="",T675,S675)</f>
        <v/>
      </c>
      <c r="V675" t="str">
        <f>IF(I675="Biaya Bahan Baku","Belanja",IF(I675="Biaya Operasional","Belanja",IF(I675="Biaya Insentif Fasilitas","Belanja","")))</f>
        <v/>
      </c>
      <c r="W675">
        <f>ROW()</f>
        <v>675</v>
      </c>
    </row>
    <row r="676">
      <c r="A676">
        <f>ROW()</f>
        <v>676</v>
      </c>
      <c r="K676">
        <f>IF(I676="",0,I676)</f>
        <v>0</v>
      </c>
      <c r="L676">
        <f>IF(H676=0,0,H676)</f>
        <v>0</v>
      </c>
      <c r="M676">
        <f>IF(G676=0,0,G676)</f>
        <v>0</v>
      </c>
      <c r="N676" t="str">
        <f>IF(J676="","",J676)</f>
        <v/>
      </c>
      <c r="O676">
        <f>IF(G676=0,0,G676)</f>
        <v>0</v>
      </c>
      <c r="P676">
        <f>IF(H676=0,0,H676)</f>
        <v>0</v>
      </c>
      <c r="Q676" t="str">
        <f>IF(I676="Biaya Bahan Baku",H676,IF(I676="Biaya Operasional",H676,IF(I676="Biaya Insentif Fasilitas",H676,"")))</f>
        <v/>
      </c>
      <c r="R676" t="str">
        <f>IF(I676="Dana Bantuan Pemerintah",G676,"")</f>
        <v/>
      </c>
      <c r="S676" t="str">
        <f>IF(I676="Dana Bahan Baku","Bahan Baku",IF(I676="Biaya Bahan Baku","Bahan Baku",IF(I676="Dana Operasional","Operasional",IF(I676="Biaya Operasional","Operasional",""))))</f>
        <v/>
      </c>
      <c r="T676" t="str">
        <f>IF(I676="Dana Insentif Fasilitas","Insentif Fasilitas",IF(I676="Biaya Insentif Fasilitas","Insentif Fasilitas",""))</f>
        <v/>
      </c>
      <c r="U676" t="str">
        <f>IF(S676="",T676,S676)</f>
        <v/>
      </c>
      <c r="V676" t="str">
        <f>IF(I676="Biaya Bahan Baku","Belanja",IF(I676="Biaya Operasional","Belanja",IF(I676="Biaya Insentif Fasilitas","Belanja","")))</f>
        <v/>
      </c>
      <c r="W676">
        <f>ROW()</f>
        <v>676</v>
      </c>
    </row>
    <row r="677">
      <c r="A677">
        <f>ROW()</f>
        <v>677</v>
      </c>
      <c r="K677">
        <f>IF(I677="",0,I677)</f>
        <v>0</v>
      </c>
      <c r="L677">
        <f>IF(H677=0,0,H677)</f>
        <v>0</v>
      </c>
      <c r="M677">
        <f>IF(G677=0,0,G677)</f>
        <v>0</v>
      </c>
      <c r="N677" t="str">
        <f>IF(J677="","",J677)</f>
        <v/>
      </c>
      <c r="O677">
        <f>IF(G677=0,0,G677)</f>
        <v>0</v>
      </c>
      <c r="P677">
        <f>IF(H677=0,0,H677)</f>
        <v>0</v>
      </c>
      <c r="Q677" t="str">
        <f>IF(I677="Biaya Bahan Baku",H677,IF(I677="Biaya Operasional",H677,IF(I677="Biaya Insentif Fasilitas",H677,"")))</f>
        <v/>
      </c>
      <c r="R677" t="str">
        <f>IF(I677="Dana Bantuan Pemerintah",G677,"")</f>
        <v/>
      </c>
      <c r="S677" t="str">
        <f>IF(I677="Dana Bahan Baku","Bahan Baku",IF(I677="Biaya Bahan Baku","Bahan Baku",IF(I677="Dana Operasional","Operasional",IF(I677="Biaya Operasional","Operasional",""))))</f>
        <v/>
      </c>
      <c r="T677" t="str">
        <f>IF(I677="Dana Insentif Fasilitas","Insentif Fasilitas",IF(I677="Biaya Insentif Fasilitas","Insentif Fasilitas",""))</f>
        <v/>
      </c>
      <c r="U677" t="str">
        <f>IF(S677="",T677,S677)</f>
        <v/>
      </c>
      <c r="V677" t="str">
        <f>IF(I677="Biaya Bahan Baku","Belanja",IF(I677="Biaya Operasional","Belanja",IF(I677="Biaya Insentif Fasilitas","Belanja","")))</f>
        <v/>
      </c>
      <c r="W677">
        <f>ROW()</f>
        <v>677</v>
      </c>
    </row>
    <row r="678">
      <c r="A678">
        <f>ROW()</f>
        <v>678</v>
      </c>
      <c r="K678">
        <f>IF(I678="",0,I678)</f>
        <v>0</v>
      </c>
      <c r="L678">
        <f>IF(H678=0,0,H678)</f>
        <v>0</v>
      </c>
      <c r="M678">
        <f>IF(G678=0,0,G678)</f>
        <v>0</v>
      </c>
      <c r="N678" t="str">
        <f>IF(J678="","",J678)</f>
        <v/>
      </c>
      <c r="O678">
        <f>IF(G678=0,0,G678)</f>
        <v>0</v>
      </c>
      <c r="P678">
        <f>IF(H678=0,0,H678)</f>
        <v>0</v>
      </c>
      <c r="Q678" t="str">
        <f>IF(I678="Biaya Bahan Baku",H678,IF(I678="Biaya Operasional",H678,IF(I678="Biaya Insentif Fasilitas",H678,"")))</f>
        <v/>
      </c>
      <c r="R678" t="str">
        <f>IF(I678="Dana Bantuan Pemerintah",G678,"")</f>
        <v/>
      </c>
      <c r="S678" t="str">
        <f>IF(I678="Dana Bahan Baku","Bahan Baku",IF(I678="Biaya Bahan Baku","Bahan Baku",IF(I678="Dana Operasional","Operasional",IF(I678="Biaya Operasional","Operasional",""))))</f>
        <v/>
      </c>
      <c r="T678" t="str">
        <f>IF(I678="Dana Insentif Fasilitas","Insentif Fasilitas",IF(I678="Biaya Insentif Fasilitas","Insentif Fasilitas",""))</f>
        <v/>
      </c>
      <c r="U678" t="str">
        <f>IF(S678="",T678,S678)</f>
        <v/>
      </c>
      <c r="V678" t="str">
        <f>IF(I678="Biaya Bahan Baku","Belanja",IF(I678="Biaya Operasional","Belanja",IF(I678="Biaya Insentif Fasilitas","Belanja","")))</f>
        <v/>
      </c>
      <c r="W678">
        <f>ROW()</f>
        <v>678</v>
      </c>
    </row>
    <row r="679">
      <c r="A679">
        <f>ROW()</f>
        <v>679</v>
      </c>
      <c r="K679">
        <f>IF(I679="",0,I679)</f>
        <v>0</v>
      </c>
      <c r="L679">
        <f>IF(H679=0,0,H679)</f>
        <v>0</v>
      </c>
      <c r="M679">
        <f>IF(G679=0,0,G679)</f>
        <v>0</v>
      </c>
      <c r="N679" t="str">
        <f>IF(J679="","",J679)</f>
        <v/>
      </c>
      <c r="O679">
        <f>IF(G679=0,0,G679)</f>
        <v>0</v>
      </c>
      <c r="P679">
        <f>IF(H679=0,0,H679)</f>
        <v>0</v>
      </c>
      <c r="Q679" t="str">
        <f>IF(I679="Biaya Bahan Baku",H679,IF(I679="Biaya Operasional",H679,IF(I679="Biaya Insentif Fasilitas",H679,"")))</f>
        <v/>
      </c>
      <c r="R679" t="str">
        <f>IF(I679="Dana Bantuan Pemerintah",G679,"")</f>
        <v/>
      </c>
      <c r="S679" t="str">
        <f>IF(I679="Dana Bahan Baku","Bahan Baku",IF(I679="Biaya Bahan Baku","Bahan Baku",IF(I679="Dana Operasional","Operasional",IF(I679="Biaya Operasional","Operasional",""))))</f>
        <v/>
      </c>
      <c r="T679" t="str">
        <f>IF(I679="Dana Insentif Fasilitas","Insentif Fasilitas",IF(I679="Biaya Insentif Fasilitas","Insentif Fasilitas",""))</f>
        <v/>
      </c>
      <c r="U679" t="str">
        <f>IF(S679="",T679,S679)</f>
        <v/>
      </c>
      <c r="V679" t="str">
        <f>IF(I679="Biaya Bahan Baku","Belanja",IF(I679="Biaya Operasional","Belanja",IF(I679="Biaya Insentif Fasilitas","Belanja","")))</f>
        <v/>
      </c>
      <c r="W679">
        <f>ROW()</f>
        <v>679</v>
      </c>
    </row>
    <row r="680">
      <c r="A680">
        <f>ROW()</f>
        <v>680</v>
      </c>
      <c r="K680">
        <f>IF(I680="",0,I680)</f>
        <v>0</v>
      </c>
      <c r="L680">
        <f>IF(H680=0,0,H680)</f>
        <v>0</v>
      </c>
      <c r="M680">
        <f>IF(G680=0,0,G680)</f>
        <v>0</v>
      </c>
      <c r="N680" t="str">
        <f>IF(J680="","",J680)</f>
        <v/>
      </c>
      <c r="O680">
        <f>IF(G680=0,0,G680)</f>
        <v>0</v>
      </c>
      <c r="P680">
        <f>IF(H680=0,0,H680)</f>
        <v>0</v>
      </c>
      <c r="Q680" t="str">
        <f>IF(I680="Biaya Bahan Baku",H680,IF(I680="Biaya Operasional",H680,IF(I680="Biaya Insentif Fasilitas",H680,"")))</f>
        <v/>
      </c>
      <c r="R680" t="str">
        <f>IF(I680="Dana Bantuan Pemerintah",G680,"")</f>
        <v/>
      </c>
      <c r="S680" t="str">
        <f>IF(I680="Dana Bahan Baku","Bahan Baku",IF(I680="Biaya Bahan Baku","Bahan Baku",IF(I680="Dana Operasional","Operasional",IF(I680="Biaya Operasional","Operasional",""))))</f>
        <v/>
      </c>
      <c r="T680" t="str">
        <f>IF(I680="Dana Insentif Fasilitas","Insentif Fasilitas",IF(I680="Biaya Insentif Fasilitas","Insentif Fasilitas",""))</f>
        <v/>
      </c>
      <c r="U680" t="str">
        <f>IF(S680="",T680,S680)</f>
        <v/>
      </c>
      <c r="V680" t="str">
        <f>IF(I680="Biaya Bahan Baku","Belanja",IF(I680="Biaya Operasional","Belanja",IF(I680="Biaya Insentif Fasilitas","Belanja","")))</f>
        <v/>
      </c>
      <c r="W680">
        <f>ROW()</f>
        <v>680</v>
      </c>
    </row>
    <row r="681">
      <c r="A681">
        <f>ROW()</f>
        <v>681</v>
      </c>
      <c r="K681">
        <f>IF(I681="",0,I681)</f>
        <v>0</v>
      </c>
      <c r="L681">
        <f>IF(H681=0,0,H681)</f>
        <v>0</v>
      </c>
      <c r="M681">
        <f>IF(G681=0,0,G681)</f>
        <v>0</v>
      </c>
      <c r="N681" t="str">
        <f>IF(J681="","",J681)</f>
        <v/>
      </c>
      <c r="O681">
        <f>IF(G681=0,0,G681)</f>
        <v>0</v>
      </c>
      <c r="P681">
        <f>IF(H681=0,0,H681)</f>
        <v>0</v>
      </c>
      <c r="Q681" t="str">
        <f>IF(I681="Biaya Bahan Baku",H681,IF(I681="Biaya Operasional",H681,IF(I681="Biaya Insentif Fasilitas",H681,"")))</f>
        <v/>
      </c>
      <c r="R681" t="str">
        <f>IF(I681="Dana Bantuan Pemerintah",G681,"")</f>
        <v/>
      </c>
      <c r="S681" t="str">
        <f>IF(I681="Dana Bahan Baku","Bahan Baku",IF(I681="Biaya Bahan Baku","Bahan Baku",IF(I681="Dana Operasional","Operasional",IF(I681="Biaya Operasional","Operasional",""))))</f>
        <v/>
      </c>
      <c r="T681" t="str">
        <f>IF(I681="Dana Insentif Fasilitas","Insentif Fasilitas",IF(I681="Biaya Insentif Fasilitas","Insentif Fasilitas",""))</f>
        <v/>
      </c>
      <c r="U681" t="str">
        <f>IF(S681="",T681,S681)</f>
        <v/>
      </c>
      <c r="V681" t="str">
        <f>IF(I681="Biaya Bahan Baku","Belanja",IF(I681="Biaya Operasional","Belanja",IF(I681="Biaya Insentif Fasilitas","Belanja","")))</f>
        <v/>
      </c>
      <c r="W681">
        <f>ROW()</f>
        <v>681</v>
      </c>
    </row>
    <row r="682">
      <c r="A682">
        <f>ROW()</f>
        <v>682</v>
      </c>
      <c r="K682">
        <f>IF(I682="",0,I682)</f>
        <v>0</v>
      </c>
      <c r="L682">
        <f>IF(H682=0,0,H682)</f>
        <v>0</v>
      </c>
      <c r="M682">
        <f>IF(G682=0,0,G682)</f>
        <v>0</v>
      </c>
      <c r="N682" t="str">
        <f>IF(J682="","",J682)</f>
        <v/>
      </c>
      <c r="O682">
        <f>IF(G682=0,0,G682)</f>
        <v>0</v>
      </c>
      <c r="P682">
        <f>IF(H682=0,0,H682)</f>
        <v>0</v>
      </c>
      <c r="Q682" t="str">
        <f>IF(I682="Biaya Bahan Baku",H682,IF(I682="Biaya Operasional",H682,IF(I682="Biaya Insentif Fasilitas",H682,"")))</f>
        <v/>
      </c>
      <c r="R682" t="str">
        <f>IF(I682="Dana Bantuan Pemerintah",G682,"")</f>
        <v/>
      </c>
      <c r="S682" t="str">
        <f>IF(I682="Dana Bahan Baku","Bahan Baku",IF(I682="Biaya Bahan Baku","Bahan Baku",IF(I682="Dana Operasional","Operasional",IF(I682="Biaya Operasional","Operasional",""))))</f>
        <v/>
      </c>
      <c r="T682" t="str">
        <f>IF(I682="Dana Insentif Fasilitas","Insentif Fasilitas",IF(I682="Biaya Insentif Fasilitas","Insentif Fasilitas",""))</f>
        <v/>
      </c>
      <c r="U682" t="str">
        <f>IF(S682="",T682,S682)</f>
        <v/>
      </c>
      <c r="V682" t="str">
        <f>IF(I682="Biaya Bahan Baku","Belanja",IF(I682="Biaya Operasional","Belanja",IF(I682="Biaya Insentif Fasilitas","Belanja","")))</f>
        <v/>
      </c>
      <c r="W682">
        <f>ROW()</f>
        <v>682</v>
      </c>
    </row>
    <row r="683">
      <c r="A683">
        <f>ROW()</f>
        <v>683</v>
      </c>
      <c r="K683">
        <f>IF(I683="",0,I683)</f>
        <v>0</v>
      </c>
      <c r="L683">
        <f>IF(H683=0,0,H683)</f>
        <v>0</v>
      </c>
      <c r="M683">
        <f>IF(G683=0,0,G683)</f>
        <v>0</v>
      </c>
      <c r="N683" t="str">
        <f>IF(J683="","",J683)</f>
        <v/>
      </c>
      <c r="O683">
        <f>IF(G683=0,0,G683)</f>
        <v>0</v>
      </c>
      <c r="P683">
        <f>IF(H683=0,0,H683)</f>
        <v>0</v>
      </c>
      <c r="Q683" t="str">
        <f>IF(I683="Biaya Bahan Baku",H683,IF(I683="Biaya Operasional",H683,IF(I683="Biaya Insentif Fasilitas",H683,"")))</f>
        <v/>
      </c>
      <c r="R683" t="str">
        <f>IF(I683="Dana Bantuan Pemerintah",G683,"")</f>
        <v/>
      </c>
      <c r="S683" t="str">
        <f>IF(I683="Dana Bahan Baku","Bahan Baku",IF(I683="Biaya Bahan Baku","Bahan Baku",IF(I683="Dana Operasional","Operasional",IF(I683="Biaya Operasional","Operasional",""))))</f>
        <v/>
      </c>
      <c r="T683" t="str">
        <f>IF(I683="Dana Insentif Fasilitas","Insentif Fasilitas",IF(I683="Biaya Insentif Fasilitas","Insentif Fasilitas",""))</f>
        <v/>
      </c>
      <c r="U683" t="str">
        <f>IF(S683="",T683,S683)</f>
        <v/>
      </c>
      <c r="V683" t="str">
        <f>IF(I683="Biaya Bahan Baku","Belanja",IF(I683="Biaya Operasional","Belanja",IF(I683="Biaya Insentif Fasilitas","Belanja","")))</f>
        <v/>
      </c>
      <c r="W683">
        <f>ROW()</f>
        <v>683</v>
      </c>
    </row>
    <row r="684">
      <c r="A684">
        <f>ROW()</f>
        <v>684</v>
      </c>
      <c r="K684">
        <f>IF(I684="",0,I684)</f>
        <v>0</v>
      </c>
      <c r="L684">
        <f>IF(H684=0,0,H684)</f>
        <v>0</v>
      </c>
      <c r="M684">
        <f>IF(G684=0,0,G684)</f>
        <v>0</v>
      </c>
      <c r="N684" t="str">
        <f>IF(J684="","",J684)</f>
        <v/>
      </c>
      <c r="O684">
        <f>IF(G684=0,0,G684)</f>
        <v>0</v>
      </c>
      <c r="P684">
        <f>IF(H684=0,0,H684)</f>
        <v>0</v>
      </c>
      <c r="Q684" t="str">
        <f>IF(I684="Biaya Bahan Baku",H684,IF(I684="Biaya Operasional",H684,IF(I684="Biaya Insentif Fasilitas",H684,"")))</f>
        <v/>
      </c>
      <c r="R684" t="str">
        <f>IF(I684="Dana Bantuan Pemerintah",G684,"")</f>
        <v/>
      </c>
      <c r="S684" t="str">
        <f>IF(I684="Dana Bahan Baku","Bahan Baku",IF(I684="Biaya Bahan Baku","Bahan Baku",IF(I684="Dana Operasional","Operasional",IF(I684="Biaya Operasional","Operasional",""))))</f>
        <v/>
      </c>
      <c r="T684" t="str">
        <f>IF(I684="Dana Insentif Fasilitas","Insentif Fasilitas",IF(I684="Biaya Insentif Fasilitas","Insentif Fasilitas",""))</f>
        <v/>
      </c>
      <c r="U684" t="str">
        <f>IF(S684="",T684,S684)</f>
        <v/>
      </c>
      <c r="V684" t="str">
        <f>IF(I684="Biaya Bahan Baku","Belanja",IF(I684="Biaya Operasional","Belanja",IF(I684="Biaya Insentif Fasilitas","Belanja","")))</f>
        <v/>
      </c>
      <c r="W684">
        <f>ROW()</f>
        <v>684</v>
      </c>
    </row>
    <row r="685">
      <c r="A685">
        <f>ROW()</f>
        <v>685</v>
      </c>
      <c r="K685">
        <f>IF(I685="",0,I685)</f>
        <v>0</v>
      </c>
      <c r="L685">
        <f>IF(H685=0,0,H685)</f>
        <v>0</v>
      </c>
      <c r="M685">
        <f>IF(G685=0,0,G685)</f>
        <v>0</v>
      </c>
      <c r="N685" t="str">
        <f>IF(J685="","",J685)</f>
        <v/>
      </c>
      <c r="O685">
        <f>IF(G685=0,0,G685)</f>
        <v>0</v>
      </c>
      <c r="P685">
        <f>IF(H685=0,0,H685)</f>
        <v>0</v>
      </c>
      <c r="Q685" t="str">
        <f>IF(I685="Biaya Bahan Baku",H685,IF(I685="Biaya Operasional",H685,IF(I685="Biaya Insentif Fasilitas",H685,"")))</f>
        <v/>
      </c>
      <c r="R685" t="str">
        <f>IF(I685="Dana Bantuan Pemerintah",G685,"")</f>
        <v/>
      </c>
      <c r="S685" t="str">
        <f>IF(I685="Dana Bahan Baku","Bahan Baku",IF(I685="Biaya Bahan Baku","Bahan Baku",IF(I685="Dana Operasional","Operasional",IF(I685="Biaya Operasional","Operasional",""))))</f>
        <v/>
      </c>
      <c r="T685" t="str">
        <f>IF(I685="Dana Insentif Fasilitas","Insentif Fasilitas",IF(I685="Biaya Insentif Fasilitas","Insentif Fasilitas",""))</f>
        <v/>
      </c>
      <c r="U685" t="str">
        <f>IF(S685="",T685,S685)</f>
        <v/>
      </c>
      <c r="V685" t="str">
        <f>IF(I685="Biaya Bahan Baku","Belanja",IF(I685="Biaya Operasional","Belanja",IF(I685="Biaya Insentif Fasilitas","Belanja","")))</f>
        <v/>
      </c>
      <c r="W685">
        <f>ROW()</f>
        <v>685</v>
      </c>
    </row>
    <row r="686">
      <c r="A686">
        <f>ROW()</f>
        <v>686</v>
      </c>
      <c r="K686">
        <f>IF(I686="",0,I686)</f>
        <v>0</v>
      </c>
      <c r="L686">
        <f>IF(H686=0,0,H686)</f>
        <v>0</v>
      </c>
      <c r="M686">
        <f>IF(G686=0,0,G686)</f>
        <v>0</v>
      </c>
      <c r="N686" t="str">
        <f>IF(J686="","",J686)</f>
        <v/>
      </c>
      <c r="O686">
        <f>IF(G686=0,0,G686)</f>
        <v>0</v>
      </c>
      <c r="P686">
        <f>IF(H686=0,0,H686)</f>
        <v>0</v>
      </c>
      <c r="Q686" t="str">
        <f>IF(I686="Biaya Bahan Baku",H686,IF(I686="Biaya Operasional",H686,IF(I686="Biaya Insentif Fasilitas",H686,"")))</f>
        <v/>
      </c>
      <c r="R686" t="str">
        <f>IF(I686="Dana Bantuan Pemerintah",G686,"")</f>
        <v/>
      </c>
      <c r="S686" t="str">
        <f>IF(I686="Dana Bahan Baku","Bahan Baku",IF(I686="Biaya Bahan Baku","Bahan Baku",IF(I686="Dana Operasional","Operasional",IF(I686="Biaya Operasional","Operasional",""))))</f>
        <v/>
      </c>
      <c r="T686" t="str">
        <f>IF(I686="Dana Insentif Fasilitas","Insentif Fasilitas",IF(I686="Biaya Insentif Fasilitas","Insentif Fasilitas",""))</f>
        <v/>
      </c>
      <c r="U686" t="str">
        <f>IF(S686="",T686,S686)</f>
        <v/>
      </c>
      <c r="V686" t="str">
        <f>IF(I686="Biaya Bahan Baku","Belanja",IF(I686="Biaya Operasional","Belanja",IF(I686="Biaya Insentif Fasilitas","Belanja","")))</f>
        <v/>
      </c>
      <c r="W686">
        <f>ROW()</f>
        <v>686</v>
      </c>
    </row>
    <row r="687">
      <c r="A687">
        <f>ROW()</f>
        <v>687</v>
      </c>
      <c r="K687">
        <f>IF(I687="",0,I687)</f>
        <v>0</v>
      </c>
      <c r="L687">
        <f>IF(H687=0,0,H687)</f>
        <v>0</v>
      </c>
      <c r="M687">
        <f>IF(G687=0,0,G687)</f>
        <v>0</v>
      </c>
      <c r="N687" t="str">
        <f>IF(J687="","",J687)</f>
        <v/>
      </c>
      <c r="O687">
        <f>IF(G687=0,0,G687)</f>
        <v>0</v>
      </c>
      <c r="P687">
        <f>IF(H687=0,0,H687)</f>
        <v>0</v>
      </c>
      <c r="Q687" t="str">
        <f>IF(I687="Biaya Bahan Baku",H687,IF(I687="Biaya Operasional",H687,IF(I687="Biaya Insentif Fasilitas",H687,"")))</f>
        <v/>
      </c>
      <c r="R687" t="str">
        <f>IF(I687="Dana Bantuan Pemerintah",G687,"")</f>
        <v/>
      </c>
      <c r="S687" t="str">
        <f>IF(I687="Dana Bahan Baku","Bahan Baku",IF(I687="Biaya Bahan Baku","Bahan Baku",IF(I687="Dana Operasional","Operasional",IF(I687="Biaya Operasional","Operasional",""))))</f>
        <v/>
      </c>
      <c r="T687" t="str">
        <f>IF(I687="Dana Insentif Fasilitas","Insentif Fasilitas",IF(I687="Biaya Insentif Fasilitas","Insentif Fasilitas",""))</f>
        <v/>
      </c>
      <c r="U687" t="str">
        <f>IF(S687="",T687,S687)</f>
        <v/>
      </c>
      <c r="V687" t="str">
        <f>IF(I687="Biaya Bahan Baku","Belanja",IF(I687="Biaya Operasional","Belanja",IF(I687="Biaya Insentif Fasilitas","Belanja","")))</f>
        <v/>
      </c>
      <c r="W687">
        <f>ROW()</f>
        <v>687</v>
      </c>
    </row>
    <row r="688">
      <c r="A688">
        <f>ROW()</f>
        <v>688</v>
      </c>
      <c r="K688">
        <f>IF(I688="",0,I688)</f>
        <v>0</v>
      </c>
      <c r="L688">
        <f>IF(H688=0,0,H688)</f>
        <v>0</v>
      </c>
      <c r="M688">
        <f>IF(G688=0,0,G688)</f>
        <v>0</v>
      </c>
      <c r="N688" t="str">
        <f>IF(J688="","",J688)</f>
        <v/>
      </c>
      <c r="O688">
        <f>IF(G688=0,0,G688)</f>
        <v>0</v>
      </c>
      <c r="P688">
        <f>IF(H688=0,0,H688)</f>
        <v>0</v>
      </c>
      <c r="Q688" t="str">
        <f>IF(I688="Biaya Bahan Baku",H688,IF(I688="Biaya Operasional",H688,IF(I688="Biaya Insentif Fasilitas",H688,"")))</f>
        <v/>
      </c>
      <c r="R688" t="str">
        <f>IF(I688="Dana Bantuan Pemerintah",G688,"")</f>
        <v/>
      </c>
      <c r="S688" t="str">
        <f>IF(I688="Dana Bahan Baku","Bahan Baku",IF(I688="Biaya Bahan Baku","Bahan Baku",IF(I688="Dana Operasional","Operasional",IF(I688="Biaya Operasional","Operasional",""))))</f>
        <v/>
      </c>
      <c r="T688" t="str">
        <f>IF(I688="Dana Insentif Fasilitas","Insentif Fasilitas",IF(I688="Biaya Insentif Fasilitas","Insentif Fasilitas",""))</f>
        <v/>
      </c>
      <c r="U688" t="str">
        <f>IF(S688="",T688,S688)</f>
        <v/>
      </c>
      <c r="V688" t="str">
        <f>IF(I688="Biaya Bahan Baku","Belanja",IF(I688="Biaya Operasional","Belanja",IF(I688="Biaya Insentif Fasilitas","Belanja","")))</f>
        <v/>
      </c>
      <c r="W688">
        <f>ROW()</f>
        <v>688</v>
      </c>
    </row>
    <row r="689">
      <c r="A689">
        <f>ROW()</f>
        <v>689</v>
      </c>
      <c r="K689">
        <f>IF(I689="",0,I689)</f>
        <v>0</v>
      </c>
      <c r="L689">
        <f>IF(H689=0,0,H689)</f>
        <v>0</v>
      </c>
      <c r="M689">
        <f>IF(G689=0,0,G689)</f>
        <v>0</v>
      </c>
      <c r="N689" t="str">
        <f>IF(J689="","",J689)</f>
        <v/>
      </c>
      <c r="O689">
        <f>IF(G689=0,0,G689)</f>
        <v>0</v>
      </c>
      <c r="P689">
        <f>IF(H689=0,0,H689)</f>
        <v>0</v>
      </c>
      <c r="Q689" t="str">
        <f>IF(I689="Biaya Bahan Baku",H689,IF(I689="Biaya Operasional",H689,IF(I689="Biaya Insentif Fasilitas",H689,"")))</f>
        <v/>
      </c>
      <c r="R689" t="str">
        <f>IF(I689="Dana Bantuan Pemerintah",G689,"")</f>
        <v/>
      </c>
      <c r="S689" t="str">
        <f>IF(I689="Dana Bahan Baku","Bahan Baku",IF(I689="Biaya Bahan Baku","Bahan Baku",IF(I689="Dana Operasional","Operasional",IF(I689="Biaya Operasional","Operasional",""))))</f>
        <v/>
      </c>
      <c r="T689" t="str">
        <f>IF(I689="Dana Insentif Fasilitas","Insentif Fasilitas",IF(I689="Biaya Insentif Fasilitas","Insentif Fasilitas",""))</f>
        <v/>
      </c>
      <c r="U689" t="str">
        <f>IF(S689="",T689,S689)</f>
        <v/>
      </c>
      <c r="V689" t="str">
        <f>IF(I689="Biaya Bahan Baku","Belanja",IF(I689="Biaya Operasional","Belanja",IF(I689="Biaya Insentif Fasilitas","Belanja","")))</f>
        <v/>
      </c>
      <c r="W689">
        <f>ROW()</f>
        <v>689</v>
      </c>
    </row>
    <row r="690">
      <c r="A690">
        <f>ROW()</f>
        <v>690</v>
      </c>
      <c r="K690">
        <f>IF(I690="",0,I690)</f>
        <v>0</v>
      </c>
      <c r="L690">
        <f>IF(H690=0,0,H690)</f>
        <v>0</v>
      </c>
      <c r="M690">
        <f>IF(G690=0,0,G690)</f>
        <v>0</v>
      </c>
      <c r="N690" t="str">
        <f>IF(J690="","",J690)</f>
        <v/>
      </c>
      <c r="O690">
        <f>IF(G690=0,0,G690)</f>
        <v>0</v>
      </c>
      <c r="P690">
        <f>IF(H690=0,0,H690)</f>
        <v>0</v>
      </c>
      <c r="Q690" t="str">
        <f>IF(I690="Biaya Bahan Baku",H690,IF(I690="Biaya Operasional",H690,IF(I690="Biaya Insentif Fasilitas",H690,"")))</f>
        <v/>
      </c>
      <c r="R690" t="str">
        <f>IF(I690="Dana Bantuan Pemerintah",G690,"")</f>
        <v/>
      </c>
      <c r="S690" t="str">
        <f>IF(I690="Dana Bahan Baku","Bahan Baku",IF(I690="Biaya Bahan Baku","Bahan Baku",IF(I690="Dana Operasional","Operasional",IF(I690="Biaya Operasional","Operasional",""))))</f>
        <v/>
      </c>
      <c r="T690" t="str">
        <f>IF(I690="Dana Insentif Fasilitas","Insentif Fasilitas",IF(I690="Biaya Insentif Fasilitas","Insentif Fasilitas",""))</f>
        <v/>
      </c>
      <c r="U690" t="str">
        <f>IF(S690="",T690,S690)</f>
        <v/>
      </c>
      <c r="V690" t="str">
        <f>IF(I690="Biaya Bahan Baku","Belanja",IF(I690="Biaya Operasional","Belanja",IF(I690="Biaya Insentif Fasilitas","Belanja","")))</f>
        <v/>
      </c>
      <c r="W690">
        <f>ROW()</f>
        <v>690</v>
      </c>
    </row>
    <row r="691">
      <c r="A691">
        <f>ROW()</f>
        <v>691</v>
      </c>
      <c r="K691">
        <f>IF(I691="",0,I691)</f>
        <v>0</v>
      </c>
      <c r="L691">
        <f>IF(H691=0,0,H691)</f>
        <v>0</v>
      </c>
      <c r="M691">
        <f>IF(G691=0,0,G691)</f>
        <v>0</v>
      </c>
      <c r="N691" t="str">
        <f>IF(J691="","",J691)</f>
        <v/>
      </c>
      <c r="O691">
        <f>IF(G691=0,0,G691)</f>
        <v>0</v>
      </c>
      <c r="P691">
        <f>IF(H691=0,0,H691)</f>
        <v>0</v>
      </c>
      <c r="Q691" t="str">
        <f>IF(I691="Biaya Bahan Baku",H691,IF(I691="Biaya Operasional",H691,IF(I691="Biaya Insentif Fasilitas",H691,"")))</f>
        <v/>
      </c>
      <c r="R691" t="str">
        <f>IF(I691="Dana Bantuan Pemerintah",G691,"")</f>
        <v/>
      </c>
      <c r="S691" t="str">
        <f>IF(I691="Dana Bahan Baku","Bahan Baku",IF(I691="Biaya Bahan Baku","Bahan Baku",IF(I691="Dana Operasional","Operasional",IF(I691="Biaya Operasional","Operasional",""))))</f>
        <v/>
      </c>
      <c r="T691" t="str">
        <f>IF(I691="Dana Insentif Fasilitas","Insentif Fasilitas",IF(I691="Biaya Insentif Fasilitas","Insentif Fasilitas",""))</f>
        <v/>
      </c>
      <c r="U691" t="str">
        <f>IF(S691="",T691,S691)</f>
        <v/>
      </c>
      <c r="V691" t="str">
        <f>IF(I691="Biaya Bahan Baku","Belanja",IF(I691="Biaya Operasional","Belanja",IF(I691="Biaya Insentif Fasilitas","Belanja","")))</f>
        <v/>
      </c>
      <c r="W691">
        <f>ROW()</f>
        <v>691</v>
      </c>
    </row>
    <row r="692">
      <c r="A692">
        <f>ROW()</f>
        <v>692</v>
      </c>
      <c r="K692">
        <f>IF(I692="",0,I692)</f>
        <v>0</v>
      </c>
      <c r="L692">
        <f>IF(H692=0,0,H692)</f>
        <v>0</v>
      </c>
      <c r="M692">
        <f>IF(G692=0,0,G692)</f>
        <v>0</v>
      </c>
      <c r="N692" t="str">
        <f>IF(J692="","",J692)</f>
        <v/>
      </c>
      <c r="O692">
        <f>IF(G692=0,0,G692)</f>
        <v>0</v>
      </c>
      <c r="P692">
        <f>IF(H692=0,0,H692)</f>
        <v>0</v>
      </c>
      <c r="Q692" t="str">
        <f>IF(I692="Biaya Bahan Baku",H692,IF(I692="Biaya Operasional",H692,IF(I692="Biaya Insentif Fasilitas",H692,"")))</f>
        <v/>
      </c>
      <c r="R692" t="str">
        <f>IF(I692="Dana Bantuan Pemerintah",G692,"")</f>
        <v/>
      </c>
      <c r="S692" t="str">
        <f>IF(I692="Dana Bahan Baku","Bahan Baku",IF(I692="Biaya Bahan Baku","Bahan Baku",IF(I692="Dana Operasional","Operasional",IF(I692="Biaya Operasional","Operasional",""))))</f>
        <v/>
      </c>
      <c r="T692" t="str">
        <f>IF(I692="Dana Insentif Fasilitas","Insentif Fasilitas",IF(I692="Biaya Insentif Fasilitas","Insentif Fasilitas",""))</f>
        <v/>
      </c>
      <c r="U692" t="str">
        <f>IF(S692="",T692,S692)</f>
        <v/>
      </c>
      <c r="V692" t="str">
        <f>IF(I692="Biaya Bahan Baku","Belanja",IF(I692="Biaya Operasional","Belanja",IF(I692="Biaya Insentif Fasilitas","Belanja","")))</f>
        <v/>
      </c>
      <c r="W692">
        <f>ROW()</f>
        <v>692</v>
      </c>
    </row>
    <row r="693">
      <c r="A693">
        <f>ROW()</f>
        <v>693</v>
      </c>
      <c r="K693">
        <f>IF(I693="",0,I693)</f>
        <v>0</v>
      </c>
      <c r="L693">
        <f>IF(H693=0,0,H693)</f>
        <v>0</v>
      </c>
      <c r="M693">
        <f>IF(G693=0,0,G693)</f>
        <v>0</v>
      </c>
      <c r="N693" t="str">
        <f>IF(J693="","",J693)</f>
        <v/>
      </c>
      <c r="O693">
        <f>IF(G693=0,0,G693)</f>
        <v>0</v>
      </c>
      <c r="P693">
        <f>IF(H693=0,0,H693)</f>
        <v>0</v>
      </c>
      <c r="Q693" t="str">
        <f>IF(I693="Biaya Bahan Baku",H693,IF(I693="Biaya Operasional",H693,IF(I693="Biaya Insentif Fasilitas",H693,"")))</f>
        <v/>
      </c>
      <c r="R693" t="str">
        <f>IF(I693="Dana Bantuan Pemerintah",G693,"")</f>
        <v/>
      </c>
      <c r="S693" t="str">
        <f>IF(I693="Dana Bahan Baku","Bahan Baku",IF(I693="Biaya Bahan Baku","Bahan Baku",IF(I693="Dana Operasional","Operasional",IF(I693="Biaya Operasional","Operasional",""))))</f>
        <v/>
      </c>
      <c r="T693" t="str">
        <f>IF(I693="Dana Insentif Fasilitas","Insentif Fasilitas",IF(I693="Biaya Insentif Fasilitas","Insentif Fasilitas",""))</f>
        <v/>
      </c>
      <c r="U693" t="str">
        <f>IF(S693="",T693,S693)</f>
        <v/>
      </c>
      <c r="V693" t="str">
        <f>IF(I693="Biaya Bahan Baku","Belanja",IF(I693="Biaya Operasional","Belanja",IF(I693="Biaya Insentif Fasilitas","Belanja","")))</f>
        <v/>
      </c>
      <c r="W693">
        <f>ROW()</f>
        <v>693</v>
      </c>
    </row>
    <row r="694">
      <c r="A694">
        <f>ROW()</f>
        <v>694</v>
      </c>
      <c r="K694">
        <f>IF(I694="",0,I694)</f>
        <v>0</v>
      </c>
      <c r="L694">
        <f>IF(H694=0,0,H694)</f>
        <v>0</v>
      </c>
      <c r="M694">
        <f>IF(G694=0,0,G694)</f>
        <v>0</v>
      </c>
      <c r="N694" t="str">
        <f>IF(J694="","",J694)</f>
        <v/>
      </c>
      <c r="O694">
        <f>IF(G694=0,0,G694)</f>
        <v>0</v>
      </c>
      <c r="P694">
        <f>IF(H694=0,0,H694)</f>
        <v>0</v>
      </c>
      <c r="Q694" t="str">
        <f>IF(I694="Biaya Bahan Baku",H694,IF(I694="Biaya Operasional",H694,IF(I694="Biaya Insentif Fasilitas",H694,"")))</f>
        <v/>
      </c>
      <c r="R694" t="str">
        <f>IF(I694="Dana Bantuan Pemerintah",G694,"")</f>
        <v/>
      </c>
      <c r="S694" t="str">
        <f>IF(I694="Dana Bahan Baku","Bahan Baku",IF(I694="Biaya Bahan Baku","Bahan Baku",IF(I694="Dana Operasional","Operasional",IF(I694="Biaya Operasional","Operasional",""))))</f>
        <v/>
      </c>
      <c r="T694" t="str">
        <f>IF(I694="Dana Insentif Fasilitas","Insentif Fasilitas",IF(I694="Biaya Insentif Fasilitas","Insentif Fasilitas",""))</f>
        <v/>
      </c>
      <c r="U694" t="str">
        <f>IF(S694="",T694,S694)</f>
        <v/>
      </c>
      <c r="V694" t="str">
        <f>IF(I694="Biaya Bahan Baku","Belanja",IF(I694="Biaya Operasional","Belanja",IF(I694="Biaya Insentif Fasilitas","Belanja","")))</f>
        <v/>
      </c>
      <c r="W694">
        <f>ROW()</f>
        <v>694</v>
      </c>
    </row>
    <row r="695">
      <c r="A695">
        <f>ROW()</f>
        <v>695</v>
      </c>
      <c r="K695">
        <f>IF(I695="",0,I695)</f>
        <v>0</v>
      </c>
      <c r="L695">
        <f>IF(H695=0,0,H695)</f>
        <v>0</v>
      </c>
      <c r="M695">
        <f>IF(G695=0,0,G695)</f>
        <v>0</v>
      </c>
      <c r="N695" t="str">
        <f>IF(J695="","",J695)</f>
        <v/>
      </c>
      <c r="O695">
        <f>IF(G695=0,0,G695)</f>
        <v>0</v>
      </c>
      <c r="P695">
        <f>IF(H695=0,0,H695)</f>
        <v>0</v>
      </c>
      <c r="Q695" t="str">
        <f>IF(I695="Biaya Bahan Baku",H695,IF(I695="Biaya Operasional",H695,IF(I695="Biaya Insentif Fasilitas",H695,"")))</f>
        <v/>
      </c>
      <c r="R695" t="str">
        <f>IF(I695="Dana Bantuan Pemerintah",G695,"")</f>
        <v/>
      </c>
      <c r="S695" t="str">
        <f>IF(I695="Dana Bahan Baku","Bahan Baku",IF(I695="Biaya Bahan Baku","Bahan Baku",IF(I695="Dana Operasional","Operasional",IF(I695="Biaya Operasional","Operasional",""))))</f>
        <v/>
      </c>
      <c r="T695" t="str">
        <f>IF(I695="Dana Insentif Fasilitas","Insentif Fasilitas",IF(I695="Biaya Insentif Fasilitas","Insentif Fasilitas",""))</f>
        <v/>
      </c>
      <c r="U695" t="str">
        <f>IF(S695="",T695,S695)</f>
        <v/>
      </c>
      <c r="V695" t="str">
        <f>IF(I695="Biaya Bahan Baku","Belanja",IF(I695="Biaya Operasional","Belanja",IF(I695="Biaya Insentif Fasilitas","Belanja","")))</f>
        <v/>
      </c>
      <c r="W695">
        <f>ROW()</f>
        <v>695</v>
      </c>
    </row>
    <row r="696">
      <c r="A696">
        <f>ROW()</f>
        <v>696</v>
      </c>
      <c r="K696">
        <f>IF(I696="",0,I696)</f>
        <v>0</v>
      </c>
      <c r="L696">
        <f>IF(H696=0,0,H696)</f>
        <v>0</v>
      </c>
      <c r="M696">
        <f>IF(G696=0,0,G696)</f>
        <v>0</v>
      </c>
      <c r="N696" t="str">
        <f>IF(J696="","",J696)</f>
        <v/>
      </c>
      <c r="O696">
        <f>IF(G696=0,0,G696)</f>
        <v>0</v>
      </c>
      <c r="P696">
        <f>IF(H696=0,0,H696)</f>
        <v>0</v>
      </c>
      <c r="Q696" t="str">
        <f>IF(I696="Biaya Bahan Baku",H696,IF(I696="Biaya Operasional",H696,IF(I696="Biaya Insentif Fasilitas",H696,"")))</f>
        <v/>
      </c>
      <c r="R696" t="str">
        <f>IF(I696="Dana Bantuan Pemerintah",G696,"")</f>
        <v/>
      </c>
      <c r="S696" t="str">
        <f>IF(I696="Dana Bahan Baku","Bahan Baku",IF(I696="Biaya Bahan Baku","Bahan Baku",IF(I696="Dana Operasional","Operasional",IF(I696="Biaya Operasional","Operasional",""))))</f>
        <v/>
      </c>
      <c r="T696" t="str">
        <f>IF(I696="Dana Insentif Fasilitas","Insentif Fasilitas",IF(I696="Biaya Insentif Fasilitas","Insentif Fasilitas",""))</f>
        <v/>
      </c>
      <c r="U696" t="str">
        <f>IF(S696="",T696,S696)</f>
        <v/>
      </c>
      <c r="V696" t="str">
        <f>IF(I696="Biaya Bahan Baku","Belanja",IF(I696="Biaya Operasional","Belanja",IF(I696="Biaya Insentif Fasilitas","Belanja","")))</f>
        <v/>
      </c>
      <c r="W696">
        <f>ROW()</f>
        <v>696</v>
      </c>
    </row>
    <row r="697">
      <c r="A697">
        <f>ROW()</f>
        <v>697</v>
      </c>
      <c r="K697">
        <f>IF(I697="",0,I697)</f>
        <v>0</v>
      </c>
      <c r="L697">
        <f>IF(H697=0,0,H697)</f>
        <v>0</v>
      </c>
      <c r="M697">
        <f>IF(G697=0,0,G697)</f>
        <v>0</v>
      </c>
      <c r="N697" t="str">
        <f>IF(J697="","",J697)</f>
        <v/>
      </c>
      <c r="O697">
        <f>IF(G697=0,0,G697)</f>
        <v>0</v>
      </c>
      <c r="P697">
        <f>IF(H697=0,0,H697)</f>
        <v>0</v>
      </c>
      <c r="Q697" t="str">
        <f>IF(I697="Biaya Bahan Baku",H697,IF(I697="Biaya Operasional",H697,IF(I697="Biaya Insentif Fasilitas",H697,"")))</f>
        <v/>
      </c>
      <c r="R697" t="str">
        <f>IF(I697="Dana Bantuan Pemerintah",G697,"")</f>
        <v/>
      </c>
      <c r="S697" t="str">
        <f>IF(I697="Dana Bahan Baku","Bahan Baku",IF(I697="Biaya Bahan Baku","Bahan Baku",IF(I697="Dana Operasional","Operasional",IF(I697="Biaya Operasional","Operasional",""))))</f>
        <v/>
      </c>
      <c r="T697" t="str">
        <f>IF(I697="Dana Insentif Fasilitas","Insentif Fasilitas",IF(I697="Biaya Insentif Fasilitas","Insentif Fasilitas",""))</f>
        <v/>
      </c>
      <c r="U697" t="str">
        <f>IF(S697="",T697,S697)</f>
        <v/>
      </c>
      <c r="V697" t="str">
        <f>IF(I697="Biaya Bahan Baku","Belanja",IF(I697="Biaya Operasional","Belanja",IF(I697="Biaya Insentif Fasilitas","Belanja","")))</f>
        <v/>
      </c>
      <c r="W697">
        <f>ROW()</f>
        <v>697</v>
      </c>
    </row>
    <row r="698">
      <c r="A698">
        <f>ROW()</f>
        <v>698</v>
      </c>
      <c r="K698">
        <f>IF(I698="",0,I698)</f>
        <v>0</v>
      </c>
      <c r="L698">
        <f>IF(H698=0,0,H698)</f>
        <v>0</v>
      </c>
      <c r="M698">
        <f>IF(G698=0,0,G698)</f>
        <v>0</v>
      </c>
      <c r="N698" t="str">
        <f>IF(J698="","",J698)</f>
        <v/>
      </c>
      <c r="O698">
        <f>IF(G698=0,0,G698)</f>
        <v>0</v>
      </c>
      <c r="P698">
        <f>IF(H698=0,0,H698)</f>
        <v>0</v>
      </c>
      <c r="Q698" t="str">
        <f>IF(I698="Biaya Bahan Baku",H698,IF(I698="Biaya Operasional",H698,IF(I698="Biaya Insentif Fasilitas",H698,"")))</f>
        <v/>
      </c>
      <c r="R698" t="str">
        <f>IF(I698="Dana Bantuan Pemerintah",G698,"")</f>
        <v/>
      </c>
      <c r="S698" t="str">
        <f>IF(I698="Dana Bahan Baku","Bahan Baku",IF(I698="Biaya Bahan Baku","Bahan Baku",IF(I698="Dana Operasional","Operasional",IF(I698="Biaya Operasional","Operasional",""))))</f>
        <v/>
      </c>
      <c r="T698" t="str">
        <f>IF(I698="Dana Insentif Fasilitas","Insentif Fasilitas",IF(I698="Biaya Insentif Fasilitas","Insentif Fasilitas",""))</f>
        <v/>
      </c>
      <c r="U698" t="str">
        <f>IF(S698="",T698,S698)</f>
        <v/>
      </c>
      <c r="V698" t="str">
        <f>IF(I698="Biaya Bahan Baku","Belanja",IF(I698="Biaya Operasional","Belanja",IF(I698="Biaya Insentif Fasilitas","Belanja","")))</f>
        <v/>
      </c>
      <c r="W698">
        <f>ROW()</f>
        <v>698</v>
      </c>
    </row>
    <row r="699">
      <c r="A699">
        <f>ROW()</f>
        <v>699</v>
      </c>
      <c r="K699">
        <f>IF(I699="",0,I699)</f>
        <v>0</v>
      </c>
      <c r="L699">
        <f>IF(H699=0,0,H699)</f>
        <v>0</v>
      </c>
      <c r="M699">
        <f>IF(G699=0,0,G699)</f>
        <v>0</v>
      </c>
      <c r="N699" t="str">
        <f>IF(J699="","",J699)</f>
        <v/>
      </c>
      <c r="O699">
        <f>IF(G699=0,0,G699)</f>
        <v>0</v>
      </c>
      <c r="P699">
        <f>IF(H699=0,0,H699)</f>
        <v>0</v>
      </c>
      <c r="Q699" t="str">
        <f>IF(I699="Biaya Bahan Baku",H699,IF(I699="Biaya Operasional",H699,IF(I699="Biaya Insentif Fasilitas",H699,"")))</f>
        <v/>
      </c>
      <c r="R699" t="str">
        <f>IF(I699="Dana Bantuan Pemerintah",G699,"")</f>
        <v/>
      </c>
      <c r="S699" t="str">
        <f>IF(I699="Dana Bahan Baku","Bahan Baku",IF(I699="Biaya Bahan Baku","Bahan Baku",IF(I699="Dana Operasional","Operasional",IF(I699="Biaya Operasional","Operasional",""))))</f>
        <v/>
      </c>
      <c r="T699" t="str">
        <f>IF(I699="Dana Insentif Fasilitas","Insentif Fasilitas",IF(I699="Biaya Insentif Fasilitas","Insentif Fasilitas",""))</f>
        <v/>
      </c>
      <c r="U699" t="str">
        <f>IF(S699="",T699,S699)</f>
        <v/>
      </c>
      <c r="V699" t="str">
        <f>IF(I699="Biaya Bahan Baku","Belanja",IF(I699="Biaya Operasional","Belanja",IF(I699="Biaya Insentif Fasilitas","Belanja","")))</f>
        <v/>
      </c>
      <c r="W699">
        <f>ROW()</f>
        <v>699</v>
      </c>
    </row>
    <row r="700">
      <c r="A700">
        <f>ROW()</f>
        <v>700</v>
      </c>
      <c r="K700">
        <f>IF(I700="",0,I700)</f>
        <v>0</v>
      </c>
      <c r="L700">
        <f>IF(H700=0,0,H700)</f>
        <v>0</v>
      </c>
      <c r="M700">
        <f>IF(G700=0,0,G700)</f>
        <v>0</v>
      </c>
      <c r="N700" t="str">
        <f>IF(J700="","",J700)</f>
        <v/>
      </c>
      <c r="O700">
        <f>IF(G700=0,0,G700)</f>
        <v>0</v>
      </c>
      <c r="P700">
        <f>IF(H700=0,0,H700)</f>
        <v>0</v>
      </c>
      <c r="Q700" t="str">
        <f>IF(I700="Biaya Bahan Baku",H700,IF(I700="Biaya Operasional",H700,IF(I700="Biaya Insentif Fasilitas",H700,"")))</f>
        <v/>
      </c>
      <c r="R700" t="str">
        <f>IF(I700="Dana Bantuan Pemerintah",G700,"")</f>
        <v/>
      </c>
      <c r="S700" t="str">
        <f>IF(I700="Dana Bahan Baku","Bahan Baku",IF(I700="Biaya Bahan Baku","Bahan Baku",IF(I700="Dana Operasional","Operasional",IF(I700="Biaya Operasional","Operasional",""))))</f>
        <v/>
      </c>
      <c r="T700" t="str">
        <f>IF(I700="Dana Insentif Fasilitas","Insentif Fasilitas",IF(I700="Biaya Insentif Fasilitas","Insentif Fasilitas",""))</f>
        <v/>
      </c>
      <c r="U700" t="str">
        <f>IF(S700="",T700,S700)</f>
        <v/>
      </c>
      <c r="V700" t="str">
        <f>IF(I700="Biaya Bahan Baku","Belanja",IF(I700="Biaya Operasional","Belanja",IF(I700="Biaya Insentif Fasilitas","Belanja","")))</f>
        <v/>
      </c>
      <c r="W700">
        <f>ROW()</f>
        <v>700</v>
      </c>
    </row>
    <row r="701">
      <c r="A701">
        <f>ROW()</f>
        <v>701</v>
      </c>
      <c r="K701">
        <f>IF(I701="",0,I701)</f>
        <v>0</v>
      </c>
      <c r="L701">
        <f>IF(H701=0,0,H701)</f>
        <v>0</v>
      </c>
      <c r="M701">
        <f>IF(G701=0,0,G701)</f>
        <v>0</v>
      </c>
      <c r="N701" t="str">
        <f>IF(J701="","",J701)</f>
        <v/>
      </c>
      <c r="O701">
        <f>IF(G701=0,0,G701)</f>
        <v>0</v>
      </c>
      <c r="P701">
        <f>IF(H701=0,0,H701)</f>
        <v>0</v>
      </c>
      <c r="Q701" t="str">
        <f>IF(I701="Biaya Bahan Baku",H701,IF(I701="Biaya Operasional",H701,IF(I701="Biaya Insentif Fasilitas",H701,"")))</f>
        <v/>
      </c>
      <c r="R701" t="str">
        <f>IF(I701="Dana Bantuan Pemerintah",G701,"")</f>
        <v/>
      </c>
      <c r="S701" t="str">
        <f>IF(I701="Dana Bahan Baku","Bahan Baku",IF(I701="Biaya Bahan Baku","Bahan Baku",IF(I701="Dana Operasional","Operasional",IF(I701="Biaya Operasional","Operasional",""))))</f>
        <v/>
      </c>
      <c r="T701" t="str">
        <f>IF(I701="Dana Insentif Fasilitas","Insentif Fasilitas",IF(I701="Biaya Insentif Fasilitas","Insentif Fasilitas",""))</f>
        <v/>
      </c>
      <c r="U701" t="str">
        <f>IF(S701="",T701,S701)</f>
        <v/>
      </c>
      <c r="V701" t="str">
        <f>IF(I701="Biaya Bahan Baku","Belanja",IF(I701="Biaya Operasional","Belanja",IF(I701="Biaya Insentif Fasilitas","Belanja","")))</f>
        <v/>
      </c>
      <c r="W701">
        <f>ROW()</f>
        <v>701</v>
      </c>
    </row>
    <row r="702">
      <c r="A702">
        <f>ROW()</f>
        <v>702</v>
      </c>
      <c r="K702">
        <f>IF(I702="",0,I702)</f>
        <v>0</v>
      </c>
      <c r="L702">
        <f>IF(H702=0,0,H702)</f>
        <v>0</v>
      </c>
      <c r="M702">
        <f>IF(G702=0,0,G702)</f>
        <v>0</v>
      </c>
      <c r="N702" t="str">
        <f>IF(J702="","",J702)</f>
        <v/>
      </c>
      <c r="O702">
        <f>IF(G702=0,0,G702)</f>
        <v>0</v>
      </c>
      <c r="P702">
        <f>IF(H702=0,0,H702)</f>
        <v>0</v>
      </c>
      <c r="Q702" t="str">
        <f>IF(I702="Biaya Bahan Baku",H702,IF(I702="Biaya Operasional",H702,IF(I702="Biaya Insentif Fasilitas",H702,"")))</f>
        <v/>
      </c>
      <c r="R702" t="str">
        <f>IF(I702="Dana Bantuan Pemerintah",G702,"")</f>
        <v/>
      </c>
      <c r="S702" t="str">
        <f>IF(I702="Dana Bahan Baku","Bahan Baku",IF(I702="Biaya Bahan Baku","Bahan Baku",IF(I702="Dana Operasional","Operasional",IF(I702="Biaya Operasional","Operasional",""))))</f>
        <v/>
      </c>
      <c r="T702" t="str">
        <f>IF(I702="Dana Insentif Fasilitas","Insentif Fasilitas",IF(I702="Biaya Insentif Fasilitas","Insentif Fasilitas",""))</f>
        <v/>
      </c>
      <c r="U702" t="str">
        <f>IF(S702="",T702,S702)</f>
        <v/>
      </c>
      <c r="V702" t="str">
        <f>IF(I702="Biaya Bahan Baku","Belanja",IF(I702="Biaya Operasional","Belanja",IF(I702="Biaya Insentif Fasilitas","Belanja","")))</f>
        <v/>
      </c>
      <c r="W702">
        <f>ROW()</f>
        <v>702</v>
      </c>
    </row>
    <row r="703">
      <c r="A703">
        <f>ROW()</f>
        <v>703</v>
      </c>
      <c r="K703">
        <f>IF(I703="",0,I703)</f>
        <v>0</v>
      </c>
      <c r="L703">
        <f>IF(H703=0,0,H703)</f>
        <v>0</v>
      </c>
      <c r="M703">
        <f>IF(G703=0,0,G703)</f>
        <v>0</v>
      </c>
      <c r="N703" t="str">
        <f>IF(J703="","",J703)</f>
        <v/>
      </c>
      <c r="O703">
        <f>IF(G703=0,0,G703)</f>
        <v>0</v>
      </c>
      <c r="P703">
        <f>IF(H703=0,0,H703)</f>
        <v>0</v>
      </c>
      <c r="Q703" t="str">
        <f>IF(I703="Biaya Bahan Baku",H703,IF(I703="Biaya Operasional",H703,IF(I703="Biaya Insentif Fasilitas",H703,"")))</f>
        <v/>
      </c>
      <c r="R703" t="str">
        <f>IF(I703="Dana Bantuan Pemerintah",G703,"")</f>
        <v/>
      </c>
      <c r="S703" t="str">
        <f>IF(I703="Dana Bahan Baku","Bahan Baku",IF(I703="Biaya Bahan Baku","Bahan Baku",IF(I703="Dana Operasional","Operasional",IF(I703="Biaya Operasional","Operasional",""))))</f>
        <v/>
      </c>
      <c r="T703" t="str">
        <f>IF(I703="Dana Insentif Fasilitas","Insentif Fasilitas",IF(I703="Biaya Insentif Fasilitas","Insentif Fasilitas",""))</f>
        <v/>
      </c>
      <c r="U703" t="str">
        <f>IF(S703="",T703,S703)</f>
        <v/>
      </c>
      <c r="V703" t="str">
        <f>IF(I703="Biaya Bahan Baku","Belanja",IF(I703="Biaya Operasional","Belanja",IF(I703="Biaya Insentif Fasilitas","Belanja","")))</f>
        <v/>
      </c>
      <c r="W703">
        <f>ROW()</f>
        <v>703</v>
      </c>
    </row>
    <row r="704">
      <c r="A704">
        <f>ROW()</f>
        <v>704</v>
      </c>
      <c r="K704">
        <f>IF(I704="",0,I704)</f>
        <v>0</v>
      </c>
      <c r="L704">
        <f>IF(H704=0,0,H704)</f>
        <v>0</v>
      </c>
      <c r="M704">
        <f>IF(G704=0,0,G704)</f>
        <v>0</v>
      </c>
      <c r="N704" t="str">
        <f>IF(J704="","",J704)</f>
        <v/>
      </c>
      <c r="O704">
        <f>IF(G704=0,0,G704)</f>
        <v>0</v>
      </c>
      <c r="P704">
        <f>IF(H704=0,0,H704)</f>
        <v>0</v>
      </c>
      <c r="Q704" t="str">
        <f>IF(I704="Biaya Bahan Baku",H704,IF(I704="Biaya Operasional",H704,IF(I704="Biaya Insentif Fasilitas",H704,"")))</f>
        <v/>
      </c>
      <c r="R704" t="str">
        <f>IF(I704="Dana Bantuan Pemerintah",G704,"")</f>
        <v/>
      </c>
      <c r="S704" t="str">
        <f>IF(I704="Dana Bahan Baku","Bahan Baku",IF(I704="Biaya Bahan Baku","Bahan Baku",IF(I704="Dana Operasional","Operasional",IF(I704="Biaya Operasional","Operasional",""))))</f>
        <v/>
      </c>
      <c r="T704" t="str">
        <f>IF(I704="Dana Insentif Fasilitas","Insentif Fasilitas",IF(I704="Biaya Insentif Fasilitas","Insentif Fasilitas",""))</f>
        <v/>
      </c>
      <c r="U704" t="str">
        <f>IF(S704="",T704,S704)</f>
        <v/>
      </c>
      <c r="V704" t="str">
        <f>IF(I704="Biaya Bahan Baku","Belanja",IF(I704="Biaya Operasional","Belanja",IF(I704="Biaya Insentif Fasilitas","Belanja","")))</f>
        <v/>
      </c>
      <c r="W704">
        <f>ROW()</f>
        <v>704</v>
      </c>
    </row>
    <row r="705">
      <c r="A705">
        <f>ROW()</f>
        <v>705</v>
      </c>
      <c r="K705">
        <f>IF(I705="",0,I705)</f>
        <v>0</v>
      </c>
      <c r="L705">
        <f>IF(H705=0,0,H705)</f>
        <v>0</v>
      </c>
      <c r="M705">
        <f>IF(G705=0,0,G705)</f>
        <v>0</v>
      </c>
      <c r="N705" t="str">
        <f>IF(J705="","",J705)</f>
        <v/>
      </c>
      <c r="O705">
        <f>IF(G705=0,0,G705)</f>
        <v>0</v>
      </c>
      <c r="P705">
        <f>IF(H705=0,0,H705)</f>
        <v>0</v>
      </c>
      <c r="Q705" t="str">
        <f>IF(I705="Biaya Bahan Baku",H705,IF(I705="Biaya Operasional",H705,IF(I705="Biaya Insentif Fasilitas",H705,"")))</f>
        <v/>
      </c>
      <c r="R705" t="str">
        <f>IF(I705="Dana Bantuan Pemerintah",G705,"")</f>
        <v/>
      </c>
      <c r="S705" t="str">
        <f>IF(I705="Dana Bahan Baku","Bahan Baku",IF(I705="Biaya Bahan Baku","Bahan Baku",IF(I705="Dana Operasional","Operasional",IF(I705="Biaya Operasional","Operasional",""))))</f>
        <v/>
      </c>
      <c r="T705" t="str">
        <f>IF(I705="Dana Insentif Fasilitas","Insentif Fasilitas",IF(I705="Biaya Insentif Fasilitas","Insentif Fasilitas",""))</f>
        <v/>
      </c>
      <c r="U705" t="str">
        <f>IF(S705="",T705,S705)</f>
        <v/>
      </c>
      <c r="V705" t="str">
        <f>IF(I705="Biaya Bahan Baku","Belanja",IF(I705="Biaya Operasional","Belanja",IF(I705="Biaya Insentif Fasilitas","Belanja","")))</f>
        <v/>
      </c>
      <c r="W705">
        <f>ROW()</f>
        <v>705</v>
      </c>
    </row>
    <row r="706">
      <c r="A706">
        <f>ROW()</f>
        <v>706</v>
      </c>
      <c r="K706">
        <f>IF(I706="",0,I706)</f>
        <v>0</v>
      </c>
      <c r="L706">
        <f>IF(H706=0,0,H706)</f>
        <v>0</v>
      </c>
      <c r="M706">
        <f>IF(G706=0,0,G706)</f>
        <v>0</v>
      </c>
      <c r="N706" t="str">
        <f>IF(J706="","",J706)</f>
        <v/>
      </c>
      <c r="O706">
        <f>IF(G706=0,0,G706)</f>
        <v>0</v>
      </c>
      <c r="P706">
        <f>IF(H706=0,0,H706)</f>
        <v>0</v>
      </c>
      <c r="Q706" t="str">
        <f>IF(I706="Biaya Bahan Baku",H706,IF(I706="Biaya Operasional",H706,IF(I706="Biaya Insentif Fasilitas",H706,"")))</f>
        <v/>
      </c>
      <c r="R706" t="str">
        <f>IF(I706="Dana Bantuan Pemerintah",G706,"")</f>
        <v/>
      </c>
      <c r="S706" t="str">
        <f>IF(I706="Dana Bahan Baku","Bahan Baku",IF(I706="Biaya Bahan Baku","Bahan Baku",IF(I706="Dana Operasional","Operasional",IF(I706="Biaya Operasional","Operasional",""))))</f>
        <v/>
      </c>
      <c r="T706" t="str">
        <f>IF(I706="Dana Insentif Fasilitas","Insentif Fasilitas",IF(I706="Biaya Insentif Fasilitas","Insentif Fasilitas",""))</f>
        <v/>
      </c>
      <c r="U706" t="str">
        <f>IF(S706="",T706,S706)</f>
        <v/>
      </c>
      <c r="V706" t="str">
        <f>IF(I706="Biaya Bahan Baku","Belanja",IF(I706="Biaya Operasional","Belanja",IF(I706="Biaya Insentif Fasilitas","Belanja","")))</f>
        <v/>
      </c>
      <c r="W706">
        <f>ROW()</f>
        <v>706</v>
      </c>
    </row>
    <row r="707">
      <c r="A707">
        <f>ROW()</f>
        <v>707</v>
      </c>
      <c r="K707">
        <f>IF(I707="",0,I707)</f>
        <v>0</v>
      </c>
      <c r="L707">
        <f>IF(H707=0,0,H707)</f>
        <v>0</v>
      </c>
      <c r="M707">
        <f>IF(G707=0,0,G707)</f>
        <v>0</v>
      </c>
      <c r="N707" t="str">
        <f>IF(J707="","",J707)</f>
        <v/>
      </c>
      <c r="O707">
        <f>IF(G707=0,0,G707)</f>
        <v>0</v>
      </c>
      <c r="P707">
        <f>IF(H707=0,0,H707)</f>
        <v>0</v>
      </c>
      <c r="Q707" t="str">
        <f>IF(I707="Biaya Bahan Baku",H707,IF(I707="Biaya Operasional",H707,IF(I707="Biaya Insentif Fasilitas",H707,"")))</f>
        <v/>
      </c>
      <c r="R707" t="str">
        <f>IF(I707="Dana Bantuan Pemerintah",G707,"")</f>
        <v/>
      </c>
      <c r="S707" t="str">
        <f>IF(I707="Dana Bahan Baku","Bahan Baku",IF(I707="Biaya Bahan Baku","Bahan Baku",IF(I707="Dana Operasional","Operasional",IF(I707="Biaya Operasional","Operasional",""))))</f>
        <v/>
      </c>
      <c r="T707" t="str">
        <f>IF(I707="Dana Insentif Fasilitas","Insentif Fasilitas",IF(I707="Biaya Insentif Fasilitas","Insentif Fasilitas",""))</f>
        <v/>
      </c>
      <c r="U707" t="str">
        <f>IF(S707="",T707,S707)</f>
        <v/>
      </c>
      <c r="V707" t="str">
        <f>IF(I707="Biaya Bahan Baku","Belanja",IF(I707="Biaya Operasional","Belanja",IF(I707="Biaya Insentif Fasilitas","Belanja","")))</f>
        <v/>
      </c>
      <c r="W707">
        <f>ROW()</f>
        <v>707</v>
      </c>
    </row>
    <row r="708">
      <c r="A708">
        <f>ROW()</f>
        <v>708</v>
      </c>
      <c r="K708">
        <f>IF(I708="",0,I708)</f>
        <v>0</v>
      </c>
      <c r="L708">
        <f>IF(H708=0,0,H708)</f>
        <v>0</v>
      </c>
      <c r="M708">
        <f>IF(G708=0,0,G708)</f>
        <v>0</v>
      </c>
      <c r="N708" t="str">
        <f>IF(J708="","",J708)</f>
        <v/>
      </c>
      <c r="O708">
        <f>IF(G708=0,0,G708)</f>
        <v>0</v>
      </c>
      <c r="P708">
        <f>IF(H708=0,0,H708)</f>
        <v>0</v>
      </c>
      <c r="Q708" t="str">
        <f>IF(I708="Biaya Bahan Baku",H708,IF(I708="Biaya Operasional",H708,IF(I708="Biaya Insentif Fasilitas",H708,"")))</f>
        <v/>
      </c>
      <c r="R708" t="str">
        <f>IF(I708="Dana Bantuan Pemerintah",G708,"")</f>
        <v/>
      </c>
      <c r="S708" t="str">
        <f>IF(I708="Dana Bahan Baku","Bahan Baku",IF(I708="Biaya Bahan Baku","Bahan Baku",IF(I708="Dana Operasional","Operasional",IF(I708="Biaya Operasional","Operasional",""))))</f>
        <v/>
      </c>
      <c r="T708" t="str">
        <f>IF(I708="Dana Insentif Fasilitas","Insentif Fasilitas",IF(I708="Biaya Insentif Fasilitas","Insentif Fasilitas",""))</f>
        <v/>
      </c>
      <c r="U708" t="str">
        <f>IF(S708="",T708,S708)</f>
        <v/>
      </c>
      <c r="V708" t="str">
        <f>IF(I708="Biaya Bahan Baku","Belanja",IF(I708="Biaya Operasional","Belanja",IF(I708="Biaya Insentif Fasilitas","Belanja","")))</f>
        <v/>
      </c>
      <c r="W708">
        <f>ROW()</f>
        <v>708</v>
      </c>
    </row>
    <row r="709">
      <c r="A709">
        <f>ROW()</f>
        <v>709</v>
      </c>
      <c r="K709">
        <f>IF(I709="",0,I709)</f>
        <v>0</v>
      </c>
      <c r="L709">
        <f>IF(H709=0,0,H709)</f>
        <v>0</v>
      </c>
      <c r="M709">
        <f>IF(G709=0,0,G709)</f>
        <v>0</v>
      </c>
      <c r="N709" t="str">
        <f>IF(J709="","",J709)</f>
        <v/>
      </c>
      <c r="O709">
        <f>IF(G709=0,0,G709)</f>
        <v>0</v>
      </c>
      <c r="P709">
        <f>IF(H709=0,0,H709)</f>
        <v>0</v>
      </c>
      <c r="Q709" t="str">
        <f>IF(I709="Biaya Bahan Baku",H709,IF(I709="Biaya Operasional",H709,IF(I709="Biaya Insentif Fasilitas",H709,"")))</f>
        <v/>
      </c>
      <c r="R709" t="str">
        <f>IF(I709="Dana Bantuan Pemerintah",G709,"")</f>
        <v/>
      </c>
      <c r="S709" t="str">
        <f>IF(I709="Dana Bahan Baku","Bahan Baku",IF(I709="Biaya Bahan Baku","Bahan Baku",IF(I709="Dana Operasional","Operasional",IF(I709="Biaya Operasional","Operasional",""))))</f>
        <v/>
      </c>
      <c r="T709" t="str">
        <f>IF(I709="Dana Insentif Fasilitas","Insentif Fasilitas",IF(I709="Biaya Insentif Fasilitas","Insentif Fasilitas",""))</f>
        <v/>
      </c>
      <c r="U709" t="str">
        <f>IF(S709="",T709,S709)</f>
        <v/>
      </c>
      <c r="V709" t="str">
        <f>IF(I709="Biaya Bahan Baku","Belanja",IF(I709="Biaya Operasional","Belanja",IF(I709="Biaya Insentif Fasilitas","Belanja","")))</f>
        <v/>
      </c>
      <c r="W709">
        <f>ROW()</f>
        <v>709</v>
      </c>
    </row>
    <row r="710">
      <c r="A710">
        <f>ROW()</f>
        <v>710</v>
      </c>
      <c r="K710">
        <f>IF(I710="",0,I710)</f>
        <v>0</v>
      </c>
      <c r="L710">
        <f>IF(H710=0,0,H710)</f>
        <v>0</v>
      </c>
      <c r="M710">
        <f>IF(G710=0,0,G710)</f>
        <v>0</v>
      </c>
      <c r="N710" t="str">
        <f>IF(J710="","",J710)</f>
        <v/>
      </c>
      <c r="O710">
        <f>IF(G710=0,0,G710)</f>
        <v>0</v>
      </c>
      <c r="P710">
        <f>IF(H710=0,0,H710)</f>
        <v>0</v>
      </c>
      <c r="Q710" t="str">
        <f>IF(I710="Biaya Bahan Baku",H710,IF(I710="Biaya Operasional",H710,IF(I710="Biaya Insentif Fasilitas",H710,"")))</f>
        <v/>
      </c>
      <c r="R710" t="str">
        <f>IF(I710="Dana Bantuan Pemerintah",G710,"")</f>
        <v/>
      </c>
      <c r="S710" t="str">
        <f>IF(I710="Dana Bahan Baku","Bahan Baku",IF(I710="Biaya Bahan Baku","Bahan Baku",IF(I710="Dana Operasional","Operasional",IF(I710="Biaya Operasional","Operasional",""))))</f>
        <v/>
      </c>
      <c r="T710" t="str">
        <f>IF(I710="Dana Insentif Fasilitas","Insentif Fasilitas",IF(I710="Biaya Insentif Fasilitas","Insentif Fasilitas",""))</f>
        <v/>
      </c>
      <c r="U710" t="str">
        <f>IF(S710="",T710,S710)</f>
        <v/>
      </c>
      <c r="V710" t="str">
        <f>IF(I710="Biaya Bahan Baku","Belanja",IF(I710="Biaya Operasional","Belanja",IF(I710="Biaya Insentif Fasilitas","Belanja","")))</f>
        <v/>
      </c>
      <c r="W710">
        <f>ROW()</f>
        <v>710</v>
      </c>
    </row>
    <row r="711">
      <c r="A711">
        <f>ROW()</f>
        <v>711</v>
      </c>
      <c r="K711">
        <f>IF(I711="",0,I711)</f>
        <v>0</v>
      </c>
      <c r="L711">
        <f>IF(H711=0,0,H711)</f>
        <v>0</v>
      </c>
      <c r="M711">
        <f>IF(G711=0,0,G711)</f>
        <v>0</v>
      </c>
      <c r="N711" t="str">
        <f>IF(J711="","",J711)</f>
        <v/>
      </c>
      <c r="O711">
        <f>IF(G711=0,0,G711)</f>
        <v>0</v>
      </c>
      <c r="P711">
        <f>IF(H711=0,0,H711)</f>
        <v>0</v>
      </c>
      <c r="Q711" t="str">
        <f>IF(I711="Biaya Bahan Baku",H711,IF(I711="Biaya Operasional",H711,IF(I711="Biaya Insentif Fasilitas",H711,"")))</f>
        <v/>
      </c>
      <c r="R711" t="str">
        <f>IF(I711="Dana Bantuan Pemerintah",G711,"")</f>
        <v/>
      </c>
      <c r="S711" t="str">
        <f>IF(I711="Dana Bahan Baku","Bahan Baku",IF(I711="Biaya Bahan Baku","Bahan Baku",IF(I711="Dana Operasional","Operasional",IF(I711="Biaya Operasional","Operasional",""))))</f>
        <v/>
      </c>
      <c r="T711" t="str">
        <f>IF(I711="Dana Insentif Fasilitas","Insentif Fasilitas",IF(I711="Biaya Insentif Fasilitas","Insentif Fasilitas",""))</f>
        <v/>
      </c>
      <c r="U711" t="str">
        <f>IF(S711="",T711,S711)</f>
        <v/>
      </c>
      <c r="V711" t="str">
        <f>IF(I711="Biaya Bahan Baku","Belanja",IF(I711="Biaya Operasional","Belanja",IF(I711="Biaya Insentif Fasilitas","Belanja","")))</f>
        <v/>
      </c>
      <c r="W711">
        <f>ROW()</f>
        <v>711</v>
      </c>
    </row>
    <row r="712">
      <c r="A712">
        <f>ROW()</f>
        <v>712</v>
      </c>
      <c r="K712">
        <f>IF(I712="",0,I712)</f>
        <v>0</v>
      </c>
      <c r="L712">
        <f>IF(H712=0,0,H712)</f>
        <v>0</v>
      </c>
      <c r="M712">
        <f>IF(G712=0,0,G712)</f>
        <v>0</v>
      </c>
      <c r="N712" t="str">
        <f>IF(J712="","",J712)</f>
        <v/>
      </c>
      <c r="O712">
        <f>IF(G712=0,0,G712)</f>
        <v>0</v>
      </c>
      <c r="P712">
        <f>IF(H712=0,0,H712)</f>
        <v>0</v>
      </c>
      <c r="Q712" t="str">
        <f>IF(I712="Biaya Bahan Baku",H712,IF(I712="Biaya Operasional",H712,IF(I712="Biaya Insentif Fasilitas",H712,"")))</f>
        <v/>
      </c>
      <c r="R712" t="str">
        <f>IF(I712="Dana Bantuan Pemerintah",G712,"")</f>
        <v/>
      </c>
      <c r="S712" t="str">
        <f>IF(I712="Dana Bahan Baku","Bahan Baku",IF(I712="Biaya Bahan Baku","Bahan Baku",IF(I712="Dana Operasional","Operasional",IF(I712="Biaya Operasional","Operasional",""))))</f>
        <v/>
      </c>
      <c r="T712" t="str">
        <f>IF(I712="Dana Insentif Fasilitas","Insentif Fasilitas",IF(I712="Biaya Insentif Fasilitas","Insentif Fasilitas",""))</f>
        <v/>
      </c>
      <c r="U712" t="str">
        <f>IF(S712="",T712,S712)</f>
        <v/>
      </c>
      <c r="V712" t="str">
        <f>IF(I712="Biaya Bahan Baku","Belanja",IF(I712="Biaya Operasional","Belanja",IF(I712="Biaya Insentif Fasilitas","Belanja","")))</f>
        <v/>
      </c>
      <c r="W712">
        <f>ROW()</f>
        <v>712</v>
      </c>
    </row>
    <row r="713">
      <c r="A713">
        <f>ROW()</f>
        <v>713</v>
      </c>
      <c r="K713">
        <f>IF(I713="",0,I713)</f>
        <v>0</v>
      </c>
      <c r="L713">
        <f>IF(H713=0,0,H713)</f>
        <v>0</v>
      </c>
      <c r="M713">
        <f>IF(G713=0,0,G713)</f>
        <v>0</v>
      </c>
      <c r="N713" t="str">
        <f>IF(J713="","",J713)</f>
        <v/>
      </c>
      <c r="O713">
        <f>IF(G713=0,0,G713)</f>
        <v>0</v>
      </c>
      <c r="P713">
        <f>IF(H713=0,0,H713)</f>
        <v>0</v>
      </c>
      <c r="Q713" t="str">
        <f>IF(I713="Biaya Bahan Baku",H713,IF(I713="Biaya Operasional",H713,IF(I713="Biaya Insentif Fasilitas",H713,"")))</f>
        <v/>
      </c>
      <c r="R713" t="str">
        <f>IF(I713="Dana Bantuan Pemerintah",G713,"")</f>
        <v/>
      </c>
      <c r="S713" t="str">
        <f>IF(I713="Dana Bahan Baku","Bahan Baku",IF(I713="Biaya Bahan Baku","Bahan Baku",IF(I713="Dana Operasional","Operasional",IF(I713="Biaya Operasional","Operasional",""))))</f>
        <v/>
      </c>
      <c r="T713" t="str">
        <f>IF(I713="Dana Insentif Fasilitas","Insentif Fasilitas",IF(I713="Biaya Insentif Fasilitas","Insentif Fasilitas",""))</f>
        <v/>
      </c>
      <c r="U713" t="str">
        <f>IF(S713="",T713,S713)</f>
        <v/>
      </c>
      <c r="V713" t="str">
        <f>IF(I713="Biaya Bahan Baku","Belanja",IF(I713="Biaya Operasional","Belanja",IF(I713="Biaya Insentif Fasilitas","Belanja","")))</f>
        <v/>
      </c>
      <c r="W713">
        <f>ROW()</f>
        <v>713</v>
      </c>
    </row>
    <row r="714">
      <c r="A714">
        <f>ROW()</f>
        <v>714</v>
      </c>
      <c r="K714">
        <f>IF(I714="",0,I714)</f>
        <v>0</v>
      </c>
      <c r="L714">
        <f>IF(H714=0,0,H714)</f>
        <v>0</v>
      </c>
      <c r="M714">
        <f>IF(G714=0,0,G714)</f>
        <v>0</v>
      </c>
      <c r="N714" t="str">
        <f>IF(J714="","",J714)</f>
        <v/>
      </c>
      <c r="O714">
        <f>IF(G714=0,0,G714)</f>
        <v>0</v>
      </c>
      <c r="P714">
        <f>IF(H714=0,0,H714)</f>
        <v>0</v>
      </c>
      <c r="Q714" t="str">
        <f>IF(I714="Biaya Bahan Baku",H714,IF(I714="Biaya Operasional",H714,IF(I714="Biaya Insentif Fasilitas",H714,"")))</f>
        <v/>
      </c>
      <c r="R714" t="str">
        <f>IF(I714="Dana Bantuan Pemerintah",G714,"")</f>
        <v/>
      </c>
      <c r="S714" t="str">
        <f>IF(I714="Dana Bahan Baku","Bahan Baku",IF(I714="Biaya Bahan Baku","Bahan Baku",IF(I714="Dana Operasional","Operasional",IF(I714="Biaya Operasional","Operasional",""))))</f>
        <v/>
      </c>
      <c r="T714" t="str">
        <f>IF(I714="Dana Insentif Fasilitas","Insentif Fasilitas",IF(I714="Biaya Insentif Fasilitas","Insentif Fasilitas",""))</f>
        <v/>
      </c>
      <c r="U714" t="str">
        <f>IF(S714="",T714,S714)</f>
        <v/>
      </c>
      <c r="V714" t="str">
        <f>IF(I714="Biaya Bahan Baku","Belanja",IF(I714="Biaya Operasional","Belanja",IF(I714="Biaya Insentif Fasilitas","Belanja","")))</f>
        <v/>
      </c>
      <c r="W714">
        <f>ROW()</f>
        <v>714</v>
      </c>
    </row>
    <row r="715">
      <c r="A715">
        <f>ROW()</f>
        <v>715</v>
      </c>
      <c r="K715">
        <f>IF(I715="",0,I715)</f>
        <v>0</v>
      </c>
      <c r="L715">
        <f>IF(H715=0,0,H715)</f>
        <v>0</v>
      </c>
      <c r="M715">
        <f>IF(G715=0,0,G715)</f>
        <v>0</v>
      </c>
      <c r="N715" t="str">
        <f>IF(J715="","",J715)</f>
        <v/>
      </c>
      <c r="O715">
        <f>IF(G715=0,0,G715)</f>
        <v>0</v>
      </c>
      <c r="P715">
        <f>IF(H715=0,0,H715)</f>
        <v>0</v>
      </c>
      <c r="Q715" t="str">
        <f>IF(I715="Biaya Bahan Baku",H715,IF(I715="Biaya Operasional",H715,IF(I715="Biaya Insentif Fasilitas",H715,"")))</f>
        <v/>
      </c>
      <c r="R715" t="str">
        <f>IF(I715="Dana Bantuan Pemerintah",G715,"")</f>
        <v/>
      </c>
      <c r="S715" t="str">
        <f>IF(I715="Dana Bahan Baku","Bahan Baku",IF(I715="Biaya Bahan Baku","Bahan Baku",IF(I715="Dana Operasional","Operasional",IF(I715="Biaya Operasional","Operasional",""))))</f>
        <v/>
      </c>
      <c r="T715" t="str">
        <f>IF(I715="Dana Insentif Fasilitas","Insentif Fasilitas",IF(I715="Biaya Insentif Fasilitas","Insentif Fasilitas",""))</f>
        <v/>
      </c>
      <c r="U715" t="str">
        <f>IF(S715="",T715,S715)</f>
        <v/>
      </c>
      <c r="V715" t="str">
        <f>IF(I715="Biaya Bahan Baku","Belanja",IF(I715="Biaya Operasional","Belanja",IF(I715="Biaya Insentif Fasilitas","Belanja","")))</f>
        <v/>
      </c>
      <c r="W715">
        <f>ROW()</f>
        <v>715</v>
      </c>
    </row>
    <row r="716">
      <c r="A716">
        <f>ROW()</f>
        <v>716</v>
      </c>
      <c r="K716">
        <f>IF(I716="",0,I716)</f>
        <v>0</v>
      </c>
      <c r="L716">
        <f>IF(H716=0,0,H716)</f>
        <v>0</v>
      </c>
      <c r="M716">
        <f>IF(G716=0,0,G716)</f>
        <v>0</v>
      </c>
      <c r="N716" t="str">
        <f>IF(J716="","",J716)</f>
        <v/>
      </c>
      <c r="O716">
        <f>IF(G716=0,0,G716)</f>
        <v>0</v>
      </c>
      <c r="P716">
        <f>IF(H716=0,0,H716)</f>
        <v>0</v>
      </c>
      <c r="Q716" t="str">
        <f>IF(I716="Biaya Bahan Baku",H716,IF(I716="Biaya Operasional",H716,IF(I716="Biaya Insentif Fasilitas",H716,"")))</f>
        <v/>
      </c>
      <c r="R716" t="str">
        <f>IF(I716="Dana Bantuan Pemerintah",G716,"")</f>
        <v/>
      </c>
      <c r="S716" t="str">
        <f>IF(I716="Dana Bahan Baku","Bahan Baku",IF(I716="Biaya Bahan Baku","Bahan Baku",IF(I716="Dana Operasional","Operasional",IF(I716="Biaya Operasional","Operasional",""))))</f>
        <v/>
      </c>
      <c r="T716" t="str">
        <f>IF(I716="Dana Insentif Fasilitas","Insentif Fasilitas",IF(I716="Biaya Insentif Fasilitas","Insentif Fasilitas",""))</f>
        <v/>
      </c>
      <c r="U716" t="str">
        <f>IF(S716="",T716,S716)</f>
        <v/>
      </c>
      <c r="V716" t="str">
        <f>IF(I716="Biaya Bahan Baku","Belanja",IF(I716="Biaya Operasional","Belanja",IF(I716="Biaya Insentif Fasilitas","Belanja","")))</f>
        <v/>
      </c>
      <c r="W716">
        <f>ROW()</f>
        <v>716</v>
      </c>
    </row>
    <row r="717">
      <c r="A717">
        <f>ROW()</f>
        <v>717</v>
      </c>
      <c r="K717">
        <f>IF(I717="",0,I717)</f>
        <v>0</v>
      </c>
      <c r="L717">
        <f>IF(H717=0,0,H717)</f>
        <v>0</v>
      </c>
      <c r="M717">
        <f>IF(G717=0,0,G717)</f>
        <v>0</v>
      </c>
      <c r="N717" t="str">
        <f>IF(J717="","",J717)</f>
        <v/>
      </c>
      <c r="O717">
        <f>IF(G717=0,0,G717)</f>
        <v>0</v>
      </c>
      <c r="P717">
        <f>IF(H717=0,0,H717)</f>
        <v>0</v>
      </c>
      <c r="Q717" t="str">
        <f>IF(I717="Biaya Bahan Baku",H717,IF(I717="Biaya Operasional",H717,IF(I717="Biaya Insentif Fasilitas",H717,"")))</f>
        <v/>
      </c>
      <c r="R717" t="str">
        <f>IF(I717="Dana Bantuan Pemerintah",G717,"")</f>
        <v/>
      </c>
      <c r="S717" t="str">
        <f>IF(I717="Dana Bahan Baku","Bahan Baku",IF(I717="Biaya Bahan Baku","Bahan Baku",IF(I717="Dana Operasional","Operasional",IF(I717="Biaya Operasional","Operasional",""))))</f>
        <v/>
      </c>
      <c r="T717" t="str">
        <f>IF(I717="Dana Insentif Fasilitas","Insentif Fasilitas",IF(I717="Biaya Insentif Fasilitas","Insentif Fasilitas",""))</f>
        <v/>
      </c>
      <c r="U717" t="str">
        <f>IF(S717="",T717,S717)</f>
        <v/>
      </c>
      <c r="V717" t="str">
        <f>IF(I717="Biaya Bahan Baku","Belanja",IF(I717="Biaya Operasional","Belanja",IF(I717="Biaya Insentif Fasilitas","Belanja","")))</f>
        <v/>
      </c>
      <c r="W717">
        <f>ROW()</f>
        <v>717</v>
      </c>
    </row>
    <row r="718">
      <c r="A718">
        <f>ROW()</f>
        <v>718</v>
      </c>
      <c r="K718">
        <f>IF(I718="",0,I718)</f>
        <v>0</v>
      </c>
      <c r="L718">
        <f>IF(H718=0,0,H718)</f>
        <v>0</v>
      </c>
      <c r="M718">
        <f>IF(G718=0,0,G718)</f>
        <v>0</v>
      </c>
      <c r="N718" t="str">
        <f>IF(J718="","",J718)</f>
        <v/>
      </c>
      <c r="O718">
        <f>IF(G718=0,0,G718)</f>
        <v>0</v>
      </c>
      <c r="P718">
        <f>IF(H718=0,0,H718)</f>
        <v>0</v>
      </c>
      <c r="Q718" t="str">
        <f>IF(I718="Biaya Bahan Baku",H718,IF(I718="Biaya Operasional",H718,IF(I718="Biaya Insentif Fasilitas",H718,"")))</f>
        <v/>
      </c>
      <c r="R718" t="str">
        <f>IF(I718="Dana Bantuan Pemerintah",G718,"")</f>
        <v/>
      </c>
      <c r="S718" t="str">
        <f>IF(I718="Dana Bahan Baku","Bahan Baku",IF(I718="Biaya Bahan Baku","Bahan Baku",IF(I718="Dana Operasional","Operasional",IF(I718="Biaya Operasional","Operasional",""))))</f>
        <v/>
      </c>
      <c r="T718" t="str">
        <f>IF(I718="Dana Insentif Fasilitas","Insentif Fasilitas",IF(I718="Biaya Insentif Fasilitas","Insentif Fasilitas",""))</f>
        <v/>
      </c>
      <c r="U718" t="str">
        <f>IF(S718="",T718,S718)</f>
        <v/>
      </c>
      <c r="V718" t="str">
        <f>IF(I718="Biaya Bahan Baku","Belanja",IF(I718="Biaya Operasional","Belanja",IF(I718="Biaya Insentif Fasilitas","Belanja","")))</f>
        <v/>
      </c>
      <c r="W718">
        <f>ROW()</f>
        <v>718</v>
      </c>
    </row>
    <row r="719">
      <c r="A719">
        <f>ROW()</f>
        <v>719</v>
      </c>
      <c r="K719">
        <f>IF(I719="",0,I719)</f>
        <v>0</v>
      </c>
      <c r="L719">
        <f>IF(H719=0,0,H719)</f>
        <v>0</v>
      </c>
      <c r="M719">
        <f>IF(G719=0,0,G719)</f>
        <v>0</v>
      </c>
      <c r="N719" t="str">
        <f>IF(J719="","",J719)</f>
        <v/>
      </c>
      <c r="O719">
        <f>IF(G719=0,0,G719)</f>
        <v>0</v>
      </c>
      <c r="P719">
        <f>IF(H719=0,0,H719)</f>
        <v>0</v>
      </c>
      <c r="Q719" t="str">
        <f>IF(I719="Biaya Bahan Baku",H719,IF(I719="Biaya Operasional",H719,IF(I719="Biaya Insentif Fasilitas",H719,"")))</f>
        <v/>
      </c>
      <c r="R719" t="str">
        <f>IF(I719="Dana Bantuan Pemerintah",G719,"")</f>
        <v/>
      </c>
      <c r="S719" t="str">
        <f>IF(I719="Dana Bahan Baku","Bahan Baku",IF(I719="Biaya Bahan Baku","Bahan Baku",IF(I719="Dana Operasional","Operasional",IF(I719="Biaya Operasional","Operasional",""))))</f>
        <v/>
      </c>
      <c r="T719" t="str">
        <f>IF(I719="Dana Insentif Fasilitas","Insentif Fasilitas",IF(I719="Biaya Insentif Fasilitas","Insentif Fasilitas",""))</f>
        <v/>
      </c>
      <c r="U719" t="str">
        <f>IF(S719="",T719,S719)</f>
        <v/>
      </c>
      <c r="V719" t="str">
        <f>IF(I719="Biaya Bahan Baku","Belanja",IF(I719="Biaya Operasional","Belanja",IF(I719="Biaya Insentif Fasilitas","Belanja","")))</f>
        <v/>
      </c>
      <c r="W719">
        <f>ROW()</f>
        <v>719</v>
      </c>
    </row>
    <row r="720">
      <c r="A720">
        <f>ROW()</f>
        <v>720</v>
      </c>
      <c r="K720">
        <f>IF(I720="",0,I720)</f>
        <v>0</v>
      </c>
      <c r="L720">
        <f>IF(H720=0,0,H720)</f>
        <v>0</v>
      </c>
      <c r="M720">
        <f>IF(G720=0,0,G720)</f>
        <v>0</v>
      </c>
      <c r="N720" t="str">
        <f>IF(J720="","",J720)</f>
        <v/>
      </c>
      <c r="O720">
        <f>IF(G720=0,0,G720)</f>
        <v>0</v>
      </c>
      <c r="P720">
        <f>IF(H720=0,0,H720)</f>
        <v>0</v>
      </c>
      <c r="Q720" t="str">
        <f>IF(I720="Biaya Bahan Baku",H720,IF(I720="Biaya Operasional",H720,IF(I720="Biaya Insentif Fasilitas",H720,"")))</f>
        <v/>
      </c>
      <c r="R720" t="str">
        <f>IF(I720="Dana Bantuan Pemerintah",G720,"")</f>
        <v/>
      </c>
      <c r="S720" t="str">
        <f>IF(I720="Dana Bahan Baku","Bahan Baku",IF(I720="Biaya Bahan Baku","Bahan Baku",IF(I720="Dana Operasional","Operasional",IF(I720="Biaya Operasional","Operasional",""))))</f>
        <v/>
      </c>
      <c r="T720" t="str">
        <f>IF(I720="Dana Insentif Fasilitas","Insentif Fasilitas",IF(I720="Biaya Insentif Fasilitas","Insentif Fasilitas",""))</f>
        <v/>
      </c>
      <c r="U720" t="str">
        <f>IF(S720="",T720,S720)</f>
        <v/>
      </c>
      <c r="V720" t="str">
        <f>IF(I720="Biaya Bahan Baku","Belanja",IF(I720="Biaya Operasional","Belanja",IF(I720="Biaya Insentif Fasilitas","Belanja","")))</f>
        <v/>
      </c>
      <c r="W720">
        <f>ROW()</f>
        <v>720</v>
      </c>
    </row>
    <row r="721">
      <c r="A721">
        <f>ROW()</f>
        <v>721</v>
      </c>
      <c r="K721">
        <f>IF(I721="",0,I721)</f>
        <v>0</v>
      </c>
      <c r="L721">
        <f>IF(H721=0,0,H721)</f>
        <v>0</v>
      </c>
      <c r="M721">
        <f>IF(G721=0,0,G721)</f>
        <v>0</v>
      </c>
      <c r="N721" t="str">
        <f>IF(J721="","",J721)</f>
        <v/>
      </c>
      <c r="O721">
        <f>IF(G721=0,0,G721)</f>
        <v>0</v>
      </c>
      <c r="P721">
        <f>IF(H721=0,0,H721)</f>
        <v>0</v>
      </c>
      <c r="Q721" t="str">
        <f>IF(I721="Biaya Bahan Baku",H721,IF(I721="Biaya Operasional",H721,IF(I721="Biaya Insentif Fasilitas",H721,"")))</f>
        <v/>
      </c>
      <c r="R721" t="str">
        <f>IF(I721="Dana Bantuan Pemerintah",G721,"")</f>
        <v/>
      </c>
      <c r="S721" t="str">
        <f>IF(I721="Dana Bahan Baku","Bahan Baku",IF(I721="Biaya Bahan Baku","Bahan Baku",IF(I721="Dana Operasional","Operasional",IF(I721="Biaya Operasional","Operasional",""))))</f>
        <v/>
      </c>
      <c r="T721" t="str">
        <f>IF(I721="Dana Insentif Fasilitas","Insentif Fasilitas",IF(I721="Biaya Insentif Fasilitas","Insentif Fasilitas",""))</f>
        <v/>
      </c>
      <c r="U721" t="str">
        <f>IF(S721="",T721,S721)</f>
        <v/>
      </c>
      <c r="V721" t="str">
        <f>IF(I721="Biaya Bahan Baku","Belanja",IF(I721="Biaya Operasional","Belanja",IF(I721="Biaya Insentif Fasilitas","Belanja","")))</f>
        <v/>
      </c>
      <c r="W721">
        <f>ROW()</f>
        <v>721</v>
      </c>
    </row>
    <row r="722">
      <c r="A722">
        <f>ROW()</f>
        <v>722</v>
      </c>
      <c r="K722">
        <f>IF(I722="",0,I722)</f>
        <v>0</v>
      </c>
      <c r="L722">
        <f>IF(H722=0,0,H722)</f>
        <v>0</v>
      </c>
      <c r="M722">
        <f>IF(G722=0,0,G722)</f>
        <v>0</v>
      </c>
      <c r="N722" t="str">
        <f>IF(J722="","",J722)</f>
        <v/>
      </c>
      <c r="O722">
        <f>IF(G722=0,0,G722)</f>
        <v>0</v>
      </c>
      <c r="P722">
        <f>IF(H722=0,0,H722)</f>
        <v>0</v>
      </c>
      <c r="Q722" t="str">
        <f>IF(I722="Biaya Bahan Baku",H722,IF(I722="Biaya Operasional",H722,IF(I722="Biaya Insentif Fasilitas",H722,"")))</f>
        <v/>
      </c>
      <c r="R722" t="str">
        <f>IF(I722="Dana Bantuan Pemerintah",G722,"")</f>
        <v/>
      </c>
      <c r="S722" t="str">
        <f>IF(I722="Dana Bahan Baku","Bahan Baku",IF(I722="Biaya Bahan Baku","Bahan Baku",IF(I722="Dana Operasional","Operasional",IF(I722="Biaya Operasional","Operasional",""))))</f>
        <v/>
      </c>
      <c r="T722" t="str">
        <f>IF(I722="Dana Insentif Fasilitas","Insentif Fasilitas",IF(I722="Biaya Insentif Fasilitas","Insentif Fasilitas",""))</f>
        <v/>
      </c>
      <c r="U722" t="str">
        <f>IF(S722="",T722,S722)</f>
        <v/>
      </c>
      <c r="V722" t="str">
        <f>IF(I722="Biaya Bahan Baku","Belanja",IF(I722="Biaya Operasional","Belanja",IF(I722="Biaya Insentif Fasilitas","Belanja","")))</f>
        <v/>
      </c>
      <c r="W722">
        <f>ROW()</f>
        <v>722</v>
      </c>
    </row>
    <row r="723">
      <c r="A723">
        <f>ROW()</f>
        <v>723</v>
      </c>
      <c r="K723">
        <f>IF(I723="",0,I723)</f>
        <v>0</v>
      </c>
      <c r="L723">
        <f>IF(H723=0,0,H723)</f>
        <v>0</v>
      </c>
      <c r="M723">
        <f>IF(G723=0,0,G723)</f>
        <v>0</v>
      </c>
      <c r="N723" t="str">
        <f>IF(J723="","",J723)</f>
        <v/>
      </c>
      <c r="O723">
        <f>IF(G723=0,0,G723)</f>
        <v>0</v>
      </c>
      <c r="P723">
        <f>IF(H723=0,0,H723)</f>
        <v>0</v>
      </c>
      <c r="Q723" t="str">
        <f>IF(I723="Biaya Bahan Baku",H723,IF(I723="Biaya Operasional",H723,IF(I723="Biaya Insentif Fasilitas",H723,"")))</f>
        <v/>
      </c>
      <c r="R723" t="str">
        <f>IF(I723="Dana Bantuan Pemerintah",G723,"")</f>
        <v/>
      </c>
      <c r="S723" t="str">
        <f>IF(I723="Dana Bahan Baku","Bahan Baku",IF(I723="Biaya Bahan Baku","Bahan Baku",IF(I723="Dana Operasional","Operasional",IF(I723="Biaya Operasional","Operasional",""))))</f>
        <v/>
      </c>
      <c r="T723" t="str">
        <f>IF(I723="Dana Insentif Fasilitas","Insentif Fasilitas",IF(I723="Biaya Insentif Fasilitas","Insentif Fasilitas",""))</f>
        <v/>
      </c>
      <c r="U723" t="str">
        <f>IF(S723="",T723,S723)</f>
        <v/>
      </c>
      <c r="V723" t="str">
        <f>IF(I723="Biaya Bahan Baku","Belanja",IF(I723="Biaya Operasional","Belanja",IF(I723="Biaya Insentif Fasilitas","Belanja","")))</f>
        <v/>
      </c>
      <c r="W723">
        <f>ROW()</f>
        <v>723</v>
      </c>
    </row>
    <row r="724">
      <c r="A724">
        <f>ROW()</f>
        <v>724</v>
      </c>
      <c r="K724">
        <f>IF(I724="",0,I724)</f>
        <v>0</v>
      </c>
      <c r="L724">
        <f>IF(H724=0,0,H724)</f>
        <v>0</v>
      </c>
      <c r="M724">
        <f>IF(G724=0,0,G724)</f>
        <v>0</v>
      </c>
      <c r="N724" t="str">
        <f>IF(J724="","",J724)</f>
        <v/>
      </c>
      <c r="O724">
        <f>IF(G724=0,0,G724)</f>
        <v>0</v>
      </c>
      <c r="P724">
        <f>IF(H724=0,0,H724)</f>
        <v>0</v>
      </c>
      <c r="Q724" t="str">
        <f>IF(I724="Biaya Bahan Baku",H724,IF(I724="Biaya Operasional",H724,IF(I724="Biaya Insentif Fasilitas",H724,"")))</f>
        <v/>
      </c>
      <c r="R724" t="str">
        <f>IF(I724="Dana Bantuan Pemerintah",G724,"")</f>
        <v/>
      </c>
      <c r="S724" t="str">
        <f>IF(I724="Dana Bahan Baku","Bahan Baku",IF(I724="Biaya Bahan Baku","Bahan Baku",IF(I724="Dana Operasional","Operasional",IF(I724="Biaya Operasional","Operasional",""))))</f>
        <v/>
      </c>
      <c r="T724" t="str">
        <f>IF(I724="Dana Insentif Fasilitas","Insentif Fasilitas",IF(I724="Biaya Insentif Fasilitas","Insentif Fasilitas",""))</f>
        <v/>
      </c>
      <c r="U724" t="str">
        <f>IF(S724="",T724,S724)</f>
        <v/>
      </c>
      <c r="V724" t="str">
        <f>IF(I724="Biaya Bahan Baku","Belanja",IF(I724="Biaya Operasional","Belanja",IF(I724="Biaya Insentif Fasilitas","Belanja","")))</f>
        <v/>
      </c>
      <c r="W724">
        <f>ROW()</f>
        <v>724</v>
      </c>
    </row>
    <row r="725">
      <c r="A725">
        <f>ROW()</f>
        <v>725</v>
      </c>
      <c r="K725">
        <f>IF(I725="",0,I725)</f>
        <v>0</v>
      </c>
      <c r="L725">
        <f>IF(H725=0,0,H725)</f>
        <v>0</v>
      </c>
      <c r="M725">
        <f>IF(G725=0,0,G725)</f>
        <v>0</v>
      </c>
      <c r="N725" t="str">
        <f>IF(J725="","",J725)</f>
        <v/>
      </c>
      <c r="O725">
        <f>IF(G725=0,0,G725)</f>
        <v>0</v>
      </c>
      <c r="P725">
        <f>IF(H725=0,0,H725)</f>
        <v>0</v>
      </c>
      <c r="Q725" t="str">
        <f>IF(I725="Biaya Bahan Baku",H725,IF(I725="Biaya Operasional",H725,IF(I725="Biaya Insentif Fasilitas",H725,"")))</f>
        <v/>
      </c>
      <c r="R725" t="str">
        <f>IF(I725="Dana Bantuan Pemerintah",G725,"")</f>
        <v/>
      </c>
      <c r="S725" t="str">
        <f>IF(I725="Dana Bahan Baku","Bahan Baku",IF(I725="Biaya Bahan Baku","Bahan Baku",IF(I725="Dana Operasional","Operasional",IF(I725="Biaya Operasional","Operasional",""))))</f>
        <v/>
      </c>
      <c r="T725" t="str">
        <f>IF(I725="Dana Insentif Fasilitas","Insentif Fasilitas",IF(I725="Biaya Insentif Fasilitas","Insentif Fasilitas",""))</f>
        <v/>
      </c>
      <c r="U725" t="str">
        <f>IF(S725="",T725,S725)</f>
        <v/>
      </c>
      <c r="V725" t="str">
        <f>IF(I725="Biaya Bahan Baku","Belanja",IF(I725="Biaya Operasional","Belanja",IF(I725="Biaya Insentif Fasilitas","Belanja","")))</f>
        <v/>
      </c>
      <c r="W725">
        <f>ROW()</f>
        <v>725</v>
      </c>
    </row>
    <row r="726">
      <c r="A726">
        <f>ROW()</f>
        <v>726</v>
      </c>
      <c r="K726">
        <f>IF(I726="",0,I726)</f>
        <v>0</v>
      </c>
      <c r="L726">
        <f>IF(H726=0,0,H726)</f>
        <v>0</v>
      </c>
      <c r="M726">
        <f>IF(G726=0,0,G726)</f>
        <v>0</v>
      </c>
      <c r="N726" t="str">
        <f>IF(J726="","",J726)</f>
        <v/>
      </c>
      <c r="O726">
        <f>IF(G726=0,0,G726)</f>
        <v>0</v>
      </c>
      <c r="P726">
        <f>IF(H726=0,0,H726)</f>
        <v>0</v>
      </c>
      <c r="Q726" t="str">
        <f>IF(I726="Biaya Bahan Baku",H726,IF(I726="Biaya Operasional",H726,IF(I726="Biaya Insentif Fasilitas",H726,"")))</f>
        <v/>
      </c>
      <c r="R726" t="str">
        <f>IF(I726="Dana Bantuan Pemerintah",G726,"")</f>
        <v/>
      </c>
      <c r="S726" t="str">
        <f>IF(I726="Dana Bahan Baku","Bahan Baku",IF(I726="Biaya Bahan Baku","Bahan Baku",IF(I726="Dana Operasional","Operasional",IF(I726="Biaya Operasional","Operasional",""))))</f>
        <v/>
      </c>
      <c r="T726" t="str">
        <f>IF(I726="Dana Insentif Fasilitas","Insentif Fasilitas",IF(I726="Biaya Insentif Fasilitas","Insentif Fasilitas",""))</f>
        <v/>
      </c>
      <c r="U726" t="str">
        <f>IF(S726="",T726,S726)</f>
        <v/>
      </c>
      <c r="V726" t="str">
        <f>IF(I726="Biaya Bahan Baku","Belanja",IF(I726="Biaya Operasional","Belanja",IF(I726="Biaya Insentif Fasilitas","Belanja","")))</f>
        <v/>
      </c>
      <c r="W726">
        <f>ROW()</f>
        <v>726</v>
      </c>
    </row>
    <row r="727">
      <c r="A727">
        <f>ROW()</f>
        <v>727</v>
      </c>
      <c r="K727">
        <f>IF(I727="",0,I727)</f>
        <v>0</v>
      </c>
      <c r="L727">
        <f>IF(H727=0,0,H727)</f>
        <v>0</v>
      </c>
      <c r="M727">
        <f>IF(G727=0,0,G727)</f>
        <v>0</v>
      </c>
      <c r="N727" t="str">
        <f>IF(J727="","",J727)</f>
        <v/>
      </c>
      <c r="O727">
        <f>IF(G727=0,0,G727)</f>
        <v>0</v>
      </c>
      <c r="P727">
        <f>IF(H727=0,0,H727)</f>
        <v>0</v>
      </c>
      <c r="Q727" t="str">
        <f>IF(I727="Biaya Bahan Baku",H727,IF(I727="Biaya Operasional",H727,IF(I727="Biaya Insentif Fasilitas",H727,"")))</f>
        <v/>
      </c>
      <c r="R727" t="str">
        <f>IF(I727="Dana Bantuan Pemerintah",G727,"")</f>
        <v/>
      </c>
      <c r="S727" t="str">
        <f>IF(I727="Dana Bahan Baku","Bahan Baku",IF(I727="Biaya Bahan Baku","Bahan Baku",IF(I727="Dana Operasional","Operasional",IF(I727="Biaya Operasional","Operasional",""))))</f>
        <v/>
      </c>
      <c r="T727" t="str">
        <f>IF(I727="Dana Insentif Fasilitas","Insentif Fasilitas",IF(I727="Biaya Insentif Fasilitas","Insentif Fasilitas",""))</f>
        <v/>
      </c>
      <c r="U727" t="str">
        <f>IF(S727="",T727,S727)</f>
        <v/>
      </c>
      <c r="V727" t="str">
        <f>IF(I727="Biaya Bahan Baku","Belanja",IF(I727="Biaya Operasional","Belanja",IF(I727="Biaya Insentif Fasilitas","Belanja","")))</f>
        <v/>
      </c>
      <c r="W727">
        <f>ROW()</f>
        <v>727</v>
      </c>
    </row>
    <row r="728">
      <c r="A728">
        <f>ROW()</f>
        <v>728</v>
      </c>
      <c r="K728">
        <f>IF(I728="",0,I728)</f>
        <v>0</v>
      </c>
      <c r="L728">
        <f>IF(H728=0,0,H728)</f>
        <v>0</v>
      </c>
      <c r="M728">
        <f>IF(G728=0,0,G728)</f>
        <v>0</v>
      </c>
      <c r="N728" t="str">
        <f>IF(J728="","",J728)</f>
        <v/>
      </c>
      <c r="O728">
        <f>IF(G728=0,0,G728)</f>
        <v>0</v>
      </c>
      <c r="P728">
        <f>IF(H728=0,0,H728)</f>
        <v>0</v>
      </c>
      <c r="Q728" t="str">
        <f>IF(I728="Biaya Bahan Baku",H728,IF(I728="Biaya Operasional",H728,IF(I728="Biaya Insentif Fasilitas",H728,"")))</f>
        <v/>
      </c>
      <c r="R728" t="str">
        <f>IF(I728="Dana Bantuan Pemerintah",G728,"")</f>
        <v/>
      </c>
      <c r="S728" t="str">
        <f>IF(I728="Dana Bahan Baku","Bahan Baku",IF(I728="Biaya Bahan Baku","Bahan Baku",IF(I728="Dana Operasional","Operasional",IF(I728="Biaya Operasional","Operasional",""))))</f>
        <v/>
      </c>
      <c r="T728" t="str">
        <f>IF(I728="Dana Insentif Fasilitas","Insentif Fasilitas",IF(I728="Biaya Insentif Fasilitas","Insentif Fasilitas",""))</f>
        <v/>
      </c>
      <c r="U728" t="str">
        <f>IF(S728="",T728,S728)</f>
        <v/>
      </c>
      <c r="V728" t="str">
        <f>IF(I728="Biaya Bahan Baku","Belanja",IF(I728="Biaya Operasional","Belanja",IF(I728="Biaya Insentif Fasilitas","Belanja","")))</f>
        <v/>
      </c>
      <c r="W728">
        <f>ROW()</f>
        <v>728</v>
      </c>
    </row>
    <row r="729">
      <c r="A729">
        <f>ROW()</f>
        <v>729</v>
      </c>
      <c r="K729">
        <f>IF(I729="",0,I729)</f>
        <v>0</v>
      </c>
      <c r="L729">
        <f>IF(H729=0,0,H729)</f>
        <v>0</v>
      </c>
      <c r="M729">
        <f>IF(G729=0,0,G729)</f>
        <v>0</v>
      </c>
      <c r="N729" t="str">
        <f>IF(J729="","",J729)</f>
        <v/>
      </c>
      <c r="O729">
        <f>IF(G729=0,0,G729)</f>
        <v>0</v>
      </c>
      <c r="P729">
        <f>IF(H729=0,0,H729)</f>
        <v>0</v>
      </c>
      <c r="Q729" t="str">
        <f>IF(I729="Biaya Bahan Baku",H729,IF(I729="Biaya Operasional",H729,IF(I729="Biaya Insentif Fasilitas",H729,"")))</f>
        <v/>
      </c>
      <c r="R729" t="str">
        <f>IF(I729="Dana Bantuan Pemerintah",G729,"")</f>
        <v/>
      </c>
      <c r="S729" t="str">
        <f>IF(I729="Dana Bahan Baku","Bahan Baku",IF(I729="Biaya Bahan Baku","Bahan Baku",IF(I729="Dana Operasional","Operasional",IF(I729="Biaya Operasional","Operasional",""))))</f>
        <v/>
      </c>
      <c r="T729" t="str">
        <f>IF(I729="Dana Insentif Fasilitas","Insentif Fasilitas",IF(I729="Biaya Insentif Fasilitas","Insentif Fasilitas",""))</f>
        <v/>
      </c>
      <c r="U729" t="str">
        <f>IF(S729="",T729,S729)</f>
        <v/>
      </c>
      <c r="V729" t="str">
        <f>IF(I729="Biaya Bahan Baku","Belanja",IF(I729="Biaya Operasional","Belanja",IF(I729="Biaya Insentif Fasilitas","Belanja","")))</f>
        <v/>
      </c>
      <c r="W729">
        <f>ROW()</f>
        <v>729</v>
      </c>
    </row>
    <row r="730">
      <c r="A730">
        <f>ROW()</f>
        <v>730</v>
      </c>
      <c r="K730">
        <f>IF(I730="",0,I730)</f>
        <v>0</v>
      </c>
      <c r="L730">
        <f>IF(H730=0,0,H730)</f>
        <v>0</v>
      </c>
      <c r="M730">
        <f>IF(G730=0,0,G730)</f>
        <v>0</v>
      </c>
      <c r="N730" t="str">
        <f>IF(J730="","",J730)</f>
        <v/>
      </c>
      <c r="O730">
        <f>IF(G730=0,0,G730)</f>
        <v>0</v>
      </c>
      <c r="P730">
        <f>IF(H730=0,0,H730)</f>
        <v>0</v>
      </c>
      <c r="Q730" t="str">
        <f>IF(I730="Biaya Bahan Baku",H730,IF(I730="Biaya Operasional",H730,IF(I730="Biaya Insentif Fasilitas",H730,"")))</f>
        <v/>
      </c>
      <c r="R730" t="str">
        <f>IF(I730="Dana Bantuan Pemerintah",G730,"")</f>
        <v/>
      </c>
      <c r="S730" t="str">
        <f>IF(I730="Dana Bahan Baku","Bahan Baku",IF(I730="Biaya Bahan Baku","Bahan Baku",IF(I730="Dana Operasional","Operasional",IF(I730="Biaya Operasional","Operasional",""))))</f>
        <v/>
      </c>
      <c r="T730" t="str">
        <f>IF(I730="Dana Insentif Fasilitas","Insentif Fasilitas",IF(I730="Biaya Insentif Fasilitas","Insentif Fasilitas",""))</f>
        <v/>
      </c>
      <c r="U730" t="str">
        <f>IF(S730="",T730,S730)</f>
        <v/>
      </c>
      <c r="V730" t="str">
        <f>IF(I730="Biaya Bahan Baku","Belanja",IF(I730="Biaya Operasional","Belanja",IF(I730="Biaya Insentif Fasilitas","Belanja","")))</f>
        <v/>
      </c>
      <c r="W730">
        <f>ROW()</f>
        <v>730</v>
      </c>
    </row>
    <row r="731">
      <c r="A731">
        <f>ROW()</f>
        <v>731</v>
      </c>
      <c r="K731">
        <f>IF(I731="",0,I731)</f>
        <v>0</v>
      </c>
      <c r="L731">
        <f>IF(H731=0,0,H731)</f>
        <v>0</v>
      </c>
      <c r="M731">
        <f>IF(G731=0,0,G731)</f>
        <v>0</v>
      </c>
      <c r="N731" t="str">
        <f>IF(J731="","",J731)</f>
        <v/>
      </c>
      <c r="O731">
        <f>IF(G731=0,0,G731)</f>
        <v>0</v>
      </c>
      <c r="P731">
        <f>IF(H731=0,0,H731)</f>
        <v>0</v>
      </c>
      <c r="Q731" t="str">
        <f>IF(I731="Biaya Bahan Baku",H731,IF(I731="Biaya Operasional",H731,IF(I731="Biaya Insentif Fasilitas",H731,"")))</f>
        <v/>
      </c>
      <c r="R731" t="str">
        <f>IF(I731="Dana Bantuan Pemerintah",G731,"")</f>
        <v/>
      </c>
      <c r="S731" t="str">
        <f>IF(I731="Dana Bahan Baku","Bahan Baku",IF(I731="Biaya Bahan Baku","Bahan Baku",IF(I731="Dana Operasional","Operasional",IF(I731="Biaya Operasional","Operasional",""))))</f>
        <v/>
      </c>
      <c r="T731" t="str">
        <f>IF(I731="Dana Insentif Fasilitas","Insentif Fasilitas",IF(I731="Biaya Insentif Fasilitas","Insentif Fasilitas",""))</f>
        <v/>
      </c>
      <c r="U731" t="str">
        <f>IF(S731="",T731,S731)</f>
        <v/>
      </c>
      <c r="V731" t="str">
        <f>IF(I731="Biaya Bahan Baku","Belanja",IF(I731="Biaya Operasional","Belanja",IF(I731="Biaya Insentif Fasilitas","Belanja","")))</f>
        <v/>
      </c>
      <c r="W731">
        <f>ROW()</f>
        <v>731</v>
      </c>
    </row>
    <row r="732">
      <c r="A732">
        <f>ROW()</f>
        <v>732</v>
      </c>
      <c r="K732">
        <f>IF(I732="",0,I732)</f>
        <v>0</v>
      </c>
      <c r="L732">
        <f>IF(H732=0,0,H732)</f>
        <v>0</v>
      </c>
      <c r="M732">
        <f>IF(G732=0,0,G732)</f>
        <v>0</v>
      </c>
      <c r="N732" t="str">
        <f>IF(J732="","",J732)</f>
        <v/>
      </c>
      <c r="O732">
        <f>IF(G732=0,0,G732)</f>
        <v>0</v>
      </c>
      <c r="P732">
        <f>IF(H732=0,0,H732)</f>
        <v>0</v>
      </c>
      <c r="Q732" t="str">
        <f>IF(I732="Biaya Bahan Baku",H732,IF(I732="Biaya Operasional",H732,IF(I732="Biaya Insentif Fasilitas",H732,"")))</f>
        <v/>
      </c>
      <c r="R732" t="str">
        <f>IF(I732="Dana Bantuan Pemerintah",G732,"")</f>
        <v/>
      </c>
      <c r="S732" t="str">
        <f>IF(I732="Dana Bahan Baku","Bahan Baku",IF(I732="Biaya Bahan Baku","Bahan Baku",IF(I732="Dana Operasional","Operasional",IF(I732="Biaya Operasional","Operasional",""))))</f>
        <v/>
      </c>
      <c r="T732" t="str">
        <f>IF(I732="Dana Insentif Fasilitas","Insentif Fasilitas",IF(I732="Biaya Insentif Fasilitas","Insentif Fasilitas",""))</f>
        <v/>
      </c>
      <c r="U732" t="str">
        <f>IF(S732="",T732,S732)</f>
        <v/>
      </c>
      <c r="V732" t="str">
        <f>IF(I732="Biaya Bahan Baku","Belanja",IF(I732="Biaya Operasional","Belanja",IF(I732="Biaya Insentif Fasilitas","Belanja","")))</f>
        <v/>
      </c>
      <c r="W732">
        <f>ROW()</f>
        <v>732</v>
      </c>
    </row>
    <row r="733">
      <c r="A733">
        <f>ROW()</f>
        <v>733</v>
      </c>
      <c r="K733">
        <f>IF(I733="",0,I733)</f>
        <v>0</v>
      </c>
      <c r="L733">
        <f>IF(H733=0,0,H733)</f>
        <v>0</v>
      </c>
      <c r="M733">
        <f>IF(G733=0,0,G733)</f>
        <v>0</v>
      </c>
      <c r="N733" t="str">
        <f>IF(J733="","",J733)</f>
        <v/>
      </c>
      <c r="O733">
        <f>IF(G733=0,0,G733)</f>
        <v>0</v>
      </c>
      <c r="P733">
        <f>IF(H733=0,0,H733)</f>
        <v>0</v>
      </c>
      <c r="Q733" t="str">
        <f>IF(I733="Biaya Bahan Baku",H733,IF(I733="Biaya Operasional",H733,IF(I733="Biaya Insentif Fasilitas",H733,"")))</f>
        <v/>
      </c>
      <c r="R733" t="str">
        <f>IF(I733="Dana Bantuan Pemerintah",G733,"")</f>
        <v/>
      </c>
      <c r="S733" t="str">
        <f>IF(I733="Dana Bahan Baku","Bahan Baku",IF(I733="Biaya Bahan Baku","Bahan Baku",IF(I733="Dana Operasional","Operasional",IF(I733="Biaya Operasional","Operasional",""))))</f>
        <v/>
      </c>
      <c r="T733" t="str">
        <f>IF(I733="Dana Insentif Fasilitas","Insentif Fasilitas",IF(I733="Biaya Insentif Fasilitas","Insentif Fasilitas",""))</f>
        <v/>
      </c>
      <c r="U733" t="str">
        <f>IF(S733="",T733,S733)</f>
        <v/>
      </c>
      <c r="V733" t="str">
        <f>IF(I733="Biaya Bahan Baku","Belanja",IF(I733="Biaya Operasional","Belanja",IF(I733="Biaya Insentif Fasilitas","Belanja","")))</f>
        <v/>
      </c>
      <c r="W733">
        <f>ROW()</f>
        <v>733</v>
      </c>
    </row>
    <row r="734">
      <c r="A734">
        <f>ROW()</f>
        <v>734</v>
      </c>
      <c r="K734">
        <f>IF(I734="",0,I734)</f>
        <v>0</v>
      </c>
      <c r="L734">
        <f>IF(H734=0,0,H734)</f>
        <v>0</v>
      </c>
      <c r="M734">
        <f>IF(G734=0,0,G734)</f>
        <v>0</v>
      </c>
      <c r="N734" t="str">
        <f>IF(J734="","",J734)</f>
        <v/>
      </c>
      <c r="O734">
        <f>IF(G734=0,0,G734)</f>
        <v>0</v>
      </c>
      <c r="P734">
        <f>IF(H734=0,0,H734)</f>
        <v>0</v>
      </c>
      <c r="Q734" t="str">
        <f>IF(I734="Biaya Bahan Baku",H734,IF(I734="Biaya Operasional",H734,IF(I734="Biaya Insentif Fasilitas",H734,"")))</f>
        <v/>
      </c>
      <c r="R734" t="str">
        <f>IF(I734="Dana Bantuan Pemerintah",G734,"")</f>
        <v/>
      </c>
      <c r="S734" t="str">
        <f>IF(I734="Dana Bahan Baku","Bahan Baku",IF(I734="Biaya Bahan Baku","Bahan Baku",IF(I734="Dana Operasional","Operasional",IF(I734="Biaya Operasional","Operasional",""))))</f>
        <v/>
      </c>
      <c r="T734" t="str">
        <f>IF(I734="Dana Insentif Fasilitas","Insentif Fasilitas",IF(I734="Biaya Insentif Fasilitas","Insentif Fasilitas",""))</f>
        <v/>
      </c>
      <c r="U734" t="str">
        <f>IF(S734="",T734,S734)</f>
        <v/>
      </c>
      <c r="V734" t="str">
        <f>IF(I734="Biaya Bahan Baku","Belanja",IF(I734="Biaya Operasional","Belanja",IF(I734="Biaya Insentif Fasilitas","Belanja","")))</f>
        <v/>
      </c>
      <c r="W734">
        <f>ROW()</f>
        <v>734</v>
      </c>
    </row>
    <row r="735">
      <c r="A735">
        <f>ROW()</f>
        <v>735</v>
      </c>
      <c r="K735">
        <f>IF(I735="",0,I735)</f>
        <v>0</v>
      </c>
      <c r="L735">
        <f>IF(H735=0,0,H735)</f>
        <v>0</v>
      </c>
      <c r="M735">
        <f>IF(G735=0,0,G735)</f>
        <v>0</v>
      </c>
      <c r="N735" t="str">
        <f>IF(J735="","",J735)</f>
        <v/>
      </c>
      <c r="O735">
        <f>IF(G735=0,0,G735)</f>
        <v>0</v>
      </c>
      <c r="P735">
        <f>IF(H735=0,0,H735)</f>
        <v>0</v>
      </c>
      <c r="Q735" t="str">
        <f>IF(I735="Biaya Bahan Baku",H735,IF(I735="Biaya Operasional",H735,IF(I735="Biaya Insentif Fasilitas",H735,"")))</f>
        <v/>
      </c>
      <c r="R735" t="str">
        <f>IF(I735="Dana Bantuan Pemerintah",G735,"")</f>
        <v/>
      </c>
      <c r="S735" t="str">
        <f>IF(I735="Dana Bahan Baku","Bahan Baku",IF(I735="Biaya Bahan Baku","Bahan Baku",IF(I735="Dana Operasional","Operasional",IF(I735="Biaya Operasional","Operasional",""))))</f>
        <v/>
      </c>
      <c r="T735" t="str">
        <f>IF(I735="Dana Insentif Fasilitas","Insentif Fasilitas",IF(I735="Biaya Insentif Fasilitas","Insentif Fasilitas",""))</f>
        <v/>
      </c>
      <c r="U735" t="str">
        <f>IF(S735="",T735,S735)</f>
        <v/>
      </c>
      <c r="V735" t="str">
        <f>IF(I735="Biaya Bahan Baku","Belanja",IF(I735="Biaya Operasional","Belanja",IF(I735="Biaya Insentif Fasilitas","Belanja","")))</f>
        <v/>
      </c>
      <c r="W735">
        <f>ROW()</f>
        <v>735</v>
      </c>
    </row>
    <row r="736">
      <c r="A736">
        <f>ROW()</f>
        <v>736</v>
      </c>
      <c r="K736">
        <f>IF(I736="",0,I736)</f>
        <v>0</v>
      </c>
      <c r="L736">
        <f>IF(H736=0,0,H736)</f>
        <v>0</v>
      </c>
      <c r="M736">
        <f>IF(G736=0,0,G736)</f>
        <v>0</v>
      </c>
      <c r="N736" t="str">
        <f>IF(J736="","",J736)</f>
        <v/>
      </c>
      <c r="O736">
        <f>IF(G736=0,0,G736)</f>
        <v>0</v>
      </c>
      <c r="P736">
        <f>IF(H736=0,0,H736)</f>
        <v>0</v>
      </c>
      <c r="Q736" t="str">
        <f>IF(I736="Biaya Bahan Baku",H736,IF(I736="Biaya Operasional",H736,IF(I736="Biaya Insentif Fasilitas",H736,"")))</f>
        <v/>
      </c>
      <c r="R736" t="str">
        <f>IF(I736="Dana Bantuan Pemerintah",G736,"")</f>
        <v/>
      </c>
      <c r="S736" t="str">
        <f>IF(I736="Dana Bahan Baku","Bahan Baku",IF(I736="Biaya Bahan Baku","Bahan Baku",IF(I736="Dana Operasional","Operasional",IF(I736="Biaya Operasional","Operasional",""))))</f>
        <v/>
      </c>
      <c r="T736" t="str">
        <f>IF(I736="Dana Insentif Fasilitas","Insentif Fasilitas",IF(I736="Biaya Insentif Fasilitas","Insentif Fasilitas",""))</f>
        <v/>
      </c>
      <c r="U736" t="str">
        <f>IF(S736="",T736,S736)</f>
        <v/>
      </c>
      <c r="V736" t="str">
        <f>IF(I736="Biaya Bahan Baku","Belanja",IF(I736="Biaya Operasional","Belanja",IF(I736="Biaya Insentif Fasilitas","Belanja","")))</f>
        <v/>
      </c>
      <c r="W736">
        <f>ROW()</f>
        <v>736</v>
      </c>
    </row>
    <row r="737">
      <c r="A737">
        <f>ROW()</f>
        <v>737</v>
      </c>
      <c r="K737">
        <f>IF(I737="",0,I737)</f>
        <v>0</v>
      </c>
      <c r="L737">
        <f>IF(H737=0,0,H737)</f>
        <v>0</v>
      </c>
      <c r="M737">
        <f>IF(G737=0,0,G737)</f>
        <v>0</v>
      </c>
      <c r="N737" t="str">
        <f>IF(J737="","",J737)</f>
        <v/>
      </c>
      <c r="O737">
        <f>IF(G737=0,0,G737)</f>
        <v>0</v>
      </c>
      <c r="P737">
        <f>IF(H737=0,0,H737)</f>
        <v>0</v>
      </c>
      <c r="Q737" t="str">
        <f>IF(I737="Biaya Bahan Baku",H737,IF(I737="Biaya Operasional",H737,IF(I737="Biaya Insentif Fasilitas",H737,"")))</f>
        <v/>
      </c>
      <c r="R737" t="str">
        <f>IF(I737="Dana Bantuan Pemerintah",G737,"")</f>
        <v/>
      </c>
      <c r="S737" t="str">
        <f>IF(I737="Dana Bahan Baku","Bahan Baku",IF(I737="Biaya Bahan Baku","Bahan Baku",IF(I737="Dana Operasional","Operasional",IF(I737="Biaya Operasional","Operasional",""))))</f>
        <v/>
      </c>
      <c r="T737" t="str">
        <f>IF(I737="Dana Insentif Fasilitas","Insentif Fasilitas",IF(I737="Biaya Insentif Fasilitas","Insentif Fasilitas",""))</f>
        <v/>
      </c>
      <c r="U737" t="str">
        <f>IF(S737="",T737,S737)</f>
        <v/>
      </c>
      <c r="V737" t="str">
        <f>IF(I737="Biaya Bahan Baku","Belanja",IF(I737="Biaya Operasional","Belanja",IF(I737="Biaya Insentif Fasilitas","Belanja","")))</f>
        <v/>
      </c>
      <c r="W737">
        <f>ROW()</f>
        <v>737</v>
      </c>
    </row>
    <row r="738">
      <c r="A738">
        <f>ROW()</f>
        <v>738</v>
      </c>
      <c r="K738">
        <f>IF(I738="",0,I738)</f>
        <v>0</v>
      </c>
      <c r="L738">
        <f>IF(H738=0,0,H738)</f>
        <v>0</v>
      </c>
      <c r="M738">
        <f>IF(G738=0,0,G738)</f>
        <v>0</v>
      </c>
      <c r="N738" t="str">
        <f>IF(J738="","",J738)</f>
        <v/>
      </c>
      <c r="O738">
        <f>IF(G738=0,0,G738)</f>
        <v>0</v>
      </c>
      <c r="P738">
        <f>IF(H738=0,0,H738)</f>
        <v>0</v>
      </c>
      <c r="Q738" t="str">
        <f>IF(I738="Biaya Bahan Baku",H738,IF(I738="Biaya Operasional",H738,IF(I738="Biaya Insentif Fasilitas",H738,"")))</f>
        <v/>
      </c>
      <c r="R738" t="str">
        <f>IF(I738="Dana Bantuan Pemerintah",G738,"")</f>
        <v/>
      </c>
      <c r="S738" t="str">
        <f>IF(I738="Dana Bahan Baku","Bahan Baku",IF(I738="Biaya Bahan Baku","Bahan Baku",IF(I738="Dana Operasional","Operasional",IF(I738="Biaya Operasional","Operasional",""))))</f>
        <v/>
      </c>
      <c r="T738" t="str">
        <f>IF(I738="Dana Insentif Fasilitas","Insentif Fasilitas",IF(I738="Biaya Insentif Fasilitas","Insentif Fasilitas",""))</f>
        <v/>
      </c>
      <c r="U738" t="str">
        <f>IF(S738="",T738,S738)</f>
        <v/>
      </c>
      <c r="V738" t="str">
        <f>IF(I738="Biaya Bahan Baku","Belanja",IF(I738="Biaya Operasional","Belanja",IF(I738="Biaya Insentif Fasilitas","Belanja","")))</f>
        <v/>
      </c>
      <c r="W738">
        <f>ROW()</f>
        <v>738</v>
      </c>
    </row>
    <row r="739">
      <c r="A739">
        <f>ROW()</f>
        <v>739</v>
      </c>
      <c r="K739">
        <f>IF(I739="",0,I739)</f>
        <v>0</v>
      </c>
      <c r="L739">
        <f>IF(H739=0,0,H739)</f>
        <v>0</v>
      </c>
      <c r="M739">
        <f>IF(G739=0,0,G739)</f>
        <v>0</v>
      </c>
      <c r="N739" t="str">
        <f>IF(J739="","",J739)</f>
        <v/>
      </c>
      <c r="O739">
        <f>IF(G739=0,0,G739)</f>
        <v>0</v>
      </c>
      <c r="P739">
        <f>IF(H739=0,0,H739)</f>
        <v>0</v>
      </c>
      <c r="Q739" t="str">
        <f>IF(I739="Biaya Bahan Baku",H739,IF(I739="Biaya Operasional",H739,IF(I739="Biaya Insentif Fasilitas",H739,"")))</f>
        <v/>
      </c>
      <c r="R739" t="str">
        <f>IF(I739="Dana Bantuan Pemerintah",G739,"")</f>
        <v/>
      </c>
      <c r="S739" t="str">
        <f>IF(I739="Dana Bahan Baku","Bahan Baku",IF(I739="Biaya Bahan Baku","Bahan Baku",IF(I739="Dana Operasional","Operasional",IF(I739="Biaya Operasional","Operasional",""))))</f>
        <v/>
      </c>
      <c r="T739" t="str">
        <f>IF(I739="Dana Insentif Fasilitas","Insentif Fasilitas",IF(I739="Biaya Insentif Fasilitas","Insentif Fasilitas",""))</f>
        <v/>
      </c>
      <c r="U739" t="str">
        <f>IF(S739="",T739,S739)</f>
        <v/>
      </c>
      <c r="V739" t="str">
        <f>IF(I739="Biaya Bahan Baku","Belanja",IF(I739="Biaya Operasional","Belanja",IF(I739="Biaya Insentif Fasilitas","Belanja","")))</f>
        <v/>
      </c>
      <c r="W739">
        <f>ROW()</f>
        <v>739</v>
      </c>
    </row>
    <row r="740">
      <c r="A740">
        <f>ROW()</f>
        <v>740</v>
      </c>
      <c r="K740">
        <f>IF(I740="",0,I740)</f>
        <v>0</v>
      </c>
      <c r="L740">
        <f>IF(H740=0,0,H740)</f>
        <v>0</v>
      </c>
      <c r="M740">
        <f>IF(G740=0,0,G740)</f>
        <v>0</v>
      </c>
      <c r="N740" t="str">
        <f>IF(J740="","",J740)</f>
        <v/>
      </c>
      <c r="O740">
        <f>IF(G740=0,0,G740)</f>
        <v>0</v>
      </c>
      <c r="P740">
        <f>IF(H740=0,0,H740)</f>
        <v>0</v>
      </c>
      <c r="Q740" t="str">
        <f>IF(I740="Biaya Bahan Baku",H740,IF(I740="Biaya Operasional",H740,IF(I740="Biaya Insentif Fasilitas",H740,"")))</f>
        <v/>
      </c>
      <c r="R740" t="str">
        <f>IF(I740="Dana Bantuan Pemerintah",G740,"")</f>
        <v/>
      </c>
      <c r="S740" t="str">
        <f>IF(I740="Dana Bahan Baku","Bahan Baku",IF(I740="Biaya Bahan Baku","Bahan Baku",IF(I740="Dana Operasional","Operasional",IF(I740="Biaya Operasional","Operasional",""))))</f>
        <v/>
      </c>
      <c r="T740" t="str">
        <f>IF(I740="Dana Insentif Fasilitas","Insentif Fasilitas",IF(I740="Biaya Insentif Fasilitas","Insentif Fasilitas",""))</f>
        <v/>
      </c>
      <c r="U740" t="str">
        <f>IF(S740="",T740,S740)</f>
        <v/>
      </c>
      <c r="V740" t="str">
        <f>IF(I740="Biaya Bahan Baku","Belanja",IF(I740="Biaya Operasional","Belanja",IF(I740="Biaya Insentif Fasilitas","Belanja","")))</f>
        <v/>
      </c>
      <c r="W740">
        <f>ROW()</f>
        <v>740</v>
      </c>
    </row>
    <row r="741">
      <c r="A741">
        <f>ROW()</f>
        <v>741</v>
      </c>
      <c r="K741">
        <f>IF(I741="",0,I741)</f>
        <v>0</v>
      </c>
      <c r="L741">
        <f>IF(H741=0,0,H741)</f>
        <v>0</v>
      </c>
      <c r="M741">
        <f>IF(G741=0,0,G741)</f>
        <v>0</v>
      </c>
      <c r="N741" t="str">
        <f>IF(J741="","",J741)</f>
        <v/>
      </c>
      <c r="O741">
        <f>IF(G741=0,0,G741)</f>
        <v>0</v>
      </c>
      <c r="P741">
        <f>IF(H741=0,0,H741)</f>
        <v>0</v>
      </c>
      <c r="Q741" t="str">
        <f>IF(I741="Biaya Bahan Baku",H741,IF(I741="Biaya Operasional",H741,IF(I741="Biaya Insentif Fasilitas",H741,"")))</f>
        <v/>
      </c>
      <c r="R741" t="str">
        <f>IF(I741="Dana Bantuan Pemerintah",G741,"")</f>
        <v/>
      </c>
      <c r="S741" t="str">
        <f>IF(I741="Dana Bahan Baku","Bahan Baku",IF(I741="Biaya Bahan Baku","Bahan Baku",IF(I741="Dana Operasional","Operasional",IF(I741="Biaya Operasional","Operasional",""))))</f>
        <v/>
      </c>
      <c r="T741" t="str">
        <f>IF(I741="Dana Insentif Fasilitas","Insentif Fasilitas",IF(I741="Biaya Insentif Fasilitas","Insentif Fasilitas",""))</f>
        <v/>
      </c>
      <c r="U741" t="str">
        <f>IF(S741="",T741,S741)</f>
        <v/>
      </c>
      <c r="V741" t="str">
        <f>IF(I741="Biaya Bahan Baku","Belanja",IF(I741="Biaya Operasional","Belanja",IF(I741="Biaya Insentif Fasilitas","Belanja","")))</f>
        <v/>
      </c>
      <c r="W741">
        <f>ROW()</f>
        <v>741</v>
      </c>
    </row>
    <row r="742">
      <c r="A742">
        <f>ROW()</f>
        <v>742</v>
      </c>
      <c r="K742">
        <f>IF(I742="",0,I742)</f>
        <v>0</v>
      </c>
      <c r="L742">
        <f>IF(H742=0,0,H742)</f>
        <v>0</v>
      </c>
      <c r="M742">
        <f>IF(G742=0,0,G742)</f>
        <v>0</v>
      </c>
      <c r="N742" t="str">
        <f>IF(J742="","",J742)</f>
        <v/>
      </c>
      <c r="O742">
        <f>IF(G742=0,0,G742)</f>
        <v>0</v>
      </c>
      <c r="P742">
        <f>IF(H742=0,0,H742)</f>
        <v>0</v>
      </c>
      <c r="Q742" t="str">
        <f>IF(I742="Biaya Bahan Baku",H742,IF(I742="Biaya Operasional",H742,IF(I742="Biaya Insentif Fasilitas",H742,"")))</f>
        <v/>
      </c>
      <c r="R742" t="str">
        <f>IF(I742="Dana Bantuan Pemerintah",G742,"")</f>
        <v/>
      </c>
      <c r="S742" t="str">
        <f>IF(I742="Dana Bahan Baku","Bahan Baku",IF(I742="Biaya Bahan Baku","Bahan Baku",IF(I742="Dana Operasional","Operasional",IF(I742="Biaya Operasional","Operasional",""))))</f>
        <v/>
      </c>
      <c r="T742" t="str">
        <f>IF(I742="Dana Insentif Fasilitas","Insentif Fasilitas",IF(I742="Biaya Insentif Fasilitas","Insentif Fasilitas",""))</f>
        <v/>
      </c>
      <c r="U742" t="str">
        <f>IF(S742="",T742,S742)</f>
        <v/>
      </c>
      <c r="V742" t="str">
        <f>IF(I742="Biaya Bahan Baku","Belanja",IF(I742="Biaya Operasional","Belanja",IF(I742="Biaya Insentif Fasilitas","Belanja","")))</f>
        <v/>
      </c>
      <c r="W742">
        <f>ROW()</f>
        <v>742</v>
      </c>
    </row>
    <row r="743">
      <c r="A743">
        <f>ROW()</f>
        <v>743</v>
      </c>
      <c r="K743">
        <f>IF(I743="",0,I743)</f>
        <v>0</v>
      </c>
      <c r="L743">
        <f>IF(H743=0,0,H743)</f>
        <v>0</v>
      </c>
      <c r="M743">
        <f>IF(G743=0,0,G743)</f>
        <v>0</v>
      </c>
      <c r="N743" t="str">
        <f>IF(J743="","",J743)</f>
        <v/>
      </c>
      <c r="O743">
        <f>IF(G743=0,0,G743)</f>
        <v>0</v>
      </c>
      <c r="P743">
        <f>IF(H743=0,0,H743)</f>
        <v>0</v>
      </c>
      <c r="Q743" t="str">
        <f>IF(I743="Biaya Bahan Baku",H743,IF(I743="Biaya Operasional",H743,IF(I743="Biaya Insentif Fasilitas",H743,"")))</f>
        <v/>
      </c>
      <c r="R743" t="str">
        <f>IF(I743="Dana Bantuan Pemerintah",G743,"")</f>
        <v/>
      </c>
      <c r="S743" t="str">
        <f>IF(I743="Dana Bahan Baku","Bahan Baku",IF(I743="Biaya Bahan Baku","Bahan Baku",IF(I743="Dana Operasional","Operasional",IF(I743="Biaya Operasional","Operasional",""))))</f>
        <v/>
      </c>
      <c r="T743" t="str">
        <f>IF(I743="Dana Insentif Fasilitas","Insentif Fasilitas",IF(I743="Biaya Insentif Fasilitas","Insentif Fasilitas",""))</f>
        <v/>
      </c>
      <c r="U743" t="str">
        <f>IF(S743="",T743,S743)</f>
        <v/>
      </c>
      <c r="V743" t="str">
        <f>IF(I743="Biaya Bahan Baku","Belanja",IF(I743="Biaya Operasional","Belanja",IF(I743="Biaya Insentif Fasilitas","Belanja","")))</f>
        <v/>
      </c>
      <c r="W743">
        <f>ROW()</f>
        <v>743</v>
      </c>
    </row>
    <row r="744">
      <c r="A744">
        <f>ROW()</f>
        <v>744</v>
      </c>
      <c r="K744">
        <f>IF(I744="",0,I744)</f>
        <v>0</v>
      </c>
      <c r="L744">
        <f>IF(H744=0,0,H744)</f>
        <v>0</v>
      </c>
      <c r="M744">
        <f>IF(G744=0,0,G744)</f>
        <v>0</v>
      </c>
      <c r="N744" t="str">
        <f>IF(J744="","",J744)</f>
        <v/>
      </c>
      <c r="O744">
        <f>IF(G744=0,0,G744)</f>
        <v>0</v>
      </c>
      <c r="P744">
        <f>IF(H744=0,0,H744)</f>
        <v>0</v>
      </c>
      <c r="Q744" t="str">
        <f>IF(I744="Biaya Bahan Baku",H744,IF(I744="Biaya Operasional",H744,IF(I744="Biaya Insentif Fasilitas",H744,"")))</f>
        <v/>
      </c>
      <c r="R744" t="str">
        <f>IF(I744="Dana Bantuan Pemerintah",G744,"")</f>
        <v/>
      </c>
      <c r="S744" t="str">
        <f>IF(I744="Dana Bahan Baku","Bahan Baku",IF(I744="Biaya Bahan Baku","Bahan Baku",IF(I744="Dana Operasional","Operasional",IF(I744="Biaya Operasional","Operasional",""))))</f>
        <v/>
      </c>
      <c r="T744" t="str">
        <f>IF(I744="Dana Insentif Fasilitas","Insentif Fasilitas",IF(I744="Biaya Insentif Fasilitas","Insentif Fasilitas",""))</f>
        <v/>
      </c>
      <c r="U744" t="str">
        <f>IF(S744="",T744,S744)</f>
        <v/>
      </c>
      <c r="V744" t="str">
        <f>IF(I744="Biaya Bahan Baku","Belanja",IF(I744="Biaya Operasional","Belanja",IF(I744="Biaya Insentif Fasilitas","Belanja","")))</f>
        <v/>
      </c>
      <c r="W744">
        <f>ROW()</f>
        <v>744</v>
      </c>
    </row>
    <row r="745">
      <c r="A745">
        <f>ROW()</f>
        <v>745</v>
      </c>
      <c r="K745">
        <f>IF(I745="",0,I745)</f>
        <v>0</v>
      </c>
      <c r="L745">
        <f>IF(H745=0,0,H745)</f>
        <v>0</v>
      </c>
      <c r="M745">
        <f>IF(G745=0,0,G745)</f>
        <v>0</v>
      </c>
      <c r="N745" t="str">
        <f>IF(J745="","",J745)</f>
        <v/>
      </c>
      <c r="O745">
        <f>IF(G745=0,0,G745)</f>
        <v>0</v>
      </c>
      <c r="P745">
        <f>IF(H745=0,0,H745)</f>
        <v>0</v>
      </c>
      <c r="Q745" t="str">
        <f>IF(I745="Biaya Bahan Baku",H745,IF(I745="Biaya Operasional",H745,IF(I745="Biaya Insentif Fasilitas",H745,"")))</f>
        <v/>
      </c>
      <c r="R745" t="str">
        <f>IF(I745="Dana Bantuan Pemerintah",G745,"")</f>
        <v/>
      </c>
      <c r="S745" t="str">
        <f>IF(I745="Dana Bahan Baku","Bahan Baku",IF(I745="Biaya Bahan Baku","Bahan Baku",IF(I745="Dana Operasional","Operasional",IF(I745="Biaya Operasional","Operasional",""))))</f>
        <v/>
      </c>
      <c r="T745" t="str">
        <f>IF(I745="Dana Insentif Fasilitas","Insentif Fasilitas",IF(I745="Biaya Insentif Fasilitas","Insentif Fasilitas",""))</f>
        <v/>
      </c>
      <c r="U745" t="str">
        <f>IF(S745="",T745,S745)</f>
        <v/>
      </c>
      <c r="V745" t="str">
        <f>IF(I745="Biaya Bahan Baku","Belanja",IF(I745="Biaya Operasional","Belanja",IF(I745="Biaya Insentif Fasilitas","Belanja","")))</f>
        <v/>
      </c>
      <c r="W745">
        <f>ROW()</f>
        <v>745</v>
      </c>
    </row>
    <row r="746">
      <c r="A746">
        <f>ROW()</f>
        <v>746</v>
      </c>
      <c r="K746">
        <f>IF(I746="",0,I746)</f>
        <v>0</v>
      </c>
      <c r="L746">
        <f>IF(H746=0,0,H746)</f>
        <v>0</v>
      </c>
      <c r="M746">
        <f>IF(G746=0,0,G746)</f>
        <v>0</v>
      </c>
      <c r="N746" t="str">
        <f>IF(J746="","",J746)</f>
        <v/>
      </c>
      <c r="O746">
        <f>IF(G746=0,0,G746)</f>
        <v>0</v>
      </c>
      <c r="P746">
        <f>IF(H746=0,0,H746)</f>
        <v>0</v>
      </c>
      <c r="Q746" t="str">
        <f>IF(I746="Biaya Bahan Baku",H746,IF(I746="Biaya Operasional",H746,IF(I746="Biaya Insentif Fasilitas",H746,"")))</f>
        <v/>
      </c>
      <c r="R746" t="str">
        <f>IF(I746="Dana Bantuan Pemerintah",G746,"")</f>
        <v/>
      </c>
      <c r="S746" t="str">
        <f>IF(I746="Dana Bahan Baku","Bahan Baku",IF(I746="Biaya Bahan Baku","Bahan Baku",IF(I746="Dana Operasional","Operasional",IF(I746="Biaya Operasional","Operasional",""))))</f>
        <v/>
      </c>
      <c r="T746" t="str">
        <f>IF(I746="Dana Insentif Fasilitas","Insentif Fasilitas",IF(I746="Biaya Insentif Fasilitas","Insentif Fasilitas",""))</f>
        <v/>
      </c>
      <c r="U746" t="str">
        <f>IF(S746="",T746,S746)</f>
        <v/>
      </c>
      <c r="V746" t="str">
        <f>IF(I746="Biaya Bahan Baku","Belanja",IF(I746="Biaya Operasional","Belanja",IF(I746="Biaya Insentif Fasilitas","Belanja","")))</f>
        <v/>
      </c>
      <c r="W746">
        <f>ROW()</f>
        <v>746</v>
      </c>
    </row>
    <row r="747">
      <c r="A747">
        <f>ROW()</f>
        <v>747</v>
      </c>
      <c r="K747">
        <f>IF(I747="",0,I747)</f>
        <v>0</v>
      </c>
      <c r="L747">
        <f>IF(H747=0,0,H747)</f>
        <v>0</v>
      </c>
      <c r="M747">
        <f>IF(G747=0,0,G747)</f>
        <v>0</v>
      </c>
      <c r="N747" t="str">
        <f>IF(J747="","",J747)</f>
        <v/>
      </c>
      <c r="O747">
        <f>IF(G747=0,0,G747)</f>
        <v>0</v>
      </c>
      <c r="P747">
        <f>IF(H747=0,0,H747)</f>
        <v>0</v>
      </c>
      <c r="Q747" t="str">
        <f>IF(I747="Biaya Bahan Baku",H747,IF(I747="Biaya Operasional",H747,IF(I747="Biaya Insentif Fasilitas",H747,"")))</f>
        <v/>
      </c>
      <c r="R747" t="str">
        <f>IF(I747="Dana Bantuan Pemerintah",G747,"")</f>
        <v/>
      </c>
      <c r="S747" t="str">
        <f>IF(I747="Dana Bahan Baku","Bahan Baku",IF(I747="Biaya Bahan Baku","Bahan Baku",IF(I747="Dana Operasional","Operasional",IF(I747="Biaya Operasional","Operasional",""))))</f>
        <v/>
      </c>
      <c r="T747" t="str">
        <f>IF(I747="Dana Insentif Fasilitas","Insentif Fasilitas",IF(I747="Biaya Insentif Fasilitas","Insentif Fasilitas",""))</f>
        <v/>
      </c>
      <c r="U747" t="str">
        <f>IF(S747="",T747,S747)</f>
        <v/>
      </c>
      <c r="V747" t="str">
        <f>IF(I747="Biaya Bahan Baku","Belanja",IF(I747="Biaya Operasional","Belanja",IF(I747="Biaya Insentif Fasilitas","Belanja","")))</f>
        <v/>
      </c>
      <c r="W747">
        <f>ROW()</f>
        <v>747</v>
      </c>
    </row>
    <row r="748">
      <c r="A748">
        <f>ROW()</f>
        <v>748</v>
      </c>
      <c r="K748">
        <f>IF(I748="",0,I748)</f>
        <v>0</v>
      </c>
      <c r="L748">
        <f>IF(H748=0,0,H748)</f>
        <v>0</v>
      </c>
      <c r="M748">
        <f>IF(G748=0,0,G748)</f>
        <v>0</v>
      </c>
      <c r="N748" t="str">
        <f>IF(J748="","",J748)</f>
        <v/>
      </c>
      <c r="O748">
        <f>IF(G748=0,0,G748)</f>
        <v>0</v>
      </c>
      <c r="P748">
        <f>IF(H748=0,0,H748)</f>
        <v>0</v>
      </c>
      <c r="Q748" t="str">
        <f>IF(I748="Biaya Bahan Baku",H748,IF(I748="Biaya Operasional",H748,IF(I748="Biaya Insentif Fasilitas",H748,"")))</f>
        <v/>
      </c>
      <c r="R748" t="str">
        <f>IF(I748="Dana Bantuan Pemerintah",G748,"")</f>
        <v/>
      </c>
      <c r="S748" t="str">
        <f>IF(I748="Dana Bahan Baku","Bahan Baku",IF(I748="Biaya Bahan Baku","Bahan Baku",IF(I748="Dana Operasional","Operasional",IF(I748="Biaya Operasional","Operasional",""))))</f>
        <v/>
      </c>
      <c r="T748" t="str">
        <f>IF(I748="Dana Insentif Fasilitas","Insentif Fasilitas",IF(I748="Biaya Insentif Fasilitas","Insentif Fasilitas",""))</f>
        <v/>
      </c>
      <c r="U748" t="str">
        <f>IF(S748="",T748,S748)</f>
        <v/>
      </c>
      <c r="V748" t="str">
        <f>IF(I748="Biaya Bahan Baku","Belanja",IF(I748="Biaya Operasional","Belanja",IF(I748="Biaya Insentif Fasilitas","Belanja","")))</f>
        <v/>
      </c>
      <c r="W748">
        <f>ROW()</f>
        <v>748</v>
      </c>
    </row>
    <row r="749">
      <c r="A749">
        <f>ROW()</f>
        <v>749</v>
      </c>
      <c r="K749">
        <f>IF(I749="",0,I749)</f>
        <v>0</v>
      </c>
      <c r="L749">
        <f>IF(H749=0,0,H749)</f>
        <v>0</v>
      </c>
      <c r="M749">
        <f>IF(G749=0,0,G749)</f>
        <v>0</v>
      </c>
      <c r="N749" t="str">
        <f>IF(J749="","",J749)</f>
        <v/>
      </c>
      <c r="O749">
        <f>IF(G749=0,0,G749)</f>
        <v>0</v>
      </c>
      <c r="P749">
        <f>IF(H749=0,0,H749)</f>
        <v>0</v>
      </c>
      <c r="Q749" t="str">
        <f>IF(I749="Biaya Bahan Baku",H749,IF(I749="Biaya Operasional",H749,IF(I749="Biaya Insentif Fasilitas",H749,"")))</f>
        <v/>
      </c>
      <c r="R749" t="str">
        <f>IF(I749="Dana Bantuan Pemerintah",G749,"")</f>
        <v/>
      </c>
      <c r="S749" t="str">
        <f>IF(I749="Dana Bahan Baku","Bahan Baku",IF(I749="Biaya Bahan Baku","Bahan Baku",IF(I749="Dana Operasional","Operasional",IF(I749="Biaya Operasional","Operasional",""))))</f>
        <v/>
      </c>
      <c r="T749" t="str">
        <f>IF(I749="Dana Insentif Fasilitas","Insentif Fasilitas",IF(I749="Biaya Insentif Fasilitas","Insentif Fasilitas",""))</f>
        <v/>
      </c>
      <c r="U749" t="str">
        <f>IF(S749="",T749,S749)</f>
        <v/>
      </c>
      <c r="V749" t="str">
        <f>IF(I749="Biaya Bahan Baku","Belanja",IF(I749="Biaya Operasional","Belanja",IF(I749="Biaya Insentif Fasilitas","Belanja","")))</f>
        <v/>
      </c>
      <c r="W749">
        <f>ROW()</f>
        <v>749</v>
      </c>
    </row>
    <row r="750">
      <c r="A750">
        <f>ROW()</f>
        <v>750</v>
      </c>
      <c r="K750">
        <f>IF(I750="",0,I750)</f>
        <v>0</v>
      </c>
      <c r="L750">
        <f>IF(H750=0,0,H750)</f>
        <v>0</v>
      </c>
      <c r="M750">
        <f>IF(G750=0,0,G750)</f>
        <v>0</v>
      </c>
      <c r="N750" t="str">
        <f>IF(J750="","",J750)</f>
        <v/>
      </c>
      <c r="O750">
        <f>IF(G750=0,0,G750)</f>
        <v>0</v>
      </c>
      <c r="P750">
        <f>IF(H750=0,0,H750)</f>
        <v>0</v>
      </c>
      <c r="Q750" t="str">
        <f>IF(I750="Biaya Bahan Baku",H750,IF(I750="Biaya Operasional",H750,IF(I750="Biaya Insentif Fasilitas",H750,"")))</f>
        <v/>
      </c>
      <c r="R750" t="str">
        <f>IF(I750="Dana Bantuan Pemerintah",G750,"")</f>
        <v/>
      </c>
      <c r="S750" t="str">
        <f>IF(I750="Dana Bahan Baku","Bahan Baku",IF(I750="Biaya Bahan Baku","Bahan Baku",IF(I750="Dana Operasional","Operasional",IF(I750="Biaya Operasional","Operasional",""))))</f>
        <v/>
      </c>
      <c r="T750" t="str">
        <f>IF(I750="Dana Insentif Fasilitas","Insentif Fasilitas",IF(I750="Biaya Insentif Fasilitas","Insentif Fasilitas",""))</f>
        <v/>
      </c>
      <c r="U750" t="str">
        <f>IF(S750="",T750,S750)</f>
        <v/>
      </c>
      <c r="V750" t="str">
        <f>IF(I750="Biaya Bahan Baku","Belanja",IF(I750="Biaya Operasional","Belanja",IF(I750="Biaya Insentif Fasilitas","Belanja","")))</f>
        <v/>
      </c>
      <c r="W750">
        <f>ROW()</f>
        <v>750</v>
      </c>
    </row>
    <row r="751">
      <c r="A751">
        <f>ROW()</f>
        <v>751</v>
      </c>
      <c r="K751">
        <f>IF(I751="",0,I751)</f>
        <v>0</v>
      </c>
      <c r="L751">
        <f>IF(H751=0,0,H751)</f>
        <v>0</v>
      </c>
      <c r="M751">
        <f>IF(G751=0,0,G751)</f>
        <v>0</v>
      </c>
      <c r="N751" t="str">
        <f>IF(J751="","",J751)</f>
        <v/>
      </c>
      <c r="O751">
        <f>IF(G751=0,0,G751)</f>
        <v>0</v>
      </c>
      <c r="P751">
        <f>IF(H751=0,0,H751)</f>
        <v>0</v>
      </c>
      <c r="Q751" t="str">
        <f>IF(I751="Biaya Bahan Baku",H751,IF(I751="Biaya Operasional",H751,IF(I751="Biaya Insentif Fasilitas",H751,"")))</f>
        <v/>
      </c>
      <c r="R751" t="str">
        <f>IF(I751="Dana Bantuan Pemerintah",G751,"")</f>
        <v/>
      </c>
      <c r="S751" t="str">
        <f>IF(I751="Dana Bahan Baku","Bahan Baku",IF(I751="Biaya Bahan Baku","Bahan Baku",IF(I751="Dana Operasional","Operasional",IF(I751="Biaya Operasional","Operasional",""))))</f>
        <v/>
      </c>
      <c r="T751" t="str">
        <f>IF(I751="Dana Insentif Fasilitas","Insentif Fasilitas",IF(I751="Biaya Insentif Fasilitas","Insentif Fasilitas",""))</f>
        <v/>
      </c>
      <c r="U751" t="str">
        <f>IF(S751="",T751,S751)</f>
        <v/>
      </c>
      <c r="V751" t="str">
        <f>IF(I751="Biaya Bahan Baku","Belanja",IF(I751="Biaya Operasional","Belanja",IF(I751="Biaya Insentif Fasilitas","Belanja","")))</f>
        <v/>
      </c>
      <c r="W751">
        <f>ROW()</f>
        <v>751</v>
      </c>
    </row>
    <row r="752">
      <c r="A752">
        <f>ROW()</f>
        <v>752</v>
      </c>
      <c r="K752">
        <f>IF(I752="",0,I752)</f>
        <v>0</v>
      </c>
      <c r="L752">
        <f>IF(H752=0,0,H752)</f>
        <v>0</v>
      </c>
      <c r="M752">
        <f>IF(G752=0,0,G752)</f>
        <v>0</v>
      </c>
      <c r="N752" t="str">
        <f>IF(J752="","",J752)</f>
        <v/>
      </c>
      <c r="O752">
        <f>IF(G752=0,0,G752)</f>
        <v>0</v>
      </c>
      <c r="P752">
        <f>IF(H752=0,0,H752)</f>
        <v>0</v>
      </c>
      <c r="Q752" t="str">
        <f>IF(I752="Biaya Bahan Baku",H752,IF(I752="Biaya Operasional",H752,IF(I752="Biaya Insentif Fasilitas",H752,"")))</f>
        <v/>
      </c>
      <c r="R752" t="str">
        <f>IF(I752="Dana Bantuan Pemerintah",G752,"")</f>
        <v/>
      </c>
      <c r="S752" t="str">
        <f>IF(I752="Dana Bahan Baku","Bahan Baku",IF(I752="Biaya Bahan Baku","Bahan Baku",IF(I752="Dana Operasional","Operasional",IF(I752="Biaya Operasional","Operasional",""))))</f>
        <v/>
      </c>
      <c r="T752" t="str">
        <f>IF(I752="Dana Insentif Fasilitas","Insentif Fasilitas",IF(I752="Biaya Insentif Fasilitas","Insentif Fasilitas",""))</f>
        <v/>
      </c>
      <c r="U752" t="str">
        <f>IF(S752="",T752,S752)</f>
        <v/>
      </c>
      <c r="V752" t="str">
        <f>IF(I752="Biaya Bahan Baku","Belanja",IF(I752="Biaya Operasional","Belanja",IF(I752="Biaya Insentif Fasilitas","Belanja","")))</f>
        <v/>
      </c>
      <c r="W752">
        <f>ROW()</f>
        <v>752</v>
      </c>
    </row>
    <row r="753">
      <c r="A753">
        <f>ROW()</f>
        <v>753</v>
      </c>
      <c r="K753">
        <f>IF(I753="",0,I753)</f>
        <v>0</v>
      </c>
      <c r="L753">
        <f>IF(H753=0,0,H753)</f>
        <v>0</v>
      </c>
      <c r="M753">
        <f>IF(G753=0,0,G753)</f>
        <v>0</v>
      </c>
      <c r="N753" t="str">
        <f>IF(J753="","",J753)</f>
        <v/>
      </c>
      <c r="O753">
        <f>IF(G753=0,0,G753)</f>
        <v>0</v>
      </c>
      <c r="P753">
        <f>IF(H753=0,0,H753)</f>
        <v>0</v>
      </c>
      <c r="Q753" t="str">
        <f>IF(I753="Biaya Bahan Baku",H753,IF(I753="Biaya Operasional",H753,IF(I753="Biaya Insentif Fasilitas",H753,"")))</f>
        <v/>
      </c>
      <c r="R753" t="str">
        <f>IF(I753="Dana Bantuan Pemerintah",G753,"")</f>
        <v/>
      </c>
      <c r="S753" t="str">
        <f>IF(I753="Dana Bahan Baku","Bahan Baku",IF(I753="Biaya Bahan Baku","Bahan Baku",IF(I753="Dana Operasional","Operasional",IF(I753="Biaya Operasional","Operasional",""))))</f>
        <v/>
      </c>
      <c r="T753" t="str">
        <f>IF(I753="Dana Insentif Fasilitas","Insentif Fasilitas",IF(I753="Biaya Insentif Fasilitas","Insentif Fasilitas",""))</f>
        <v/>
      </c>
      <c r="U753" t="str">
        <f>IF(S753="",T753,S753)</f>
        <v/>
      </c>
      <c r="V753" t="str">
        <f>IF(I753="Biaya Bahan Baku","Belanja",IF(I753="Biaya Operasional","Belanja",IF(I753="Biaya Insentif Fasilitas","Belanja","")))</f>
        <v/>
      </c>
      <c r="W753">
        <f>ROW()</f>
        <v>753</v>
      </c>
    </row>
    <row r="754">
      <c r="A754">
        <f>ROW()</f>
        <v>754</v>
      </c>
      <c r="K754">
        <f>IF(I754="",0,I754)</f>
        <v>0</v>
      </c>
      <c r="L754">
        <f>IF(H754=0,0,H754)</f>
        <v>0</v>
      </c>
      <c r="M754">
        <f>IF(G754=0,0,G754)</f>
        <v>0</v>
      </c>
      <c r="N754" t="str">
        <f>IF(J754="","",J754)</f>
        <v/>
      </c>
      <c r="O754">
        <f>IF(G754=0,0,G754)</f>
        <v>0</v>
      </c>
      <c r="P754">
        <f>IF(H754=0,0,H754)</f>
        <v>0</v>
      </c>
      <c r="Q754" t="str">
        <f>IF(I754="Biaya Bahan Baku",H754,IF(I754="Biaya Operasional",H754,IF(I754="Biaya Insentif Fasilitas",H754,"")))</f>
        <v/>
      </c>
      <c r="R754" t="str">
        <f>IF(I754="Dana Bantuan Pemerintah",G754,"")</f>
        <v/>
      </c>
      <c r="S754" t="str">
        <f>IF(I754="Dana Bahan Baku","Bahan Baku",IF(I754="Biaya Bahan Baku","Bahan Baku",IF(I754="Dana Operasional","Operasional",IF(I754="Biaya Operasional","Operasional",""))))</f>
        <v/>
      </c>
      <c r="T754" t="str">
        <f>IF(I754="Dana Insentif Fasilitas","Insentif Fasilitas",IF(I754="Biaya Insentif Fasilitas","Insentif Fasilitas",""))</f>
        <v/>
      </c>
      <c r="U754" t="str">
        <f>IF(S754="",T754,S754)</f>
        <v/>
      </c>
      <c r="V754" t="str">
        <f>IF(I754="Biaya Bahan Baku","Belanja",IF(I754="Biaya Operasional","Belanja",IF(I754="Biaya Insentif Fasilitas","Belanja","")))</f>
        <v/>
      </c>
      <c r="W754">
        <f>ROW()</f>
        <v>754</v>
      </c>
    </row>
    <row r="755">
      <c r="A755">
        <f>ROW()</f>
        <v>755</v>
      </c>
      <c r="K755">
        <f>IF(I755="",0,I755)</f>
        <v>0</v>
      </c>
      <c r="L755">
        <f>IF(H755=0,0,H755)</f>
        <v>0</v>
      </c>
      <c r="M755">
        <f>IF(G755=0,0,G755)</f>
        <v>0</v>
      </c>
      <c r="N755" t="str">
        <f>IF(J755="","",J755)</f>
        <v/>
      </c>
      <c r="O755">
        <f>IF(G755=0,0,G755)</f>
        <v>0</v>
      </c>
      <c r="P755">
        <f>IF(H755=0,0,H755)</f>
        <v>0</v>
      </c>
      <c r="Q755" t="str">
        <f>IF(I755="Biaya Bahan Baku",H755,IF(I755="Biaya Operasional",H755,IF(I755="Biaya Insentif Fasilitas",H755,"")))</f>
        <v/>
      </c>
      <c r="R755" t="str">
        <f>IF(I755="Dana Bantuan Pemerintah",G755,"")</f>
        <v/>
      </c>
      <c r="S755" t="str">
        <f>IF(I755="Dana Bahan Baku","Bahan Baku",IF(I755="Biaya Bahan Baku","Bahan Baku",IF(I755="Dana Operasional","Operasional",IF(I755="Biaya Operasional","Operasional",""))))</f>
        <v/>
      </c>
      <c r="T755" t="str">
        <f>IF(I755="Dana Insentif Fasilitas","Insentif Fasilitas",IF(I755="Biaya Insentif Fasilitas","Insentif Fasilitas",""))</f>
        <v/>
      </c>
      <c r="U755" t="str">
        <f>IF(S755="",T755,S755)</f>
        <v/>
      </c>
      <c r="V755" t="str">
        <f>IF(I755="Biaya Bahan Baku","Belanja",IF(I755="Biaya Operasional","Belanja",IF(I755="Biaya Insentif Fasilitas","Belanja","")))</f>
        <v/>
      </c>
      <c r="W755">
        <f>ROW()</f>
        <v>755</v>
      </c>
    </row>
    <row r="756">
      <c r="A756">
        <f>ROW()</f>
        <v>756</v>
      </c>
      <c r="K756">
        <f>IF(I756="",0,I756)</f>
        <v>0</v>
      </c>
      <c r="L756">
        <f>IF(H756=0,0,H756)</f>
        <v>0</v>
      </c>
      <c r="M756">
        <f>IF(G756=0,0,G756)</f>
        <v>0</v>
      </c>
      <c r="N756" t="str">
        <f>IF(J756="","",J756)</f>
        <v/>
      </c>
      <c r="O756">
        <f>IF(G756=0,0,G756)</f>
        <v>0</v>
      </c>
      <c r="P756">
        <f>IF(H756=0,0,H756)</f>
        <v>0</v>
      </c>
      <c r="Q756" t="str">
        <f>IF(I756="Biaya Bahan Baku",H756,IF(I756="Biaya Operasional",H756,IF(I756="Biaya Insentif Fasilitas",H756,"")))</f>
        <v/>
      </c>
      <c r="R756" t="str">
        <f>IF(I756="Dana Bantuan Pemerintah",G756,"")</f>
        <v/>
      </c>
      <c r="S756" t="str">
        <f>IF(I756="Dana Bahan Baku","Bahan Baku",IF(I756="Biaya Bahan Baku","Bahan Baku",IF(I756="Dana Operasional","Operasional",IF(I756="Biaya Operasional","Operasional",""))))</f>
        <v/>
      </c>
      <c r="T756" t="str">
        <f>IF(I756="Dana Insentif Fasilitas","Insentif Fasilitas",IF(I756="Biaya Insentif Fasilitas","Insentif Fasilitas",""))</f>
        <v/>
      </c>
      <c r="U756" t="str">
        <f>IF(S756="",T756,S756)</f>
        <v/>
      </c>
      <c r="V756" t="str">
        <f>IF(I756="Biaya Bahan Baku","Belanja",IF(I756="Biaya Operasional","Belanja",IF(I756="Biaya Insentif Fasilitas","Belanja","")))</f>
        <v/>
      </c>
      <c r="W756">
        <f>ROW()</f>
        <v>756</v>
      </c>
    </row>
    <row r="757">
      <c r="A757">
        <f>ROW()</f>
        <v>757</v>
      </c>
      <c r="K757">
        <f>IF(I757="",0,I757)</f>
        <v>0</v>
      </c>
      <c r="L757">
        <f>IF(H757=0,0,H757)</f>
        <v>0</v>
      </c>
      <c r="M757">
        <f>IF(G757=0,0,G757)</f>
        <v>0</v>
      </c>
      <c r="N757" t="str">
        <f>IF(J757="","",J757)</f>
        <v/>
      </c>
      <c r="O757">
        <f>IF(G757=0,0,G757)</f>
        <v>0</v>
      </c>
      <c r="P757">
        <f>IF(H757=0,0,H757)</f>
        <v>0</v>
      </c>
      <c r="Q757" t="str">
        <f>IF(I757="Biaya Bahan Baku",H757,IF(I757="Biaya Operasional",H757,IF(I757="Biaya Insentif Fasilitas",H757,"")))</f>
        <v/>
      </c>
      <c r="R757" t="str">
        <f>IF(I757="Dana Bantuan Pemerintah",G757,"")</f>
        <v/>
      </c>
      <c r="S757" t="str">
        <f>IF(I757="Dana Bahan Baku","Bahan Baku",IF(I757="Biaya Bahan Baku","Bahan Baku",IF(I757="Dana Operasional","Operasional",IF(I757="Biaya Operasional","Operasional",""))))</f>
        <v/>
      </c>
      <c r="T757" t="str">
        <f>IF(I757="Dana Insentif Fasilitas","Insentif Fasilitas",IF(I757="Biaya Insentif Fasilitas","Insentif Fasilitas",""))</f>
        <v/>
      </c>
      <c r="U757" t="str">
        <f>IF(S757="",T757,S757)</f>
        <v/>
      </c>
      <c r="V757" t="str">
        <f>IF(I757="Biaya Bahan Baku","Belanja",IF(I757="Biaya Operasional","Belanja",IF(I757="Biaya Insentif Fasilitas","Belanja","")))</f>
        <v/>
      </c>
      <c r="W757">
        <f>ROW()</f>
        <v>757</v>
      </c>
    </row>
    <row r="758">
      <c r="A758">
        <f>ROW()</f>
        <v>758</v>
      </c>
      <c r="K758">
        <f>IF(I758="",0,I758)</f>
        <v>0</v>
      </c>
      <c r="L758">
        <f>IF(H758=0,0,H758)</f>
        <v>0</v>
      </c>
      <c r="M758">
        <f>IF(G758=0,0,G758)</f>
        <v>0</v>
      </c>
      <c r="N758" t="str">
        <f>IF(J758="","",J758)</f>
        <v/>
      </c>
      <c r="O758">
        <f>IF(G758=0,0,G758)</f>
        <v>0</v>
      </c>
      <c r="P758">
        <f>IF(H758=0,0,H758)</f>
        <v>0</v>
      </c>
      <c r="Q758" t="str">
        <f>IF(I758="Biaya Bahan Baku",H758,IF(I758="Biaya Operasional",H758,IF(I758="Biaya Insentif Fasilitas",H758,"")))</f>
        <v/>
      </c>
      <c r="R758" t="str">
        <f>IF(I758="Dana Bantuan Pemerintah",G758,"")</f>
        <v/>
      </c>
      <c r="S758" t="str">
        <f>IF(I758="Dana Bahan Baku","Bahan Baku",IF(I758="Biaya Bahan Baku","Bahan Baku",IF(I758="Dana Operasional","Operasional",IF(I758="Biaya Operasional","Operasional",""))))</f>
        <v/>
      </c>
      <c r="T758" t="str">
        <f>IF(I758="Dana Insentif Fasilitas","Insentif Fasilitas",IF(I758="Biaya Insentif Fasilitas","Insentif Fasilitas",""))</f>
        <v/>
      </c>
      <c r="U758" t="str">
        <f>IF(S758="",T758,S758)</f>
        <v/>
      </c>
      <c r="V758" t="str">
        <f>IF(I758="Biaya Bahan Baku","Belanja",IF(I758="Biaya Operasional","Belanja",IF(I758="Biaya Insentif Fasilitas","Belanja","")))</f>
        <v/>
      </c>
      <c r="W758">
        <f>ROW()</f>
        <v>758</v>
      </c>
    </row>
    <row r="759">
      <c r="A759">
        <f>ROW()</f>
        <v>759</v>
      </c>
      <c r="K759">
        <f>IF(I759="",0,I759)</f>
        <v>0</v>
      </c>
      <c r="L759">
        <f>IF(H759=0,0,H759)</f>
        <v>0</v>
      </c>
      <c r="M759">
        <f>IF(G759=0,0,G759)</f>
        <v>0</v>
      </c>
      <c r="N759" t="str">
        <f>IF(J759="","",J759)</f>
        <v/>
      </c>
      <c r="O759">
        <f>IF(G759=0,0,G759)</f>
        <v>0</v>
      </c>
      <c r="P759">
        <f>IF(H759=0,0,H759)</f>
        <v>0</v>
      </c>
      <c r="Q759" t="str">
        <f>IF(I759="Biaya Bahan Baku",H759,IF(I759="Biaya Operasional",H759,IF(I759="Biaya Insentif Fasilitas",H759,"")))</f>
        <v/>
      </c>
      <c r="R759" t="str">
        <f>IF(I759="Dana Bantuan Pemerintah",G759,"")</f>
        <v/>
      </c>
      <c r="S759" t="str">
        <f>IF(I759="Dana Bahan Baku","Bahan Baku",IF(I759="Biaya Bahan Baku","Bahan Baku",IF(I759="Dana Operasional","Operasional",IF(I759="Biaya Operasional","Operasional",""))))</f>
        <v/>
      </c>
      <c r="T759" t="str">
        <f>IF(I759="Dana Insentif Fasilitas","Insentif Fasilitas",IF(I759="Biaya Insentif Fasilitas","Insentif Fasilitas",""))</f>
        <v/>
      </c>
      <c r="U759" t="str">
        <f>IF(S759="",T759,S759)</f>
        <v/>
      </c>
      <c r="V759" t="str">
        <f>IF(I759="Biaya Bahan Baku","Belanja",IF(I759="Biaya Operasional","Belanja",IF(I759="Biaya Insentif Fasilitas","Belanja","")))</f>
        <v/>
      </c>
      <c r="W759">
        <f>ROW()</f>
        <v>759</v>
      </c>
    </row>
    <row r="760">
      <c r="A760">
        <f>ROW()</f>
        <v>760</v>
      </c>
      <c r="K760">
        <f>IF(I760="",0,I760)</f>
        <v>0</v>
      </c>
      <c r="L760">
        <f>IF(H760=0,0,H760)</f>
        <v>0</v>
      </c>
      <c r="M760">
        <f>IF(G760=0,0,G760)</f>
        <v>0</v>
      </c>
      <c r="N760" t="str">
        <f>IF(J760="","",J760)</f>
        <v/>
      </c>
      <c r="O760">
        <f>IF(G760=0,0,G760)</f>
        <v>0</v>
      </c>
      <c r="P760">
        <f>IF(H760=0,0,H760)</f>
        <v>0</v>
      </c>
      <c r="Q760" t="str">
        <f>IF(I760="Biaya Bahan Baku",H760,IF(I760="Biaya Operasional",H760,IF(I760="Biaya Insentif Fasilitas",H760,"")))</f>
        <v/>
      </c>
      <c r="R760" t="str">
        <f>IF(I760="Dana Bantuan Pemerintah",G760,"")</f>
        <v/>
      </c>
      <c r="S760" t="str">
        <f>IF(I760="Dana Bahan Baku","Bahan Baku",IF(I760="Biaya Bahan Baku","Bahan Baku",IF(I760="Dana Operasional","Operasional",IF(I760="Biaya Operasional","Operasional",""))))</f>
        <v/>
      </c>
      <c r="T760" t="str">
        <f>IF(I760="Dana Insentif Fasilitas","Insentif Fasilitas",IF(I760="Biaya Insentif Fasilitas","Insentif Fasilitas",""))</f>
        <v/>
      </c>
      <c r="U760" t="str">
        <f>IF(S760="",T760,S760)</f>
        <v/>
      </c>
      <c r="V760" t="str">
        <f>IF(I760="Biaya Bahan Baku","Belanja",IF(I760="Biaya Operasional","Belanja",IF(I760="Biaya Insentif Fasilitas","Belanja","")))</f>
        <v/>
      </c>
      <c r="W760">
        <f>ROW()</f>
        <v>760</v>
      </c>
    </row>
    <row r="761">
      <c r="A761">
        <f>ROW()</f>
        <v>761</v>
      </c>
      <c r="K761">
        <f>IF(I761="",0,I761)</f>
        <v>0</v>
      </c>
      <c r="L761">
        <f>IF(H761=0,0,H761)</f>
        <v>0</v>
      </c>
      <c r="M761">
        <f>IF(G761=0,0,G761)</f>
        <v>0</v>
      </c>
      <c r="N761" t="str">
        <f>IF(J761="","",J761)</f>
        <v/>
      </c>
      <c r="O761">
        <f>IF(G761=0,0,G761)</f>
        <v>0</v>
      </c>
      <c r="P761">
        <f>IF(H761=0,0,H761)</f>
        <v>0</v>
      </c>
      <c r="Q761" t="str">
        <f>IF(I761="Biaya Bahan Baku",H761,IF(I761="Biaya Operasional",H761,IF(I761="Biaya Insentif Fasilitas",H761,"")))</f>
        <v/>
      </c>
      <c r="R761" t="str">
        <f>IF(I761="Dana Bantuan Pemerintah",G761,"")</f>
        <v/>
      </c>
      <c r="S761" t="str">
        <f>IF(I761="Dana Bahan Baku","Bahan Baku",IF(I761="Biaya Bahan Baku","Bahan Baku",IF(I761="Dana Operasional","Operasional",IF(I761="Biaya Operasional","Operasional",""))))</f>
        <v/>
      </c>
      <c r="T761" t="str">
        <f>IF(I761="Dana Insentif Fasilitas","Insentif Fasilitas",IF(I761="Biaya Insentif Fasilitas","Insentif Fasilitas",""))</f>
        <v/>
      </c>
      <c r="U761" t="str">
        <f>IF(S761="",T761,S761)</f>
        <v/>
      </c>
      <c r="V761" t="str">
        <f>IF(I761="Biaya Bahan Baku","Belanja",IF(I761="Biaya Operasional","Belanja",IF(I761="Biaya Insentif Fasilitas","Belanja","")))</f>
        <v/>
      </c>
      <c r="W761">
        <f>ROW()</f>
        <v>761</v>
      </c>
    </row>
    <row r="762">
      <c r="A762">
        <f>ROW()</f>
        <v>762</v>
      </c>
      <c r="K762">
        <f>IF(I762="",0,I762)</f>
        <v>0</v>
      </c>
      <c r="L762">
        <f>IF(H762=0,0,H762)</f>
        <v>0</v>
      </c>
      <c r="M762">
        <f>IF(G762=0,0,G762)</f>
        <v>0</v>
      </c>
      <c r="N762" t="str">
        <f>IF(J762="","",J762)</f>
        <v/>
      </c>
      <c r="O762">
        <f>IF(G762=0,0,G762)</f>
        <v>0</v>
      </c>
      <c r="P762">
        <f>IF(H762=0,0,H762)</f>
        <v>0</v>
      </c>
      <c r="Q762" t="str">
        <f>IF(I762="Biaya Bahan Baku",H762,IF(I762="Biaya Operasional",H762,IF(I762="Biaya Insentif Fasilitas",H762,"")))</f>
        <v/>
      </c>
      <c r="R762" t="str">
        <f>IF(I762="Dana Bantuan Pemerintah",G762,"")</f>
        <v/>
      </c>
      <c r="S762" t="str">
        <f>IF(I762="Dana Bahan Baku","Bahan Baku",IF(I762="Biaya Bahan Baku","Bahan Baku",IF(I762="Dana Operasional","Operasional",IF(I762="Biaya Operasional","Operasional",""))))</f>
        <v/>
      </c>
      <c r="T762" t="str">
        <f>IF(I762="Dana Insentif Fasilitas","Insentif Fasilitas",IF(I762="Biaya Insentif Fasilitas","Insentif Fasilitas",""))</f>
        <v/>
      </c>
      <c r="U762" t="str">
        <f>IF(S762="",T762,S762)</f>
        <v/>
      </c>
      <c r="V762" t="str">
        <f>IF(I762="Biaya Bahan Baku","Belanja",IF(I762="Biaya Operasional","Belanja",IF(I762="Biaya Insentif Fasilitas","Belanja","")))</f>
        <v/>
      </c>
      <c r="W762">
        <f>ROW()</f>
        <v>762</v>
      </c>
    </row>
    <row r="763">
      <c r="A763">
        <f>ROW()</f>
        <v>763</v>
      </c>
      <c r="K763">
        <f>IF(I763="",0,I763)</f>
        <v>0</v>
      </c>
      <c r="L763">
        <f>IF(H763=0,0,H763)</f>
        <v>0</v>
      </c>
      <c r="M763">
        <f>IF(G763=0,0,G763)</f>
        <v>0</v>
      </c>
      <c r="N763" t="str">
        <f>IF(J763="","",J763)</f>
        <v/>
      </c>
      <c r="O763">
        <f>IF(G763=0,0,G763)</f>
        <v>0</v>
      </c>
      <c r="P763">
        <f>IF(H763=0,0,H763)</f>
        <v>0</v>
      </c>
      <c r="Q763" t="str">
        <f>IF(I763="Biaya Bahan Baku",H763,IF(I763="Biaya Operasional",H763,IF(I763="Biaya Insentif Fasilitas",H763,"")))</f>
        <v/>
      </c>
      <c r="R763" t="str">
        <f>IF(I763="Dana Bantuan Pemerintah",G763,"")</f>
        <v/>
      </c>
      <c r="S763" t="str">
        <f>IF(I763="Dana Bahan Baku","Bahan Baku",IF(I763="Biaya Bahan Baku","Bahan Baku",IF(I763="Dana Operasional","Operasional",IF(I763="Biaya Operasional","Operasional",""))))</f>
        <v/>
      </c>
      <c r="T763" t="str">
        <f>IF(I763="Dana Insentif Fasilitas","Insentif Fasilitas",IF(I763="Biaya Insentif Fasilitas","Insentif Fasilitas",""))</f>
        <v/>
      </c>
      <c r="U763" t="str">
        <f>IF(S763="",T763,S763)</f>
        <v/>
      </c>
      <c r="V763" t="str">
        <f>IF(I763="Biaya Bahan Baku","Belanja",IF(I763="Biaya Operasional","Belanja",IF(I763="Biaya Insentif Fasilitas","Belanja","")))</f>
        <v/>
      </c>
      <c r="W763">
        <f>ROW()</f>
        <v>763</v>
      </c>
    </row>
    <row r="764">
      <c r="A764">
        <f>ROW()</f>
        <v>764</v>
      </c>
      <c r="K764">
        <f>IF(I764="",0,I764)</f>
        <v>0</v>
      </c>
      <c r="L764">
        <f>IF(H764=0,0,H764)</f>
        <v>0</v>
      </c>
      <c r="M764">
        <f>IF(G764=0,0,G764)</f>
        <v>0</v>
      </c>
      <c r="N764" t="str">
        <f>IF(J764="","",J764)</f>
        <v/>
      </c>
      <c r="O764">
        <f>IF(G764=0,0,G764)</f>
        <v>0</v>
      </c>
      <c r="P764">
        <f>IF(H764=0,0,H764)</f>
        <v>0</v>
      </c>
      <c r="Q764" t="str">
        <f>IF(I764="Biaya Bahan Baku",H764,IF(I764="Biaya Operasional",H764,IF(I764="Biaya Insentif Fasilitas",H764,"")))</f>
        <v/>
      </c>
      <c r="R764" t="str">
        <f>IF(I764="Dana Bantuan Pemerintah",G764,"")</f>
        <v/>
      </c>
      <c r="S764" t="str">
        <f>IF(I764="Dana Bahan Baku","Bahan Baku",IF(I764="Biaya Bahan Baku","Bahan Baku",IF(I764="Dana Operasional","Operasional",IF(I764="Biaya Operasional","Operasional",""))))</f>
        <v/>
      </c>
      <c r="T764" t="str">
        <f>IF(I764="Dana Insentif Fasilitas","Insentif Fasilitas",IF(I764="Biaya Insentif Fasilitas","Insentif Fasilitas",""))</f>
        <v/>
      </c>
      <c r="U764" t="str">
        <f>IF(S764="",T764,S764)</f>
        <v/>
      </c>
      <c r="V764" t="str">
        <f>IF(I764="Biaya Bahan Baku","Belanja",IF(I764="Biaya Operasional","Belanja",IF(I764="Biaya Insentif Fasilitas","Belanja","")))</f>
        <v/>
      </c>
      <c r="W764">
        <f>ROW()</f>
        <v>764</v>
      </c>
    </row>
    <row r="765">
      <c r="A765">
        <f>ROW()</f>
        <v>765</v>
      </c>
      <c r="K765">
        <f>IF(I765="",0,I765)</f>
        <v>0</v>
      </c>
      <c r="L765">
        <f>IF(H765=0,0,H765)</f>
        <v>0</v>
      </c>
      <c r="M765">
        <f>IF(G765=0,0,G765)</f>
        <v>0</v>
      </c>
      <c r="N765" t="str">
        <f>IF(J765="","",J765)</f>
        <v/>
      </c>
      <c r="O765">
        <f>IF(G765=0,0,G765)</f>
        <v>0</v>
      </c>
      <c r="P765">
        <f>IF(H765=0,0,H765)</f>
        <v>0</v>
      </c>
      <c r="Q765" t="str">
        <f>IF(I765="Biaya Bahan Baku",H765,IF(I765="Biaya Operasional",H765,IF(I765="Biaya Insentif Fasilitas",H765,"")))</f>
        <v/>
      </c>
      <c r="R765" t="str">
        <f>IF(I765="Dana Bantuan Pemerintah",G765,"")</f>
        <v/>
      </c>
      <c r="S765" t="str">
        <f>IF(I765="Dana Bahan Baku","Bahan Baku",IF(I765="Biaya Bahan Baku","Bahan Baku",IF(I765="Dana Operasional","Operasional",IF(I765="Biaya Operasional","Operasional",""))))</f>
        <v/>
      </c>
      <c r="T765" t="str">
        <f>IF(I765="Dana Insentif Fasilitas","Insentif Fasilitas",IF(I765="Biaya Insentif Fasilitas","Insentif Fasilitas",""))</f>
        <v/>
      </c>
      <c r="U765" t="str">
        <f>IF(S765="",T765,S765)</f>
        <v/>
      </c>
      <c r="V765" t="str">
        <f>IF(I765="Biaya Bahan Baku","Belanja",IF(I765="Biaya Operasional","Belanja",IF(I765="Biaya Insentif Fasilitas","Belanja","")))</f>
        <v/>
      </c>
      <c r="W765">
        <f>ROW()</f>
        <v>765</v>
      </c>
    </row>
    <row r="766">
      <c r="A766">
        <f>ROW()</f>
        <v>766</v>
      </c>
      <c r="K766">
        <f>IF(I766="",0,I766)</f>
        <v>0</v>
      </c>
      <c r="L766">
        <f>IF(H766=0,0,H766)</f>
        <v>0</v>
      </c>
      <c r="M766">
        <f>IF(G766=0,0,G766)</f>
        <v>0</v>
      </c>
      <c r="N766" t="str">
        <f>IF(J766="","",J766)</f>
        <v/>
      </c>
      <c r="O766">
        <f>IF(G766=0,0,G766)</f>
        <v>0</v>
      </c>
      <c r="P766">
        <f>IF(H766=0,0,H766)</f>
        <v>0</v>
      </c>
      <c r="Q766" t="str">
        <f>IF(I766="Biaya Bahan Baku",H766,IF(I766="Biaya Operasional",H766,IF(I766="Biaya Insentif Fasilitas",H766,"")))</f>
        <v/>
      </c>
      <c r="R766" t="str">
        <f>IF(I766="Dana Bantuan Pemerintah",G766,"")</f>
        <v/>
      </c>
      <c r="S766" t="str">
        <f>IF(I766="Dana Bahan Baku","Bahan Baku",IF(I766="Biaya Bahan Baku","Bahan Baku",IF(I766="Dana Operasional","Operasional",IF(I766="Biaya Operasional","Operasional",""))))</f>
        <v/>
      </c>
      <c r="T766" t="str">
        <f>IF(I766="Dana Insentif Fasilitas","Insentif Fasilitas",IF(I766="Biaya Insentif Fasilitas","Insentif Fasilitas",""))</f>
        <v/>
      </c>
      <c r="U766" t="str">
        <f>IF(S766="",T766,S766)</f>
        <v/>
      </c>
      <c r="V766" t="str">
        <f>IF(I766="Biaya Bahan Baku","Belanja",IF(I766="Biaya Operasional","Belanja",IF(I766="Biaya Insentif Fasilitas","Belanja","")))</f>
        <v/>
      </c>
      <c r="W766">
        <f>ROW()</f>
        <v>766</v>
      </c>
    </row>
    <row r="767">
      <c r="A767">
        <f>ROW()</f>
        <v>767</v>
      </c>
      <c r="K767">
        <f>IF(I767="",0,I767)</f>
        <v>0</v>
      </c>
      <c r="L767">
        <f>IF(H767=0,0,H767)</f>
        <v>0</v>
      </c>
      <c r="M767">
        <f>IF(G767=0,0,G767)</f>
        <v>0</v>
      </c>
      <c r="N767" t="str">
        <f>IF(J767="","",J767)</f>
        <v/>
      </c>
      <c r="O767">
        <f>IF(G767=0,0,G767)</f>
        <v>0</v>
      </c>
      <c r="P767">
        <f>IF(H767=0,0,H767)</f>
        <v>0</v>
      </c>
      <c r="Q767" t="str">
        <f>IF(I767="Biaya Bahan Baku",H767,IF(I767="Biaya Operasional",H767,IF(I767="Biaya Insentif Fasilitas",H767,"")))</f>
        <v/>
      </c>
      <c r="R767" t="str">
        <f>IF(I767="Dana Bantuan Pemerintah",G767,"")</f>
        <v/>
      </c>
      <c r="S767" t="str">
        <f>IF(I767="Dana Bahan Baku","Bahan Baku",IF(I767="Biaya Bahan Baku","Bahan Baku",IF(I767="Dana Operasional","Operasional",IF(I767="Biaya Operasional","Operasional",""))))</f>
        <v/>
      </c>
      <c r="T767" t="str">
        <f>IF(I767="Dana Insentif Fasilitas","Insentif Fasilitas",IF(I767="Biaya Insentif Fasilitas","Insentif Fasilitas",""))</f>
        <v/>
      </c>
      <c r="U767" t="str">
        <f>IF(S767="",T767,S767)</f>
        <v/>
      </c>
      <c r="V767" t="str">
        <f>IF(I767="Biaya Bahan Baku","Belanja",IF(I767="Biaya Operasional","Belanja",IF(I767="Biaya Insentif Fasilitas","Belanja","")))</f>
        <v/>
      </c>
      <c r="W767">
        <f>ROW()</f>
        <v>767</v>
      </c>
    </row>
    <row r="768">
      <c r="A768">
        <f>ROW()</f>
        <v>768</v>
      </c>
      <c r="K768">
        <f>IF(I768="",0,I768)</f>
        <v>0</v>
      </c>
      <c r="L768">
        <f>IF(H768=0,0,H768)</f>
        <v>0</v>
      </c>
      <c r="M768">
        <f>IF(G768=0,0,G768)</f>
        <v>0</v>
      </c>
      <c r="N768" t="str">
        <f>IF(J768="","",J768)</f>
        <v/>
      </c>
      <c r="O768">
        <f>IF(G768=0,0,G768)</f>
        <v>0</v>
      </c>
      <c r="P768">
        <f>IF(H768=0,0,H768)</f>
        <v>0</v>
      </c>
      <c r="Q768" t="str">
        <f>IF(I768="Biaya Bahan Baku",H768,IF(I768="Biaya Operasional",H768,IF(I768="Biaya Insentif Fasilitas",H768,"")))</f>
        <v/>
      </c>
      <c r="R768" t="str">
        <f>IF(I768="Dana Bantuan Pemerintah",G768,"")</f>
        <v/>
      </c>
      <c r="S768" t="str">
        <f>IF(I768="Dana Bahan Baku","Bahan Baku",IF(I768="Biaya Bahan Baku","Bahan Baku",IF(I768="Dana Operasional","Operasional",IF(I768="Biaya Operasional","Operasional",""))))</f>
        <v/>
      </c>
      <c r="T768" t="str">
        <f>IF(I768="Dana Insentif Fasilitas","Insentif Fasilitas",IF(I768="Biaya Insentif Fasilitas","Insentif Fasilitas",""))</f>
        <v/>
      </c>
      <c r="U768" t="str">
        <f>IF(S768="",T768,S768)</f>
        <v/>
      </c>
      <c r="V768" t="str">
        <f>IF(I768="Biaya Bahan Baku","Belanja",IF(I768="Biaya Operasional","Belanja",IF(I768="Biaya Insentif Fasilitas","Belanja","")))</f>
        <v/>
      </c>
      <c r="W768">
        <f>ROW()</f>
        <v>768</v>
      </c>
    </row>
    <row r="769">
      <c r="A769">
        <f>ROW()</f>
        <v>769</v>
      </c>
      <c r="K769">
        <f>IF(I769="",0,I769)</f>
        <v>0</v>
      </c>
      <c r="L769">
        <f>IF(H769=0,0,H769)</f>
        <v>0</v>
      </c>
      <c r="M769">
        <f>IF(G769=0,0,G769)</f>
        <v>0</v>
      </c>
      <c r="N769" t="str">
        <f>IF(J769="","",J769)</f>
        <v/>
      </c>
      <c r="O769">
        <f>IF(G769=0,0,G769)</f>
        <v>0</v>
      </c>
      <c r="P769">
        <f>IF(H769=0,0,H769)</f>
        <v>0</v>
      </c>
      <c r="Q769" t="str">
        <f>IF(I769="Biaya Bahan Baku",H769,IF(I769="Biaya Operasional",H769,IF(I769="Biaya Insentif Fasilitas",H769,"")))</f>
        <v/>
      </c>
      <c r="R769" t="str">
        <f>IF(I769="Dana Bantuan Pemerintah",G769,"")</f>
        <v/>
      </c>
      <c r="S769" t="str">
        <f>IF(I769="Dana Bahan Baku","Bahan Baku",IF(I769="Biaya Bahan Baku","Bahan Baku",IF(I769="Dana Operasional","Operasional",IF(I769="Biaya Operasional","Operasional",""))))</f>
        <v/>
      </c>
      <c r="T769" t="str">
        <f>IF(I769="Dana Insentif Fasilitas","Insentif Fasilitas",IF(I769="Biaya Insentif Fasilitas","Insentif Fasilitas",""))</f>
        <v/>
      </c>
      <c r="U769" t="str">
        <f>IF(S769="",T769,S769)</f>
        <v/>
      </c>
      <c r="V769" t="str">
        <f>IF(I769="Biaya Bahan Baku","Belanja",IF(I769="Biaya Operasional","Belanja",IF(I769="Biaya Insentif Fasilitas","Belanja","")))</f>
        <v/>
      </c>
      <c r="W769">
        <f>ROW()</f>
        <v>769</v>
      </c>
    </row>
    <row r="770">
      <c r="A770">
        <f>ROW()</f>
        <v>770</v>
      </c>
      <c r="K770">
        <f>IF(I770="",0,I770)</f>
        <v>0</v>
      </c>
      <c r="L770">
        <f>IF(H770=0,0,H770)</f>
        <v>0</v>
      </c>
      <c r="M770">
        <f>IF(G770=0,0,G770)</f>
        <v>0</v>
      </c>
      <c r="N770" t="str">
        <f>IF(J770="","",J770)</f>
        <v/>
      </c>
      <c r="O770">
        <f>IF(G770=0,0,G770)</f>
        <v>0</v>
      </c>
      <c r="P770">
        <f>IF(H770=0,0,H770)</f>
        <v>0</v>
      </c>
      <c r="Q770" t="str">
        <f>IF(I770="Biaya Bahan Baku",H770,IF(I770="Biaya Operasional",H770,IF(I770="Biaya Insentif Fasilitas",H770,"")))</f>
        <v/>
      </c>
      <c r="R770" t="str">
        <f>IF(I770="Dana Bantuan Pemerintah",G770,"")</f>
        <v/>
      </c>
      <c r="S770" t="str">
        <f>IF(I770="Dana Bahan Baku","Bahan Baku",IF(I770="Biaya Bahan Baku","Bahan Baku",IF(I770="Dana Operasional","Operasional",IF(I770="Biaya Operasional","Operasional",""))))</f>
        <v/>
      </c>
      <c r="T770" t="str">
        <f>IF(I770="Dana Insentif Fasilitas","Insentif Fasilitas",IF(I770="Biaya Insentif Fasilitas","Insentif Fasilitas",""))</f>
        <v/>
      </c>
      <c r="U770" t="str">
        <f>IF(S770="",T770,S770)</f>
        <v/>
      </c>
      <c r="V770" t="str">
        <f>IF(I770="Biaya Bahan Baku","Belanja",IF(I770="Biaya Operasional","Belanja",IF(I770="Biaya Insentif Fasilitas","Belanja","")))</f>
        <v/>
      </c>
      <c r="W770">
        <f>ROW()</f>
        <v>770</v>
      </c>
    </row>
    <row r="771">
      <c r="A771">
        <f>ROW()</f>
        <v>771</v>
      </c>
      <c r="K771">
        <f>IF(I771="",0,I771)</f>
        <v>0</v>
      </c>
      <c r="L771">
        <f>IF(H771=0,0,H771)</f>
        <v>0</v>
      </c>
      <c r="M771">
        <f>IF(G771=0,0,G771)</f>
        <v>0</v>
      </c>
      <c r="N771" t="str">
        <f>IF(J771="","",J771)</f>
        <v/>
      </c>
      <c r="O771">
        <f>IF(G771=0,0,G771)</f>
        <v>0</v>
      </c>
      <c r="P771">
        <f>IF(H771=0,0,H771)</f>
        <v>0</v>
      </c>
      <c r="Q771" t="str">
        <f>IF(I771="Biaya Bahan Baku",H771,IF(I771="Biaya Operasional",H771,IF(I771="Biaya Insentif Fasilitas",H771,"")))</f>
        <v/>
      </c>
      <c r="R771" t="str">
        <f>IF(I771="Dana Bantuan Pemerintah",G771,"")</f>
        <v/>
      </c>
      <c r="S771" t="str">
        <f>IF(I771="Dana Bahan Baku","Bahan Baku",IF(I771="Biaya Bahan Baku","Bahan Baku",IF(I771="Dana Operasional","Operasional",IF(I771="Biaya Operasional","Operasional",""))))</f>
        <v/>
      </c>
      <c r="T771" t="str">
        <f>IF(I771="Dana Insentif Fasilitas","Insentif Fasilitas",IF(I771="Biaya Insentif Fasilitas","Insentif Fasilitas",""))</f>
        <v/>
      </c>
      <c r="U771" t="str">
        <f>IF(S771="",T771,S771)</f>
        <v/>
      </c>
      <c r="V771" t="str">
        <f>IF(I771="Biaya Bahan Baku","Belanja",IF(I771="Biaya Operasional","Belanja",IF(I771="Biaya Insentif Fasilitas","Belanja","")))</f>
        <v/>
      </c>
      <c r="W771">
        <f>ROW()</f>
        <v>771</v>
      </c>
    </row>
    <row r="772">
      <c r="A772">
        <f>ROW()</f>
        <v>772</v>
      </c>
      <c r="K772">
        <f>IF(I772="",0,I772)</f>
        <v>0</v>
      </c>
      <c r="L772">
        <f>IF(H772=0,0,H772)</f>
        <v>0</v>
      </c>
      <c r="M772">
        <f>IF(G772=0,0,G772)</f>
        <v>0</v>
      </c>
      <c r="N772" t="str">
        <f>IF(J772="","",J772)</f>
        <v/>
      </c>
      <c r="O772">
        <f>IF(G772=0,0,G772)</f>
        <v>0</v>
      </c>
      <c r="P772">
        <f>IF(H772=0,0,H772)</f>
        <v>0</v>
      </c>
      <c r="Q772" t="str">
        <f>IF(I772="Biaya Bahan Baku",H772,IF(I772="Biaya Operasional",H772,IF(I772="Biaya Insentif Fasilitas",H772,"")))</f>
        <v/>
      </c>
      <c r="R772" t="str">
        <f>IF(I772="Dana Bantuan Pemerintah",G772,"")</f>
        <v/>
      </c>
      <c r="S772" t="str">
        <f>IF(I772="Dana Bahan Baku","Bahan Baku",IF(I772="Biaya Bahan Baku","Bahan Baku",IF(I772="Dana Operasional","Operasional",IF(I772="Biaya Operasional","Operasional",""))))</f>
        <v/>
      </c>
      <c r="T772" t="str">
        <f>IF(I772="Dana Insentif Fasilitas","Insentif Fasilitas",IF(I772="Biaya Insentif Fasilitas","Insentif Fasilitas",""))</f>
        <v/>
      </c>
      <c r="U772" t="str">
        <f>IF(S772="",T772,S772)</f>
        <v/>
      </c>
      <c r="V772" t="str">
        <f>IF(I772="Biaya Bahan Baku","Belanja",IF(I772="Biaya Operasional","Belanja",IF(I772="Biaya Insentif Fasilitas","Belanja","")))</f>
        <v/>
      </c>
      <c r="W772">
        <f>ROW()</f>
        <v>772</v>
      </c>
    </row>
    <row r="773">
      <c r="A773">
        <f>ROW()</f>
        <v>773</v>
      </c>
      <c r="K773">
        <f>IF(I773="",0,I773)</f>
        <v>0</v>
      </c>
      <c r="L773">
        <f>IF(H773=0,0,H773)</f>
        <v>0</v>
      </c>
      <c r="M773">
        <f>IF(G773=0,0,G773)</f>
        <v>0</v>
      </c>
      <c r="N773" t="str">
        <f>IF(J773="","",J773)</f>
        <v/>
      </c>
      <c r="O773">
        <f>IF(G773=0,0,G773)</f>
        <v>0</v>
      </c>
      <c r="P773">
        <f>IF(H773=0,0,H773)</f>
        <v>0</v>
      </c>
      <c r="Q773" t="str">
        <f>IF(I773="Biaya Bahan Baku",H773,IF(I773="Biaya Operasional",H773,IF(I773="Biaya Insentif Fasilitas",H773,"")))</f>
        <v/>
      </c>
      <c r="R773" t="str">
        <f>IF(I773="Dana Bantuan Pemerintah",G773,"")</f>
        <v/>
      </c>
      <c r="S773" t="str">
        <f>IF(I773="Dana Bahan Baku","Bahan Baku",IF(I773="Biaya Bahan Baku","Bahan Baku",IF(I773="Dana Operasional","Operasional",IF(I773="Biaya Operasional","Operasional",""))))</f>
        <v/>
      </c>
      <c r="T773" t="str">
        <f>IF(I773="Dana Insentif Fasilitas","Insentif Fasilitas",IF(I773="Biaya Insentif Fasilitas","Insentif Fasilitas",""))</f>
        <v/>
      </c>
      <c r="U773" t="str">
        <f>IF(S773="",T773,S773)</f>
        <v/>
      </c>
      <c r="V773" t="str">
        <f>IF(I773="Biaya Bahan Baku","Belanja",IF(I773="Biaya Operasional","Belanja",IF(I773="Biaya Insentif Fasilitas","Belanja","")))</f>
        <v/>
      </c>
      <c r="W773">
        <f>ROW()</f>
        <v>773</v>
      </c>
    </row>
    <row r="774">
      <c r="A774">
        <f>ROW()</f>
        <v>774</v>
      </c>
      <c r="K774">
        <f>IF(I774="",0,I774)</f>
        <v>0</v>
      </c>
      <c r="L774">
        <f>IF(H774=0,0,H774)</f>
        <v>0</v>
      </c>
      <c r="M774">
        <f>IF(G774=0,0,G774)</f>
        <v>0</v>
      </c>
      <c r="N774" t="str">
        <f>IF(J774="","",J774)</f>
        <v/>
      </c>
      <c r="O774">
        <f>IF(G774=0,0,G774)</f>
        <v>0</v>
      </c>
      <c r="P774">
        <f>IF(H774=0,0,H774)</f>
        <v>0</v>
      </c>
      <c r="Q774" t="str">
        <f>IF(I774="Biaya Bahan Baku",H774,IF(I774="Biaya Operasional",H774,IF(I774="Biaya Insentif Fasilitas",H774,"")))</f>
        <v/>
      </c>
      <c r="R774" t="str">
        <f>IF(I774="Dana Bantuan Pemerintah",G774,"")</f>
        <v/>
      </c>
      <c r="S774" t="str">
        <f>IF(I774="Dana Bahan Baku","Bahan Baku",IF(I774="Biaya Bahan Baku","Bahan Baku",IF(I774="Dana Operasional","Operasional",IF(I774="Biaya Operasional","Operasional",""))))</f>
        <v/>
      </c>
      <c r="T774" t="str">
        <f>IF(I774="Dana Insentif Fasilitas","Insentif Fasilitas",IF(I774="Biaya Insentif Fasilitas","Insentif Fasilitas",""))</f>
        <v/>
      </c>
      <c r="U774" t="str">
        <f>IF(S774="",T774,S774)</f>
        <v/>
      </c>
      <c r="V774" t="str">
        <f>IF(I774="Biaya Bahan Baku","Belanja",IF(I774="Biaya Operasional","Belanja",IF(I774="Biaya Insentif Fasilitas","Belanja","")))</f>
        <v/>
      </c>
      <c r="W774">
        <f>ROW()</f>
        <v>774</v>
      </c>
    </row>
    <row r="775">
      <c r="A775">
        <f>ROW()</f>
        <v>775</v>
      </c>
      <c r="K775">
        <f>IF(I775="",0,I775)</f>
        <v>0</v>
      </c>
      <c r="L775">
        <f>IF(H775=0,0,H775)</f>
        <v>0</v>
      </c>
      <c r="M775">
        <f>IF(G775=0,0,G775)</f>
        <v>0</v>
      </c>
      <c r="N775" t="str">
        <f>IF(J775="","",J775)</f>
        <v/>
      </c>
      <c r="O775">
        <f>IF(G775=0,0,G775)</f>
        <v>0</v>
      </c>
      <c r="P775">
        <f>IF(H775=0,0,H775)</f>
        <v>0</v>
      </c>
      <c r="Q775" t="str">
        <f>IF(I775="Biaya Bahan Baku",H775,IF(I775="Biaya Operasional",H775,IF(I775="Biaya Insentif Fasilitas",H775,"")))</f>
        <v/>
      </c>
      <c r="R775" t="str">
        <f>IF(I775="Dana Bantuan Pemerintah",G775,"")</f>
        <v/>
      </c>
      <c r="S775" t="str">
        <f>IF(I775="Dana Bahan Baku","Bahan Baku",IF(I775="Biaya Bahan Baku","Bahan Baku",IF(I775="Dana Operasional","Operasional",IF(I775="Biaya Operasional","Operasional",""))))</f>
        <v/>
      </c>
      <c r="T775" t="str">
        <f>IF(I775="Dana Insentif Fasilitas","Insentif Fasilitas",IF(I775="Biaya Insentif Fasilitas","Insentif Fasilitas",""))</f>
        <v/>
      </c>
      <c r="U775" t="str">
        <f>IF(S775="",T775,S775)</f>
        <v/>
      </c>
      <c r="V775" t="str">
        <f>IF(I775="Biaya Bahan Baku","Belanja",IF(I775="Biaya Operasional","Belanja",IF(I775="Biaya Insentif Fasilitas","Belanja","")))</f>
        <v/>
      </c>
      <c r="W775">
        <f>ROW()</f>
        <v>775</v>
      </c>
    </row>
    <row r="776">
      <c r="A776">
        <f>ROW()</f>
        <v>776</v>
      </c>
      <c r="K776">
        <f>IF(I776="",0,I776)</f>
        <v>0</v>
      </c>
      <c r="L776">
        <f>IF(H776=0,0,H776)</f>
        <v>0</v>
      </c>
      <c r="M776">
        <f>IF(G776=0,0,G776)</f>
        <v>0</v>
      </c>
      <c r="N776" t="str">
        <f>IF(J776="","",J776)</f>
        <v/>
      </c>
      <c r="O776">
        <f>IF(G776=0,0,G776)</f>
        <v>0</v>
      </c>
      <c r="P776">
        <f>IF(H776=0,0,H776)</f>
        <v>0</v>
      </c>
      <c r="Q776" t="str">
        <f>IF(I776="Biaya Bahan Baku",H776,IF(I776="Biaya Operasional",H776,IF(I776="Biaya Insentif Fasilitas",H776,"")))</f>
        <v/>
      </c>
      <c r="R776" t="str">
        <f>IF(I776="Dana Bantuan Pemerintah",G776,"")</f>
        <v/>
      </c>
      <c r="S776" t="str">
        <f>IF(I776="Dana Bahan Baku","Bahan Baku",IF(I776="Biaya Bahan Baku","Bahan Baku",IF(I776="Dana Operasional","Operasional",IF(I776="Biaya Operasional","Operasional",""))))</f>
        <v/>
      </c>
      <c r="T776" t="str">
        <f>IF(I776="Dana Insentif Fasilitas","Insentif Fasilitas",IF(I776="Biaya Insentif Fasilitas","Insentif Fasilitas",""))</f>
        <v/>
      </c>
      <c r="U776" t="str">
        <f>IF(S776="",T776,S776)</f>
        <v/>
      </c>
      <c r="V776" t="str">
        <f>IF(I776="Biaya Bahan Baku","Belanja",IF(I776="Biaya Operasional","Belanja",IF(I776="Biaya Insentif Fasilitas","Belanja","")))</f>
        <v/>
      </c>
      <c r="W776">
        <f>ROW()</f>
        <v>776</v>
      </c>
    </row>
    <row r="777">
      <c r="A777">
        <f>ROW()</f>
        <v>777</v>
      </c>
      <c r="K777">
        <f>IF(I777="",0,I777)</f>
        <v>0</v>
      </c>
      <c r="L777">
        <f>IF(H777=0,0,H777)</f>
        <v>0</v>
      </c>
      <c r="M777">
        <f>IF(G777=0,0,G777)</f>
        <v>0</v>
      </c>
      <c r="N777" t="str">
        <f>IF(J777="","",J777)</f>
        <v/>
      </c>
      <c r="O777">
        <f>IF(G777=0,0,G777)</f>
        <v>0</v>
      </c>
      <c r="P777">
        <f>IF(H777=0,0,H777)</f>
        <v>0</v>
      </c>
      <c r="Q777" t="str">
        <f>IF(I777="Biaya Bahan Baku",H777,IF(I777="Biaya Operasional",H777,IF(I777="Biaya Insentif Fasilitas",H777,"")))</f>
        <v/>
      </c>
      <c r="R777" t="str">
        <f>IF(I777="Dana Bantuan Pemerintah",G777,"")</f>
        <v/>
      </c>
      <c r="S777" t="str">
        <f>IF(I777="Dana Bahan Baku","Bahan Baku",IF(I777="Biaya Bahan Baku","Bahan Baku",IF(I777="Dana Operasional","Operasional",IF(I777="Biaya Operasional","Operasional",""))))</f>
        <v/>
      </c>
      <c r="T777" t="str">
        <f>IF(I777="Dana Insentif Fasilitas","Insentif Fasilitas",IF(I777="Biaya Insentif Fasilitas","Insentif Fasilitas",""))</f>
        <v/>
      </c>
      <c r="U777" t="str">
        <f>IF(S777="",T777,S777)</f>
        <v/>
      </c>
      <c r="V777" t="str">
        <f>IF(I777="Biaya Bahan Baku","Belanja",IF(I777="Biaya Operasional","Belanja",IF(I777="Biaya Insentif Fasilitas","Belanja","")))</f>
        <v/>
      </c>
      <c r="W777">
        <f>ROW()</f>
        <v>777</v>
      </c>
    </row>
    <row r="778">
      <c r="A778">
        <f>ROW()</f>
        <v>778</v>
      </c>
      <c r="K778">
        <f>IF(I778="",0,I778)</f>
        <v>0</v>
      </c>
      <c r="L778">
        <f>IF(H778=0,0,H778)</f>
        <v>0</v>
      </c>
      <c r="M778">
        <f>IF(G778=0,0,G778)</f>
        <v>0</v>
      </c>
      <c r="N778" t="str">
        <f>IF(J778="","",J778)</f>
        <v/>
      </c>
      <c r="O778">
        <f>IF(G778=0,0,G778)</f>
        <v>0</v>
      </c>
      <c r="P778">
        <f>IF(H778=0,0,H778)</f>
        <v>0</v>
      </c>
      <c r="Q778" t="str">
        <f>IF(I778="Biaya Bahan Baku",H778,IF(I778="Biaya Operasional",H778,IF(I778="Biaya Insentif Fasilitas",H778,"")))</f>
        <v/>
      </c>
      <c r="R778" t="str">
        <f>IF(I778="Dana Bantuan Pemerintah",G778,"")</f>
        <v/>
      </c>
      <c r="S778" t="str">
        <f>IF(I778="Dana Bahan Baku","Bahan Baku",IF(I778="Biaya Bahan Baku","Bahan Baku",IF(I778="Dana Operasional","Operasional",IF(I778="Biaya Operasional","Operasional",""))))</f>
        <v/>
      </c>
      <c r="T778" t="str">
        <f>IF(I778="Dana Insentif Fasilitas","Insentif Fasilitas",IF(I778="Biaya Insentif Fasilitas","Insentif Fasilitas",""))</f>
        <v/>
      </c>
      <c r="U778" t="str">
        <f>IF(S778="",T778,S778)</f>
        <v/>
      </c>
      <c r="V778" t="str">
        <f>IF(I778="Biaya Bahan Baku","Belanja",IF(I778="Biaya Operasional","Belanja",IF(I778="Biaya Insentif Fasilitas","Belanja","")))</f>
        <v/>
      </c>
      <c r="W778">
        <f>ROW()</f>
        <v>778</v>
      </c>
    </row>
    <row r="779">
      <c r="A779">
        <f>ROW()</f>
        <v>779</v>
      </c>
      <c r="K779">
        <f>IF(I779="",0,I779)</f>
        <v>0</v>
      </c>
      <c r="L779">
        <f>IF(H779=0,0,H779)</f>
        <v>0</v>
      </c>
      <c r="M779">
        <f>IF(G779=0,0,G779)</f>
        <v>0</v>
      </c>
      <c r="N779" t="str">
        <f>IF(J779="","",J779)</f>
        <v/>
      </c>
      <c r="O779">
        <f>IF(G779=0,0,G779)</f>
        <v>0</v>
      </c>
      <c r="P779">
        <f>IF(H779=0,0,H779)</f>
        <v>0</v>
      </c>
      <c r="Q779" t="str">
        <f>IF(I779="Biaya Bahan Baku",H779,IF(I779="Biaya Operasional",H779,IF(I779="Biaya Insentif Fasilitas",H779,"")))</f>
        <v/>
      </c>
      <c r="R779" t="str">
        <f>IF(I779="Dana Bantuan Pemerintah",G779,"")</f>
        <v/>
      </c>
      <c r="S779" t="str">
        <f>IF(I779="Dana Bahan Baku","Bahan Baku",IF(I779="Biaya Bahan Baku","Bahan Baku",IF(I779="Dana Operasional","Operasional",IF(I779="Biaya Operasional","Operasional",""))))</f>
        <v/>
      </c>
      <c r="T779" t="str">
        <f>IF(I779="Dana Insentif Fasilitas","Insentif Fasilitas",IF(I779="Biaya Insentif Fasilitas","Insentif Fasilitas",""))</f>
        <v/>
      </c>
      <c r="U779" t="str">
        <f>IF(S779="",T779,S779)</f>
        <v/>
      </c>
      <c r="V779" t="str">
        <f>IF(I779="Biaya Bahan Baku","Belanja",IF(I779="Biaya Operasional","Belanja",IF(I779="Biaya Insentif Fasilitas","Belanja","")))</f>
        <v/>
      </c>
      <c r="W779">
        <f>ROW()</f>
        <v>779</v>
      </c>
    </row>
    <row r="780">
      <c r="A780">
        <f>ROW()</f>
        <v>780</v>
      </c>
      <c r="K780">
        <f>IF(I780="",0,I780)</f>
        <v>0</v>
      </c>
      <c r="L780">
        <f>IF(H780=0,0,H780)</f>
        <v>0</v>
      </c>
      <c r="M780">
        <f>IF(G780=0,0,G780)</f>
        <v>0</v>
      </c>
      <c r="N780" t="str">
        <f>IF(J780="","",J780)</f>
        <v/>
      </c>
      <c r="O780">
        <f>IF(G780=0,0,G780)</f>
        <v>0</v>
      </c>
      <c r="P780">
        <f>IF(H780=0,0,H780)</f>
        <v>0</v>
      </c>
      <c r="Q780" t="str">
        <f>IF(I780="Biaya Bahan Baku",H780,IF(I780="Biaya Operasional",H780,IF(I780="Biaya Insentif Fasilitas",H780,"")))</f>
        <v/>
      </c>
      <c r="R780" t="str">
        <f>IF(I780="Dana Bantuan Pemerintah",G780,"")</f>
        <v/>
      </c>
      <c r="S780" t="str">
        <f>IF(I780="Dana Bahan Baku","Bahan Baku",IF(I780="Biaya Bahan Baku","Bahan Baku",IF(I780="Dana Operasional","Operasional",IF(I780="Biaya Operasional","Operasional",""))))</f>
        <v/>
      </c>
      <c r="T780" t="str">
        <f>IF(I780="Dana Insentif Fasilitas","Insentif Fasilitas",IF(I780="Biaya Insentif Fasilitas","Insentif Fasilitas",""))</f>
        <v/>
      </c>
      <c r="U780" t="str">
        <f>IF(S780="",T780,S780)</f>
        <v/>
      </c>
      <c r="V780" t="str">
        <f>IF(I780="Biaya Bahan Baku","Belanja",IF(I780="Biaya Operasional","Belanja",IF(I780="Biaya Insentif Fasilitas","Belanja","")))</f>
        <v/>
      </c>
      <c r="W780">
        <f>ROW()</f>
        <v>780</v>
      </c>
    </row>
    <row r="781">
      <c r="A781">
        <f>ROW()</f>
        <v>781</v>
      </c>
      <c r="K781">
        <f>IF(I781="",0,I781)</f>
        <v>0</v>
      </c>
      <c r="L781">
        <f>IF(H781=0,0,H781)</f>
        <v>0</v>
      </c>
      <c r="M781">
        <f>IF(G781=0,0,G781)</f>
        <v>0</v>
      </c>
      <c r="N781" t="str">
        <f>IF(J781="","",J781)</f>
        <v/>
      </c>
      <c r="O781">
        <f>IF(G781=0,0,G781)</f>
        <v>0</v>
      </c>
      <c r="P781">
        <f>IF(H781=0,0,H781)</f>
        <v>0</v>
      </c>
      <c r="Q781" t="str">
        <f>IF(I781="Biaya Bahan Baku",H781,IF(I781="Biaya Operasional",H781,IF(I781="Biaya Insentif Fasilitas",H781,"")))</f>
        <v/>
      </c>
      <c r="R781" t="str">
        <f>IF(I781="Dana Bantuan Pemerintah",G781,"")</f>
        <v/>
      </c>
      <c r="S781" t="str">
        <f>IF(I781="Dana Bahan Baku","Bahan Baku",IF(I781="Biaya Bahan Baku","Bahan Baku",IF(I781="Dana Operasional","Operasional",IF(I781="Biaya Operasional","Operasional",""))))</f>
        <v/>
      </c>
      <c r="T781" t="str">
        <f>IF(I781="Dana Insentif Fasilitas","Insentif Fasilitas",IF(I781="Biaya Insentif Fasilitas","Insentif Fasilitas",""))</f>
        <v/>
      </c>
      <c r="U781" t="str">
        <f>IF(S781="",T781,S781)</f>
        <v/>
      </c>
      <c r="V781" t="str">
        <f>IF(I781="Biaya Bahan Baku","Belanja",IF(I781="Biaya Operasional","Belanja",IF(I781="Biaya Insentif Fasilitas","Belanja","")))</f>
        <v/>
      </c>
      <c r="W781">
        <f>ROW()</f>
        <v>781</v>
      </c>
    </row>
    <row r="782">
      <c r="A782">
        <f>ROW()</f>
        <v>782</v>
      </c>
      <c r="K782">
        <f>IF(I782="",0,I782)</f>
        <v>0</v>
      </c>
      <c r="L782">
        <f>IF(H782=0,0,H782)</f>
        <v>0</v>
      </c>
      <c r="M782">
        <f>IF(G782=0,0,G782)</f>
        <v>0</v>
      </c>
      <c r="N782" t="str">
        <f>IF(J782="","",J782)</f>
        <v/>
      </c>
      <c r="O782">
        <f>IF(G782=0,0,G782)</f>
        <v>0</v>
      </c>
      <c r="P782">
        <f>IF(H782=0,0,H782)</f>
        <v>0</v>
      </c>
      <c r="Q782" t="str">
        <f>IF(I782="Biaya Bahan Baku",H782,IF(I782="Biaya Operasional",H782,IF(I782="Biaya Insentif Fasilitas",H782,"")))</f>
        <v/>
      </c>
      <c r="R782" t="str">
        <f>IF(I782="Dana Bantuan Pemerintah",G782,"")</f>
        <v/>
      </c>
      <c r="S782" t="str">
        <f>IF(I782="Dana Bahan Baku","Bahan Baku",IF(I782="Biaya Bahan Baku","Bahan Baku",IF(I782="Dana Operasional","Operasional",IF(I782="Biaya Operasional","Operasional",""))))</f>
        <v/>
      </c>
      <c r="T782" t="str">
        <f>IF(I782="Dana Insentif Fasilitas","Insentif Fasilitas",IF(I782="Biaya Insentif Fasilitas","Insentif Fasilitas",""))</f>
        <v/>
      </c>
      <c r="U782" t="str">
        <f>IF(S782="",T782,S782)</f>
        <v/>
      </c>
      <c r="V782" t="str">
        <f>IF(I782="Biaya Bahan Baku","Belanja",IF(I782="Biaya Operasional","Belanja",IF(I782="Biaya Insentif Fasilitas","Belanja","")))</f>
        <v/>
      </c>
      <c r="W782">
        <f>ROW()</f>
        <v>782</v>
      </c>
    </row>
    <row r="783">
      <c r="A783">
        <f>ROW()</f>
        <v>783</v>
      </c>
      <c r="K783">
        <f>IF(I783="",0,I783)</f>
        <v>0</v>
      </c>
      <c r="L783">
        <f>IF(H783=0,0,H783)</f>
        <v>0</v>
      </c>
      <c r="M783">
        <f>IF(G783=0,0,G783)</f>
        <v>0</v>
      </c>
      <c r="N783" t="str">
        <f>IF(J783="","",J783)</f>
        <v/>
      </c>
      <c r="O783">
        <f>IF(G783=0,0,G783)</f>
        <v>0</v>
      </c>
      <c r="P783">
        <f>IF(H783=0,0,H783)</f>
        <v>0</v>
      </c>
      <c r="Q783" t="str">
        <f>IF(I783="Biaya Bahan Baku",H783,IF(I783="Biaya Operasional",H783,IF(I783="Biaya Insentif Fasilitas",H783,"")))</f>
        <v/>
      </c>
      <c r="R783" t="str">
        <f>IF(I783="Dana Bantuan Pemerintah",G783,"")</f>
        <v/>
      </c>
      <c r="S783" t="str">
        <f>IF(I783="Dana Bahan Baku","Bahan Baku",IF(I783="Biaya Bahan Baku","Bahan Baku",IF(I783="Dana Operasional","Operasional",IF(I783="Biaya Operasional","Operasional",""))))</f>
        <v/>
      </c>
      <c r="T783" t="str">
        <f>IF(I783="Dana Insentif Fasilitas","Insentif Fasilitas",IF(I783="Biaya Insentif Fasilitas","Insentif Fasilitas",""))</f>
        <v/>
      </c>
      <c r="U783" t="str">
        <f>IF(S783="",T783,S783)</f>
        <v/>
      </c>
      <c r="V783" t="str">
        <f>IF(I783="Biaya Bahan Baku","Belanja",IF(I783="Biaya Operasional","Belanja",IF(I783="Biaya Insentif Fasilitas","Belanja","")))</f>
        <v/>
      </c>
      <c r="W783">
        <f>ROW()</f>
        <v>783</v>
      </c>
    </row>
    <row r="784">
      <c r="A784">
        <f>ROW()</f>
        <v>784</v>
      </c>
      <c r="K784">
        <f>IF(I784="",0,I784)</f>
        <v>0</v>
      </c>
      <c r="L784">
        <f>IF(H784=0,0,H784)</f>
        <v>0</v>
      </c>
      <c r="M784">
        <f>IF(G784=0,0,G784)</f>
        <v>0</v>
      </c>
      <c r="N784" t="str">
        <f>IF(J784="","",J784)</f>
        <v/>
      </c>
      <c r="O784">
        <f>IF(G784=0,0,G784)</f>
        <v>0</v>
      </c>
      <c r="P784">
        <f>IF(H784=0,0,H784)</f>
        <v>0</v>
      </c>
      <c r="Q784" t="str">
        <f>IF(I784="Biaya Bahan Baku",H784,IF(I784="Biaya Operasional",H784,IF(I784="Biaya Insentif Fasilitas",H784,"")))</f>
        <v/>
      </c>
      <c r="R784" t="str">
        <f>IF(I784="Dana Bantuan Pemerintah",G784,"")</f>
        <v/>
      </c>
      <c r="S784" t="str">
        <f>IF(I784="Dana Bahan Baku","Bahan Baku",IF(I784="Biaya Bahan Baku","Bahan Baku",IF(I784="Dana Operasional","Operasional",IF(I784="Biaya Operasional","Operasional",""))))</f>
        <v/>
      </c>
      <c r="T784" t="str">
        <f>IF(I784="Dana Insentif Fasilitas","Insentif Fasilitas",IF(I784="Biaya Insentif Fasilitas","Insentif Fasilitas",""))</f>
        <v/>
      </c>
      <c r="U784" t="str">
        <f>IF(S784="",T784,S784)</f>
        <v/>
      </c>
      <c r="V784" t="str">
        <f>IF(I784="Biaya Bahan Baku","Belanja",IF(I784="Biaya Operasional","Belanja",IF(I784="Biaya Insentif Fasilitas","Belanja","")))</f>
        <v/>
      </c>
      <c r="W784">
        <f>ROW()</f>
        <v>784</v>
      </c>
    </row>
    <row r="785">
      <c r="A785">
        <f>ROW()</f>
        <v>785</v>
      </c>
      <c r="K785">
        <f>IF(I785="",0,I785)</f>
        <v>0</v>
      </c>
      <c r="L785">
        <f>IF(H785=0,0,H785)</f>
        <v>0</v>
      </c>
      <c r="M785">
        <f>IF(G785=0,0,G785)</f>
        <v>0</v>
      </c>
      <c r="N785" t="str">
        <f>IF(J785="","",J785)</f>
        <v/>
      </c>
      <c r="O785">
        <f>IF(G785=0,0,G785)</f>
        <v>0</v>
      </c>
      <c r="P785">
        <f>IF(H785=0,0,H785)</f>
        <v>0</v>
      </c>
      <c r="Q785" t="str">
        <f>IF(I785="Biaya Bahan Baku",H785,IF(I785="Biaya Operasional",H785,IF(I785="Biaya Insentif Fasilitas",H785,"")))</f>
        <v/>
      </c>
      <c r="R785" t="str">
        <f>IF(I785="Dana Bantuan Pemerintah",G785,"")</f>
        <v/>
      </c>
      <c r="S785" t="str">
        <f>IF(I785="Dana Bahan Baku","Bahan Baku",IF(I785="Biaya Bahan Baku","Bahan Baku",IF(I785="Dana Operasional","Operasional",IF(I785="Biaya Operasional","Operasional",""))))</f>
        <v/>
      </c>
      <c r="T785" t="str">
        <f>IF(I785="Dana Insentif Fasilitas","Insentif Fasilitas",IF(I785="Biaya Insentif Fasilitas","Insentif Fasilitas",""))</f>
        <v/>
      </c>
      <c r="U785" t="str">
        <f>IF(S785="",T785,S785)</f>
        <v/>
      </c>
      <c r="V785" t="str">
        <f>IF(I785="Biaya Bahan Baku","Belanja",IF(I785="Biaya Operasional","Belanja",IF(I785="Biaya Insentif Fasilitas","Belanja","")))</f>
        <v/>
      </c>
      <c r="W785">
        <f>ROW()</f>
        <v>785</v>
      </c>
    </row>
    <row r="786">
      <c r="A786">
        <f>ROW()</f>
        <v>786</v>
      </c>
      <c r="K786">
        <f>IF(I786="",0,I786)</f>
        <v>0</v>
      </c>
      <c r="L786">
        <f>IF(H786=0,0,H786)</f>
        <v>0</v>
      </c>
      <c r="M786">
        <f>IF(G786=0,0,G786)</f>
        <v>0</v>
      </c>
      <c r="N786" t="str">
        <f>IF(J786="","",J786)</f>
        <v/>
      </c>
      <c r="O786">
        <f>IF(G786=0,0,G786)</f>
        <v>0</v>
      </c>
      <c r="P786">
        <f>IF(H786=0,0,H786)</f>
        <v>0</v>
      </c>
      <c r="Q786" t="str">
        <f>IF(I786="Biaya Bahan Baku",H786,IF(I786="Biaya Operasional",H786,IF(I786="Biaya Insentif Fasilitas",H786,"")))</f>
        <v/>
      </c>
      <c r="R786" t="str">
        <f>IF(I786="Dana Bantuan Pemerintah",G786,"")</f>
        <v/>
      </c>
      <c r="S786" t="str">
        <f>IF(I786="Dana Bahan Baku","Bahan Baku",IF(I786="Biaya Bahan Baku","Bahan Baku",IF(I786="Dana Operasional","Operasional",IF(I786="Biaya Operasional","Operasional",""))))</f>
        <v/>
      </c>
      <c r="T786" t="str">
        <f>IF(I786="Dana Insentif Fasilitas","Insentif Fasilitas",IF(I786="Biaya Insentif Fasilitas","Insentif Fasilitas",""))</f>
        <v/>
      </c>
      <c r="U786" t="str">
        <f>IF(S786="",T786,S786)</f>
        <v/>
      </c>
      <c r="V786" t="str">
        <f>IF(I786="Biaya Bahan Baku","Belanja",IF(I786="Biaya Operasional","Belanja",IF(I786="Biaya Insentif Fasilitas","Belanja","")))</f>
        <v/>
      </c>
      <c r="W786">
        <f>ROW()</f>
        <v>786</v>
      </c>
    </row>
    <row r="787">
      <c r="A787">
        <f>ROW()</f>
        <v>787</v>
      </c>
      <c r="K787">
        <f>IF(I787="",0,I787)</f>
        <v>0</v>
      </c>
      <c r="L787">
        <f>IF(H787=0,0,H787)</f>
        <v>0</v>
      </c>
      <c r="M787">
        <f>IF(G787=0,0,G787)</f>
        <v>0</v>
      </c>
      <c r="N787" t="str">
        <f>IF(J787="","",J787)</f>
        <v/>
      </c>
      <c r="O787">
        <f>IF(G787=0,0,G787)</f>
        <v>0</v>
      </c>
      <c r="P787">
        <f>IF(H787=0,0,H787)</f>
        <v>0</v>
      </c>
      <c r="Q787" t="str">
        <f>IF(I787="Biaya Bahan Baku",H787,IF(I787="Biaya Operasional",H787,IF(I787="Biaya Insentif Fasilitas",H787,"")))</f>
        <v/>
      </c>
      <c r="R787" t="str">
        <f>IF(I787="Dana Bantuan Pemerintah",G787,"")</f>
        <v/>
      </c>
      <c r="S787" t="str">
        <f>IF(I787="Dana Bahan Baku","Bahan Baku",IF(I787="Biaya Bahan Baku","Bahan Baku",IF(I787="Dana Operasional","Operasional",IF(I787="Biaya Operasional","Operasional",""))))</f>
        <v/>
      </c>
      <c r="T787" t="str">
        <f>IF(I787="Dana Insentif Fasilitas","Insentif Fasilitas",IF(I787="Biaya Insentif Fasilitas","Insentif Fasilitas",""))</f>
        <v/>
      </c>
      <c r="U787" t="str">
        <f>IF(S787="",T787,S787)</f>
        <v/>
      </c>
      <c r="V787" t="str">
        <f>IF(I787="Biaya Bahan Baku","Belanja",IF(I787="Biaya Operasional","Belanja",IF(I787="Biaya Insentif Fasilitas","Belanja","")))</f>
        <v/>
      </c>
      <c r="W787">
        <f>ROW()</f>
        <v>787</v>
      </c>
    </row>
    <row r="788">
      <c r="A788">
        <f>ROW()</f>
        <v>788</v>
      </c>
      <c r="K788">
        <f>IF(I788="",0,I788)</f>
        <v>0</v>
      </c>
      <c r="L788">
        <f>IF(H788=0,0,H788)</f>
        <v>0</v>
      </c>
      <c r="M788">
        <f>IF(G788=0,0,G788)</f>
        <v>0</v>
      </c>
      <c r="N788" t="str">
        <f>IF(J788="","",J788)</f>
        <v/>
      </c>
      <c r="O788">
        <f>IF(G788=0,0,G788)</f>
        <v>0</v>
      </c>
      <c r="P788">
        <f>IF(H788=0,0,H788)</f>
        <v>0</v>
      </c>
      <c r="Q788" t="str">
        <f>IF(I788="Biaya Bahan Baku",H788,IF(I788="Biaya Operasional",H788,IF(I788="Biaya Insentif Fasilitas",H788,"")))</f>
        <v/>
      </c>
      <c r="R788" t="str">
        <f>IF(I788="Dana Bantuan Pemerintah",G788,"")</f>
        <v/>
      </c>
      <c r="S788" t="str">
        <f>IF(I788="Dana Bahan Baku","Bahan Baku",IF(I788="Biaya Bahan Baku","Bahan Baku",IF(I788="Dana Operasional","Operasional",IF(I788="Biaya Operasional","Operasional",""))))</f>
        <v/>
      </c>
      <c r="T788" t="str">
        <f>IF(I788="Dana Insentif Fasilitas","Insentif Fasilitas",IF(I788="Biaya Insentif Fasilitas","Insentif Fasilitas",""))</f>
        <v/>
      </c>
      <c r="U788" t="str">
        <f>IF(S788="",T788,S788)</f>
        <v/>
      </c>
      <c r="V788" t="str">
        <f>IF(I788="Biaya Bahan Baku","Belanja",IF(I788="Biaya Operasional","Belanja",IF(I788="Biaya Insentif Fasilitas","Belanja","")))</f>
        <v/>
      </c>
      <c r="W788">
        <f>ROW()</f>
        <v>788</v>
      </c>
    </row>
    <row r="789">
      <c r="A789">
        <f>ROW()</f>
        <v>789</v>
      </c>
      <c r="K789">
        <f>IF(I789="",0,I789)</f>
        <v>0</v>
      </c>
      <c r="L789">
        <f>IF(H789=0,0,H789)</f>
        <v>0</v>
      </c>
      <c r="M789">
        <f>IF(G789=0,0,G789)</f>
        <v>0</v>
      </c>
      <c r="N789" t="str">
        <f>IF(J789="","",J789)</f>
        <v/>
      </c>
      <c r="O789">
        <f>IF(G789=0,0,G789)</f>
        <v>0</v>
      </c>
      <c r="P789">
        <f>IF(H789=0,0,H789)</f>
        <v>0</v>
      </c>
      <c r="Q789" t="str">
        <f>IF(I789="Biaya Bahan Baku",H789,IF(I789="Biaya Operasional",H789,IF(I789="Biaya Insentif Fasilitas",H789,"")))</f>
        <v/>
      </c>
      <c r="R789" t="str">
        <f>IF(I789="Dana Bantuan Pemerintah",G789,"")</f>
        <v/>
      </c>
      <c r="S789" t="str">
        <f>IF(I789="Dana Bahan Baku","Bahan Baku",IF(I789="Biaya Bahan Baku","Bahan Baku",IF(I789="Dana Operasional","Operasional",IF(I789="Biaya Operasional","Operasional",""))))</f>
        <v/>
      </c>
      <c r="T789" t="str">
        <f>IF(I789="Dana Insentif Fasilitas","Insentif Fasilitas",IF(I789="Biaya Insentif Fasilitas","Insentif Fasilitas",""))</f>
        <v/>
      </c>
      <c r="U789" t="str">
        <f>IF(S789="",T789,S789)</f>
        <v/>
      </c>
      <c r="V789" t="str">
        <f>IF(I789="Biaya Bahan Baku","Belanja",IF(I789="Biaya Operasional","Belanja",IF(I789="Biaya Insentif Fasilitas","Belanja","")))</f>
        <v/>
      </c>
      <c r="W789">
        <f>ROW()</f>
        <v>789</v>
      </c>
    </row>
    <row r="790">
      <c r="A790">
        <f>ROW()</f>
        <v>790</v>
      </c>
      <c r="K790">
        <f>IF(I790="",0,I790)</f>
        <v>0</v>
      </c>
      <c r="L790">
        <f>IF(H790=0,0,H790)</f>
        <v>0</v>
      </c>
      <c r="M790">
        <f>IF(G790=0,0,G790)</f>
        <v>0</v>
      </c>
      <c r="N790" t="str">
        <f>IF(J790="","",J790)</f>
        <v/>
      </c>
      <c r="O790">
        <f>IF(G790=0,0,G790)</f>
        <v>0</v>
      </c>
      <c r="P790">
        <f>IF(H790=0,0,H790)</f>
        <v>0</v>
      </c>
      <c r="Q790" t="str">
        <f>IF(I790="Biaya Bahan Baku",H790,IF(I790="Biaya Operasional",H790,IF(I790="Biaya Insentif Fasilitas",H790,"")))</f>
        <v/>
      </c>
      <c r="R790" t="str">
        <f>IF(I790="Dana Bantuan Pemerintah",G790,"")</f>
        <v/>
      </c>
      <c r="S790" t="str">
        <f>IF(I790="Dana Bahan Baku","Bahan Baku",IF(I790="Biaya Bahan Baku","Bahan Baku",IF(I790="Dana Operasional","Operasional",IF(I790="Biaya Operasional","Operasional",""))))</f>
        <v/>
      </c>
      <c r="T790" t="str">
        <f>IF(I790="Dana Insentif Fasilitas","Insentif Fasilitas",IF(I790="Biaya Insentif Fasilitas","Insentif Fasilitas",""))</f>
        <v/>
      </c>
      <c r="U790" t="str">
        <f>IF(S790="",T790,S790)</f>
        <v/>
      </c>
      <c r="V790" t="str">
        <f>IF(I790="Biaya Bahan Baku","Belanja",IF(I790="Biaya Operasional","Belanja",IF(I790="Biaya Insentif Fasilitas","Belanja","")))</f>
        <v/>
      </c>
      <c r="W790">
        <f>ROW()</f>
        <v>790</v>
      </c>
    </row>
    <row r="791">
      <c r="A791">
        <f>ROW()</f>
        <v>791</v>
      </c>
      <c r="K791">
        <f>IF(I791="",0,I791)</f>
        <v>0</v>
      </c>
      <c r="L791">
        <f>IF(H791=0,0,H791)</f>
        <v>0</v>
      </c>
      <c r="M791">
        <f>IF(G791=0,0,G791)</f>
        <v>0</v>
      </c>
      <c r="N791" t="str">
        <f>IF(J791="","",J791)</f>
        <v/>
      </c>
      <c r="O791">
        <f>IF(G791=0,0,G791)</f>
        <v>0</v>
      </c>
      <c r="P791">
        <f>IF(H791=0,0,H791)</f>
        <v>0</v>
      </c>
      <c r="Q791" t="str">
        <f>IF(I791="Biaya Bahan Baku",H791,IF(I791="Biaya Operasional",H791,IF(I791="Biaya Insentif Fasilitas",H791,"")))</f>
        <v/>
      </c>
      <c r="R791" t="str">
        <f>IF(I791="Dana Bantuan Pemerintah",G791,"")</f>
        <v/>
      </c>
      <c r="S791" t="str">
        <f>IF(I791="Dana Bahan Baku","Bahan Baku",IF(I791="Biaya Bahan Baku","Bahan Baku",IF(I791="Dana Operasional","Operasional",IF(I791="Biaya Operasional","Operasional",""))))</f>
        <v/>
      </c>
      <c r="T791" t="str">
        <f>IF(I791="Dana Insentif Fasilitas","Insentif Fasilitas",IF(I791="Biaya Insentif Fasilitas","Insentif Fasilitas",""))</f>
        <v/>
      </c>
      <c r="U791" t="str">
        <f>IF(S791="",T791,S791)</f>
        <v/>
      </c>
      <c r="V791" t="str">
        <f>IF(I791="Biaya Bahan Baku","Belanja",IF(I791="Biaya Operasional","Belanja",IF(I791="Biaya Insentif Fasilitas","Belanja","")))</f>
        <v/>
      </c>
      <c r="W791">
        <f>ROW()</f>
        <v>791</v>
      </c>
    </row>
    <row r="792">
      <c r="A792">
        <f>ROW()</f>
        <v>792</v>
      </c>
      <c r="K792">
        <f>IF(I792="",0,I792)</f>
        <v>0</v>
      </c>
      <c r="L792">
        <f>IF(H792=0,0,H792)</f>
        <v>0</v>
      </c>
      <c r="M792">
        <f>IF(G792=0,0,G792)</f>
        <v>0</v>
      </c>
      <c r="N792" t="str">
        <f>IF(J792="","",J792)</f>
        <v/>
      </c>
      <c r="O792">
        <f>IF(G792=0,0,G792)</f>
        <v>0</v>
      </c>
      <c r="P792">
        <f>IF(H792=0,0,H792)</f>
        <v>0</v>
      </c>
      <c r="Q792" t="str">
        <f>IF(I792="Biaya Bahan Baku",H792,IF(I792="Biaya Operasional",H792,IF(I792="Biaya Insentif Fasilitas",H792,"")))</f>
        <v/>
      </c>
      <c r="R792" t="str">
        <f>IF(I792="Dana Bantuan Pemerintah",G792,"")</f>
        <v/>
      </c>
      <c r="S792" t="str">
        <f>IF(I792="Dana Bahan Baku","Bahan Baku",IF(I792="Biaya Bahan Baku","Bahan Baku",IF(I792="Dana Operasional","Operasional",IF(I792="Biaya Operasional","Operasional",""))))</f>
        <v/>
      </c>
      <c r="T792" t="str">
        <f>IF(I792="Dana Insentif Fasilitas","Insentif Fasilitas",IF(I792="Biaya Insentif Fasilitas","Insentif Fasilitas",""))</f>
        <v/>
      </c>
      <c r="U792" t="str">
        <f>IF(S792="",T792,S792)</f>
        <v/>
      </c>
      <c r="V792" t="str">
        <f>IF(I792="Biaya Bahan Baku","Belanja",IF(I792="Biaya Operasional","Belanja",IF(I792="Biaya Insentif Fasilitas","Belanja","")))</f>
        <v/>
      </c>
      <c r="W792">
        <f>ROW()</f>
        <v>792</v>
      </c>
    </row>
    <row r="793">
      <c r="A793">
        <f>ROW()</f>
        <v>793</v>
      </c>
      <c r="K793">
        <f>IF(I793="",0,I793)</f>
        <v>0</v>
      </c>
      <c r="L793">
        <f>IF(H793=0,0,H793)</f>
        <v>0</v>
      </c>
      <c r="M793">
        <f>IF(G793=0,0,G793)</f>
        <v>0</v>
      </c>
      <c r="N793" t="str">
        <f>IF(J793="","",J793)</f>
        <v/>
      </c>
      <c r="O793">
        <f>IF(G793=0,0,G793)</f>
        <v>0</v>
      </c>
      <c r="P793">
        <f>IF(H793=0,0,H793)</f>
        <v>0</v>
      </c>
      <c r="Q793" t="str">
        <f>IF(I793="Biaya Bahan Baku",H793,IF(I793="Biaya Operasional",H793,IF(I793="Biaya Insentif Fasilitas",H793,"")))</f>
        <v/>
      </c>
      <c r="R793" t="str">
        <f>IF(I793="Dana Bantuan Pemerintah",G793,"")</f>
        <v/>
      </c>
      <c r="S793" t="str">
        <f>IF(I793="Dana Bahan Baku","Bahan Baku",IF(I793="Biaya Bahan Baku","Bahan Baku",IF(I793="Dana Operasional","Operasional",IF(I793="Biaya Operasional","Operasional",""))))</f>
        <v/>
      </c>
      <c r="T793" t="str">
        <f>IF(I793="Dana Insentif Fasilitas","Insentif Fasilitas",IF(I793="Biaya Insentif Fasilitas","Insentif Fasilitas",""))</f>
        <v/>
      </c>
      <c r="U793" t="str">
        <f>IF(S793="",T793,S793)</f>
        <v/>
      </c>
      <c r="V793" t="str">
        <f>IF(I793="Biaya Bahan Baku","Belanja",IF(I793="Biaya Operasional","Belanja",IF(I793="Biaya Insentif Fasilitas","Belanja","")))</f>
        <v/>
      </c>
      <c r="W793">
        <f>ROW()</f>
        <v>793</v>
      </c>
    </row>
    <row r="794">
      <c r="A794">
        <f>ROW()</f>
        <v>794</v>
      </c>
      <c r="K794">
        <f>IF(I794="",0,I794)</f>
        <v>0</v>
      </c>
      <c r="L794">
        <f>IF(H794=0,0,H794)</f>
        <v>0</v>
      </c>
      <c r="M794">
        <f>IF(G794=0,0,G794)</f>
        <v>0</v>
      </c>
      <c r="N794" t="str">
        <f>IF(J794="","",J794)</f>
        <v/>
      </c>
      <c r="O794">
        <f>IF(G794=0,0,G794)</f>
        <v>0</v>
      </c>
      <c r="P794">
        <f>IF(H794=0,0,H794)</f>
        <v>0</v>
      </c>
      <c r="Q794" t="str">
        <f>IF(I794="Biaya Bahan Baku",H794,IF(I794="Biaya Operasional",H794,IF(I794="Biaya Insentif Fasilitas",H794,"")))</f>
        <v/>
      </c>
      <c r="R794" t="str">
        <f>IF(I794="Dana Bantuan Pemerintah",G794,"")</f>
        <v/>
      </c>
      <c r="S794" t="str">
        <f>IF(I794="Dana Bahan Baku","Bahan Baku",IF(I794="Biaya Bahan Baku","Bahan Baku",IF(I794="Dana Operasional","Operasional",IF(I794="Biaya Operasional","Operasional",""))))</f>
        <v/>
      </c>
      <c r="T794" t="str">
        <f>IF(I794="Dana Insentif Fasilitas","Insentif Fasilitas",IF(I794="Biaya Insentif Fasilitas","Insentif Fasilitas",""))</f>
        <v/>
      </c>
      <c r="U794" t="str">
        <f>IF(S794="",T794,S794)</f>
        <v/>
      </c>
      <c r="V794" t="str">
        <f>IF(I794="Biaya Bahan Baku","Belanja",IF(I794="Biaya Operasional","Belanja",IF(I794="Biaya Insentif Fasilitas","Belanja","")))</f>
        <v/>
      </c>
      <c r="W794">
        <f>ROW()</f>
        <v>794</v>
      </c>
    </row>
    <row r="795">
      <c r="A795">
        <f>ROW()</f>
        <v>795</v>
      </c>
      <c r="K795">
        <f>IF(I795="",0,I795)</f>
        <v>0</v>
      </c>
      <c r="L795">
        <f>IF(H795=0,0,H795)</f>
        <v>0</v>
      </c>
      <c r="M795">
        <f>IF(G795=0,0,G795)</f>
        <v>0</v>
      </c>
      <c r="N795" t="str">
        <f>IF(J795="","",J795)</f>
        <v/>
      </c>
      <c r="O795">
        <f>IF(G795=0,0,G795)</f>
        <v>0</v>
      </c>
      <c r="P795">
        <f>IF(H795=0,0,H795)</f>
        <v>0</v>
      </c>
      <c r="Q795" t="str">
        <f>IF(I795="Biaya Bahan Baku",H795,IF(I795="Biaya Operasional",H795,IF(I795="Biaya Insentif Fasilitas",H795,"")))</f>
        <v/>
      </c>
      <c r="R795" t="str">
        <f>IF(I795="Dana Bantuan Pemerintah",G795,"")</f>
        <v/>
      </c>
      <c r="S795" t="str">
        <f>IF(I795="Dana Bahan Baku","Bahan Baku",IF(I795="Biaya Bahan Baku","Bahan Baku",IF(I795="Dana Operasional","Operasional",IF(I795="Biaya Operasional","Operasional",""))))</f>
        <v/>
      </c>
      <c r="T795" t="str">
        <f>IF(I795="Dana Insentif Fasilitas","Insentif Fasilitas",IF(I795="Biaya Insentif Fasilitas","Insentif Fasilitas",""))</f>
        <v/>
      </c>
      <c r="U795" t="str">
        <f>IF(S795="",T795,S795)</f>
        <v/>
      </c>
      <c r="V795" t="str">
        <f>IF(I795="Biaya Bahan Baku","Belanja",IF(I795="Biaya Operasional","Belanja",IF(I795="Biaya Insentif Fasilitas","Belanja","")))</f>
        <v/>
      </c>
      <c r="W795">
        <f>ROW()</f>
        <v>795</v>
      </c>
    </row>
    <row r="796">
      <c r="A796">
        <f>ROW()</f>
        <v>796</v>
      </c>
      <c r="K796">
        <f>IF(I796="",0,I796)</f>
        <v>0</v>
      </c>
      <c r="L796">
        <f>IF(H796=0,0,H796)</f>
        <v>0</v>
      </c>
      <c r="M796">
        <f>IF(G796=0,0,G796)</f>
        <v>0</v>
      </c>
      <c r="N796" t="str">
        <f>IF(J796="","",J796)</f>
        <v/>
      </c>
      <c r="O796">
        <f>IF(G796=0,0,G796)</f>
        <v>0</v>
      </c>
      <c r="P796">
        <f>IF(H796=0,0,H796)</f>
        <v>0</v>
      </c>
      <c r="Q796" t="str">
        <f>IF(I796="Biaya Bahan Baku",H796,IF(I796="Biaya Operasional",H796,IF(I796="Biaya Insentif Fasilitas",H796,"")))</f>
        <v/>
      </c>
      <c r="R796" t="str">
        <f>IF(I796="Dana Bantuan Pemerintah",G796,"")</f>
        <v/>
      </c>
      <c r="S796" t="str">
        <f>IF(I796="Dana Bahan Baku","Bahan Baku",IF(I796="Biaya Bahan Baku","Bahan Baku",IF(I796="Dana Operasional","Operasional",IF(I796="Biaya Operasional","Operasional",""))))</f>
        <v/>
      </c>
      <c r="T796" t="str">
        <f>IF(I796="Dana Insentif Fasilitas","Insentif Fasilitas",IF(I796="Biaya Insentif Fasilitas","Insentif Fasilitas",""))</f>
        <v/>
      </c>
      <c r="U796" t="str">
        <f>IF(S796="",T796,S796)</f>
        <v/>
      </c>
      <c r="V796" t="str">
        <f>IF(I796="Biaya Bahan Baku","Belanja",IF(I796="Biaya Operasional","Belanja",IF(I796="Biaya Insentif Fasilitas","Belanja","")))</f>
        <v/>
      </c>
      <c r="W796">
        <f>ROW()</f>
        <v>796</v>
      </c>
    </row>
    <row r="797">
      <c r="A797">
        <f>ROW()</f>
        <v>797</v>
      </c>
      <c r="K797">
        <f>IF(I797="",0,I797)</f>
        <v>0</v>
      </c>
      <c r="L797">
        <f>IF(H797=0,0,H797)</f>
        <v>0</v>
      </c>
      <c r="M797">
        <f>IF(G797=0,0,G797)</f>
        <v>0</v>
      </c>
      <c r="N797" t="str">
        <f>IF(J797="","",J797)</f>
        <v/>
      </c>
      <c r="O797">
        <f>IF(G797=0,0,G797)</f>
        <v>0</v>
      </c>
      <c r="P797">
        <f>IF(H797=0,0,H797)</f>
        <v>0</v>
      </c>
      <c r="Q797" t="str">
        <f>IF(I797="Biaya Bahan Baku",H797,IF(I797="Biaya Operasional",H797,IF(I797="Biaya Insentif Fasilitas",H797,"")))</f>
        <v/>
      </c>
      <c r="R797" t="str">
        <f>IF(I797="Dana Bantuan Pemerintah",G797,"")</f>
        <v/>
      </c>
      <c r="S797" t="str">
        <f>IF(I797="Dana Bahan Baku","Bahan Baku",IF(I797="Biaya Bahan Baku","Bahan Baku",IF(I797="Dana Operasional","Operasional",IF(I797="Biaya Operasional","Operasional",""))))</f>
        <v/>
      </c>
      <c r="T797" t="str">
        <f>IF(I797="Dana Insentif Fasilitas","Insentif Fasilitas",IF(I797="Biaya Insentif Fasilitas","Insentif Fasilitas",""))</f>
        <v/>
      </c>
      <c r="U797" t="str">
        <f>IF(S797="",T797,S797)</f>
        <v/>
      </c>
      <c r="V797" t="str">
        <f>IF(I797="Biaya Bahan Baku","Belanja",IF(I797="Biaya Operasional","Belanja",IF(I797="Biaya Insentif Fasilitas","Belanja","")))</f>
        <v/>
      </c>
      <c r="W797">
        <f>ROW()</f>
        <v>797</v>
      </c>
    </row>
    <row r="798">
      <c r="A798">
        <f>ROW()</f>
        <v>798</v>
      </c>
      <c r="K798">
        <f>IF(I798="",0,I798)</f>
        <v>0</v>
      </c>
      <c r="L798">
        <f>IF(H798=0,0,H798)</f>
        <v>0</v>
      </c>
      <c r="M798">
        <f>IF(G798=0,0,G798)</f>
        <v>0</v>
      </c>
      <c r="N798" t="str">
        <f>IF(J798="","",J798)</f>
        <v/>
      </c>
      <c r="O798">
        <f>IF(G798=0,0,G798)</f>
        <v>0</v>
      </c>
      <c r="P798">
        <f>IF(H798=0,0,H798)</f>
        <v>0</v>
      </c>
      <c r="Q798" t="str">
        <f>IF(I798="Biaya Bahan Baku",H798,IF(I798="Biaya Operasional",H798,IF(I798="Biaya Insentif Fasilitas",H798,"")))</f>
        <v/>
      </c>
      <c r="R798" t="str">
        <f>IF(I798="Dana Bantuan Pemerintah",G798,"")</f>
        <v/>
      </c>
      <c r="S798" t="str">
        <f>IF(I798="Dana Bahan Baku","Bahan Baku",IF(I798="Biaya Bahan Baku","Bahan Baku",IF(I798="Dana Operasional","Operasional",IF(I798="Biaya Operasional","Operasional",""))))</f>
        <v/>
      </c>
      <c r="T798" t="str">
        <f>IF(I798="Dana Insentif Fasilitas","Insentif Fasilitas",IF(I798="Biaya Insentif Fasilitas","Insentif Fasilitas",""))</f>
        <v/>
      </c>
      <c r="U798" t="str">
        <f>IF(S798="",T798,S798)</f>
        <v/>
      </c>
      <c r="V798" t="str">
        <f>IF(I798="Biaya Bahan Baku","Belanja",IF(I798="Biaya Operasional","Belanja",IF(I798="Biaya Insentif Fasilitas","Belanja","")))</f>
        <v/>
      </c>
      <c r="W798">
        <f>ROW()</f>
        <v>798</v>
      </c>
    </row>
    <row r="799">
      <c r="A799">
        <f>ROW()</f>
        <v>799</v>
      </c>
      <c r="K799">
        <f>IF(I799="",0,I799)</f>
        <v>0</v>
      </c>
      <c r="L799">
        <f>IF(H799=0,0,H799)</f>
        <v>0</v>
      </c>
      <c r="M799">
        <f>IF(G799=0,0,G799)</f>
        <v>0</v>
      </c>
      <c r="N799" t="str">
        <f>IF(J799="","",J799)</f>
        <v/>
      </c>
      <c r="O799">
        <f>IF(G799=0,0,G799)</f>
        <v>0</v>
      </c>
      <c r="P799">
        <f>IF(H799=0,0,H799)</f>
        <v>0</v>
      </c>
      <c r="Q799" t="str">
        <f>IF(I799="Biaya Bahan Baku",H799,IF(I799="Biaya Operasional",H799,IF(I799="Biaya Insentif Fasilitas",H799,"")))</f>
        <v/>
      </c>
      <c r="R799" t="str">
        <f>IF(I799="Dana Bantuan Pemerintah",G799,"")</f>
        <v/>
      </c>
      <c r="S799" t="str">
        <f>IF(I799="Dana Bahan Baku","Bahan Baku",IF(I799="Biaya Bahan Baku","Bahan Baku",IF(I799="Dana Operasional","Operasional",IF(I799="Biaya Operasional","Operasional",""))))</f>
        <v/>
      </c>
      <c r="T799" t="str">
        <f>IF(I799="Dana Insentif Fasilitas","Insentif Fasilitas",IF(I799="Biaya Insentif Fasilitas","Insentif Fasilitas",""))</f>
        <v/>
      </c>
      <c r="U799" t="str">
        <f>IF(S799="",T799,S799)</f>
        <v/>
      </c>
      <c r="V799" t="str">
        <f>IF(I799="Biaya Bahan Baku","Belanja",IF(I799="Biaya Operasional","Belanja",IF(I799="Biaya Insentif Fasilitas","Belanja","")))</f>
        <v/>
      </c>
      <c r="W799">
        <f>ROW()</f>
        <v>799</v>
      </c>
    </row>
    <row r="800">
      <c r="A800">
        <f>ROW()</f>
        <v>800</v>
      </c>
      <c r="K800">
        <f>IF(I800="",0,I800)</f>
        <v>0</v>
      </c>
      <c r="L800">
        <f>IF(H800=0,0,H800)</f>
        <v>0</v>
      </c>
      <c r="M800">
        <f>IF(G800=0,0,G800)</f>
        <v>0</v>
      </c>
      <c r="N800" t="str">
        <f>IF(J800="","",J800)</f>
        <v/>
      </c>
      <c r="O800">
        <f>IF(G800=0,0,G800)</f>
        <v>0</v>
      </c>
      <c r="P800">
        <f>IF(H800=0,0,H800)</f>
        <v>0</v>
      </c>
      <c r="Q800" t="str">
        <f>IF(I800="Biaya Bahan Baku",H800,IF(I800="Biaya Operasional",H800,IF(I800="Biaya Insentif Fasilitas",H800,"")))</f>
        <v/>
      </c>
      <c r="R800" t="str">
        <f>IF(I800="Dana Bantuan Pemerintah",G800,"")</f>
        <v/>
      </c>
      <c r="S800" t="str">
        <f>IF(I800="Dana Bahan Baku","Bahan Baku",IF(I800="Biaya Bahan Baku","Bahan Baku",IF(I800="Dana Operasional","Operasional",IF(I800="Biaya Operasional","Operasional",""))))</f>
        <v/>
      </c>
      <c r="T800" t="str">
        <f>IF(I800="Dana Insentif Fasilitas","Insentif Fasilitas",IF(I800="Biaya Insentif Fasilitas","Insentif Fasilitas",""))</f>
        <v/>
      </c>
      <c r="U800" t="str">
        <f>IF(S800="",T800,S800)</f>
        <v/>
      </c>
      <c r="V800" t="str">
        <f>IF(I800="Biaya Bahan Baku","Belanja",IF(I800="Biaya Operasional","Belanja",IF(I800="Biaya Insentif Fasilitas","Belanja","")))</f>
        <v/>
      </c>
      <c r="W800">
        <f>ROW()</f>
        <v>800</v>
      </c>
    </row>
    <row r="801">
      <c r="A801">
        <f>ROW()</f>
        <v>801</v>
      </c>
      <c r="K801">
        <f>IF(I801="",0,I801)</f>
        <v>0</v>
      </c>
      <c r="L801">
        <f>IF(H801=0,0,H801)</f>
        <v>0</v>
      </c>
      <c r="M801">
        <f>IF(G801=0,0,G801)</f>
        <v>0</v>
      </c>
      <c r="N801" t="str">
        <f>IF(J801="","",J801)</f>
        <v/>
      </c>
      <c r="O801">
        <f>IF(G801=0,0,G801)</f>
        <v>0</v>
      </c>
      <c r="P801">
        <f>IF(H801=0,0,H801)</f>
        <v>0</v>
      </c>
      <c r="Q801" t="str">
        <f>IF(I801="Biaya Bahan Baku",H801,IF(I801="Biaya Operasional",H801,IF(I801="Biaya Insentif Fasilitas",H801,"")))</f>
        <v/>
      </c>
      <c r="R801" t="str">
        <f>IF(I801="Dana Bantuan Pemerintah",G801,"")</f>
        <v/>
      </c>
      <c r="S801" t="str">
        <f>IF(I801="Dana Bahan Baku","Bahan Baku",IF(I801="Biaya Bahan Baku","Bahan Baku",IF(I801="Dana Operasional","Operasional",IF(I801="Biaya Operasional","Operasional",""))))</f>
        <v/>
      </c>
      <c r="T801" t="str">
        <f>IF(I801="Dana Insentif Fasilitas","Insentif Fasilitas",IF(I801="Biaya Insentif Fasilitas","Insentif Fasilitas",""))</f>
        <v/>
      </c>
      <c r="U801" t="str">
        <f>IF(S801="",T801,S801)</f>
        <v/>
      </c>
      <c r="V801" t="str">
        <f>IF(I801="Biaya Bahan Baku","Belanja",IF(I801="Biaya Operasional","Belanja",IF(I801="Biaya Insentif Fasilitas","Belanja","")))</f>
        <v/>
      </c>
      <c r="W801">
        <f>ROW()</f>
        <v>801</v>
      </c>
    </row>
    <row r="802">
      <c r="A802">
        <f>ROW()</f>
        <v>802</v>
      </c>
      <c r="K802">
        <f>IF(I802="",0,I802)</f>
        <v>0</v>
      </c>
      <c r="L802">
        <f>IF(H802=0,0,H802)</f>
        <v>0</v>
      </c>
      <c r="M802">
        <f>IF(G802=0,0,G802)</f>
        <v>0</v>
      </c>
      <c r="N802" t="str">
        <f>IF(J802="","",J802)</f>
        <v/>
      </c>
      <c r="O802">
        <f>IF(G802=0,0,G802)</f>
        <v>0</v>
      </c>
      <c r="P802">
        <f>IF(H802=0,0,H802)</f>
        <v>0</v>
      </c>
      <c r="Q802" t="str">
        <f>IF(I802="Biaya Bahan Baku",H802,IF(I802="Biaya Operasional",H802,IF(I802="Biaya Insentif Fasilitas",H802,"")))</f>
        <v/>
      </c>
      <c r="R802" t="str">
        <f>IF(I802="Dana Bantuan Pemerintah",G802,"")</f>
        <v/>
      </c>
      <c r="S802" t="str">
        <f>IF(I802="Dana Bahan Baku","Bahan Baku",IF(I802="Biaya Bahan Baku","Bahan Baku",IF(I802="Dana Operasional","Operasional",IF(I802="Biaya Operasional","Operasional",""))))</f>
        <v/>
      </c>
      <c r="T802" t="str">
        <f>IF(I802="Dana Insentif Fasilitas","Insentif Fasilitas",IF(I802="Biaya Insentif Fasilitas","Insentif Fasilitas",""))</f>
        <v/>
      </c>
      <c r="U802" t="str">
        <f>IF(S802="",T802,S802)</f>
        <v/>
      </c>
      <c r="V802" t="str">
        <f>IF(I802="Biaya Bahan Baku","Belanja",IF(I802="Biaya Operasional","Belanja",IF(I802="Biaya Insentif Fasilitas","Belanja","")))</f>
        <v/>
      </c>
      <c r="W802">
        <f>ROW()</f>
        <v>802</v>
      </c>
    </row>
    <row r="803">
      <c r="A803">
        <f>ROW()</f>
        <v>803</v>
      </c>
      <c r="K803">
        <f>IF(I803="",0,I803)</f>
        <v>0</v>
      </c>
      <c r="L803">
        <f>IF(H803=0,0,H803)</f>
        <v>0</v>
      </c>
      <c r="M803">
        <f>IF(G803=0,0,G803)</f>
        <v>0</v>
      </c>
      <c r="N803" t="str">
        <f>IF(J803="","",J803)</f>
        <v/>
      </c>
      <c r="O803">
        <f>IF(G803=0,0,G803)</f>
        <v>0</v>
      </c>
      <c r="P803">
        <f>IF(H803=0,0,H803)</f>
        <v>0</v>
      </c>
      <c r="Q803" t="str">
        <f>IF(I803="Biaya Bahan Baku",H803,IF(I803="Biaya Operasional",H803,IF(I803="Biaya Insentif Fasilitas",H803,"")))</f>
        <v/>
      </c>
      <c r="R803" t="str">
        <f>IF(I803="Dana Bantuan Pemerintah",G803,"")</f>
        <v/>
      </c>
      <c r="S803" t="str">
        <f>IF(I803="Dana Bahan Baku","Bahan Baku",IF(I803="Biaya Bahan Baku","Bahan Baku",IF(I803="Dana Operasional","Operasional",IF(I803="Biaya Operasional","Operasional",""))))</f>
        <v/>
      </c>
      <c r="T803" t="str">
        <f>IF(I803="Dana Insentif Fasilitas","Insentif Fasilitas",IF(I803="Biaya Insentif Fasilitas","Insentif Fasilitas",""))</f>
        <v/>
      </c>
      <c r="U803" t="str">
        <f>IF(S803="",T803,S803)</f>
        <v/>
      </c>
      <c r="V803" t="str">
        <f>IF(I803="Biaya Bahan Baku","Belanja",IF(I803="Biaya Operasional","Belanja",IF(I803="Biaya Insentif Fasilitas","Belanja","")))</f>
        <v/>
      </c>
      <c r="W803">
        <f>ROW()</f>
        <v>803</v>
      </c>
    </row>
    <row r="804">
      <c r="A804">
        <f>ROW()</f>
        <v>804</v>
      </c>
      <c r="K804">
        <f>IF(I804="",0,I804)</f>
        <v>0</v>
      </c>
      <c r="L804">
        <f>IF(H804=0,0,H804)</f>
        <v>0</v>
      </c>
      <c r="M804">
        <f>IF(G804=0,0,G804)</f>
        <v>0</v>
      </c>
      <c r="N804" t="str">
        <f>IF(J804="","",J804)</f>
        <v/>
      </c>
      <c r="O804">
        <f>IF(G804=0,0,G804)</f>
        <v>0</v>
      </c>
      <c r="P804">
        <f>IF(H804=0,0,H804)</f>
        <v>0</v>
      </c>
      <c r="Q804" t="str">
        <f>IF(I804="Biaya Bahan Baku",H804,IF(I804="Biaya Operasional",H804,IF(I804="Biaya Insentif Fasilitas",H804,"")))</f>
        <v/>
      </c>
      <c r="R804" t="str">
        <f>IF(I804="Dana Bantuan Pemerintah",G804,"")</f>
        <v/>
      </c>
      <c r="S804" t="str">
        <f>IF(I804="Dana Bahan Baku","Bahan Baku",IF(I804="Biaya Bahan Baku","Bahan Baku",IF(I804="Dana Operasional","Operasional",IF(I804="Biaya Operasional","Operasional",""))))</f>
        <v/>
      </c>
      <c r="T804" t="str">
        <f>IF(I804="Dana Insentif Fasilitas","Insentif Fasilitas",IF(I804="Biaya Insentif Fasilitas","Insentif Fasilitas",""))</f>
        <v/>
      </c>
      <c r="U804" t="str">
        <f>IF(S804="",T804,S804)</f>
        <v/>
      </c>
      <c r="V804" t="str">
        <f>IF(I804="Biaya Bahan Baku","Belanja",IF(I804="Biaya Operasional","Belanja",IF(I804="Biaya Insentif Fasilitas","Belanja","")))</f>
        <v/>
      </c>
      <c r="W804">
        <f>ROW()</f>
        <v>804</v>
      </c>
    </row>
    <row r="805">
      <c r="A805">
        <f>ROW()</f>
        <v>805</v>
      </c>
      <c r="K805">
        <f>IF(I805="",0,I805)</f>
        <v>0</v>
      </c>
      <c r="L805">
        <f>IF(H805=0,0,H805)</f>
        <v>0</v>
      </c>
      <c r="M805">
        <f>IF(G805=0,0,G805)</f>
        <v>0</v>
      </c>
      <c r="N805" t="str">
        <f>IF(J805="","",J805)</f>
        <v/>
      </c>
      <c r="O805">
        <f>IF(G805=0,0,G805)</f>
        <v>0</v>
      </c>
      <c r="P805">
        <f>IF(H805=0,0,H805)</f>
        <v>0</v>
      </c>
      <c r="Q805" t="str">
        <f>IF(I805="Biaya Bahan Baku",H805,IF(I805="Biaya Operasional",H805,IF(I805="Biaya Insentif Fasilitas",H805,"")))</f>
        <v/>
      </c>
      <c r="R805" t="str">
        <f>IF(I805="Dana Bantuan Pemerintah",G805,"")</f>
        <v/>
      </c>
      <c r="S805" t="str">
        <f>IF(I805="Dana Bahan Baku","Bahan Baku",IF(I805="Biaya Bahan Baku","Bahan Baku",IF(I805="Dana Operasional","Operasional",IF(I805="Biaya Operasional","Operasional",""))))</f>
        <v/>
      </c>
      <c r="T805" t="str">
        <f>IF(I805="Dana Insentif Fasilitas","Insentif Fasilitas",IF(I805="Biaya Insentif Fasilitas","Insentif Fasilitas",""))</f>
        <v/>
      </c>
      <c r="U805" t="str">
        <f>IF(S805="",T805,S805)</f>
        <v/>
      </c>
      <c r="V805" t="str">
        <f>IF(I805="Biaya Bahan Baku","Belanja",IF(I805="Biaya Operasional","Belanja",IF(I805="Biaya Insentif Fasilitas","Belanja","")))</f>
        <v/>
      </c>
      <c r="W805">
        <f>ROW()</f>
        <v>805</v>
      </c>
    </row>
    <row r="806">
      <c r="A806">
        <f>ROW()</f>
        <v>806</v>
      </c>
      <c r="K806">
        <f>IF(I806="",0,I806)</f>
        <v>0</v>
      </c>
      <c r="L806">
        <f>IF(H806=0,0,H806)</f>
        <v>0</v>
      </c>
      <c r="M806">
        <f>IF(G806=0,0,G806)</f>
        <v>0</v>
      </c>
      <c r="N806" t="str">
        <f>IF(J806="","",J806)</f>
        <v/>
      </c>
      <c r="O806">
        <f>IF(G806=0,0,G806)</f>
        <v>0</v>
      </c>
      <c r="P806">
        <f>IF(H806=0,0,H806)</f>
        <v>0</v>
      </c>
      <c r="Q806" t="str">
        <f>IF(I806="Biaya Bahan Baku",H806,IF(I806="Biaya Operasional",H806,IF(I806="Biaya Insentif Fasilitas",H806,"")))</f>
        <v/>
      </c>
      <c r="R806" t="str">
        <f>IF(I806="Dana Bantuan Pemerintah",G806,"")</f>
        <v/>
      </c>
      <c r="S806" t="str">
        <f>IF(I806="Dana Bahan Baku","Bahan Baku",IF(I806="Biaya Bahan Baku","Bahan Baku",IF(I806="Dana Operasional","Operasional",IF(I806="Biaya Operasional","Operasional",""))))</f>
        <v/>
      </c>
      <c r="T806" t="str">
        <f>IF(I806="Dana Insentif Fasilitas","Insentif Fasilitas",IF(I806="Biaya Insentif Fasilitas","Insentif Fasilitas",""))</f>
        <v/>
      </c>
      <c r="U806" t="str">
        <f>IF(S806="",T806,S806)</f>
        <v/>
      </c>
      <c r="V806" t="str">
        <f>IF(I806="Biaya Bahan Baku","Belanja",IF(I806="Biaya Operasional","Belanja",IF(I806="Biaya Insentif Fasilitas","Belanja","")))</f>
        <v/>
      </c>
      <c r="W806">
        <f>ROW()</f>
        <v>806</v>
      </c>
    </row>
    <row r="807">
      <c r="A807">
        <f>ROW()</f>
        <v>807</v>
      </c>
      <c r="K807">
        <f>IF(I807="",0,I807)</f>
        <v>0</v>
      </c>
      <c r="L807">
        <f>IF(H807=0,0,H807)</f>
        <v>0</v>
      </c>
      <c r="M807">
        <f>IF(G807=0,0,G807)</f>
        <v>0</v>
      </c>
      <c r="N807" t="str">
        <f>IF(J807="","",J807)</f>
        <v/>
      </c>
      <c r="O807">
        <f>IF(G807=0,0,G807)</f>
        <v>0</v>
      </c>
      <c r="P807">
        <f>IF(H807=0,0,H807)</f>
        <v>0</v>
      </c>
      <c r="Q807" t="str">
        <f>IF(I807="Biaya Bahan Baku",H807,IF(I807="Biaya Operasional",H807,IF(I807="Biaya Insentif Fasilitas",H807,"")))</f>
        <v/>
      </c>
      <c r="R807" t="str">
        <f>IF(I807="Dana Bantuan Pemerintah",G807,"")</f>
        <v/>
      </c>
      <c r="S807" t="str">
        <f>IF(I807="Dana Bahan Baku","Bahan Baku",IF(I807="Biaya Bahan Baku","Bahan Baku",IF(I807="Dana Operasional","Operasional",IF(I807="Biaya Operasional","Operasional",""))))</f>
        <v/>
      </c>
      <c r="T807" t="str">
        <f>IF(I807="Dana Insentif Fasilitas","Insentif Fasilitas",IF(I807="Biaya Insentif Fasilitas","Insentif Fasilitas",""))</f>
        <v/>
      </c>
      <c r="U807" t="str">
        <f>IF(S807="",T807,S807)</f>
        <v/>
      </c>
      <c r="V807" t="str">
        <f>IF(I807="Biaya Bahan Baku","Belanja",IF(I807="Biaya Operasional","Belanja",IF(I807="Biaya Insentif Fasilitas","Belanja","")))</f>
        <v/>
      </c>
      <c r="W807">
        <f>ROW()</f>
        <v>807</v>
      </c>
    </row>
    <row r="808">
      <c r="A808">
        <f>ROW()</f>
        <v>808</v>
      </c>
      <c r="K808">
        <f>IF(I808="",0,I808)</f>
        <v>0</v>
      </c>
      <c r="L808">
        <f>IF(H808=0,0,H808)</f>
        <v>0</v>
      </c>
      <c r="M808">
        <f>IF(G808=0,0,G808)</f>
        <v>0</v>
      </c>
      <c r="N808" t="str">
        <f>IF(J808="","",J808)</f>
        <v/>
      </c>
      <c r="O808">
        <f>IF(G808=0,0,G808)</f>
        <v>0</v>
      </c>
      <c r="P808">
        <f>IF(H808=0,0,H808)</f>
        <v>0</v>
      </c>
      <c r="Q808" t="str">
        <f>IF(I808="Biaya Bahan Baku",H808,IF(I808="Biaya Operasional",H808,IF(I808="Biaya Insentif Fasilitas",H808,"")))</f>
        <v/>
      </c>
      <c r="R808" t="str">
        <f>IF(I808="Dana Bantuan Pemerintah",G808,"")</f>
        <v/>
      </c>
      <c r="S808" t="str">
        <f>IF(I808="Dana Bahan Baku","Bahan Baku",IF(I808="Biaya Bahan Baku","Bahan Baku",IF(I808="Dana Operasional","Operasional",IF(I808="Biaya Operasional","Operasional",""))))</f>
        <v/>
      </c>
      <c r="T808" t="str">
        <f>IF(I808="Dana Insentif Fasilitas","Insentif Fasilitas",IF(I808="Biaya Insentif Fasilitas","Insentif Fasilitas",""))</f>
        <v/>
      </c>
      <c r="U808" t="str">
        <f>IF(S808="",T808,S808)</f>
        <v/>
      </c>
      <c r="V808" t="str">
        <f>IF(I808="Biaya Bahan Baku","Belanja",IF(I808="Biaya Operasional","Belanja",IF(I808="Biaya Insentif Fasilitas","Belanja","")))</f>
        <v/>
      </c>
      <c r="W808">
        <f>ROW()</f>
        <v>808</v>
      </c>
    </row>
    <row r="809">
      <c r="A809">
        <f>ROW()</f>
        <v>809</v>
      </c>
      <c r="K809">
        <f>IF(I809="",0,I809)</f>
        <v>0</v>
      </c>
      <c r="L809">
        <f>IF(H809=0,0,H809)</f>
        <v>0</v>
      </c>
      <c r="M809">
        <f>IF(G809=0,0,G809)</f>
        <v>0</v>
      </c>
      <c r="N809" t="str">
        <f>IF(J809="","",J809)</f>
        <v/>
      </c>
      <c r="O809">
        <f>IF(G809=0,0,G809)</f>
        <v>0</v>
      </c>
      <c r="P809">
        <f>IF(H809=0,0,H809)</f>
        <v>0</v>
      </c>
      <c r="Q809" t="str">
        <f>IF(I809="Biaya Bahan Baku",H809,IF(I809="Biaya Operasional",H809,IF(I809="Biaya Insentif Fasilitas",H809,"")))</f>
        <v/>
      </c>
      <c r="R809" t="str">
        <f>IF(I809="Dana Bantuan Pemerintah",G809,"")</f>
        <v/>
      </c>
      <c r="S809" t="str">
        <f>IF(I809="Dana Bahan Baku","Bahan Baku",IF(I809="Biaya Bahan Baku","Bahan Baku",IF(I809="Dana Operasional","Operasional",IF(I809="Biaya Operasional","Operasional",""))))</f>
        <v/>
      </c>
      <c r="T809" t="str">
        <f>IF(I809="Dana Insentif Fasilitas","Insentif Fasilitas",IF(I809="Biaya Insentif Fasilitas","Insentif Fasilitas",""))</f>
        <v/>
      </c>
      <c r="U809" t="str">
        <f>IF(S809="",T809,S809)</f>
        <v/>
      </c>
      <c r="V809" t="str">
        <f>IF(I809="Biaya Bahan Baku","Belanja",IF(I809="Biaya Operasional","Belanja",IF(I809="Biaya Insentif Fasilitas","Belanja","")))</f>
        <v/>
      </c>
      <c r="W809">
        <f>ROW()</f>
        <v>809</v>
      </c>
    </row>
    <row r="810">
      <c r="A810">
        <f>ROW()</f>
        <v>810</v>
      </c>
      <c r="K810">
        <f>IF(I810="",0,I810)</f>
        <v>0</v>
      </c>
      <c r="L810">
        <f>IF(H810=0,0,H810)</f>
        <v>0</v>
      </c>
      <c r="M810">
        <f>IF(G810=0,0,G810)</f>
        <v>0</v>
      </c>
      <c r="N810" t="str">
        <f>IF(J810="","",J810)</f>
        <v/>
      </c>
      <c r="O810">
        <f>IF(G810=0,0,G810)</f>
        <v>0</v>
      </c>
      <c r="P810">
        <f>IF(H810=0,0,H810)</f>
        <v>0</v>
      </c>
      <c r="Q810" t="str">
        <f>IF(I810="Biaya Bahan Baku",H810,IF(I810="Biaya Operasional",H810,IF(I810="Biaya Insentif Fasilitas",H810,"")))</f>
        <v/>
      </c>
      <c r="R810" t="str">
        <f>IF(I810="Dana Bantuan Pemerintah",G810,"")</f>
        <v/>
      </c>
      <c r="S810" t="str">
        <f>IF(I810="Dana Bahan Baku","Bahan Baku",IF(I810="Biaya Bahan Baku","Bahan Baku",IF(I810="Dana Operasional","Operasional",IF(I810="Biaya Operasional","Operasional",""))))</f>
        <v/>
      </c>
      <c r="T810" t="str">
        <f>IF(I810="Dana Insentif Fasilitas","Insentif Fasilitas",IF(I810="Biaya Insentif Fasilitas","Insentif Fasilitas",""))</f>
        <v/>
      </c>
      <c r="U810" t="str">
        <f>IF(S810="",T810,S810)</f>
        <v/>
      </c>
      <c r="V810" t="str">
        <f>IF(I810="Biaya Bahan Baku","Belanja",IF(I810="Biaya Operasional","Belanja",IF(I810="Biaya Insentif Fasilitas","Belanja","")))</f>
        <v/>
      </c>
      <c r="W810">
        <f>ROW()</f>
        <v>810</v>
      </c>
    </row>
    <row r="811">
      <c r="A811">
        <f>ROW()</f>
        <v>811</v>
      </c>
      <c r="K811">
        <f>IF(I811="",0,I811)</f>
        <v>0</v>
      </c>
      <c r="L811">
        <f>IF(H811=0,0,H811)</f>
        <v>0</v>
      </c>
      <c r="M811">
        <f>IF(G811=0,0,G811)</f>
        <v>0</v>
      </c>
      <c r="N811" t="str">
        <f>IF(J811="","",J811)</f>
        <v/>
      </c>
      <c r="O811">
        <f>IF(G811=0,0,G811)</f>
        <v>0</v>
      </c>
      <c r="P811">
        <f>IF(H811=0,0,H811)</f>
        <v>0</v>
      </c>
      <c r="Q811" t="str">
        <f>IF(I811="Biaya Bahan Baku",H811,IF(I811="Biaya Operasional",H811,IF(I811="Biaya Insentif Fasilitas",H811,"")))</f>
        <v/>
      </c>
      <c r="R811" t="str">
        <f>IF(I811="Dana Bantuan Pemerintah",G811,"")</f>
        <v/>
      </c>
      <c r="S811" t="str">
        <f>IF(I811="Dana Bahan Baku","Bahan Baku",IF(I811="Biaya Bahan Baku","Bahan Baku",IF(I811="Dana Operasional","Operasional",IF(I811="Biaya Operasional","Operasional",""))))</f>
        <v/>
      </c>
      <c r="T811" t="str">
        <f>IF(I811="Dana Insentif Fasilitas","Insentif Fasilitas",IF(I811="Biaya Insentif Fasilitas","Insentif Fasilitas",""))</f>
        <v/>
      </c>
      <c r="U811" t="str">
        <f>IF(S811="",T811,S811)</f>
        <v/>
      </c>
      <c r="V811" t="str">
        <f>IF(I811="Biaya Bahan Baku","Belanja",IF(I811="Biaya Operasional","Belanja",IF(I811="Biaya Insentif Fasilitas","Belanja","")))</f>
        <v/>
      </c>
      <c r="W811">
        <f>ROW()</f>
        <v>811</v>
      </c>
    </row>
    <row r="812">
      <c r="A812">
        <f>ROW()</f>
        <v>812</v>
      </c>
      <c r="K812">
        <f>IF(I812="",0,I812)</f>
        <v>0</v>
      </c>
      <c r="L812">
        <f>IF(H812=0,0,H812)</f>
        <v>0</v>
      </c>
      <c r="M812">
        <f>IF(G812=0,0,G812)</f>
        <v>0</v>
      </c>
      <c r="N812" t="str">
        <f>IF(J812="","",J812)</f>
        <v/>
      </c>
      <c r="O812">
        <f>IF(G812=0,0,G812)</f>
        <v>0</v>
      </c>
      <c r="P812">
        <f>IF(H812=0,0,H812)</f>
        <v>0</v>
      </c>
      <c r="Q812" t="str">
        <f>IF(I812="Biaya Bahan Baku",H812,IF(I812="Biaya Operasional",H812,IF(I812="Biaya Insentif Fasilitas",H812,"")))</f>
        <v/>
      </c>
      <c r="R812" t="str">
        <f>IF(I812="Dana Bantuan Pemerintah",G812,"")</f>
        <v/>
      </c>
      <c r="S812" t="str">
        <f>IF(I812="Dana Bahan Baku","Bahan Baku",IF(I812="Biaya Bahan Baku","Bahan Baku",IF(I812="Dana Operasional","Operasional",IF(I812="Biaya Operasional","Operasional",""))))</f>
        <v/>
      </c>
      <c r="T812" t="str">
        <f>IF(I812="Dana Insentif Fasilitas","Insentif Fasilitas",IF(I812="Biaya Insentif Fasilitas","Insentif Fasilitas",""))</f>
        <v/>
      </c>
      <c r="U812" t="str">
        <f>IF(S812="",T812,S812)</f>
        <v/>
      </c>
      <c r="V812" t="str">
        <f>IF(I812="Biaya Bahan Baku","Belanja",IF(I812="Biaya Operasional","Belanja",IF(I812="Biaya Insentif Fasilitas","Belanja","")))</f>
        <v/>
      </c>
      <c r="W812">
        <f>ROW()</f>
        <v>812</v>
      </c>
    </row>
    <row r="813">
      <c r="A813">
        <f>ROW()</f>
        <v>813</v>
      </c>
      <c r="K813">
        <f>IF(I813="",0,I813)</f>
        <v>0</v>
      </c>
      <c r="L813">
        <f>IF(H813=0,0,H813)</f>
        <v>0</v>
      </c>
      <c r="M813">
        <f>IF(G813=0,0,G813)</f>
        <v>0</v>
      </c>
      <c r="N813" t="str">
        <f>IF(J813="","",J813)</f>
        <v/>
      </c>
      <c r="O813">
        <f>IF(G813=0,0,G813)</f>
        <v>0</v>
      </c>
      <c r="P813">
        <f>IF(H813=0,0,H813)</f>
        <v>0</v>
      </c>
      <c r="Q813" t="str">
        <f>IF(I813="Biaya Bahan Baku",H813,IF(I813="Biaya Operasional",H813,IF(I813="Biaya Insentif Fasilitas",H813,"")))</f>
        <v/>
      </c>
      <c r="R813" t="str">
        <f>IF(I813="Dana Bantuan Pemerintah",G813,"")</f>
        <v/>
      </c>
      <c r="S813" t="str">
        <f>IF(I813="Dana Bahan Baku","Bahan Baku",IF(I813="Biaya Bahan Baku","Bahan Baku",IF(I813="Dana Operasional","Operasional",IF(I813="Biaya Operasional","Operasional",""))))</f>
        <v/>
      </c>
      <c r="T813" t="str">
        <f>IF(I813="Dana Insentif Fasilitas","Insentif Fasilitas",IF(I813="Biaya Insentif Fasilitas","Insentif Fasilitas",""))</f>
        <v/>
      </c>
      <c r="U813" t="str">
        <f>IF(S813="",T813,S813)</f>
        <v/>
      </c>
      <c r="V813" t="str">
        <f>IF(I813="Biaya Bahan Baku","Belanja",IF(I813="Biaya Operasional","Belanja",IF(I813="Biaya Insentif Fasilitas","Belanja","")))</f>
        <v/>
      </c>
      <c r="W813">
        <f>ROW()</f>
        <v>813</v>
      </c>
    </row>
    <row r="814">
      <c r="A814">
        <f>ROW()</f>
        <v>814</v>
      </c>
      <c r="K814">
        <f>IF(I814="",0,I814)</f>
        <v>0</v>
      </c>
      <c r="L814">
        <f>IF(H814=0,0,H814)</f>
        <v>0</v>
      </c>
      <c r="M814">
        <f>IF(G814=0,0,G814)</f>
        <v>0</v>
      </c>
      <c r="N814" t="str">
        <f>IF(J814="","",J814)</f>
        <v/>
      </c>
      <c r="O814">
        <f>IF(G814=0,0,G814)</f>
        <v>0</v>
      </c>
      <c r="P814">
        <f>IF(H814=0,0,H814)</f>
        <v>0</v>
      </c>
      <c r="Q814" t="str">
        <f>IF(I814="Biaya Bahan Baku",H814,IF(I814="Biaya Operasional",H814,IF(I814="Biaya Insentif Fasilitas",H814,"")))</f>
        <v/>
      </c>
      <c r="R814" t="str">
        <f>IF(I814="Dana Bantuan Pemerintah",G814,"")</f>
        <v/>
      </c>
      <c r="S814" t="str">
        <f>IF(I814="Dana Bahan Baku","Bahan Baku",IF(I814="Biaya Bahan Baku","Bahan Baku",IF(I814="Dana Operasional","Operasional",IF(I814="Biaya Operasional","Operasional",""))))</f>
        <v/>
      </c>
      <c r="T814" t="str">
        <f>IF(I814="Dana Insentif Fasilitas","Insentif Fasilitas",IF(I814="Biaya Insentif Fasilitas","Insentif Fasilitas",""))</f>
        <v/>
      </c>
      <c r="U814" t="str">
        <f>IF(S814="",T814,S814)</f>
        <v/>
      </c>
      <c r="V814" t="str">
        <f>IF(I814="Biaya Bahan Baku","Belanja",IF(I814="Biaya Operasional","Belanja",IF(I814="Biaya Insentif Fasilitas","Belanja","")))</f>
        <v/>
      </c>
      <c r="W814">
        <f>ROW()</f>
        <v>814</v>
      </c>
    </row>
    <row r="815">
      <c r="A815">
        <f>ROW()</f>
        <v>815</v>
      </c>
      <c r="K815">
        <f>IF(I815="",0,I815)</f>
        <v>0</v>
      </c>
      <c r="L815">
        <f>IF(H815=0,0,H815)</f>
        <v>0</v>
      </c>
      <c r="M815">
        <f>IF(G815=0,0,G815)</f>
        <v>0</v>
      </c>
      <c r="N815" t="str">
        <f>IF(J815="","",J815)</f>
        <v/>
      </c>
      <c r="O815">
        <f>IF(G815=0,0,G815)</f>
        <v>0</v>
      </c>
      <c r="P815">
        <f>IF(H815=0,0,H815)</f>
        <v>0</v>
      </c>
      <c r="Q815" t="str">
        <f>IF(I815="Biaya Bahan Baku",H815,IF(I815="Biaya Operasional",H815,IF(I815="Biaya Insentif Fasilitas",H815,"")))</f>
        <v/>
      </c>
      <c r="R815" t="str">
        <f>IF(I815="Dana Bantuan Pemerintah",G815,"")</f>
        <v/>
      </c>
      <c r="S815" t="str">
        <f>IF(I815="Dana Bahan Baku","Bahan Baku",IF(I815="Biaya Bahan Baku","Bahan Baku",IF(I815="Dana Operasional","Operasional",IF(I815="Biaya Operasional","Operasional",""))))</f>
        <v/>
      </c>
      <c r="T815" t="str">
        <f>IF(I815="Dana Insentif Fasilitas","Insentif Fasilitas",IF(I815="Biaya Insentif Fasilitas","Insentif Fasilitas",""))</f>
        <v/>
      </c>
      <c r="U815" t="str">
        <f>IF(S815="",T815,S815)</f>
        <v/>
      </c>
      <c r="V815" t="str">
        <f>IF(I815="Biaya Bahan Baku","Belanja",IF(I815="Biaya Operasional","Belanja",IF(I815="Biaya Insentif Fasilitas","Belanja","")))</f>
        <v/>
      </c>
      <c r="W815">
        <f>ROW()</f>
        <v>815</v>
      </c>
    </row>
    <row r="816">
      <c r="A816">
        <f>ROW()</f>
        <v>816</v>
      </c>
      <c r="K816">
        <f>IF(I816="",0,I816)</f>
        <v>0</v>
      </c>
      <c r="L816">
        <f>IF(H816=0,0,H816)</f>
        <v>0</v>
      </c>
      <c r="M816">
        <f>IF(G816=0,0,G816)</f>
        <v>0</v>
      </c>
      <c r="N816" t="str">
        <f>IF(J816="","",J816)</f>
        <v/>
      </c>
      <c r="O816">
        <f>IF(G816=0,0,G816)</f>
        <v>0</v>
      </c>
      <c r="P816">
        <f>IF(H816=0,0,H816)</f>
        <v>0</v>
      </c>
      <c r="Q816" t="str">
        <f>IF(I816="Biaya Bahan Baku",H816,IF(I816="Biaya Operasional",H816,IF(I816="Biaya Insentif Fasilitas",H816,"")))</f>
        <v/>
      </c>
      <c r="R816" t="str">
        <f>IF(I816="Dana Bantuan Pemerintah",G816,"")</f>
        <v/>
      </c>
      <c r="S816" t="str">
        <f>IF(I816="Dana Bahan Baku","Bahan Baku",IF(I816="Biaya Bahan Baku","Bahan Baku",IF(I816="Dana Operasional","Operasional",IF(I816="Biaya Operasional","Operasional",""))))</f>
        <v/>
      </c>
      <c r="T816" t="str">
        <f>IF(I816="Dana Insentif Fasilitas","Insentif Fasilitas",IF(I816="Biaya Insentif Fasilitas","Insentif Fasilitas",""))</f>
        <v/>
      </c>
      <c r="U816" t="str">
        <f>IF(S816="",T816,S816)</f>
        <v/>
      </c>
      <c r="V816" t="str">
        <f>IF(I816="Biaya Bahan Baku","Belanja",IF(I816="Biaya Operasional","Belanja",IF(I816="Biaya Insentif Fasilitas","Belanja","")))</f>
        <v/>
      </c>
      <c r="W816">
        <f>ROW()</f>
        <v>816</v>
      </c>
    </row>
    <row r="817">
      <c r="A817">
        <f>ROW()</f>
        <v>817</v>
      </c>
      <c r="K817">
        <f>IF(I817="",0,I817)</f>
        <v>0</v>
      </c>
      <c r="L817">
        <f>IF(H817=0,0,H817)</f>
        <v>0</v>
      </c>
      <c r="M817">
        <f>IF(G817=0,0,G817)</f>
        <v>0</v>
      </c>
      <c r="N817" t="str">
        <f>IF(J817="","",J817)</f>
        <v/>
      </c>
      <c r="O817">
        <f>IF(G817=0,0,G817)</f>
        <v>0</v>
      </c>
      <c r="P817">
        <f>IF(H817=0,0,H817)</f>
        <v>0</v>
      </c>
      <c r="Q817" t="str">
        <f>IF(I817="Biaya Bahan Baku",H817,IF(I817="Biaya Operasional",H817,IF(I817="Biaya Insentif Fasilitas",H817,"")))</f>
        <v/>
      </c>
      <c r="R817" t="str">
        <f>IF(I817="Dana Bantuan Pemerintah",G817,"")</f>
        <v/>
      </c>
      <c r="S817" t="str">
        <f>IF(I817="Dana Bahan Baku","Bahan Baku",IF(I817="Biaya Bahan Baku","Bahan Baku",IF(I817="Dana Operasional","Operasional",IF(I817="Biaya Operasional","Operasional",""))))</f>
        <v/>
      </c>
      <c r="T817" t="str">
        <f>IF(I817="Dana Insentif Fasilitas","Insentif Fasilitas",IF(I817="Biaya Insentif Fasilitas","Insentif Fasilitas",""))</f>
        <v/>
      </c>
      <c r="U817" t="str">
        <f>IF(S817="",T817,S817)</f>
        <v/>
      </c>
      <c r="V817" t="str">
        <f>IF(I817="Biaya Bahan Baku","Belanja",IF(I817="Biaya Operasional","Belanja",IF(I817="Biaya Insentif Fasilitas","Belanja","")))</f>
        <v/>
      </c>
      <c r="W817">
        <f>ROW()</f>
        <v>817</v>
      </c>
    </row>
    <row r="818">
      <c r="A818">
        <f>ROW()</f>
        <v>818</v>
      </c>
      <c r="K818">
        <f>IF(I818="",0,I818)</f>
        <v>0</v>
      </c>
      <c r="L818">
        <f>IF(H818=0,0,H818)</f>
        <v>0</v>
      </c>
      <c r="M818">
        <f>IF(G818=0,0,G818)</f>
        <v>0</v>
      </c>
      <c r="N818" t="str">
        <f>IF(J818="","",J818)</f>
        <v/>
      </c>
      <c r="O818">
        <f>IF(G818=0,0,G818)</f>
        <v>0</v>
      </c>
      <c r="P818">
        <f>IF(H818=0,0,H818)</f>
        <v>0</v>
      </c>
      <c r="Q818" t="str">
        <f>IF(I818="Biaya Bahan Baku",H818,IF(I818="Biaya Operasional",H818,IF(I818="Biaya Insentif Fasilitas",H818,"")))</f>
        <v/>
      </c>
      <c r="R818" t="str">
        <f>IF(I818="Dana Bantuan Pemerintah",G818,"")</f>
        <v/>
      </c>
      <c r="S818" t="str">
        <f>IF(I818="Dana Bahan Baku","Bahan Baku",IF(I818="Biaya Bahan Baku","Bahan Baku",IF(I818="Dana Operasional","Operasional",IF(I818="Biaya Operasional","Operasional",""))))</f>
        <v/>
      </c>
      <c r="T818" t="str">
        <f>IF(I818="Dana Insentif Fasilitas","Insentif Fasilitas",IF(I818="Biaya Insentif Fasilitas","Insentif Fasilitas",""))</f>
        <v/>
      </c>
      <c r="U818" t="str">
        <f>IF(S818="",T818,S818)</f>
        <v/>
      </c>
      <c r="V818" t="str">
        <f>IF(I818="Biaya Bahan Baku","Belanja",IF(I818="Biaya Operasional","Belanja",IF(I818="Biaya Insentif Fasilitas","Belanja","")))</f>
        <v/>
      </c>
      <c r="W818">
        <f>ROW()</f>
        <v>818</v>
      </c>
    </row>
    <row r="819">
      <c r="A819">
        <f>ROW()</f>
        <v>819</v>
      </c>
      <c r="K819">
        <f>IF(I819="",0,I819)</f>
        <v>0</v>
      </c>
      <c r="L819">
        <f>IF(H819=0,0,H819)</f>
        <v>0</v>
      </c>
      <c r="M819">
        <f>IF(G819=0,0,G819)</f>
        <v>0</v>
      </c>
      <c r="N819" t="str">
        <f>IF(J819="","",J819)</f>
        <v/>
      </c>
      <c r="O819">
        <f>IF(G819=0,0,G819)</f>
        <v>0</v>
      </c>
      <c r="P819">
        <f>IF(H819=0,0,H819)</f>
        <v>0</v>
      </c>
      <c r="Q819" t="str">
        <f>IF(I819="Biaya Bahan Baku",H819,IF(I819="Biaya Operasional",H819,IF(I819="Biaya Insentif Fasilitas",H819,"")))</f>
        <v/>
      </c>
      <c r="R819" t="str">
        <f>IF(I819="Dana Bantuan Pemerintah",G819,"")</f>
        <v/>
      </c>
      <c r="S819" t="str">
        <f>IF(I819="Dana Bahan Baku","Bahan Baku",IF(I819="Biaya Bahan Baku","Bahan Baku",IF(I819="Dana Operasional","Operasional",IF(I819="Biaya Operasional","Operasional",""))))</f>
        <v/>
      </c>
      <c r="T819" t="str">
        <f>IF(I819="Dana Insentif Fasilitas","Insentif Fasilitas",IF(I819="Biaya Insentif Fasilitas","Insentif Fasilitas",""))</f>
        <v/>
      </c>
      <c r="U819" t="str">
        <f>IF(S819="",T819,S819)</f>
        <v/>
      </c>
      <c r="V819" t="str">
        <f>IF(I819="Biaya Bahan Baku","Belanja",IF(I819="Biaya Operasional","Belanja",IF(I819="Biaya Insentif Fasilitas","Belanja","")))</f>
        <v/>
      </c>
      <c r="W819">
        <f>ROW()</f>
        <v>819</v>
      </c>
    </row>
    <row r="820">
      <c r="A820">
        <f>ROW()</f>
        <v>820</v>
      </c>
      <c r="K820">
        <f>IF(I820="",0,I820)</f>
        <v>0</v>
      </c>
      <c r="L820">
        <f>IF(H820=0,0,H820)</f>
        <v>0</v>
      </c>
      <c r="M820">
        <f>IF(G820=0,0,G820)</f>
        <v>0</v>
      </c>
      <c r="N820" t="str">
        <f>IF(J820="","",J820)</f>
        <v/>
      </c>
      <c r="O820">
        <f>IF(G820=0,0,G820)</f>
        <v>0</v>
      </c>
      <c r="P820">
        <f>IF(H820=0,0,H820)</f>
        <v>0</v>
      </c>
      <c r="Q820" t="str">
        <f>IF(I820="Biaya Bahan Baku",H820,IF(I820="Biaya Operasional",H820,IF(I820="Biaya Insentif Fasilitas",H820,"")))</f>
        <v/>
      </c>
      <c r="R820" t="str">
        <f>IF(I820="Dana Bantuan Pemerintah",G820,"")</f>
        <v/>
      </c>
      <c r="S820" t="str">
        <f>IF(I820="Dana Bahan Baku","Bahan Baku",IF(I820="Biaya Bahan Baku","Bahan Baku",IF(I820="Dana Operasional","Operasional",IF(I820="Biaya Operasional","Operasional",""))))</f>
        <v/>
      </c>
      <c r="T820" t="str">
        <f>IF(I820="Dana Insentif Fasilitas","Insentif Fasilitas",IF(I820="Biaya Insentif Fasilitas","Insentif Fasilitas",""))</f>
        <v/>
      </c>
      <c r="U820" t="str">
        <f>IF(S820="",T820,S820)</f>
        <v/>
      </c>
      <c r="V820" t="str">
        <f>IF(I820="Biaya Bahan Baku","Belanja",IF(I820="Biaya Operasional","Belanja",IF(I820="Biaya Insentif Fasilitas","Belanja","")))</f>
        <v/>
      </c>
      <c r="W820">
        <f>ROW()</f>
        <v>820</v>
      </c>
    </row>
    <row r="821">
      <c r="A821">
        <f>ROW()</f>
        <v>821</v>
      </c>
      <c r="K821">
        <f>IF(I821="",0,I821)</f>
        <v>0</v>
      </c>
      <c r="L821">
        <f>IF(H821=0,0,H821)</f>
        <v>0</v>
      </c>
      <c r="M821">
        <f>IF(G821=0,0,G821)</f>
        <v>0</v>
      </c>
      <c r="N821" t="str">
        <f>IF(J821="","",J821)</f>
        <v/>
      </c>
      <c r="O821">
        <f>IF(G821=0,0,G821)</f>
        <v>0</v>
      </c>
      <c r="P821">
        <f>IF(H821=0,0,H821)</f>
        <v>0</v>
      </c>
      <c r="Q821" t="str">
        <f>IF(I821="Biaya Bahan Baku",H821,IF(I821="Biaya Operasional",H821,IF(I821="Biaya Insentif Fasilitas",H821,"")))</f>
        <v/>
      </c>
      <c r="R821" t="str">
        <f>IF(I821="Dana Bantuan Pemerintah",G821,"")</f>
        <v/>
      </c>
      <c r="S821" t="str">
        <f>IF(I821="Dana Bahan Baku","Bahan Baku",IF(I821="Biaya Bahan Baku","Bahan Baku",IF(I821="Dana Operasional","Operasional",IF(I821="Biaya Operasional","Operasional",""))))</f>
        <v/>
      </c>
      <c r="T821" t="str">
        <f>IF(I821="Dana Insentif Fasilitas","Insentif Fasilitas",IF(I821="Biaya Insentif Fasilitas","Insentif Fasilitas",""))</f>
        <v/>
      </c>
      <c r="U821" t="str">
        <f>IF(S821="",T821,S821)</f>
        <v/>
      </c>
      <c r="V821" t="str">
        <f>IF(I821="Biaya Bahan Baku","Belanja",IF(I821="Biaya Operasional","Belanja",IF(I821="Biaya Insentif Fasilitas","Belanja","")))</f>
        <v/>
      </c>
      <c r="W821">
        <f>ROW()</f>
        <v>821</v>
      </c>
    </row>
    <row r="822">
      <c r="A822">
        <f>ROW()</f>
        <v>822</v>
      </c>
      <c r="K822">
        <f>IF(I822="",0,I822)</f>
        <v>0</v>
      </c>
      <c r="L822">
        <f>IF(H822=0,0,H822)</f>
        <v>0</v>
      </c>
      <c r="M822">
        <f>IF(G822=0,0,G822)</f>
        <v>0</v>
      </c>
      <c r="N822" t="str">
        <f>IF(J822="","",J822)</f>
        <v/>
      </c>
      <c r="O822">
        <f>IF(G822=0,0,G822)</f>
        <v>0</v>
      </c>
      <c r="P822">
        <f>IF(H822=0,0,H822)</f>
        <v>0</v>
      </c>
      <c r="Q822" t="str">
        <f>IF(I822="Biaya Bahan Baku",H822,IF(I822="Biaya Operasional",H822,IF(I822="Biaya Insentif Fasilitas",H822,"")))</f>
        <v/>
      </c>
      <c r="R822" t="str">
        <f>IF(I822="Dana Bantuan Pemerintah",G822,"")</f>
        <v/>
      </c>
      <c r="S822" t="str">
        <f>IF(I822="Dana Bahan Baku","Bahan Baku",IF(I822="Biaya Bahan Baku","Bahan Baku",IF(I822="Dana Operasional","Operasional",IF(I822="Biaya Operasional","Operasional",""))))</f>
        <v/>
      </c>
      <c r="T822" t="str">
        <f>IF(I822="Dana Insentif Fasilitas","Insentif Fasilitas",IF(I822="Biaya Insentif Fasilitas","Insentif Fasilitas",""))</f>
        <v/>
      </c>
      <c r="U822" t="str">
        <f>IF(S822="",T822,S822)</f>
        <v/>
      </c>
      <c r="V822" t="str">
        <f>IF(I822="Biaya Bahan Baku","Belanja",IF(I822="Biaya Operasional","Belanja",IF(I822="Biaya Insentif Fasilitas","Belanja","")))</f>
        <v/>
      </c>
      <c r="W822">
        <f>ROW()</f>
        <v>822</v>
      </c>
    </row>
    <row r="823">
      <c r="A823">
        <f>ROW()</f>
        <v>823</v>
      </c>
      <c r="K823">
        <f>IF(I823="",0,I823)</f>
        <v>0</v>
      </c>
      <c r="L823">
        <f>IF(H823=0,0,H823)</f>
        <v>0</v>
      </c>
      <c r="M823">
        <f>IF(G823=0,0,G823)</f>
        <v>0</v>
      </c>
      <c r="N823" t="str">
        <f>IF(J823="","",J823)</f>
        <v/>
      </c>
      <c r="O823">
        <f>IF(G823=0,0,G823)</f>
        <v>0</v>
      </c>
      <c r="P823">
        <f>IF(H823=0,0,H823)</f>
        <v>0</v>
      </c>
      <c r="Q823" t="str">
        <f>IF(I823="Biaya Bahan Baku",H823,IF(I823="Biaya Operasional",H823,IF(I823="Biaya Insentif Fasilitas",H823,"")))</f>
        <v/>
      </c>
      <c r="R823" t="str">
        <f>IF(I823="Dana Bantuan Pemerintah",G823,"")</f>
        <v/>
      </c>
      <c r="S823" t="str">
        <f>IF(I823="Dana Bahan Baku","Bahan Baku",IF(I823="Biaya Bahan Baku","Bahan Baku",IF(I823="Dana Operasional","Operasional",IF(I823="Biaya Operasional","Operasional",""))))</f>
        <v/>
      </c>
      <c r="T823" t="str">
        <f>IF(I823="Dana Insentif Fasilitas","Insentif Fasilitas",IF(I823="Biaya Insentif Fasilitas","Insentif Fasilitas",""))</f>
        <v/>
      </c>
      <c r="U823" t="str">
        <f>IF(S823="",T823,S823)</f>
        <v/>
      </c>
      <c r="V823" t="str">
        <f>IF(I823="Biaya Bahan Baku","Belanja",IF(I823="Biaya Operasional","Belanja",IF(I823="Biaya Insentif Fasilitas","Belanja","")))</f>
        <v/>
      </c>
      <c r="W823">
        <f>ROW()</f>
        <v>823</v>
      </c>
    </row>
    <row r="824">
      <c r="A824">
        <f>ROW()</f>
        <v>824</v>
      </c>
      <c r="K824">
        <f>IF(I824="",0,I824)</f>
        <v>0</v>
      </c>
      <c r="L824">
        <f>IF(H824=0,0,H824)</f>
        <v>0</v>
      </c>
      <c r="M824">
        <f>IF(G824=0,0,G824)</f>
        <v>0</v>
      </c>
      <c r="N824" t="str">
        <f>IF(J824="","",J824)</f>
        <v/>
      </c>
      <c r="O824">
        <f>IF(G824=0,0,G824)</f>
        <v>0</v>
      </c>
      <c r="P824">
        <f>IF(H824=0,0,H824)</f>
        <v>0</v>
      </c>
      <c r="Q824" t="str">
        <f>IF(I824="Biaya Bahan Baku",H824,IF(I824="Biaya Operasional",H824,IF(I824="Biaya Insentif Fasilitas",H824,"")))</f>
        <v/>
      </c>
      <c r="R824" t="str">
        <f>IF(I824="Dana Bantuan Pemerintah",G824,"")</f>
        <v/>
      </c>
      <c r="S824" t="str">
        <f>IF(I824="Dana Bahan Baku","Bahan Baku",IF(I824="Biaya Bahan Baku","Bahan Baku",IF(I824="Dana Operasional","Operasional",IF(I824="Biaya Operasional","Operasional",""))))</f>
        <v/>
      </c>
      <c r="T824" t="str">
        <f>IF(I824="Dana Insentif Fasilitas","Insentif Fasilitas",IF(I824="Biaya Insentif Fasilitas","Insentif Fasilitas",""))</f>
        <v/>
      </c>
      <c r="U824" t="str">
        <f>IF(S824="",T824,S824)</f>
        <v/>
      </c>
      <c r="V824" t="str">
        <f>IF(I824="Biaya Bahan Baku","Belanja",IF(I824="Biaya Operasional","Belanja",IF(I824="Biaya Insentif Fasilitas","Belanja","")))</f>
        <v/>
      </c>
      <c r="W824">
        <f>ROW()</f>
        <v>824</v>
      </c>
    </row>
    <row r="825">
      <c r="A825">
        <f>ROW()</f>
        <v>825</v>
      </c>
      <c r="K825">
        <f>IF(I825="",0,I825)</f>
        <v>0</v>
      </c>
      <c r="L825">
        <f>IF(H825=0,0,H825)</f>
        <v>0</v>
      </c>
      <c r="M825">
        <f>IF(G825=0,0,G825)</f>
        <v>0</v>
      </c>
      <c r="N825" t="str">
        <f>IF(J825="","",J825)</f>
        <v/>
      </c>
      <c r="O825">
        <f>IF(G825=0,0,G825)</f>
        <v>0</v>
      </c>
      <c r="P825">
        <f>IF(H825=0,0,H825)</f>
        <v>0</v>
      </c>
      <c r="Q825" t="str">
        <f>IF(I825="Biaya Bahan Baku",H825,IF(I825="Biaya Operasional",H825,IF(I825="Biaya Insentif Fasilitas",H825,"")))</f>
        <v/>
      </c>
      <c r="R825" t="str">
        <f>IF(I825="Dana Bantuan Pemerintah",G825,"")</f>
        <v/>
      </c>
      <c r="S825" t="str">
        <f>IF(I825="Dana Bahan Baku","Bahan Baku",IF(I825="Biaya Bahan Baku","Bahan Baku",IF(I825="Dana Operasional","Operasional",IF(I825="Biaya Operasional","Operasional",""))))</f>
        <v/>
      </c>
      <c r="T825" t="str">
        <f>IF(I825="Dana Insentif Fasilitas","Insentif Fasilitas",IF(I825="Biaya Insentif Fasilitas","Insentif Fasilitas",""))</f>
        <v/>
      </c>
      <c r="U825" t="str">
        <f>IF(S825="",T825,S825)</f>
        <v/>
      </c>
      <c r="V825" t="str">
        <f>IF(I825="Biaya Bahan Baku","Belanja",IF(I825="Biaya Operasional","Belanja",IF(I825="Biaya Insentif Fasilitas","Belanja","")))</f>
        <v/>
      </c>
      <c r="W825">
        <f>ROW()</f>
        <v>825</v>
      </c>
    </row>
    <row r="826">
      <c r="A826">
        <f>ROW()</f>
        <v>826</v>
      </c>
      <c r="K826">
        <f>IF(I826="",0,I826)</f>
        <v>0</v>
      </c>
      <c r="L826">
        <f>IF(H826=0,0,H826)</f>
        <v>0</v>
      </c>
      <c r="M826">
        <f>IF(G826=0,0,G826)</f>
        <v>0</v>
      </c>
      <c r="N826" t="str">
        <f>IF(J826="","",J826)</f>
        <v/>
      </c>
      <c r="O826">
        <f>IF(G826=0,0,G826)</f>
        <v>0</v>
      </c>
      <c r="P826">
        <f>IF(H826=0,0,H826)</f>
        <v>0</v>
      </c>
      <c r="Q826" t="str">
        <f>IF(I826="Biaya Bahan Baku",H826,IF(I826="Biaya Operasional",H826,IF(I826="Biaya Insentif Fasilitas",H826,"")))</f>
        <v/>
      </c>
      <c r="R826" t="str">
        <f>IF(I826="Dana Bantuan Pemerintah",G826,"")</f>
        <v/>
      </c>
      <c r="S826" t="str">
        <f>IF(I826="Dana Bahan Baku","Bahan Baku",IF(I826="Biaya Bahan Baku","Bahan Baku",IF(I826="Dana Operasional","Operasional",IF(I826="Biaya Operasional","Operasional",""))))</f>
        <v/>
      </c>
      <c r="T826" t="str">
        <f>IF(I826="Dana Insentif Fasilitas","Insentif Fasilitas",IF(I826="Biaya Insentif Fasilitas","Insentif Fasilitas",""))</f>
        <v/>
      </c>
      <c r="U826" t="str">
        <f>IF(S826="",T826,S826)</f>
        <v/>
      </c>
      <c r="V826" t="str">
        <f>IF(I826="Biaya Bahan Baku","Belanja",IF(I826="Biaya Operasional","Belanja",IF(I826="Biaya Insentif Fasilitas","Belanja","")))</f>
        <v/>
      </c>
      <c r="W826">
        <f>ROW()</f>
        <v>826</v>
      </c>
    </row>
    <row r="827">
      <c r="A827">
        <f>ROW()</f>
        <v>827</v>
      </c>
      <c r="K827">
        <f>IF(I827="",0,I827)</f>
        <v>0</v>
      </c>
      <c r="L827">
        <f>IF(H827=0,0,H827)</f>
        <v>0</v>
      </c>
      <c r="M827">
        <f>IF(G827=0,0,G827)</f>
        <v>0</v>
      </c>
      <c r="N827" t="str">
        <f>IF(J827="","",J827)</f>
        <v/>
      </c>
      <c r="O827">
        <f>IF(G827=0,0,G827)</f>
        <v>0</v>
      </c>
      <c r="P827">
        <f>IF(H827=0,0,H827)</f>
        <v>0</v>
      </c>
      <c r="Q827" t="str">
        <f>IF(I827="Biaya Bahan Baku",H827,IF(I827="Biaya Operasional",H827,IF(I827="Biaya Insentif Fasilitas",H827,"")))</f>
        <v/>
      </c>
      <c r="R827" t="str">
        <f>IF(I827="Dana Bantuan Pemerintah",G827,"")</f>
        <v/>
      </c>
      <c r="S827" t="str">
        <f>IF(I827="Dana Bahan Baku","Bahan Baku",IF(I827="Biaya Bahan Baku","Bahan Baku",IF(I827="Dana Operasional","Operasional",IF(I827="Biaya Operasional","Operasional",""))))</f>
        <v/>
      </c>
      <c r="T827" t="str">
        <f>IF(I827="Dana Insentif Fasilitas","Insentif Fasilitas",IF(I827="Biaya Insentif Fasilitas","Insentif Fasilitas",""))</f>
        <v/>
      </c>
      <c r="U827" t="str">
        <f>IF(S827="",T827,S827)</f>
        <v/>
      </c>
      <c r="V827" t="str">
        <f>IF(I827="Biaya Bahan Baku","Belanja",IF(I827="Biaya Operasional","Belanja",IF(I827="Biaya Insentif Fasilitas","Belanja","")))</f>
        <v/>
      </c>
      <c r="W827">
        <f>ROW()</f>
        <v>827</v>
      </c>
    </row>
    <row r="828">
      <c r="A828">
        <f>ROW()</f>
        <v>828</v>
      </c>
      <c r="K828">
        <f>IF(I828="",0,I828)</f>
        <v>0</v>
      </c>
      <c r="L828">
        <f>IF(H828=0,0,H828)</f>
        <v>0</v>
      </c>
      <c r="M828">
        <f>IF(G828=0,0,G828)</f>
        <v>0</v>
      </c>
      <c r="N828" t="str">
        <f>IF(J828="","",J828)</f>
        <v/>
      </c>
      <c r="O828">
        <f>IF(G828=0,0,G828)</f>
        <v>0</v>
      </c>
      <c r="P828">
        <f>IF(H828=0,0,H828)</f>
        <v>0</v>
      </c>
      <c r="Q828" t="str">
        <f>IF(I828="Biaya Bahan Baku",H828,IF(I828="Biaya Operasional",H828,IF(I828="Biaya Insentif Fasilitas",H828,"")))</f>
        <v/>
      </c>
      <c r="R828" t="str">
        <f>IF(I828="Dana Bantuan Pemerintah",G828,"")</f>
        <v/>
      </c>
      <c r="S828" t="str">
        <f>IF(I828="Dana Bahan Baku","Bahan Baku",IF(I828="Biaya Bahan Baku","Bahan Baku",IF(I828="Dana Operasional","Operasional",IF(I828="Biaya Operasional","Operasional",""))))</f>
        <v/>
      </c>
      <c r="T828" t="str">
        <f>IF(I828="Dana Insentif Fasilitas","Insentif Fasilitas",IF(I828="Biaya Insentif Fasilitas","Insentif Fasilitas",""))</f>
        <v/>
      </c>
      <c r="U828" t="str">
        <f>IF(S828="",T828,S828)</f>
        <v/>
      </c>
      <c r="V828" t="str">
        <f>IF(I828="Biaya Bahan Baku","Belanja",IF(I828="Biaya Operasional","Belanja",IF(I828="Biaya Insentif Fasilitas","Belanja","")))</f>
        <v/>
      </c>
      <c r="W828">
        <f>ROW()</f>
        <v>828</v>
      </c>
    </row>
    <row r="829">
      <c r="A829">
        <f>ROW()</f>
        <v>829</v>
      </c>
      <c r="K829">
        <f>IF(I829="",0,I829)</f>
        <v>0</v>
      </c>
      <c r="L829">
        <f>IF(H829=0,0,H829)</f>
        <v>0</v>
      </c>
      <c r="M829">
        <f>IF(G829=0,0,G829)</f>
        <v>0</v>
      </c>
      <c r="N829" t="str">
        <f>IF(J829="","",J829)</f>
        <v/>
      </c>
      <c r="O829">
        <f>IF(G829=0,0,G829)</f>
        <v>0</v>
      </c>
      <c r="P829">
        <f>IF(H829=0,0,H829)</f>
        <v>0</v>
      </c>
      <c r="Q829" t="str">
        <f>IF(I829="Biaya Bahan Baku",H829,IF(I829="Biaya Operasional",H829,IF(I829="Biaya Insentif Fasilitas",H829,"")))</f>
        <v/>
      </c>
      <c r="R829" t="str">
        <f>IF(I829="Dana Bantuan Pemerintah",G829,"")</f>
        <v/>
      </c>
      <c r="S829" t="str">
        <f>IF(I829="Dana Bahan Baku","Bahan Baku",IF(I829="Biaya Bahan Baku","Bahan Baku",IF(I829="Dana Operasional","Operasional",IF(I829="Biaya Operasional","Operasional",""))))</f>
        <v/>
      </c>
      <c r="T829" t="str">
        <f>IF(I829="Dana Insentif Fasilitas","Insentif Fasilitas",IF(I829="Biaya Insentif Fasilitas","Insentif Fasilitas",""))</f>
        <v/>
      </c>
      <c r="U829" t="str">
        <f>IF(S829="",T829,S829)</f>
        <v/>
      </c>
      <c r="V829" t="str">
        <f>IF(I829="Biaya Bahan Baku","Belanja",IF(I829="Biaya Operasional","Belanja",IF(I829="Biaya Insentif Fasilitas","Belanja","")))</f>
        <v/>
      </c>
      <c r="W829">
        <f>ROW()</f>
        <v>829</v>
      </c>
    </row>
    <row r="830">
      <c r="A830">
        <f>ROW()</f>
        <v>830</v>
      </c>
      <c r="K830">
        <f>IF(I830="",0,I830)</f>
        <v>0</v>
      </c>
      <c r="L830">
        <f>IF(H830=0,0,H830)</f>
        <v>0</v>
      </c>
      <c r="M830">
        <f>IF(G830=0,0,G830)</f>
        <v>0</v>
      </c>
      <c r="N830" t="str">
        <f>IF(J830="","",J830)</f>
        <v/>
      </c>
      <c r="O830">
        <f>IF(G830=0,0,G830)</f>
        <v>0</v>
      </c>
      <c r="P830">
        <f>IF(H830=0,0,H830)</f>
        <v>0</v>
      </c>
      <c r="Q830" t="str">
        <f>IF(I830="Biaya Bahan Baku",H830,IF(I830="Biaya Operasional",H830,IF(I830="Biaya Insentif Fasilitas",H830,"")))</f>
        <v/>
      </c>
      <c r="R830" t="str">
        <f>IF(I830="Dana Bantuan Pemerintah",G830,"")</f>
        <v/>
      </c>
      <c r="S830" t="str">
        <f>IF(I830="Dana Bahan Baku","Bahan Baku",IF(I830="Biaya Bahan Baku","Bahan Baku",IF(I830="Dana Operasional","Operasional",IF(I830="Biaya Operasional","Operasional",""))))</f>
        <v/>
      </c>
      <c r="T830" t="str">
        <f>IF(I830="Dana Insentif Fasilitas","Insentif Fasilitas",IF(I830="Biaya Insentif Fasilitas","Insentif Fasilitas",""))</f>
        <v/>
      </c>
      <c r="U830" t="str">
        <f>IF(S830="",T830,S830)</f>
        <v/>
      </c>
      <c r="V830" t="str">
        <f>IF(I830="Biaya Bahan Baku","Belanja",IF(I830="Biaya Operasional","Belanja",IF(I830="Biaya Insentif Fasilitas","Belanja","")))</f>
        <v/>
      </c>
      <c r="W830">
        <f>ROW()</f>
        <v>830</v>
      </c>
    </row>
    <row r="831">
      <c r="A831">
        <f>ROW()</f>
        <v>831</v>
      </c>
      <c r="K831">
        <f>IF(I831="",0,I831)</f>
        <v>0</v>
      </c>
      <c r="L831">
        <f>IF(H831=0,0,H831)</f>
        <v>0</v>
      </c>
      <c r="M831">
        <f>IF(G831=0,0,G831)</f>
        <v>0</v>
      </c>
      <c r="N831" t="str">
        <f>IF(J831="","",J831)</f>
        <v/>
      </c>
      <c r="O831">
        <f>IF(G831=0,0,G831)</f>
        <v>0</v>
      </c>
      <c r="P831">
        <f>IF(H831=0,0,H831)</f>
        <v>0</v>
      </c>
      <c r="Q831" t="str">
        <f>IF(I831="Biaya Bahan Baku",H831,IF(I831="Biaya Operasional",H831,IF(I831="Biaya Insentif Fasilitas",H831,"")))</f>
        <v/>
      </c>
      <c r="R831" t="str">
        <f>IF(I831="Dana Bantuan Pemerintah",G831,"")</f>
        <v/>
      </c>
      <c r="S831" t="str">
        <f>IF(I831="Dana Bahan Baku","Bahan Baku",IF(I831="Biaya Bahan Baku","Bahan Baku",IF(I831="Dana Operasional","Operasional",IF(I831="Biaya Operasional","Operasional",""))))</f>
        <v/>
      </c>
      <c r="T831" t="str">
        <f>IF(I831="Dana Insentif Fasilitas","Insentif Fasilitas",IF(I831="Biaya Insentif Fasilitas","Insentif Fasilitas",""))</f>
        <v/>
      </c>
      <c r="U831" t="str">
        <f>IF(S831="",T831,S831)</f>
        <v/>
      </c>
      <c r="V831" t="str">
        <f>IF(I831="Biaya Bahan Baku","Belanja",IF(I831="Biaya Operasional","Belanja",IF(I831="Biaya Insentif Fasilitas","Belanja","")))</f>
        <v/>
      </c>
      <c r="W831">
        <f>ROW()</f>
        <v>831</v>
      </c>
    </row>
    <row r="832">
      <c r="A832">
        <f>ROW()</f>
        <v>832</v>
      </c>
      <c r="K832">
        <f>IF(I832="",0,I832)</f>
        <v>0</v>
      </c>
      <c r="L832">
        <f>IF(H832=0,0,H832)</f>
        <v>0</v>
      </c>
      <c r="M832">
        <f>IF(G832=0,0,G832)</f>
        <v>0</v>
      </c>
      <c r="N832" t="str">
        <f>IF(J832="","",J832)</f>
        <v/>
      </c>
      <c r="O832">
        <f>IF(G832=0,0,G832)</f>
        <v>0</v>
      </c>
      <c r="P832">
        <f>IF(H832=0,0,H832)</f>
        <v>0</v>
      </c>
      <c r="Q832" t="str">
        <f>IF(I832="Biaya Bahan Baku",H832,IF(I832="Biaya Operasional",H832,IF(I832="Biaya Insentif Fasilitas",H832,"")))</f>
        <v/>
      </c>
      <c r="R832" t="str">
        <f>IF(I832="Dana Bantuan Pemerintah",G832,"")</f>
        <v/>
      </c>
      <c r="S832" t="str">
        <f>IF(I832="Dana Bahan Baku","Bahan Baku",IF(I832="Biaya Bahan Baku","Bahan Baku",IF(I832="Dana Operasional","Operasional",IF(I832="Biaya Operasional","Operasional",""))))</f>
        <v/>
      </c>
      <c r="T832" t="str">
        <f>IF(I832="Dana Insentif Fasilitas","Insentif Fasilitas",IF(I832="Biaya Insentif Fasilitas","Insentif Fasilitas",""))</f>
        <v/>
      </c>
      <c r="U832" t="str">
        <f>IF(S832="",T832,S832)</f>
        <v/>
      </c>
      <c r="V832" t="str">
        <f>IF(I832="Biaya Bahan Baku","Belanja",IF(I832="Biaya Operasional","Belanja",IF(I832="Biaya Insentif Fasilitas","Belanja","")))</f>
        <v/>
      </c>
      <c r="W832">
        <f>ROW()</f>
        <v>832</v>
      </c>
    </row>
    <row r="833">
      <c r="A833">
        <f>ROW()</f>
        <v>833</v>
      </c>
      <c r="K833">
        <f>IF(I833="",0,I833)</f>
        <v>0</v>
      </c>
      <c r="L833">
        <f>IF(H833=0,0,H833)</f>
        <v>0</v>
      </c>
      <c r="M833">
        <f>IF(G833=0,0,G833)</f>
        <v>0</v>
      </c>
      <c r="N833" t="str">
        <f>IF(J833="","",J833)</f>
        <v/>
      </c>
      <c r="O833">
        <f>IF(G833=0,0,G833)</f>
        <v>0</v>
      </c>
      <c r="P833">
        <f>IF(H833=0,0,H833)</f>
        <v>0</v>
      </c>
      <c r="Q833" t="str">
        <f>IF(I833="Biaya Bahan Baku",H833,IF(I833="Biaya Operasional",H833,IF(I833="Biaya Insentif Fasilitas",H833,"")))</f>
        <v/>
      </c>
      <c r="R833" t="str">
        <f>IF(I833="Dana Bantuan Pemerintah",G833,"")</f>
        <v/>
      </c>
      <c r="S833" t="str">
        <f>IF(I833="Dana Bahan Baku","Bahan Baku",IF(I833="Biaya Bahan Baku","Bahan Baku",IF(I833="Dana Operasional","Operasional",IF(I833="Biaya Operasional","Operasional",""))))</f>
        <v/>
      </c>
      <c r="T833" t="str">
        <f>IF(I833="Dana Insentif Fasilitas","Insentif Fasilitas",IF(I833="Biaya Insentif Fasilitas","Insentif Fasilitas",""))</f>
        <v/>
      </c>
      <c r="U833" t="str">
        <f>IF(S833="",T833,S833)</f>
        <v/>
      </c>
      <c r="V833" t="str">
        <f>IF(I833="Biaya Bahan Baku","Belanja",IF(I833="Biaya Operasional","Belanja",IF(I833="Biaya Insentif Fasilitas","Belanja","")))</f>
        <v/>
      </c>
      <c r="W833">
        <f>ROW()</f>
        <v>833</v>
      </c>
    </row>
    <row r="834">
      <c r="A834">
        <f>ROW()</f>
        <v>834</v>
      </c>
      <c r="K834">
        <f>IF(I834="",0,I834)</f>
        <v>0</v>
      </c>
      <c r="L834">
        <f>IF(H834=0,0,H834)</f>
        <v>0</v>
      </c>
      <c r="M834">
        <f>IF(G834=0,0,G834)</f>
        <v>0</v>
      </c>
      <c r="N834" t="str">
        <f>IF(J834="","",J834)</f>
        <v/>
      </c>
      <c r="O834">
        <f>IF(G834=0,0,G834)</f>
        <v>0</v>
      </c>
      <c r="P834">
        <f>IF(H834=0,0,H834)</f>
        <v>0</v>
      </c>
      <c r="Q834" t="str">
        <f>IF(I834="Biaya Bahan Baku",H834,IF(I834="Biaya Operasional",H834,IF(I834="Biaya Insentif Fasilitas",H834,"")))</f>
        <v/>
      </c>
      <c r="R834" t="str">
        <f>IF(I834="Dana Bantuan Pemerintah",G834,"")</f>
        <v/>
      </c>
      <c r="S834" t="str">
        <f>IF(I834="Dana Bahan Baku","Bahan Baku",IF(I834="Biaya Bahan Baku","Bahan Baku",IF(I834="Dana Operasional","Operasional",IF(I834="Biaya Operasional","Operasional",""))))</f>
        <v/>
      </c>
      <c r="T834" t="str">
        <f>IF(I834="Dana Insentif Fasilitas","Insentif Fasilitas",IF(I834="Biaya Insentif Fasilitas","Insentif Fasilitas",""))</f>
        <v/>
      </c>
      <c r="U834" t="str">
        <f>IF(S834="",T834,S834)</f>
        <v/>
      </c>
      <c r="V834" t="str">
        <f>IF(I834="Biaya Bahan Baku","Belanja",IF(I834="Biaya Operasional","Belanja",IF(I834="Biaya Insentif Fasilitas","Belanja","")))</f>
        <v/>
      </c>
      <c r="W834">
        <f>ROW()</f>
        <v>834</v>
      </c>
    </row>
    <row r="835">
      <c r="A835">
        <f>ROW()</f>
        <v>835</v>
      </c>
      <c r="K835">
        <f>IF(I835="",0,I835)</f>
        <v>0</v>
      </c>
      <c r="L835">
        <f>IF(H835=0,0,H835)</f>
        <v>0</v>
      </c>
      <c r="M835">
        <f>IF(G835=0,0,G835)</f>
        <v>0</v>
      </c>
      <c r="N835" t="str">
        <f>IF(J835="","",J835)</f>
        <v/>
      </c>
      <c r="O835">
        <f>IF(G835=0,0,G835)</f>
        <v>0</v>
      </c>
      <c r="P835">
        <f>IF(H835=0,0,H835)</f>
        <v>0</v>
      </c>
      <c r="Q835" t="str">
        <f>IF(I835="Biaya Bahan Baku",H835,IF(I835="Biaya Operasional",H835,IF(I835="Biaya Insentif Fasilitas",H835,"")))</f>
        <v/>
      </c>
      <c r="R835" t="str">
        <f>IF(I835="Dana Bantuan Pemerintah",G835,"")</f>
        <v/>
      </c>
      <c r="S835" t="str">
        <f>IF(I835="Dana Bahan Baku","Bahan Baku",IF(I835="Biaya Bahan Baku","Bahan Baku",IF(I835="Dana Operasional","Operasional",IF(I835="Biaya Operasional","Operasional",""))))</f>
        <v/>
      </c>
      <c r="T835" t="str">
        <f>IF(I835="Dana Insentif Fasilitas","Insentif Fasilitas",IF(I835="Biaya Insentif Fasilitas","Insentif Fasilitas",""))</f>
        <v/>
      </c>
      <c r="U835" t="str">
        <f>IF(S835="",T835,S835)</f>
        <v/>
      </c>
      <c r="V835" t="str">
        <f>IF(I835="Biaya Bahan Baku","Belanja",IF(I835="Biaya Operasional","Belanja",IF(I835="Biaya Insentif Fasilitas","Belanja","")))</f>
        <v/>
      </c>
      <c r="W835">
        <f>ROW()</f>
        <v>835</v>
      </c>
    </row>
    <row r="836">
      <c r="A836">
        <f>ROW()</f>
        <v>836</v>
      </c>
      <c r="K836">
        <f>IF(I836="",0,I836)</f>
        <v>0</v>
      </c>
      <c r="L836">
        <f>IF(H836=0,0,H836)</f>
        <v>0</v>
      </c>
      <c r="M836">
        <f>IF(G836=0,0,G836)</f>
        <v>0</v>
      </c>
      <c r="N836" t="str">
        <f>IF(J836="","",J836)</f>
        <v/>
      </c>
      <c r="O836">
        <f>IF(G836=0,0,G836)</f>
        <v>0</v>
      </c>
      <c r="P836">
        <f>IF(H836=0,0,H836)</f>
        <v>0</v>
      </c>
      <c r="Q836" t="str">
        <f>IF(I836="Biaya Bahan Baku",H836,IF(I836="Biaya Operasional",H836,IF(I836="Biaya Insentif Fasilitas",H836,"")))</f>
        <v/>
      </c>
      <c r="R836" t="str">
        <f>IF(I836="Dana Bantuan Pemerintah",G836,"")</f>
        <v/>
      </c>
      <c r="S836" t="str">
        <f>IF(I836="Dana Bahan Baku","Bahan Baku",IF(I836="Biaya Bahan Baku","Bahan Baku",IF(I836="Dana Operasional","Operasional",IF(I836="Biaya Operasional","Operasional",""))))</f>
        <v/>
      </c>
      <c r="T836" t="str">
        <f>IF(I836="Dana Insentif Fasilitas","Insentif Fasilitas",IF(I836="Biaya Insentif Fasilitas","Insentif Fasilitas",""))</f>
        <v/>
      </c>
      <c r="U836" t="str">
        <f>IF(S836="",T836,S836)</f>
        <v/>
      </c>
      <c r="V836" t="str">
        <f>IF(I836="Biaya Bahan Baku","Belanja",IF(I836="Biaya Operasional","Belanja",IF(I836="Biaya Insentif Fasilitas","Belanja","")))</f>
        <v/>
      </c>
      <c r="W836">
        <f>ROW()</f>
        <v>836</v>
      </c>
    </row>
    <row r="837">
      <c r="A837">
        <f>ROW()</f>
        <v>837</v>
      </c>
      <c r="K837">
        <f>IF(I837="",0,I837)</f>
        <v>0</v>
      </c>
      <c r="L837">
        <f>IF(H837=0,0,H837)</f>
        <v>0</v>
      </c>
      <c r="M837">
        <f>IF(G837=0,0,G837)</f>
        <v>0</v>
      </c>
      <c r="N837" t="str">
        <f>IF(J837="","",J837)</f>
        <v/>
      </c>
      <c r="O837">
        <f>IF(G837=0,0,G837)</f>
        <v>0</v>
      </c>
      <c r="P837">
        <f>IF(H837=0,0,H837)</f>
        <v>0</v>
      </c>
      <c r="Q837" t="str">
        <f>IF(I837="Biaya Bahan Baku",H837,IF(I837="Biaya Operasional",H837,IF(I837="Biaya Insentif Fasilitas",H837,"")))</f>
        <v/>
      </c>
      <c r="R837" t="str">
        <f>IF(I837="Dana Bantuan Pemerintah",G837,"")</f>
        <v/>
      </c>
      <c r="S837" t="str">
        <f>IF(I837="Dana Bahan Baku","Bahan Baku",IF(I837="Biaya Bahan Baku","Bahan Baku",IF(I837="Dana Operasional","Operasional",IF(I837="Biaya Operasional","Operasional",""))))</f>
        <v/>
      </c>
      <c r="T837" t="str">
        <f>IF(I837="Dana Insentif Fasilitas","Insentif Fasilitas",IF(I837="Biaya Insentif Fasilitas","Insentif Fasilitas",""))</f>
        <v/>
      </c>
      <c r="U837" t="str">
        <f>IF(S837="",T837,S837)</f>
        <v/>
      </c>
      <c r="V837" t="str">
        <f>IF(I837="Biaya Bahan Baku","Belanja",IF(I837="Biaya Operasional","Belanja",IF(I837="Biaya Insentif Fasilitas","Belanja","")))</f>
        <v/>
      </c>
      <c r="W837">
        <f>ROW()</f>
        <v>837</v>
      </c>
    </row>
    <row r="838">
      <c r="A838">
        <f>ROW()</f>
        <v>838</v>
      </c>
      <c r="K838">
        <f>IF(I838="",0,I838)</f>
        <v>0</v>
      </c>
      <c r="L838">
        <f>IF(H838=0,0,H838)</f>
        <v>0</v>
      </c>
      <c r="M838">
        <f>IF(G838=0,0,G838)</f>
        <v>0</v>
      </c>
      <c r="N838" t="str">
        <f>IF(J838="","",J838)</f>
        <v/>
      </c>
      <c r="O838">
        <f>IF(G838=0,0,G838)</f>
        <v>0</v>
      </c>
      <c r="P838">
        <f>IF(H838=0,0,H838)</f>
        <v>0</v>
      </c>
      <c r="Q838" t="str">
        <f>IF(I838="Biaya Bahan Baku",H838,IF(I838="Biaya Operasional",H838,IF(I838="Biaya Insentif Fasilitas",H838,"")))</f>
        <v/>
      </c>
      <c r="R838" t="str">
        <f>IF(I838="Dana Bantuan Pemerintah",G838,"")</f>
        <v/>
      </c>
      <c r="S838" t="str">
        <f>IF(I838="Dana Bahan Baku","Bahan Baku",IF(I838="Biaya Bahan Baku","Bahan Baku",IF(I838="Dana Operasional","Operasional",IF(I838="Biaya Operasional","Operasional",""))))</f>
        <v/>
      </c>
      <c r="T838" t="str">
        <f>IF(I838="Dana Insentif Fasilitas","Insentif Fasilitas",IF(I838="Biaya Insentif Fasilitas","Insentif Fasilitas",""))</f>
        <v/>
      </c>
      <c r="U838" t="str">
        <f>IF(S838="",T838,S838)</f>
        <v/>
      </c>
      <c r="V838" t="str">
        <f>IF(I838="Biaya Bahan Baku","Belanja",IF(I838="Biaya Operasional","Belanja",IF(I838="Biaya Insentif Fasilitas","Belanja","")))</f>
        <v/>
      </c>
      <c r="W838">
        <f>ROW()</f>
        <v>838</v>
      </c>
    </row>
    <row r="839">
      <c r="A839">
        <f>ROW()</f>
        <v>839</v>
      </c>
      <c r="K839">
        <f>IF(I839="",0,I839)</f>
        <v>0</v>
      </c>
      <c r="L839">
        <f>IF(H839=0,0,H839)</f>
        <v>0</v>
      </c>
      <c r="M839">
        <f>IF(G839=0,0,G839)</f>
        <v>0</v>
      </c>
      <c r="N839" t="str">
        <f>IF(J839="","",J839)</f>
        <v/>
      </c>
      <c r="O839">
        <f>IF(G839=0,0,G839)</f>
        <v>0</v>
      </c>
      <c r="P839">
        <f>IF(H839=0,0,H839)</f>
        <v>0</v>
      </c>
      <c r="Q839" t="str">
        <f>IF(I839="Biaya Bahan Baku",H839,IF(I839="Biaya Operasional",H839,IF(I839="Biaya Insentif Fasilitas",H839,"")))</f>
        <v/>
      </c>
      <c r="R839" t="str">
        <f>IF(I839="Dana Bantuan Pemerintah",G839,"")</f>
        <v/>
      </c>
      <c r="S839" t="str">
        <f>IF(I839="Dana Bahan Baku","Bahan Baku",IF(I839="Biaya Bahan Baku","Bahan Baku",IF(I839="Dana Operasional","Operasional",IF(I839="Biaya Operasional","Operasional",""))))</f>
        <v/>
      </c>
      <c r="T839" t="str">
        <f>IF(I839="Dana Insentif Fasilitas","Insentif Fasilitas",IF(I839="Biaya Insentif Fasilitas","Insentif Fasilitas",""))</f>
        <v/>
      </c>
      <c r="U839" t="str">
        <f>IF(S839="",T839,S839)</f>
        <v/>
      </c>
      <c r="V839" t="str">
        <f>IF(I839="Biaya Bahan Baku","Belanja",IF(I839="Biaya Operasional","Belanja",IF(I839="Biaya Insentif Fasilitas","Belanja","")))</f>
        <v/>
      </c>
      <c r="W839">
        <f>ROW()</f>
        <v>839</v>
      </c>
    </row>
    <row r="840">
      <c r="A840">
        <f>ROW()</f>
        <v>840</v>
      </c>
      <c r="K840">
        <f>IF(I840="",0,I840)</f>
        <v>0</v>
      </c>
      <c r="L840">
        <f>IF(H840=0,0,H840)</f>
        <v>0</v>
      </c>
      <c r="M840">
        <f>IF(G840=0,0,G840)</f>
        <v>0</v>
      </c>
      <c r="N840" t="str">
        <f>IF(J840="","",J840)</f>
        <v/>
      </c>
      <c r="O840">
        <f>IF(G840=0,0,G840)</f>
        <v>0</v>
      </c>
      <c r="P840">
        <f>IF(H840=0,0,H840)</f>
        <v>0</v>
      </c>
      <c r="Q840" t="str">
        <f>IF(I840="Biaya Bahan Baku",H840,IF(I840="Biaya Operasional",H840,IF(I840="Biaya Insentif Fasilitas",H840,"")))</f>
        <v/>
      </c>
      <c r="R840" t="str">
        <f>IF(I840="Dana Bantuan Pemerintah",G840,"")</f>
        <v/>
      </c>
      <c r="S840" t="str">
        <f>IF(I840="Dana Bahan Baku","Bahan Baku",IF(I840="Biaya Bahan Baku","Bahan Baku",IF(I840="Dana Operasional","Operasional",IF(I840="Biaya Operasional","Operasional",""))))</f>
        <v/>
      </c>
      <c r="T840" t="str">
        <f>IF(I840="Dana Insentif Fasilitas","Insentif Fasilitas",IF(I840="Biaya Insentif Fasilitas","Insentif Fasilitas",""))</f>
        <v/>
      </c>
      <c r="U840" t="str">
        <f>IF(S840="",T840,S840)</f>
        <v/>
      </c>
      <c r="V840" t="str">
        <f>IF(I840="Biaya Bahan Baku","Belanja",IF(I840="Biaya Operasional","Belanja",IF(I840="Biaya Insentif Fasilitas","Belanja","")))</f>
        <v/>
      </c>
      <c r="W840">
        <f>ROW()</f>
        <v>840</v>
      </c>
    </row>
    <row r="841">
      <c r="A841">
        <f>ROW()</f>
        <v>841</v>
      </c>
      <c r="K841">
        <f>IF(I841="",0,I841)</f>
        <v>0</v>
      </c>
      <c r="L841">
        <f>IF(H841=0,0,H841)</f>
        <v>0</v>
      </c>
      <c r="M841">
        <f>IF(G841=0,0,G841)</f>
        <v>0</v>
      </c>
      <c r="N841" t="str">
        <f>IF(J841="","",J841)</f>
        <v/>
      </c>
      <c r="O841">
        <f>IF(G841=0,0,G841)</f>
        <v>0</v>
      </c>
      <c r="P841">
        <f>IF(H841=0,0,H841)</f>
        <v>0</v>
      </c>
      <c r="Q841" t="str">
        <f>IF(I841="Biaya Bahan Baku",H841,IF(I841="Biaya Operasional",H841,IF(I841="Biaya Insentif Fasilitas",H841,"")))</f>
        <v/>
      </c>
      <c r="R841" t="str">
        <f>IF(I841="Dana Bantuan Pemerintah",G841,"")</f>
        <v/>
      </c>
      <c r="S841" t="str">
        <f>IF(I841="Dana Bahan Baku","Bahan Baku",IF(I841="Biaya Bahan Baku","Bahan Baku",IF(I841="Dana Operasional","Operasional",IF(I841="Biaya Operasional","Operasional",""))))</f>
        <v/>
      </c>
      <c r="T841" t="str">
        <f>IF(I841="Dana Insentif Fasilitas","Insentif Fasilitas",IF(I841="Biaya Insentif Fasilitas","Insentif Fasilitas",""))</f>
        <v/>
      </c>
      <c r="U841" t="str">
        <f>IF(S841="",T841,S841)</f>
        <v/>
      </c>
      <c r="V841" t="str">
        <f>IF(I841="Biaya Bahan Baku","Belanja",IF(I841="Biaya Operasional","Belanja",IF(I841="Biaya Insentif Fasilitas","Belanja","")))</f>
        <v/>
      </c>
      <c r="W841">
        <f>ROW()</f>
        <v>841</v>
      </c>
    </row>
    <row r="842">
      <c r="A842">
        <f>ROW()</f>
        <v>842</v>
      </c>
      <c r="K842">
        <f>IF(I842="",0,I842)</f>
        <v>0</v>
      </c>
      <c r="L842">
        <f>IF(H842=0,0,H842)</f>
        <v>0</v>
      </c>
      <c r="M842">
        <f>IF(G842=0,0,G842)</f>
        <v>0</v>
      </c>
      <c r="N842" t="str">
        <f>IF(J842="","",J842)</f>
        <v/>
      </c>
      <c r="O842">
        <f>IF(G842=0,0,G842)</f>
        <v>0</v>
      </c>
      <c r="P842">
        <f>IF(H842=0,0,H842)</f>
        <v>0</v>
      </c>
      <c r="Q842" t="str">
        <f>IF(I842="Biaya Bahan Baku",H842,IF(I842="Biaya Operasional",H842,IF(I842="Biaya Insentif Fasilitas",H842,"")))</f>
        <v/>
      </c>
      <c r="R842" t="str">
        <f>IF(I842="Dana Bantuan Pemerintah",G842,"")</f>
        <v/>
      </c>
      <c r="S842" t="str">
        <f>IF(I842="Dana Bahan Baku","Bahan Baku",IF(I842="Biaya Bahan Baku","Bahan Baku",IF(I842="Dana Operasional","Operasional",IF(I842="Biaya Operasional","Operasional",""))))</f>
        <v/>
      </c>
      <c r="T842" t="str">
        <f>IF(I842="Dana Insentif Fasilitas","Insentif Fasilitas",IF(I842="Biaya Insentif Fasilitas","Insentif Fasilitas",""))</f>
        <v/>
      </c>
      <c r="U842" t="str">
        <f>IF(S842="",T842,S842)</f>
        <v/>
      </c>
      <c r="V842" t="str">
        <f>IF(I842="Biaya Bahan Baku","Belanja",IF(I842="Biaya Operasional","Belanja",IF(I842="Biaya Insentif Fasilitas","Belanja","")))</f>
        <v/>
      </c>
      <c r="W842">
        <f>ROW()</f>
        <v>842</v>
      </c>
    </row>
    <row r="843">
      <c r="A843">
        <f>ROW()</f>
        <v>843</v>
      </c>
      <c r="K843">
        <f>IF(I843="",0,I843)</f>
        <v>0</v>
      </c>
      <c r="L843">
        <f>IF(H843=0,0,H843)</f>
        <v>0</v>
      </c>
      <c r="M843">
        <f>IF(G843=0,0,G843)</f>
        <v>0</v>
      </c>
      <c r="N843" t="str">
        <f>IF(J843="","",J843)</f>
        <v/>
      </c>
      <c r="O843">
        <f>IF(G843=0,0,G843)</f>
        <v>0</v>
      </c>
      <c r="P843">
        <f>IF(H843=0,0,H843)</f>
        <v>0</v>
      </c>
      <c r="Q843" t="str">
        <f>IF(I843="Biaya Bahan Baku",H843,IF(I843="Biaya Operasional",H843,IF(I843="Biaya Insentif Fasilitas",H843,"")))</f>
        <v/>
      </c>
      <c r="R843" t="str">
        <f>IF(I843="Dana Bantuan Pemerintah",G843,"")</f>
        <v/>
      </c>
      <c r="S843" t="str">
        <f>IF(I843="Dana Bahan Baku","Bahan Baku",IF(I843="Biaya Bahan Baku","Bahan Baku",IF(I843="Dana Operasional","Operasional",IF(I843="Biaya Operasional","Operasional",""))))</f>
        <v/>
      </c>
      <c r="T843" t="str">
        <f>IF(I843="Dana Insentif Fasilitas","Insentif Fasilitas",IF(I843="Biaya Insentif Fasilitas","Insentif Fasilitas",""))</f>
        <v/>
      </c>
      <c r="U843" t="str">
        <f>IF(S843="",T843,S843)</f>
        <v/>
      </c>
      <c r="V843" t="str">
        <f>IF(I843="Biaya Bahan Baku","Belanja",IF(I843="Biaya Operasional","Belanja",IF(I843="Biaya Insentif Fasilitas","Belanja","")))</f>
        <v/>
      </c>
      <c r="W843">
        <f>ROW()</f>
        <v>843</v>
      </c>
    </row>
    <row r="844">
      <c r="A844">
        <f>ROW()</f>
        <v>844</v>
      </c>
      <c r="K844">
        <f>IF(I844="",0,I844)</f>
        <v>0</v>
      </c>
      <c r="L844">
        <f>IF(H844=0,0,H844)</f>
        <v>0</v>
      </c>
      <c r="M844">
        <f>IF(G844=0,0,G844)</f>
        <v>0</v>
      </c>
      <c r="N844" t="str">
        <f>IF(J844="","",J844)</f>
        <v/>
      </c>
      <c r="O844">
        <f>IF(G844=0,0,G844)</f>
        <v>0</v>
      </c>
      <c r="P844">
        <f>IF(H844=0,0,H844)</f>
        <v>0</v>
      </c>
      <c r="Q844" t="str">
        <f>IF(I844="Biaya Bahan Baku",H844,IF(I844="Biaya Operasional",H844,IF(I844="Biaya Insentif Fasilitas",H844,"")))</f>
        <v/>
      </c>
      <c r="R844" t="str">
        <f>IF(I844="Dana Bantuan Pemerintah",G844,"")</f>
        <v/>
      </c>
      <c r="S844" t="str">
        <f>IF(I844="Dana Bahan Baku","Bahan Baku",IF(I844="Biaya Bahan Baku","Bahan Baku",IF(I844="Dana Operasional","Operasional",IF(I844="Biaya Operasional","Operasional",""))))</f>
        <v/>
      </c>
      <c r="T844" t="str">
        <f>IF(I844="Dana Insentif Fasilitas","Insentif Fasilitas",IF(I844="Biaya Insentif Fasilitas","Insentif Fasilitas",""))</f>
        <v/>
      </c>
      <c r="U844" t="str">
        <f>IF(S844="",T844,S844)</f>
        <v/>
      </c>
      <c r="V844" t="str">
        <f>IF(I844="Biaya Bahan Baku","Belanja",IF(I844="Biaya Operasional","Belanja",IF(I844="Biaya Insentif Fasilitas","Belanja","")))</f>
        <v/>
      </c>
      <c r="W844">
        <f>ROW()</f>
        <v>844</v>
      </c>
    </row>
    <row r="845">
      <c r="A845">
        <f>ROW()</f>
        <v>845</v>
      </c>
      <c r="K845">
        <f>IF(I845="",0,I845)</f>
        <v>0</v>
      </c>
      <c r="L845">
        <f>IF(H845=0,0,H845)</f>
        <v>0</v>
      </c>
      <c r="M845">
        <f>IF(G845=0,0,G845)</f>
        <v>0</v>
      </c>
      <c r="N845" t="str">
        <f>IF(J845="","",J845)</f>
        <v/>
      </c>
      <c r="O845">
        <f>IF(G845=0,0,G845)</f>
        <v>0</v>
      </c>
      <c r="P845">
        <f>IF(H845=0,0,H845)</f>
        <v>0</v>
      </c>
      <c r="Q845" t="str">
        <f>IF(I845="Biaya Bahan Baku",H845,IF(I845="Biaya Operasional",H845,IF(I845="Biaya Insentif Fasilitas",H845,"")))</f>
        <v/>
      </c>
      <c r="R845" t="str">
        <f>IF(I845="Dana Bantuan Pemerintah",G845,"")</f>
        <v/>
      </c>
      <c r="S845" t="str">
        <f>IF(I845="Dana Bahan Baku","Bahan Baku",IF(I845="Biaya Bahan Baku","Bahan Baku",IF(I845="Dana Operasional","Operasional",IF(I845="Biaya Operasional","Operasional",""))))</f>
        <v/>
      </c>
      <c r="T845" t="str">
        <f>IF(I845="Dana Insentif Fasilitas","Insentif Fasilitas",IF(I845="Biaya Insentif Fasilitas","Insentif Fasilitas",""))</f>
        <v/>
      </c>
      <c r="U845" t="str">
        <f>IF(S845="",T845,S845)</f>
        <v/>
      </c>
      <c r="V845" t="str">
        <f>IF(I845="Biaya Bahan Baku","Belanja",IF(I845="Biaya Operasional","Belanja",IF(I845="Biaya Insentif Fasilitas","Belanja","")))</f>
        <v/>
      </c>
      <c r="W845">
        <f>ROW()</f>
        <v>845</v>
      </c>
    </row>
    <row r="846">
      <c r="A846">
        <f>ROW()</f>
        <v>846</v>
      </c>
      <c r="K846">
        <f>IF(I846="",0,I846)</f>
        <v>0</v>
      </c>
      <c r="L846">
        <f>IF(H846=0,0,H846)</f>
        <v>0</v>
      </c>
      <c r="M846">
        <f>IF(G846=0,0,G846)</f>
        <v>0</v>
      </c>
      <c r="N846" t="str">
        <f>IF(J846="","",J846)</f>
        <v/>
      </c>
      <c r="O846">
        <f>IF(G846=0,0,G846)</f>
        <v>0</v>
      </c>
      <c r="P846">
        <f>IF(H846=0,0,H846)</f>
        <v>0</v>
      </c>
      <c r="Q846" t="str">
        <f>IF(I846="Biaya Bahan Baku",H846,IF(I846="Biaya Operasional",H846,IF(I846="Biaya Insentif Fasilitas",H846,"")))</f>
        <v/>
      </c>
      <c r="R846" t="str">
        <f>IF(I846="Dana Bantuan Pemerintah",G846,"")</f>
        <v/>
      </c>
      <c r="S846" t="str">
        <f>IF(I846="Dana Bahan Baku","Bahan Baku",IF(I846="Biaya Bahan Baku","Bahan Baku",IF(I846="Dana Operasional","Operasional",IF(I846="Biaya Operasional","Operasional",""))))</f>
        <v/>
      </c>
      <c r="T846" t="str">
        <f>IF(I846="Dana Insentif Fasilitas","Insentif Fasilitas",IF(I846="Biaya Insentif Fasilitas","Insentif Fasilitas",""))</f>
        <v/>
      </c>
      <c r="U846" t="str">
        <f>IF(S846="",T846,S846)</f>
        <v/>
      </c>
      <c r="V846" t="str">
        <f>IF(I846="Biaya Bahan Baku","Belanja",IF(I846="Biaya Operasional","Belanja",IF(I846="Biaya Insentif Fasilitas","Belanja","")))</f>
        <v/>
      </c>
      <c r="W846">
        <f>ROW()</f>
        <v>846</v>
      </c>
    </row>
    <row r="847">
      <c r="A847">
        <f>ROW()</f>
        <v>847</v>
      </c>
      <c r="K847">
        <f>IF(I847="",0,I847)</f>
        <v>0</v>
      </c>
      <c r="L847">
        <f>IF(H847=0,0,H847)</f>
        <v>0</v>
      </c>
      <c r="M847">
        <f>IF(G847=0,0,G847)</f>
        <v>0</v>
      </c>
      <c r="N847" t="str">
        <f>IF(J847="","",J847)</f>
        <v/>
      </c>
      <c r="O847">
        <f>IF(G847=0,0,G847)</f>
        <v>0</v>
      </c>
      <c r="P847">
        <f>IF(H847=0,0,H847)</f>
        <v>0</v>
      </c>
      <c r="Q847" t="str">
        <f>IF(I847="Biaya Bahan Baku",H847,IF(I847="Biaya Operasional",H847,IF(I847="Biaya Insentif Fasilitas",H847,"")))</f>
        <v/>
      </c>
      <c r="R847" t="str">
        <f>IF(I847="Dana Bantuan Pemerintah",G847,"")</f>
        <v/>
      </c>
      <c r="S847" t="str">
        <f>IF(I847="Dana Bahan Baku","Bahan Baku",IF(I847="Biaya Bahan Baku","Bahan Baku",IF(I847="Dana Operasional","Operasional",IF(I847="Biaya Operasional","Operasional",""))))</f>
        <v/>
      </c>
      <c r="T847" t="str">
        <f>IF(I847="Dana Insentif Fasilitas","Insentif Fasilitas",IF(I847="Biaya Insentif Fasilitas","Insentif Fasilitas",""))</f>
        <v/>
      </c>
      <c r="U847" t="str">
        <f>IF(S847="",T847,S847)</f>
        <v/>
      </c>
      <c r="V847" t="str">
        <f>IF(I847="Biaya Bahan Baku","Belanja",IF(I847="Biaya Operasional","Belanja",IF(I847="Biaya Insentif Fasilitas","Belanja","")))</f>
        <v/>
      </c>
      <c r="W847">
        <f>ROW()</f>
        <v>847</v>
      </c>
    </row>
    <row r="848">
      <c r="A848">
        <f>ROW()</f>
        <v>848</v>
      </c>
      <c r="K848">
        <f>IF(I848="",0,I848)</f>
        <v>0</v>
      </c>
      <c r="L848">
        <f>IF(H848=0,0,H848)</f>
        <v>0</v>
      </c>
      <c r="M848">
        <f>IF(G848=0,0,G848)</f>
        <v>0</v>
      </c>
      <c r="N848" t="str">
        <f>IF(J848="","",J848)</f>
        <v/>
      </c>
      <c r="O848">
        <f>IF(G848=0,0,G848)</f>
        <v>0</v>
      </c>
      <c r="P848">
        <f>IF(H848=0,0,H848)</f>
        <v>0</v>
      </c>
      <c r="Q848" t="str">
        <f>IF(I848="Biaya Bahan Baku",H848,IF(I848="Biaya Operasional",H848,IF(I848="Biaya Insentif Fasilitas",H848,"")))</f>
        <v/>
      </c>
      <c r="R848" t="str">
        <f>IF(I848="Dana Bantuan Pemerintah",G848,"")</f>
        <v/>
      </c>
      <c r="S848" t="str">
        <f>IF(I848="Dana Bahan Baku","Bahan Baku",IF(I848="Biaya Bahan Baku","Bahan Baku",IF(I848="Dana Operasional","Operasional",IF(I848="Biaya Operasional","Operasional",""))))</f>
        <v/>
      </c>
      <c r="T848" t="str">
        <f>IF(I848="Dana Insentif Fasilitas","Insentif Fasilitas",IF(I848="Biaya Insentif Fasilitas","Insentif Fasilitas",""))</f>
        <v/>
      </c>
      <c r="U848" t="str">
        <f>IF(S848="",T848,S848)</f>
        <v/>
      </c>
      <c r="V848" t="str">
        <f>IF(I848="Biaya Bahan Baku","Belanja",IF(I848="Biaya Operasional","Belanja",IF(I848="Biaya Insentif Fasilitas","Belanja","")))</f>
        <v/>
      </c>
      <c r="W848">
        <f>ROW()</f>
        <v>848</v>
      </c>
    </row>
    <row r="849">
      <c r="A849">
        <f>ROW()</f>
        <v>849</v>
      </c>
      <c r="K849">
        <f>IF(I849="",0,I849)</f>
        <v>0</v>
      </c>
      <c r="L849">
        <f>IF(H849=0,0,H849)</f>
        <v>0</v>
      </c>
      <c r="M849">
        <f>IF(G849=0,0,G849)</f>
        <v>0</v>
      </c>
      <c r="N849" t="str">
        <f>IF(J849="","",J849)</f>
        <v/>
      </c>
      <c r="O849">
        <f>IF(G849=0,0,G849)</f>
        <v>0</v>
      </c>
      <c r="P849">
        <f>IF(H849=0,0,H849)</f>
        <v>0</v>
      </c>
      <c r="Q849" t="str">
        <f>IF(I849="Biaya Bahan Baku",H849,IF(I849="Biaya Operasional",H849,IF(I849="Biaya Insentif Fasilitas",H849,"")))</f>
        <v/>
      </c>
      <c r="R849" t="str">
        <f>IF(I849="Dana Bantuan Pemerintah",G849,"")</f>
        <v/>
      </c>
      <c r="S849" t="str">
        <f>IF(I849="Dana Bahan Baku","Bahan Baku",IF(I849="Biaya Bahan Baku","Bahan Baku",IF(I849="Dana Operasional","Operasional",IF(I849="Biaya Operasional","Operasional",""))))</f>
        <v/>
      </c>
      <c r="T849" t="str">
        <f>IF(I849="Dana Insentif Fasilitas","Insentif Fasilitas",IF(I849="Biaya Insentif Fasilitas","Insentif Fasilitas",""))</f>
        <v/>
      </c>
      <c r="U849" t="str">
        <f>IF(S849="",T849,S849)</f>
        <v/>
      </c>
      <c r="V849" t="str">
        <f>IF(I849="Biaya Bahan Baku","Belanja",IF(I849="Biaya Operasional","Belanja",IF(I849="Biaya Insentif Fasilitas","Belanja","")))</f>
        <v/>
      </c>
      <c r="W849">
        <f>ROW()</f>
        <v>849</v>
      </c>
    </row>
    <row r="850">
      <c r="A850">
        <f>ROW()</f>
        <v>850</v>
      </c>
      <c r="K850">
        <f>IF(I850="",0,I850)</f>
        <v>0</v>
      </c>
      <c r="L850">
        <f>IF(H850=0,0,H850)</f>
        <v>0</v>
      </c>
      <c r="M850">
        <f>IF(G850=0,0,G850)</f>
        <v>0</v>
      </c>
      <c r="N850" t="str">
        <f>IF(J850="","",J850)</f>
        <v/>
      </c>
      <c r="O850">
        <f>IF(G850=0,0,G850)</f>
        <v>0</v>
      </c>
      <c r="P850">
        <f>IF(H850=0,0,H850)</f>
        <v>0</v>
      </c>
      <c r="Q850" t="str">
        <f>IF(I850="Biaya Bahan Baku",H850,IF(I850="Biaya Operasional",H850,IF(I850="Biaya Insentif Fasilitas",H850,"")))</f>
        <v/>
      </c>
      <c r="R850" t="str">
        <f>IF(I850="Dana Bantuan Pemerintah",G850,"")</f>
        <v/>
      </c>
      <c r="S850" t="str">
        <f>IF(I850="Dana Bahan Baku","Bahan Baku",IF(I850="Biaya Bahan Baku","Bahan Baku",IF(I850="Dana Operasional","Operasional",IF(I850="Biaya Operasional","Operasional",""))))</f>
        <v/>
      </c>
      <c r="T850" t="str">
        <f>IF(I850="Dana Insentif Fasilitas","Insentif Fasilitas",IF(I850="Biaya Insentif Fasilitas","Insentif Fasilitas",""))</f>
        <v/>
      </c>
      <c r="U850" t="str">
        <f>IF(S850="",T850,S850)</f>
        <v/>
      </c>
      <c r="V850" t="str">
        <f>IF(I850="Biaya Bahan Baku","Belanja",IF(I850="Biaya Operasional","Belanja",IF(I850="Biaya Insentif Fasilitas","Belanja","")))</f>
        <v/>
      </c>
      <c r="W850">
        <f>ROW()</f>
        <v>850</v>
      </c>
    </row>
    <row r="851">
      <c r="A851">
        <f>ROW()</f>
        <v>851</v>
      </c>
      <c r="K851">
        <f>IF(I851="",0,I851)</f>
        <v>0</v>
      </c>
      <c r="L851">
        <f>IF(H851=0,0,H851)</f>
        <v>0</v>
      </c>
      <c r="M851">
        <f>IF(G851=0,0,G851)</f>
        <v>0</v>
      </c>
      <c r="N851" t="str">
        <f>IF(J851="","",J851)</f>
        <v/>
      </c>
      <c r="O851">
        <f>IF(G851=0,0,G851)</f>
        <v>0</v>
      </c>
      <c r="P851">
        <f>IF(H851=0,0,H851)</f>
        <v>0</v>
      </c>
      <c r="Q851" t="str">
        <f>IF(I851="Biaya Bahan Baku",H851,IF(I851="Biaya Operasional",H851,IF(I851="Biaya Insentif Fasilitas",H851,"")))</f>
        <v/>
      </c>
      <c r="R851" t="str">
        <f>IF(I851="Dana Bantuan Pemerintah",G851,"")</f>
        <v/>
      </c>
      <c r="S851" t="str">
        <f>IF(I851="Dana Bahan Baku","Bahan Baku",IF(I851="Biaya Bahan Baku","Bahan Baku",IF(I851="Dana Operasional","Operasional",IF(I851="Biaya Operasional","Operasional",""))))</f>
        <v/>
      </c>
      <c r="T851" t="str">
        <f>IF(I851="Dana Insentif Fasilitas","Insentif Fasilitas",IF(I851="Biaya Insentif Fasilitas","Insentif Fasilitas",""))</f>
        <v/>
      </c>
      <c r="U851" t="str">
        <f>IF(S851="",T851,S851)</f>
        <v/>
      </c>
      <c r="V851" t="str">
        <f>IF(I851="Biaya Bahan Baku","Belanja",IF(I851="Biaya Operasional","Belanja",IF(I851="Biaya Insentif Fasilitas","Belanja","")))</f>
        <v/>
      </c>
      <c r="W851">
        <f>ROW()</f>
        <v>851</v>
      </c>
    </row>
    <row r="852">
      <c r="A852">
        <f>ROW()</f>
        <v>852</v>
      </c>
      <c r="K852">
        <f>IF(I852="",0,I852)</f>
        <v>0</v>
      </c>
      <c r="L852">
        <f>IF(H852=0,0,H852)</f>
        <v>0</v>
      </c>
      <c r="M852">
        <f>IF(G852=0,0,G852)</f>
        <v>0</v>
      </c>
      <c r="N852" t="str">
        <f>IF(J852="","",J852)</f>
        <v/>
      </c>
      <c r="O852">
        <f>IF(G852=0,0,G852)</f>
        <v>0</v>
      </c>
      <c r="P852">
        <f>IF(H852=0,0,H852)</f>
        <v>0</v>
      </c>
      <c r="Q852" t="str">
        <f>IF(I852="Biaya Bahan Baku",H852,IF(I852="Biaya Operasional",H852,IF(I852="Biaya Insentif Fasilitas",H852,"")))</f>
        <v/>
      </c>
      <c r="R852" t="str">
        <f>IF(I852="Dana Bantuan Pemerintah",G852,"")</f>
        <v/>
      </c>
      <c r="S852" t="str">
        <f>IF(I852="Dana Bahan Baku","Bahan Baku",IF(I852="Biaya Bahan Baku","Bahan Baku",IF(I852="Dana Operasional","Operasional",IF(I852="Biaya Operasional","Operasional",""))))</f>
        <v/>
      </c>
      <c r="T852" t="str">
        <f>IF(I852="Dana Insentif Fasilitas","Insentif Fasilitas",IF(I852="Biaya Insentif Fasilitas","Insentif Fasilitas",""))</f>
        <v/>
      </c>
      <c r="U852" t="str">
        <f>IF(S852="",T852,S852)</f>
        <v/>
      </c>
      <c r="V852" t="str">
        <f>IF(I852="Biaya Bahan Baku","Belanja",IF(I852="Biaya Operasional","Belanja",IF(I852="Biaya Insentif Fasilitas","Belanja","")))</f>
        <v/>
      </c>
      <c r="W852">
        <f>ROW()</f>
        <v>852</v>
      </c>
    </row>
    <row r="853">
      <c r="A853">
        <f>ROW()</f>
        <v>853</v>
      </c>
      <c r="K853">
        <f>IF(I853="",0,I853)</f>
        <v>0</v>
      </c>
      <c r="L853">
        <f>IF(H853=0,0,H853)</f>
        <v>0</v>
      </c>
      <c r="M853">
        <f>IF(G853=0,0,G853)</f>
        <v>0</v>
      </c>
      <c r="N853" t="str">
        <f>IF(J853="","",J853)</f>
        <v/>
      </c>
      <c r="O853">
        <f>IF(G853=0,0,G853)</f>
        <v>0</v>
      </c>
      <c r="P853">
        <f>IF(H853=0,0,H853)</f>
        <v>0</v>
      </c>
      <c r="Q853" t="str">
        <f>IF(I853="Biaya Bahan Baku",H853,IF(I853="Biaya Operasional",H853,IF(I853="Biaya Insentif Fasilitas",H853,"")))</f>
        <v/>
      </c>
      <c r="R853" t="str">
        <f>IF(I853="Dana Bantuan Pemerintah",G853,"")</f>
        <v/>
      </c>
      <c r="S853" t="str">
        <f>IF(I853="Dana Bahan Baku","Bahan Baku",IF(I853="Biaya Bahan Baku","Bahan Baku",IF(I853="Dana Operasional","Operasional",IF(I853="Biaya Operasional","Operasional",""))))</f>
        <v/>
      </c>
      <c r="T853" t="str">
        <f>IF(I853="Dana Insentif Fasilitas","Insentif Fasilitas",IF(I853="Biaya Insentif Fasilitas","Insentif Fasilitas",""))</f>
        <v/>
      </c>
      <c r="U853" t="str">
        <f>IF(S853="",T853,S853)</f>
        <v/>
      </c>
      <c r="V853" t="str">
        <f>IF(I853="Biaya Bahan Baku","Belanja",IF(I853="Biaya Operasional","Belanja",IF(I853="Biaya Insentif Fasilitas","Belanja","")))</f>
        <v/>
      </c>
      <c r="W853">
        <f>ROW()</f>
        <v>853</v>
      </c>
    </row>
    <row r="854">
      <c r="A854">
        <f>ROW()</f>
        <v>854</v>
      </c>
      <c r="K854">
        <f>IF(I854="",0,I854)</f>
        <v>0</v>
      </c>
      <c r="L854">
        <f>IF(H854=0,0,H854)</f>
        <v>0</v>
      </c>
      <c r="M854">
        <f>IF(G854=0,0,G854)</f>
        <v>0</v>
      </c>
      <c r="N854" t="str">
        <f>IF(J854="","",J854)</f>
        <v/>
      </c>
      <c r="O854">
        <f>IF(G854=0,0,G854)</f>
        <v>0</v>
      </c>
      <c r="P854">
        <f>IF(H854=0,0,H854)</f>
        <v>0</v>
      </c>
      <c r="Q854" t="str">
        <f>IF(I854="Biaya Bahan Baku",H854,IF(I854="Biaya Operasional",H854,IF(I854="Biaya Insentif Fasilitas",H854,"")))</f>
        <v/>
      </c>
      <c r="R854" t="str">
        <f>IF(I854="Dana Bantuan Pemerintah",G854,"")</f>
        <v/>
      </c>
      <c r="S854" t="str">
        <f>IF(I854="Dana Bahan Baku","Bahan Baku",IF(I854="Biaya Bahan Baku","Bahan Baku",IF(I854="Dana Operasional","Operasional",IF(I854="Biaya Operasional","Operasional",""))))</f>
        <v/>
      </c>
      <c r="T854" t="str">
        <f>IF(I854="Dana Insentif Fasilitas","Insentif Fasilitas",IF(I854="Biaya Insentif Fasilitas","Insentif Fasilitas",""))</f>
        <v/>
      </c>
      <c r="U854" t="str">
        <f>IF(S854="",T854,S854)</f>
        <v/>
      </c>
      <c r="V854" t="str">
        <f>IF(I854="Biaya Bahan Baku","Belanja",IF(I854="Biaya Operasional","Belanja",IF(I854="Biaya Insentif Fasilitas","Belanja","")))</f>
        <v/>
      </c>
      <c r="W854">
        <f>ROW()</f>
        <v>854</v>
      </c>
    </row>
    <row r="855">
      <c r="A855">
        <f>ROW()</f>
        <v>855</v>
      </c>
      <c r="K855">
        <f>IF(I855="",0,I855)</f>
        <v>0</v>
      </c>
      <c r="L855">
        <f>IF(H855=0,0,H855)</f>
        <v>0</v>
      </c>
      <c r="M855">
        <f>IF(G855=0,0,G855)</f>
        <v>0</v>
      </c>
      <c r="N855" t="str">
        <f>IF(J855="","",J855)</f>
        <v/>
      </c>
      <c r="O855">
        <f>IF(G855=0,0,G855)</f>
        <v>0</v>
      </c>
      <c r="P855">
        <f>IF(H855=0,0,H855)</f>
        <v>0</v>
      </c>
      <c r="Q855" t="str">
        <f>IF(I855="Biaya Bahan Baku",H855,IF(I855="Biaya Operasional",H855,IF(I855="Biaya Insentif Fasilitas",H855,"")))</f>
        <v/>
      </c>
      <c r="R855" t="str">
        <f>IF(I855="Dana Bantuan Pemerintah",G855,"")</f>
        <v/>
      </c>
      <c r="S855" t="str">
        <f>IF(I855="Dana Bahan Baku","Bahan Baku",IF(I855="Biaya Bahan Baku","Bahan Baku",IF(I855="Dana Operasional","Operasional",IF(I855="Biaya Operasional","Operasional",""))))</f>
        <v/>
      </c>
      <c r="T855" t="str">
        <f>IF(I855="Dana Insentif Fasilitas","Insentif Fasilitas",IF(I855="Biaya Insentif Fasilitas","Insentif Fasilitas",""))</f>
        <v/>
      </c>
      <c r="U855" t="str">
        <f>IF(S855="",T855,S855)</f>
        <v/>
      </c>
      <c r="V855" t="str">
        <f>IF(I855="Biaya Bahan Baku","Belanja",IF(I855="Biaya Operasional","Belanja",IF(I855="Biaya Insentif Fasilitas","Belanja","")))</f>
        <v/>
      </c>
      <c r="W855">
        <f>ROW()</f>
        <v>855</v>
      </c>
    </row>
    <row r="856">
      <c r="A856">
        <f>ROW()</f>
        <v>856</v>
      </c>
      <c r="K856">
        <f>IF(I856="",0,I856)</f>
        <v>0</v>
      </c>
      <c r="L856">
        <f>IF(H856=0,0,H856)</f>
        <v>0</v>
      </c>
      <c r="M856">
        <f>IF(G856=0,0,G856)</f>
        <v>0</v>
      </c>
      <c r="N856" t="str">
        <f>IF(J856="","",J856)</f>
        <v/>
      </c>
      <c r="O856">
        <f>IF(G856=0,0,G856)</f>
        <v>0</v>
      </c>
      <c r="P856">
        <f>IF(H856=0,0,H856)</f>
        <v>0</v>
      </c>
      <c r="Q856" t="str">
        <f>IF(I856="Biaya Bahan Baku",H856,IF(I856="Biaya Operasional",H856,IF(I856="Biaya Insentif Fasilitas",H856,"")))</f>
        <v/>
      </c>
      <c r="R856" t="str">
        <f>IF(I856="Dana Bantuan Pemerintah",G856,"")</f>
        <v/>
      </c>
      <c r="S856" t="str">
        <f>IF(I856="Dana Bahan Baku","Bahan Baku",IF(I856="Biaya Bahan Baku","Bahan Baku",IF(I856="Dana Operasional","Operasional",IF(I856="Biaya Operasional","Operasional",""))))</f>
        <v/>
      </c>
      <c r="T856" t="str">
        <f>IF(I856="Dana Insentif Fasilitas","Insentif Fasilitas",IF(I856="Biaya Insentif Fasilitas","Insentif Fasilitas",""))</f>
        <v/>
      </c>
      <c r="U856" t="str">
        <f>IF(S856="",T856,S856)</f>
        <v/>
      </c>
      <c r="V856" t="str">
        <f>IF(I856="Biaya Bahan Baku","Belanja",IF(I856="Biaya Operasional","Belanja",IF(I856="Biaya Insentif Fasilitas","Belanja","")))</f>
        <v/>
      </c>
      <c r="W856">
        <f>ROW()</f>
        <v>856</v>
      </c>
    </row>
    <row r="857">
      <c r="A857">
        <f>ROW()</f>
        <v>857</v>
      </c>
      <c r="K857">
        <f>IF(I857="",0,I857)</f>
        <v>0</v>
      </c>
      <c r="L857">
        <f>IF(H857=0,0,H857)</f>
        <v>0</v>
      </c>
      <c r="M857">
        <f>IF(G857=0,0,G857)</f>
        <v>0</v>
      </c>
      <c r="N857" t="str">
        <f>IF(J857="","",J857)</f>
        <v/>
      </c>
      <c r="O857">
        <f>IF(G857=0,0,G857)</f>
        <v>0</v>
      </c>
      <c r="P857">
        <f>IF(H857=0,0,H857)</f>
        <v>0</v>
      </c>
      <c r="Q857" t="str">
        <f>IF(I857="Biaya Bahan Baku",H857,IF(I857="Biaya Operasional",H857,IF(I857="Biaya Insentif Fasilitas",H857,"")))</f>
        <v/>
      </c>
      <c r="R857" t="str">
        <f>IF(I857="Dana Bantuan Pemerintah",G857,"")</f>
        <v/>
      </c>
      <c r="S857" t="str">
        <f>IF(I857="Dana Bahan Baku","Bahan Baku",IF(I857="Biaya Bahan Baku","Bahan Baku",IF(I857="Dana Operasional","Operasional",IF(I857="Biaya Operasional","Operasional",""))))</f>
        <v/>
      </c>
      <c r="T857" t="str">
        <f>IF(I857="Dana Insentif Fasilitas","Insentif Fasilitas",IF(I857="Biaya Insentif Fasilitas","Insentif Fasilitas",""))</f>
        <v/>
      </c>
      <c r="U857" t="str">
        <f>IF(S857="",T857,S857)</f>
        <v/>
      </c>
      <c r="V857" t="str">
        <f>IF(I857="Biaya Bahan Baku","Belanja",IF(I857="Biaya Operasional","Belanja",IF(I857="Biaya Insentif Fasilitas","Belanja","")))</f>
        <v/>
      </c>
      <c r="W857">
        <f>ROW()</f>
        <v>857</v>
      </c>
    </row>
    <row r="858">
      <c r="A858">
        <f>ROW()</f>
        <v>858</v>
      </c>
      <c r="K858">
        <f>IF(I858="",0,I858)</f>
        <v>0</v>
      </c>
      <c r="L858">
        <f>IF(H858=0,0,H858)</f>
        <v>0</v>
      </c>
      <c r="M858">
        <f>IF(G858=0,0,G858)</f>
        <v>0</v>
      </c>
      <c r="N858" t="str">
        <f>IF(J858="","",J858)</f>
        <v/>
      </c>
      <c r="O858">
        <f>IF(G858=0,0,G858)</f>
        <v>0</v>
      </c>
      <c r="P858">
        <f>IF(H858=0,0,H858)</f>
        <v>0</v>
      </c>
      <c r="Q858" t="str">
        <f>IF(I858="Biaya Bahan Baku",H858,IF(I858="Biaya Operasional",H858,IF(I858="Biaya Insentif Fasilitas",H858,"")))</f>
        <v/>
      </c>
      <c r="R858" t="str">
        <f>IF(I858="Dana Bantuan Pemerintah",G858,"")</f>
        <v/>
      </c>
      <c r="S858" t="str">
        <f>IF(I858="Dana Bahan Baku","Bahan Baku",IF(I858="Biaya Bahan Baku","Bahan Baku",IF(I858="Dana Operasional","Operasional",IF(I858="Biaya Operasional","Operasional",""))))</f>
        <v/>
      </c>
      <c r="T858" t="str">
        <f>IF(I858="Dana Insentif Fasilitas","Insentif Fasilitas",IF(I858="Biaya Insentif Fasilitas","Insentif Fasilitas",""))</f>
        <v/>
      </c>
      <c r="U858" t="str">
        <f>IF(S858="",T858,S858)</f>
        <v/>
      </c>
      <c r="V858" t="str">
        <f>IF(I858="Biaya Bahan Baku","Belanja",IF(I858="Biaya Operasional","Belanja",IF(I858="Biaya Insentif Fasilitas","Belanja","")))</f>
        <v/>
      </c>
      <c r="W858">
        <f>ROW()</f>
        <v>858</v>
      </c>
    </row>
    <row r="859">
      <c r="A859">
        <f>ROW()</f>
        <v>859</v>
      </c>
      <c r="K859">
        <f>IF(I859="",0,I859)</f>
        <v>0</v>
      </c>
      <c r="L859">
        <f>IF(H859=0,0,H859)</f>
        <v>0</v>
      </c>
      <c r="M859">
        <f>IF(G859=0,0,G859)</f>
        <v>0</v>
      </c>
      <c r="N859" t="str">
        <f>IF(J859="","",J859)</f>
        <v/>
      </c>
      <c r="O859">
        <f>IF(G859=0,0,G859)</f>
        <v>0</v>
      </c>
      <c r="P859">
        <f>IF(H859=0,0,H859)</f>
        <v>0</v>
      </c>
      <c r="Q859" t="str">
        <f>IF(I859="Biaya Bahan Baku",H859,IF(I859="Biaya Operasional",H859,IF(I859="Biaya Insentif Fasilitas",H859,"")))</f>
        <v/>
      </c>
      <c r="R859" t="str">
        <f>IF(I859="Dana Bantuan Pemerintah",G859,"")</f>
        <v/>
      </c>
      <c r="S859" t="str">
        <f>IF(I859="Dana Bahan Baku","Bahan Baku",IF(I859="Biaya Bahan Baku","Bahan Baku",IF(I859="Dana Operasional","Operasional",IF(I859="Biaya Operasional","Operasional",""))))</f>
        <v/>
      </c>
      <c r="T859" t="str">
        <f>IF(I859="Dana Insentif Fasilitas","Insentif Fasilitas",IF(I859="Biaya Insentif Fasilitas","Insentif Fasilitas",""))</f>
        <v/>
      </c>
      <c r="U859" t="str">
        <f>IF(S859="",T859,S859)</f>
        <v/>
      </c>
      <c r="V859" t="str">
        <f>IF(I859="Biaya Bahan Baku","Belanja",IF(I859="Biaya Operasional","Belanja",IF(I859="Biaya Insentif Fasilitas","Belanja","")))</f>
        <v/>
      </c>
      <c r="W859">
        <f>ROW()</f>
        <v>859</v>
      </c>
    </row>
    <row r="860">
      <c r="A860">
        <f>ROW()</f>
        <v>860</v>
      </c>
      <c r="K860">
        <f>IF(I860="",0,I860)</f>
        <v>0</v>
      </c>
      <c r="L860">
        <f>IF(H860=0,0,H860)</f>
        <v>0</v>
      </c>
      <c r="M860">
        <f>IF(G860=0,0,G860)</f>
        <v>0</v>
      </c>
      <c r="N860" t="str">
        <f>IF(J860="","",J860)</f>
        <v/>
      </c>
      <c r="O860">
        <f>IF(G860=0,0,G860)</f>
        <v>0</v>
      </c>
      <c r="P860">
        <f>IF(H860=0,0,H860)</f>
        <v>0</v>
      </c>
      <c r="Q860" t="str">
        <f>IF(I860="Biaya Bahan Baku",H860,IF(I860="Biaya Operasional",H860,IF(I860="Biaya Insentif Fasilitas",H860,"")))</f>
        <v/>
      </c>
      <c r="R860" t="str">
        <f>IF(I860="Dana Bantuan Pemerintah",G860,"")</f>
        <v/>
      </c>
      <c r="S860" t="str">
        <f>IF(I860="Dana Bahan Baku","Bahan Baku",IF(I860="Biaya Bahan Baku","Bahan Baku",IF(I860="Dana Operasional","Operasional",IF(I860="Biaya Operasional","Operasional",""))))</f>
        <v/>
      </c>
      <c r="T860" t="str">
        <f>IF(I860="Dana Insentif Fasilitas","Insentif Fasilitas",IF(I860="Biaya Insentif Fasilitas","Insentif Fasilitas",""))</f>
        <v/>
      </c>
      <c r="U860" t="str">
        <f>IF(S860="",T860,S860)</f>
        <v/>
      </c>
      <c r="V860" t="str">
        <f>IF(I860="Biaya Bahan Baku","Belanja",IF(I860="Biaya Operasional","Belanja",IF(I860="Biaya Insentif Fasilitas","Belanja","")))</f>
        <v/>
      </c>
      <c r="W860">
        <f>ROW()</f>
        <v>860</v>
      </c>
    </row>
    <row r="861">
      <c r="A861">
        <f>ROW()</f>
        <v>861</v>
      </c>
      <c r="K861">
        <f>IF(I861="",0,I861)</f>
        <v>0</v>
      </c>
      <c r="L861">
        <f>IF(H861=0,0,H861)</f>
        <v>0</v>
      </c>
      <c r="M861">
        <f>IF(G861=0,0,G861)</f>
        <v>0</v>
      </c>
      <c r="N861" t="str">
        <f>IF(J861="","",J861)</f>
        <v/>
      </c>
      <c r="O861">
        <f>IF(G861=0,0,G861)</f>
        <v>0</v>
      </c>
      <c r="P861">
        <f>IF(H861=0,0,H861)</f>
        <v>0</v>
      </c>
      <c r="Q861" t="str">
        <f>IF(I861="Biaya Bahan Baku",H861,IF(I861="Biaya Operasional",H861,IF(I861="Biaya Insentif Fasilitas",H861,"")))</f>
        <v/>
      </c>
      <c r="R861" t="str">
        <f>IF(I861="Dana Bantuan Pemerintah",G861,"")</f>
        <v/>
      </c>
      <c r="S861" t="str">
        <f>IF(I861="Dana Bahan Baku","Bahan Baku",IF(I861="Biaya Bahan Baku","Bahan Baku",IF(I861="Dana Operasional","Operasional",IF(I861="Biaya Operasional","Operasional",""))))</f>
        <v/>
      </c>
      <c r="T861" t="str">
        <f>IF(I861="Dana Insentif Fasilitas","Insentif Fasilitas",IF(I861="Biaya Insentif Fasilitas","Insentif Fasilitas",""))</f>
        <v/>
      </c>
      <c r="U861" t="str">
        <f>IF(S861="",T861,S861)</f>
        <v/>
      </c>
      <c r="V861" t="str">
        <f>IF(I861="Biaya Bahan Baku","Belanja",IF(I861="Biaya Operasional","Belanja",IF(I861="Biaya Insentif Fasilitas","Belanja","")))</f>
        <v/>
      </c>
      <c r="W861">
        <f>ROW()</f>
        <v>861</v>
      </c>
    </row>
    <row r="862">
      <c r="A862">
        <f>ROW()</f>
        <v>862</v>
      </c>
      <c r="K862">
        <f>IF(I862="",0,I862)</f>
        <v>0</v>
      </c>
      <c r="L862">
        <f>IF(H862=0,0,H862)</f>
        <v>0</v>
      </c>
      <c r="M862">
        <f>IF(G862=0,0,G862)</f>
        <v>0</v>
      </c>
      <c r="N862" t="str">
        <f>IF(J862="","",J862)</f>
        <v/>
      </c>
      <c r="O862">
        <f>IF(G862=0,0,G862)</f>
        <v>0</v>
      </c>
      <c r="P862">
        <f>IF(H862=0,0,H862)</f>
        <v>0</v>
      </c>
      <c r="Q862" t="str">
        <f>IF(I862="Biaya Bahan Baku",H862,IF(I862="Biaya Operasional",H862,IF(I862="Biaya Insentif Fasilitas",H862,"")))</f>
        <v/>
      </c>
      <c r="R862" t="str">
        <f>IF(I862="Dana Bantuan Pemerintah",G862,"")</f>
        <v/>
      </c>
      <c r="S862" t="str">
        <f>IF(I862="Dana Bahan Baku","Bahan Baku",IF(I862="Biaya Bahan Baku","Bahan Baku",IF(I862="Dana Operasional","Operasional",IF(I862="Biaya Operasional","Operasional",""))))</f>
        <v/>
      </c>
      <c r="T862" t="str">
        <f>IF(I862="Dana Insentif Fasilitas","Insentif Fasilitas",IF(I862="Biaya Insentif Fasilitas","Insentif Fasilitas",""))</f>
        <v/>
      </c>
      <c r="U862" t="str">
        <f>IF(S862="",T862,S862)</f>
        <v/>
      </c>
      <c r="V862" t="str">
        <f>IF(I862="Biaya Bahan Baku","Belanja",IF(I862="Biaya Operasional","Belanja",IF(I862="Biaya Insentif Fasilitas","Belanja","")))</f>
        <v/>
      </c>
      <c r="W862">
        <f>ROW()</f>
        <v>862</v>
      </c>
    </row>
    <row r="863">
      <c r="A863">
        <f>ROW()</f>
        <v>863</v>
      </c>
      <c r="K863">
        <f>IF(I863="",0,I863)</f>
        <v>0</v>
      </c>
      <c r="L863">
        <f>IF(H863=0,0,H863)</f>
        <v>0</v>
      </c>
      <c r="M863">
        <f>IF(G863=0,0,G863)</f>
        <v>0</v>
      </c>
      <c r="N863" t="str">
        <f>IF(J863="","",J863)</f>
        <v/>
      </c>
      <c r="O863">
        <f>IF(G863=0,0,G863)</f>
        <v>0</v>
      </c>
      <c r="P863">
        <f>IF(H863=0,0,H863)</f>
        <v>0</v>
      </c>
      <c r="Q863" t="str">
        <f>IF(I863="Biaya Bahan Baku",H863,IF(I863="Biaya Operasional",H863,IF(I863="Biaya Insentif Fasilitas",H863,"")))</f>
        <v/>
      </c>
      <c r="R863" t="str">
        <f>IF(I863="Dana Bantuan Pemerintah",G863,"")</f>
        <v/>
      </c>
      <c r="S863" t="str">
        <f>IF(I863="Dana Bahan Baku","Bahan Baku",IF(I863="Biaya Bahan Baku","Bahan Baku",IF(I863="Dana Operasional","Operasional",IF(I863="Biaya Operasional","Operasional",""))))</f>
        <v/>
      </c>
      <c r="T863" t="str">
        <f>IF(I863="Dana Insentif Fasilitas","Insentif Fasilitas",IF(I863="Biaya Insentif Fasilitas","Insentif Fasilitas",""))</f>
        <v/>
      </c>
      <c r="U863" t="str">
        <f>IF(S863="",T863,S863)</f>
        <v/>
      </c>
      <c r="V863" t="str">
        <f>IF(I863="Biaya Bahan Baku","Belanja",IF(I863="Biaya Operasional","Belanja",IF(I863="Biaya Insentif Fasilitas","Belanja","")))</f>
        <v/>
      </c>
      <c r="W863">
        <f>ROW()</f>
        <v>863</v>
      </c>
    </row>
    <row r="864">
      <c r="A864">
        <f>ROW()</f>
        <v>864</v>
      </c>
      <c r="K864">
        <f>IF(I864="",0,I864)</f>
        <v>0</v>
      </c>
      <c r="L864">
        <f>IF(H864=0,0,H864)</f>
        <v>0</v>
      </c>
      <c r="M864">
        <f>IF(G864=0,0,G864)</f>
        <v>0</v>
      </c>
      <c r="N864" t="str">
        <f>IF(J864="","",J864)</f>
        <v/>
      </c>
      <c r="O864">
        <f>IF(G864=0,0,G864)</f>
        <v>0</v>
      </c>
      <c r="P864">
        <f>IF(H864=0,0,H864)</f>
        <v>0</v>
      </c>
      <c r="Q864" t="str">
        <f>IF(I864="Biaya Bahan Baku",H864,IF(I864="Biaya Operasional",H864,IF(I864="Biaya Insentif Fasilitas",H864,"")))</f>
        <v/>
      </c>
      <c r="R864" t="str">
        <f>IF(I864="Dana Bantuan Pemerintah",G864,"")</f>
        <v/>
      </c>
      <c r="S864" t="str">
        <f>IF(I864="Dana Bahan Baku","Bahan Baku",IF(I864="Biaya Bahan Baku","Bahan Baku",IF(I864="Dana Operasional","Operasional",IF(I864="Biaya Operasional","Operasional",""))))</f>
        <v/>
      </c>
      <c r="T864" t="str">
        <f>IF(I864="Dana Insentif Fasilitas","Insentif Fasilitas",IF(I864="Biaya Insentif Fasilitas","Insentif Fasilitas",""))</f>
        <v/>
      </c>
      <c r="U864" t="str">
        <f>IF(S864="",T864,S864)</f>
        <v/>
      </c>
      <c r="V864" t="str">
        <f>IF(I864="Biaya Bahan Baku","Belanja",IF(I864="Biaya Operasional","Belanja",IF(I864="Biaya Insentif Fasilitas","Belanja","")))</f>
        <v/>
      </c>
      <c r="W864">
        <f>ROW()</f>
        <v>864</v>
      </c>
    </row>
    <row r="865">
      <c r="A865">
        <f>ROW()</f>
        <v>865</v>
      </c>
      <c r="K865">
        <f>IF(I865="",0,I865)</f>
        <v>0</v>
      </c>
      <c r="L865">
        <f>IF(H865=0,0,H865)</f>
        <v>0</v>
      </c>
      <c r="M865">
        <f>IF(G865=0,0,G865)</f>
        <v>0</v>
      </c>
      <c r="N865" t="str">
        <f>IF(J865="","",J865)</f>
        <v/>
      </c>
      <c r="O865">
        <f>IF(G865=0,0,G865)</f>
        <v>0</v>
      </c>
      <c r="P865">
        <f>IF(H865=0,0,H865)</f>
        <v>0</v>
      </c>
      <c r="Q865" t="str">
        <f>IF(I865="Biaya Bahan Baku",H865,IF(I865="Biaya Operasional",H865,IF(I865="Biaya Insentif Fasilitas",H865,"")))</f>
        <v/>
      </c>
      <c r="R865" t="str">
        <f>IF(I865="Dana Bantuan Pemerintah",G865,"")</f>
        <v/>
      </c>
      <c r="S865" t="str">
        <f>IF(I865="Dana Bahan Baku","Bahan Baku",IF(I865="Biaya Bahan Baku","Bahan Baku",IF(I865="Dana Operasional","Operasional",IF(I865="Biaya Operasional","Operasional",""))))</f>
        <v/>
      </c>
      <c r="T865" t="str">
        <f>IF(I865="Dana Insentif Fasilitas","Insentif Fasilitas",IF(I865="Biaya Insentif Fasilitas","Insentif Fasilitas",""))</f>
        <v/>
      </c>
      <c r="U865" t="str">
        <f>IF(S865="",T865,S865)</f>
        <v/>
      </c>
      <c r="V865" t="str">
        <f>IF(I865="Biaya Bahan Baku","Belanja",IF(I865="Biaya Operasional","Belanja",IF(I865="Biaya Insentif Fasilitas","Belanja","")))</f>
        <v/>
      </c>
      <c r="W865">
        <f>ROW()</f>
        <v>865</v>
      </c>
    </row>
    <row r="866">
      <c r="A866">
        <f>ROW()</f>
        <v>866</v>
      </c>
      <c r="K866">
        <f>IF(I866="",0,I866)</f>
        <v>0</v>
      </c>
      <c r="L866">
        <f>IF(H866=0,0,H866)</f>
        <v>0</v>
      </c>
      <c r="M866">
        <f>IF(G866=0,0,G866)</f>
        <v>0</v>
      </c>
      <c r="N866" t="str">
        <f>IF(J866="","",J866)</f>
        <v/>
      </c>
      <c r="O866">
        <f>IF(G866=0,0,G866)</f>
        <v>0</v>
      </c>
      <c r="P866">
        <f>IF(H866=0,0,H866)</f>
        <v>0</v>
      </c>
      <c r="Q866" t="str">
        <f>IF(I866="Biaya Bahan Baku",H866,IF(I866="Biaya Operasional",H866,IF(I866="Biaya Insentif Fasilitas",H866,"")))</f>
        <v/>
      </c>
      <c r="R866" t="str">
        <f>IF(I866="Dana Bantuan Pemerintah",G866,"")</f>
        <v/>
      </c>
      <c r="S866" t="str">
        <f>IF(I866="Dana Bahan Baku","Bahan Baku",IF(I866="Biaya Bahan Baku","Bahan Baku",IF(I866="Dana Operasional","Operasional",IF(I866="Biaya Operasional","Operasional",""))))</f>
        <v/>
      </c>
      <c r="T866" t="str">
        <f>IF(I866="Dana Insentif Fasilitas","Insentif Fasilitas",IF(I866="Biaya Insentif Fasilitas","Insentif Fasilitas",""))</f>
        <v/>
      </c>
      <c r="U866" t="str">
        <f>IF(S866="",T866,S866)</f>
        <v/>
      </c>
      <c r="V866" t="str">
        <f>IF(I866="Biaya Bahan Baku","Belanja",IF(I866="Biaya Operasional","Belanja",IF(I866="Biaya Insentif Fasilitas","Belanja","")))</f>
        <v/>
      </c>
      <c r="W866">
        <f>ROW()</f>
        <v>866</v>
      </c>
    </row>
    <row r="867">
      <c r="A867">
        <f>ROW()</f>
        <v>867</v>
      </c>
      <c r="K867">
        <f>IF(I867="",0,I867)</f>
        <v>0</v>
      </c>
      <c r="L867">
        <f>IF(H867=0,0,H867)</f>
        <v>0</v>
      </c>
      <c r="M867">
        <f>IF(G867=0,0,G867)</f>
        <v>0</v>
      </c>
      <c r="N867" t="str">
        <f>IF(J867="","",J867)</f>
        <v/>
      </c>
      <c r="O867">
        <f>IF(G867=0,0,G867)</f>
        <v>0</v>
      </c>
      <c r="P867">
        <f>IF(H867=0,0,H867)</f>
        <v>0</v>
      </c>
      <c r="Q867" t="str">
        <f>IF(I867="Biaya Bahan Baku",H867,IF(I867="Biaya Operasional",H867,IF(I867="Biaya Insentif Fasilitas",H867,"")))</f>
        <v/>
      </c>
      <c r="R867" t="str">
        <f>IF(I867="Dana Bantuan Pemerintah",G867,"")</f>
        <v/>
      </c>
      <c r="S867" t="str">
        <f>IF(I867="Dana Bahan Baku","Bahan Baku",IF(I867="Biaya Bahan Baku","Bahan Baku",IF(I867="Dana Operasional","Operasional",IF(I867="Biaya Operasional","Operasional",""))))</f>
        <v/>
      </c>
      <c r="T867" t="str">
        <f>IF(I867="Dana Insentif Fasilitas","Insentif Fasilitas",IF(I867="Biaya Insentif Fasilitas","Insentif Fasilitas",""))</f>
        <v/>
      </c>
      <c r="U867" t="str">
        <f>IF(S867="",T867,S867)</f>
        <v/>
      </c>
      <c r="V867" t="str">
        <f>IF(I867="Biaya Bahan Baku","Belanja",IF(I867="Biaya Operasional","Belanja",IF(I867="Biaya Insentif Fasilitas","Belanja","")))</f>
        <v/>
      </c>
      <c r="W867">
        <f>ROW()</f>
        <v>867</v>
      </c>
    </row>
    <row r="868">
      <c r="A868">
        <f>ROW()</f>
        <v>868</v>
      </c>
      <c r="K868">
        <f>IF(I868="",0,I868)</f>
        <v>0</v>
      </c>
      <c r="L868">
        <f>IF(H868=0,0,H868)</f>
        <v>0</v>
      </c>
      <c r="M868">
        <f>IF(G868=0,0,G868)</f>
        <v>0</v>
      </c>
      <c r="N868" t="str">
        <f>IF(J868="","",J868)</f>
        <v/>
      </c>
      <c r="O868">
        <f>IF(G868=0,0,G868)</f>
        <v>0</v>
      </c>
      <c r="P868">
        <f>IF(H868=0,0,H868)</f>
        <v>0</v>
      </c>
      <c r="Q868" t="str">
        <f>IF(I868="Biaya Bahan Baku",H868,IF(I868="Biaya Operasional",H868,IF(I868="Biaya Insentif Fasilitas",H868,"")))</f>
        <v/>
      </c>
      <c r="R868" t="str">
        <f>IF(I868="Dana Bantuan Pemerintah",G868,"")</f>
        <v/>
      </c>
      <c r="S868" t="str">
        <f>IF(I868="Dana Bahan Baku","Bahan Baku",IF(I868="Biaya Bahan Baku","Bahan Baku",IF(I868="Dana Operasional","Operasional",IF(I868="Biaya Operasional","Operasional",""))))</f>
        <v/>
      </c>
      <c r="T868" t="str">
        <f>IF(I868="Dana Insentif Fasilitas","Insentif Fasilitas",IF(I868="Biaya Insentif Fasilitas","Insentif Fasilitas",""))</f>
        <v/>
      </c>
      <c r="U868" t="str">
        <f>IF(S868="",T868,S868)</f>
        <v/>
      </c>
      <c r="V868" t="str">
        <f>IF(I868="Biaya Bahan Baku","Belanja",IF(I868="Biaya Operasional","Belanja",IF(I868="Biaya Insentif Fasilitas","Belanja","")))</f>
        <v/>
      </c>
      <c r="W868">
        <f>ROW()</f>
        <v>868</v>
      </c>
    </row>
    <row r="869">
      <c r="A869">
        <f>ROW()</f>
        <v>869</v>
      </c>
      <c r="K869">
        <f>IF(I869="",0,I869)</f>
        <v>0</v>
      </c>
      <c r="L869">
        <f>IF(H869=0,0,H869)</f>
        <v>0</v>
      </c>
      <c r="M869">
        <f>IF(G869=0,0,G869)</f>
        <v>0</v>
      </c>
      <c r="N869" t="str">
        <f>IF(J869="","",J869)</f>
        <v/>
      </c>
      <c r="O869">
        <f>IF(G869=0,0,G869)</f>
        <v>0</v>
      </c>
      <c r="P869">
        <f>IF(H869=0,0,H869)</f>
        <v>0</v>
      </c>
      <c r="Q869" t="str">
        <f>IF(I869="Biaya Bahan Baku",H869,IF(I869="Biaya Operasional",H869,IF(I869="Biaya Insentif Fasilitas",H869,"")))</f>
        <v/>
      </c>
      <c r="R869" t="str">
        <f>IF(I869="Dana Bantuan Pemerintah",G869,"")</f>
        <v/>
      </c>
      <c r="S869" t="str">
        <f>IF(I869="Dana Bahan Baku","Bahan Baku",IF(I869="Biaya Bahan Baku","Bahan Baku",IF(I869="Dana Operasional","Operasional",IF(I869="Biaya Operasional","Operasional",""))))</f>
        <v/>
      </c>
      <c r="T869" t="str">
        <f>IF(I869="Dana Insentif Fasilitas","Insentif Fasilitas",IF(I869="Biaya Insentif Fasilitas","Insentif Fasilitas",""))</f>
        <v/>
      </c>
      <c r="U869" t="str">
        <f>IF(S869="",T869,S869)</f>
        <v/>
      </c>
      <c r="V869" t="str">
        <f>IF(I869="Biaya Bahan Baku","Belanja",IF(I869="Biaya Operasional","Belanja",IF(I869="Biaya Insentif Fasilitas","Belanja","")))</f>
        <v/>
      </c>
      <c r="W869">
        <f>ROW()</f>
        <v>869</v>
      </c>
    </row>
    <row r="870">
      <c r="A870">
        <f>ROW()</f>
        <v>870</v>
      </c>
      <c r="K870">
        <f>IF(I870="",0,I870)</f>
        <v>0</v>
      </c>
      <c r="L870">
        <f>IF(H870=0,0,H870)</f>
        <v>0</v>
      </c>
      <c r="M870">
        <f>IF(G870=0,0,G870)</f>
        <v>0</v>
      </c>
      <c r="N870" t="str">
        <f>IF(J870="","",J870)</f>
        <v/>
      </c>
      <c r="O870">
        <f>IF(G870=0,0,G870)</f>
        <v>0</v>
      </c>
      <c r="P870">
        <f>IF(H870=0,0,H870)</f>
        <v>0</v>
      </c>
      <c r="Q870" t="str">
        <f>IF(I870="Biaya Bahan Baku",H870,IF(I870="Biaya Operasional",H870,IF(I870="Biaya Insentif Fasilitas",H870,"")))</f>
        <v/>
      </c>
      <c r="R870" t="str">
        <f>IF(I870="Dana Bantuan Pemerintah",G870,"")</f>
        <v/>
      </c>
      <c r="S870" t="str">
        <f>IF(I870="Dana Bahan Baku","Bahan Baku",IF(I870="Biaya Bahan Baku","Bahan Baku",IF(I870="Dana Operasional","Operasional",IF(I870="Biaya Operasional","Operasional",""))))</f>
        <v/>
      </c>
      <c r="T870" t="str">
        <f>IF(I870="Dana Insentif Fasilitas","Insentif Fasilitas",IF(I870="Biaya Insentif Fasilitas","Insentif Fasilitas",""))</f>
        <v/>
      </c>
      <c r="U870" t="str">
        <f>IF(S870="",T870,S870)</f>
        <v/>
      </c>
      <c r="V870" t="str">
        <f>IF(I870="Biaya Bahan Baku","Belanja",IF(I870="Biaya Operasional","Belanja",IF(I870="Biaya Insentif Fasilitas","Belanja","")))</f>
        <v/>
      </c>
      <c r="W870">
        <f>ROW()</f>
        <v>870</v>
      </c>
    </row>
    <row r="871">
      <c r="A871">
        <f>ROW()</f>
        <v>871</v>
      </c>
      <c r="K871">
        <f>IF(I871="",0,I871)</f>
        <v>0</v>
      </c>
      <c r="L871">
        <f>IF(H871=0,0,H871)</f>
        <v>0</v>
      </c>
      <c r="M871">
        <f>IF(G871=0,0,G871)</f>
        <v>0</v>
      </c>
      <c r="N871" t="str">
        <f>IF(J871="","",J871)</f>
        <v/>
      </c>
      <c r="O871">
        <f>IF(G871=0,0,G871)</f>
        <v>0</v>
      </c>
      <c r="P871">
        <f>IF(H871=0,0,H871)</f>
        <v>0</v>
      </c>
      <c r="Q871" t="str">
        <f>IF(I871="Biaya Bahan Baku",H871,IF(I871="Biaya Operasional",H871,IF(I871="Biaya Insentif Fasilitas",H871,"")))</f>
        <v/>
      </c>
      <c r="R871" t="str">
        <f>IF(I871="Dana Bantuan Pemerintah",G871,"")</f>
        <v/>
      </c>
      <c r="S871" t="str">
        <f>IF(I871="Dana Bahan Baku","Bahan Baku",IF(I871="Biaya Bahan Baku","Bahan Baku",IF(I871="Dana Operasional","Operasional",IF(I871="Biaya Operasional","Operasional",""))))</f>
        <v/>
      </c>
      <c r="T871" t="str">
        <f>IF(I871="Dana Insentif Fasilitas","Insentif Fasilitas",IF(I871="Biaya Insentif Fasilitas","Insentif Fasilitas",""))</f>
        <v/>
      </c>
      <c r="U871" t="str">
        <f>IF(S871="",T871,S871)</f>
        <v/>
      </c>
      <c r="V871" t="str">
        <f>IF(I871="Biaya Bahan Baku","Belanja",IF(I871="Biaya Operasional","Belanja",IF(I871="Biaya Insentif Fasilitas","Belanja","")))</f>
        <v/>
      </c>
      <c r="W871">
        <f>ROW()</f>
        <v>871</v>
      </c>
    </row>
    <row r="872">
      <c r="A872">
        <f>ROW()</f>
        <v>872</v>
      </c>
      <c r="K872">
        <f>IF(I872="",0,I872)</f>
        <v>0</v>
      </c>
      <c r="L872">
        <f>IF(H872=0,0,H872)</f>
        <v>0</v>
      </c>
      <c r="M872">
        <f>IF(G872=0,0,G872)</f>
        <v>0</v>
      </c>
      <c r="N872" t="str">
        <f>IF(J872="","",J872)</f>
        <v/>
      </c>
      <c r="O872">
        <f>IF(G872=0,0,G872)</f>
        <v>0</v>
      </c>
      <c r="P872">
        <f>IF(H872=0,0,H872)</f>
        <v>0</v>
      </c>
      <c r="Q872" t="str">
        <f>IF(I872="Biaya Bahan Baku",H872,IF(I872="Biaya Operasional",H872,IF(I872="Biaya Insentif Fasilitas",H872,"")))</f>
        <v/>
      </c>
      <c r="R872" t="str">
        <f>IF(I872="Dana Bantuan Pemerintah",G872,"")</f>
        <v/>
      </c>
      <c r="S872" t="str">
        <f>IF(I872="Dana Bahan Baku","Bahan Baku",IF(I872="Biaya Bahan Baku","Bahan Baku",IF(I872="Dana Operasional","Operasional",IF(I872="Biaya Operasional","Operasional",""))))</f>
        <v/>
      </c>
      <c r="T872" t="str">
        <f>IF(I872="Dana Insentif Fasilitas","Insentif Fasilitas",IF(I872="Biaya Insentif Fasilitas","Insentif Fasilitas",""))</f>
        <v/>
      </c>
      <c r="U872" t="str">
        <f>IF(S872="",T872,S872)</f>
        <v/>
      </c>
      <c r="V872" t="str">
        <f>IF(I872="Biaya Bahan Baku","Belanja",IF(I872="Biaya Operasional","Belanja",IF(I872="Biaya Insentif Fasilitas","Belanja","")))</f>
        <v/>
      </c>
      <c r="W872">
        <f>ROW()</f>
        <v>872</v>
      </c>
    </row>
    <row r="873">
      <c r="A873">
        <f>ROW()</f>
        <v>873</v>
      </c>
      <c r="K873">
        <f>IF(I873="",0,I873)</f>
        <v>0</v>
      </c>
      <c r="L873">
        <f>IF(H873=0,0,H873)</f>
        <v>0</v>
      </c>
      <c r="M873">
        <f>IF(G873=0,0,G873)</f>
        <v>0</v>
      </c>
      <c r="N873" t="str">
        <f>IF(J873="","",J873)</f>
        <v/>
      </c>
      <c r="O873">
        <f>IF(G873=0,0,G873)</f>
        <v>0</v>
      </c>
      <c r="P873">
        <f>IF(H873=0,0,H873)</f>
        <v>0</v>
      </c>
      <c r="Q873" t="str">
        <f>IF(I873="Biaya Bahan Baku",H873,IF(I873="Biaya Operasional",H873,IF(I873="Biaya Insentif Fasilitas",H873,"")))</f>
        <v/>
      </c>
      <c r="R873" t="str">
        <f>IF(I873="Dana Bantuan Pemerintah",G873,"")</f>
        <v/>
      </c>
      <c r="S873" t="str">
        <f>IF(I873="Dana Bahan Baku","Bahan Baku",IF(I873="Biaya Bahan Baku","Bahan Baku",IF(I873="Dana Operasional","Operasional",IF(I873="Biaya Operasional","Operasional",""))))</f>
        <v/>
      </c>
      <c r="T873" t="str">
        <f>IF(I873="Dana Insentif Fasilitas","Insentif Fasilitas",IF(I873="Biaya Insentif Fasilitas","Insentif Fasilitas",""))</f>
        <v/>
      </c>
      <c r="U873" t="str">
        <f>IF(S873="",T873,S873)</f>
        <v/>
      </c>
      <c r="V873" t="str">
        <f>IF(I873="Biaya Bahan Baku","Belanja",IF(I873="Biaya Operasional","Belanja",IF(I873="Biaya Insentif Fasilitas","Belanja","")))</f>
        <v/>
      </c>
      <c r="W873">
        <f>ROW()</f>
        <v>873</v>
      </c>
    </row>
    <row r="874">
      <c r="A874">
        <f>ROW()</f>
        <v>874</v>
      </c>
      <c r="K874">
        <f>IF(I874="",0,I874)</f>
        <v>0</v>
      </c>
      <c r="L874">
        <f>IF(H874=0,0,H874)</f>
        <v>0</v>
      </c>
      <c r="M874">
        <f>IF(G874=0,0,G874)</f>
        <v>0</v>
      </c>
      <c r="N874" t="str">
        <f>IF(J874="","",J874)</f>
        <v/>
      </c>
      <c r="O874">
        <f>IF(G874=0,0,G874)</f>
        <v>0</v>
      </c>
      <c r="P874">
        <f>IF(H874=0,0,H874)</f>
        <v>0</v>
      </c>
      <c r="Q874" t="str">
        <f>IF(I874="Biaya Bahan Baku",H874,IF(I874="Biaya Operasional",H874,IF(I874="Biaya Insentif Fasilitas",H874,"")))</f>
        <v/>
      </c>
      <c r="R874" t="str">
        <f>IF(I874="Dana Bantuan Pemerintah",G874,"")</f>
        <v/>
      </c>
      <c r="S874" t="str">
        <f>IF(I874="Dana Bahan Baku","Bahan Baku",IF(I874="Biaya Bahan Baku","Bahan Baku",IF(I874="Dana Operasional","Operasional",IF(I874="Biaya Operasional","Operasional",""))))</f>
        <v/>
      </c>
      <c r="T874" t="str">
        <f>IF(I874="Dana Insentif Fasilitas","Insentif Fasilitas",IF(I874="Biaya Insentif Fasilitas","Insentif Fasilitas",""))</f>
        <v/>
      </c>
      <c r="U874" t="str">
        <f>IF(S874="",T874,S874)</f>
        <v/>
      </c>
      <c r="V874" t="str">
        <f>IF(I874="Biaya Bahan Baku","Belanja",IF(I874="Biaya Operasional","Belanja",IF(I874="Biaya Insentif Fasilitas","Belanja","")))</f>
        <v/>
      </c>
      <c r="W874">
        <f>ROW()</f>
        <v>874</v>
      </c>
    </row>
    <row r="875">
      <c r="A875">
        <f>ROW()</f>
        <v>875</v>
      </c>
      <c r="K875">
        <f>IF(I875="",0,I875)</f>
        <v>0</v>
      </c>
      <c r="L875">
        <f>IF(H875=0,0,H875)</f>
        <v>0</v>
      </c>
      <c r="M875">
        <f>IF(G875=0,0,G875)</f>
        <v>0</v>
      </c>
      <c r="N875" t="str">
        <f>IF(J875="","",J875)</f>
        <v/>
      </c>
      <c r="O875">
        <f>IF(G875=0,0,G875)</f>
        <v>0</v>
      </c>
      <c r="P875">
        <f>IF(H875=0,0,H875)</f>
        <v>0</v>
      </c>
      <c r="Q875" t="str">
        <f>IF(I875="Biaya Bahan Baku",H875,IF(I875="Biaya Operasional",H875,IF(I875="Biaya Insentif Fasilitas",H875,"")))</f>
        <v/>
      </c>
      <c r="R875" t="str">
        <f>IF(I875="Dana Bantuan Pemerintah",G875,"")</f>
        <v/>
      </c>
      <c r="S875" t="str">
        <f>IF(I875="Dana Bahan Baku","Bahan Baku",IF(I875="Biaya Bahan Baku","Bahan Baku",IF(I875="Dana Operasional","Operasional",IF(I875="Biaya Operasional","Operasional",""))))</f>
        <v/>
      </c>
      <c r="T875" t="str">
        <f>IF(I875="Dana Insentif Fasilitas","Insentif Fasilitas",IF(I875="Biaya Insentif Fasilitas","Insentif Fasilitas",""))</f>
        <v/>
      </c>
      <c r="U875" t="str">
        <f>IF(S875="",T875,S875)</f>
        <v/>
      </c>
      <c r="V875" t="str">
        <f>IF(I875="Biaya Bahan Baku","Belanja",IF(I875="Biaya Operasional","Belanja",IF(I875="Biaya Insentif Fasilitas","Belanja","")))</f>
        <v/>
      </c>
      <c r="W875">
        <f>ROW()</f>
        <v>875</v>
      </c>
    </row>
    <row r="876">
      <c r="A876">
        <f>ROW()</f>
        <v>876</v>
      </c>
      <c r="K876">
        <f>IF(I876="",0,I876)</f>
        <v>0</v>
      </c>
      <c r="L876">
        <f>IF(H876=0,0,H876)</f>
        <v>0</v>
      </c>
      <c r="M876">
        <f>IF(G876=0,0,G876)</f>
        <v>0</v>
      </c>
      <c r="N876" t="str">
        <f>IF(J876="","",J876)</f>
        <v/>
      </c>
      <c r="O876">
        <f>IF(G876=0,0,G876)</f>
        <v>0</v>
      </c>
      <c r="P876">
        <f>IF(H876=0,0,H876)</f>
        <v>0</v>
      </c>
      <c r="Q876" t="str">
        <f>IF(I876="Biaya Bahan Baku",H876,IF(I876="Biaya Operasional",H876,IF(I876="Biaya Insentif Fasilitas",H876,"")))</f>
        <v/>
      </c>
      <c r="R876" t="str">
        <f>IF(I876="Dana Bantuan Pemerintah",G876,"")</f>
        <v/>
      </c>
      <c r="S876" t="str">
        <f>IF(I876="Dana Bahan Baku","Bahan Baku",IF(I876="Biaya Bahan Baku","Bahan Baku",IF(I876="Dana Operasional","Operasional",IF(I876="Biaya Operasional","Operasional",""))))</f>
        <v/>
      </c>
      <c r="T876" t="str">
        <f>IF(I876="Dana Insentif Fasilitas","Insentif Fasilitas",IF(I876="Biaya Insentif Fasilitas","Insentif Fasilitas",""))</f>
        <v/>
      </c>
      <c r="U876" t="str">
        <f>IF(S876="",T876,S876)</f>
        <v/>
      </c>
      <c r="V876" t="str">
        <f>IF(I876="Biaya Bahan Baku","Belanja",IF(I876="Biaya Operasional","Belanja",IF(I876="Biaya Insentif Fasilitas","Belanja","")))</f>
        <v/>
      </c>
      <c r="W876">
        <f>ROW()</f>
        <v>876</v>
      </c>
    </row>
    <row r="877">
      <c r="A877">
        <f>ROW()</f>
        <v>877</v>
      </c>
      <c r="K877">
        <f>IF(I877="",0,I877)</f>
        <v>0</v>
      </c>
      <c r="L877">
        <f>IF(H877=0,0,H877)</f>
        <v>0</v>
      </c>
      <c r="M877">
        <f>IF(G877=0,0,G877)</f>
        <v>0</v>
      </c>
      <c r="N877" t="str">
        <f>IF(J877="","",J877)</f>
        <v/>
      </c>
      <c r="O877">
        <f>IF(G877=0,0,G877)</f>
        <v>0</v>
      </c>
      <c r="P877">
        <f>IF(H877=0,0,H877)</f>
        <v>0</v>
      </c>
      <c r="Q877" t="str">
        <f>IF(I877="Biaya Bahan Baku",H877,IF(I877="Biaya Operasional",H877,IF(I877="Biaya Insentif Fasilitas",H877,"")))</f>
        <v/>
      </c>
      <c r="R877" t="str">
        <f>IF(I877="Dana Bantuan Pemerintah",G877,"")</f>
        <v/>
      </c>
      <c r="S877" t="str">
        <f>IF(I877="Dana Bahan Baku","Bahan Baku",IF(I877="Biaya Bahan Baku","Bahan Baku",IF(I877="Dana Operasional","Operasional",IF(I877="Biaya Operasional","Operasional",""))))</f>
        <v/>
      </c>
      <c r="T877" t="str">
        <f>IF(I877="Dana Insentif Fasilitas","Insentif Fasilitas",IF(I877="Biaya Insentif Fasilitas","Insentif Fasilitas",""))</f>
        <v/>
      </c>
      <c r="U877" t="str">
        <f>IF(S877="",T877,S877)</f>
        <v/>
      </c>
      <c r="V877" t="str">
        <f>IF(I877="Biaya Bahan Baku","Belanja",IF(I877="Biaya Operasional","Belanja",IF(I877="Biaya Insentif Fasilitas","Belanja","")))</f>
        <v/>
      </c>
      <c r="W877">
        <f>ROW()</f>
        <v>877</v>
      </c>
    </row>
    <row r="878">
      <c r="A878">
        <f>ROW()</f>
        <v>878</v>
      </c>
      <c r="K878">
        <f>IF(I878="",0,I878)</f>
        <v>0</v>
      </c>
      <c r="L878">
        <f>IF(H878=0,0,H878)</f>
        <v>0</v>
      </c>
      <c r="M878">
        <f>IF(G878=0,0,G878)</f>
        <v>0</v>
      </c>
      <c r="N878" t="str">
        <f>IF(J878="","",J878)</f>
        <v/>
      </c>
      <c r="O878">
        <f>IF(G878=0,0,G878)</f>
        <v>0</v>
      </c>
      <c r="P878">
        <f>IF(H878=0,0,H878)</f>
        <v>0</v>
      </c>
      <c r="Q878" t="str">
        <f>IF(I878="Biaya Bahan Baku",H878,IF(I878="Biaya Operasional",H878,IF(I878="Biaya Insentif Fasilitas",H878,"")))</f>
        <v/>
      </c>
      <c r="R878" t="str">
        <f>IF(I878="Dana Bantuan Pemerintah",G878,"")</f>
        <v/>
      </c>
      <c r="S878" t="str">
        <f>IF(I878="Dana Bahan Baku","Bahan Baku",IF(I878="Biaya Bahan Baku","Bahan Baku",IF(I878="Dana Operasional","Operasional",IF(I878="Biaya Operasional","Operasional",""))))</f>
        <v/>
      </c>
      <c r="T878" t="str">
        <f>IF(I878="Dana Insentif Fasilitas","Insentif Fasilitas",IF(I878="Biaya Insentif Fasilitas","Insentif Fasilitas",""))</f>
        <v/>
      </c>
      <c r="U878" t="str">
        <f>IF(S878="",T878,S878)</f>
        <v/>
      </c>
      <c r="V878" t="str">
        <f>IF(I878="Biaya Bahan Baku","Belanja",IF(I878="Biaya Operasional","Belanja",IF(I878="Biaya Insentif Fasilitas","Belanja","")))</f>
        <v/>
      </c>
      <c r="W878">
        <f>ROW()</f>
        <v>878</v>
      </c>
    </row>
    <row r="879">
      <c r="A879">
        <f>ROW()</f>
        <v>879</v>
      </c>
      <c r="K879">
        <f>IF(I879="",0,I879)</f>
        <v>0</v>
      </c>
      <c r="L879">
        <f>IF(H879=0,0,H879)</f>
        <v>0</v>
      </c>
      <c r="M879">
        <f>IF(G879=0,0,G879)</f>
        <v>0</v>
      </c>
      <c r="N879" t="str">
        <f>IF(J879="","",J879)</f>
        <v/>
      </c>
      <c r="O879">
        <f>IF(G879=0,0,G879)</f>
        <v>0</v>
      </c>
      <c r="P879">
        <f>IF(H879=0,0,H879)</f>
        <v>0</v>
      </c>
      <c r="Q879" t="str">
        <f>IF(I879="Biaya Bahan Baku",H879,IF(I879="Biaya Operasional",H879,IF(I879="Biaya Insentif Fasilitas",H879,"")))</f>
        <v/>
      </c>
      <c r="R879" t="str">
        <f>IF(I879="Dana Bantuan Pemerintah",G879,"")</f>
        <v/>
      </c>
      <c r="S879" t="str">
        <f>IF(I879="Dana Bahan Baku","Bahan Baku",IF(I879="Biaya Bahan Baku","Bahan Baku",IF(I879="Dana Operasional","Operasional",IF(I879="Biaya Operasional","Operasional",""))))</f>
        <v/>
      </c>
      <c r="T879" t="str">
        <f>IF(I879="Dana Insentif Fasilitas","Insentif Fasilitas",IF(I879="Biaya Insentif Fasilitas","Insentif Fasilitas",""))</f>
        <v/>
      </c>
      <c r="U879" t="str">
        <f>IF(S879="",T879,S879)</f>
        <v/>
      </c>
      <c r="V879" t="str">
        <f>IF(I879="Biaya Bahan Baku","Belanja",IF(I879="Biaya Operasional","Belanja",IF(I879="Biaya Insentif Fasilitas","Belanja","")))</f>
        <v/>
      </c>
      <c r="W879">
        <f>ROW()</f>
        <v>879</v>
      </c>
    </row>
    <row r="880">
      <c r="A880">
        <f>ROW()</f>
        <v>880</v>
      </c>
      <c r="K880">
        <f>IF(I880="",0,I880)</f>
        <v>0</v>
      </c>
      <c r="L880">
        <f>IF(H880=0,0,H880)</f>
        <v>0</v>
      </c>
      <c r="M880">
        <f>IF(G880=0,0,G880)</f>
        <v>0</v>
      </c>
      <c r="N880" t="str">
        <f>IF(J880="","",J880)</f>
        <v/>
      </c>
      <c r="O880">
        <f>IF(G880=0,0,G880)</f>
        <v>0</v>
      </c>
      <c r="P880">
        <f>IF(H880=0,0,H880)</f>
        <v>0</v>
      </c>
      <c r="Q880" t="str">
        <f>IF(I880="Biaya Bahan Baku",H880,IF(I880="Biaya Operasional",H880,IF(I880="Biaya Insentif Fasilitas",H880,"")))</f>
        <v/>
      </c>
      <c r="R880" t="str">
        <f>IF(I880="Dana Bantuan Pemerintah",G880,"")</f>
        <v/>
      </c>
      <c r="S880" t="str">
        <f>IF(I880="Dana Bahan Baku","Bahan Baku",IF(I880="Biaya Bahan Baku","Bahan Baku",IF(I880="Dana Operasional","Operasional",IF(I880="Biaya Operasional","Operasional",""))))</f>
        <v/>
      </c>
      <c r="T880" t="str">
        <f>IF(I880="Dana Insentif Fasilitas","Insentif Fasilitas",IF(I880="Biaya Insentif Fasilitas","Insentif Fasilitas",""))</f>
        <v/>
      </c>
      <c r="U880" t="str">
        <f>IF(S880="",T880,S880)</f>
        <v/>
      </c>
      <c r="V880" t="str">
        <f>IF(I880="Biaya Bahan Baku","Belanja",IF(I880="Biaya Operasional","Belanja",IF(I880="Biaya Insentif Fasilitas","Belanja","")))</f>
        <v/>
      </c>
      <c r="W880">
        <f>ROW()</f>
        <v>880</v>
      </c>
    </row>
    <row r="881">
      <c r="A881">
        <f>ROW()</f>
        <v>881</v>
      </c>
      <c r="K881">
        <f>IF(I881="",0,I881)</f>
        <v>0</v>
      </c>
      <c r="L881">
        <f>IF(H881=0,0,H881)</f>
        <v>0</v>
      </c>
      <c r="M881">
        <f>IF(G881=0,0,G881)</f>
        <v>0</v>
      </c>
      <c r="N881" t="str">
        <f>IF(J881="","",J881)</f>
        <v/>
      </c>
      <c r="O881">
        <f>IF(G881=0,0,G881)</f>
        <v>0</v>
      </c>
      <c r="P881">
        <f>IF(H881=0,0,H881)</f>
        <v>0</v>
      </c>
      <c r="Q881" t="str">
        <f>IF(I881="Biaya Bahan Baku",H881,IF(I881="Biaya Operasional",H881,IF(I881="Biaya Insentif Fasilitas",H881,"")))</f>
        <v/>
      </c>
      <c r="R881" t="str">
        <f>IF(I881="Dana Bantuan Pemerintah",G881,"")</f>
        <v/>
      </c>
      <c r="S881" t="str">
        <f>IF(I881="Dana Bahan Baku","Bahan Baku",IF(I881="Biaya Bahan Baku","Bahan Baku",IF(I881="Dana Operasional","Operasional",IF(I881="Biaya Operasional","Operasional",""))))</f>
        <v/>
      </c>
      <c r="T881" t="str">
        <f>IF(I881="Dana Insentif Fasilitas","Insentif Fasilitas",IF(I881="Biaya Insentif Fasilitas","Insentif Fasilitas",""))</f>
        <v/>
      </c>
      <c r="U881" t="str">
        <f>IF(S881="",T881,S881)</f>
        <v/>
      </c>
      <c r="V881" t="str">
        <f>IF(I881="Biaya Bahan Baku","Belanja",IF(I881="Biaya Operasional","Belanja",IF(I881="Biaya Insentif Fasilitas","Belanja","")))</f>
        <v/>
      </c>
      <c r="W881">
        <f>ROW()</f>
        <v>881</v>
      </c>
    </row>
    <row r="882">
      <c r="A882">
        <f>ROW()</f>
        <v>882</v>
      </c>
      <c r="K882">
        <f>IF(I882="",0,I882)</f>
        <v>0</v>
      </c>
      <c r="L882">
        <f>IF(H882=0,0,H882)</f>
        <v>0</v>
      </c>
      <c r="M882">
        <f>IF(G882=0,0,G882)</f>
        <v>0</v>
      </c>
      <c r="N882" t="str">
        <f>IF(J882="","",J882)</f>
        <v/>
      </c>
      <c r="O882">
        <f>IF(G882=0,0,G882)</f>
        <v>0</v>
      </c>
      <c r="P882">
        <f>IF(H882=0,0,H882)</f>
        <v>0</v>
      </c>
      <c r="Q882" t="str">
        <f>IF(I882="Biaya Bahan Baku",H882,IF(I882="Biaya Operasional",H882,IF(I882="Biaya Insentif Fasilitas",H882,"")))</f>
        <v/>
      </c>
      <c r="R882" t="str">
        <f>IF(I882="Dana Bantuan Pemerintah",G882,"")</f>
        <v/>
      </c>
      <c r="S882" t="str">
        <f>IF(I882="Dana Bahan Baku","Bahan Baku",IF(I882="Biaya Bahan Baku","Bahan Baku",IF(I882="Dana Operasional","Operasional",IF(I882="Biaya Operasional","Operasional",""))))</f>
        <v/>
      </c>
      <c r="T882" t="str">
        <f>IF(I882="Dana Insentif Fasilitas","Insentif Fasilitas",IF(I882="Biaya Insentif Fasilitas","Insentif Fasilitas",""))</f>
        <v/>
      </c>
      <c r="U882" t="str">
        <f>IF(S882="",T882,S882)</f>
        <v/>
      </c>
      <c r="V882" t="str">
        <f>IF(I882="Biaya Bahan Baku","Belanja",IF(I882="Biaya Operasional","Belanja",IF(I882="Biaya Insentif Fasilitas","Belanja","")))</f>
        <v/>
      </c>
      <c r="W882">
        <f>ROW()</f>
        <v>882</v>
      </c>
    </row>
    <row r="883">
      <c r="A883">
        <f>ROW()</f>
        <v>883</v>
      </c>
      <c r="K883">
        <f>IF(I883="",0,I883)</f>
        <v>0</v>
      </c>
      <c r="L883">
        <f>IF(H883=0,0,H883)</f>
        <v>0</v>
      </c>
      <c r="M883">
        <f>IF(G883=0,0,G883)</f>
        <v>0</v>
      </c>
      <c r="N883" t="str">
        <f>IF(J883="","",J883)</f>
        <v/>
      </c>
      <c r="O883">
        <f>IF(G883=0,0,G883)</f>
        <v>0</v>
      </c>
      <c r="P883">
        <f>IF(H883=0,0,H883)</f>
        <v>0</v>
      </c>
      <c r="Q883" t="str">
        <f>IF(I883="Biaya Bahan Baku",H883,IF(I883="Biaya Operasional",H883,IF(I883="Biaya Insentif Fasilitas",H883,"")))</f>
        <v/>
      </c>
      <c r="R883" t="str">
        <f>IF(I883="Dana Bantuan Pemerintah",G883,"")</f>
        <v/>
      </c>
      <c r="S883" t="str">
        <f>IF(I883="Dana Bahan Baku","Bahan Baku",IF(I883="Biaya Bahan Baku","Bahan Baku",IF(I883="Dana Operasional","Operasional",IF(I883="Biaya Operasional","Operasional",""))))</f>
        <v/>
      </c>
      <c r="T883" t="str">
        <f>IF(I883="Dana Insentif Fasilitas","Insentif Fasilitas",IF(I883="Biaya Insentif Fasilitas","Insentif Fasilitas",""))</f>
        <v/>
      </c>
      <c r="U883" t="str">
        <f>IF(S883="",T883,S883)</f>
        <v/>
      </c>
      <c r="V883" t="str">
        <f>IF(I883="Biaya Bahan Baku","Belanja",IF(I883="Biaya Operasional","Belanja",IF(I883="Biaya Insentif Fasilitas","Belanja","")))</f>
        <v/>
      </c>
      <c r="W883">
        <f>ROW()</f>
        <v>883</v>
      </c>
    </row>
    <row r="884">
      <c r="A884">
        <f>ROW()</f>
        <v>884</v>
      </c>
      <c r="K884">
        <f>IF(I884="",0,I884)</f>
        <v>0</v>
      </c>
      <c r="L884">
        <f>IF(H884=0,0,H884)</f>
        <v>0</v>
      </c>
      <c r="M884">
        <f>IF(G884=0,0,G884)</f>
        <v>0</v>
      </c>
      <c r="N884" t="str">
        <f>IF(J884="","",J884)</f>
        <v/>
      </c>
      <c r="O884">
        <f>IF(G884=0,0,G884)</f>
        <v>0</v>
      </c>
      <c r="P884">
        <f>IF(H884=0,0,H884)</f>
        <v>0</v>
      </c>
      <c r="Q884" t="str">
        <f>IF(I884="Biaya Bahan Baku",H884,IF(I884="Biaya Operasional",H884,IF(I884="Biaya Insentif Fasilitas",H884,"")))</f>
        <v/>
      </c>
      <c r="R884" t="str">
        <f>IF(I884="Dana Bantuan Pemerintah",G884,"")</f>
        <v/>
      </c>
      <c r="S884" t="str">
        <f>IF(I884="Dana Bahan Baku","Bahan Baku",IF(I884="Biaya Bahan Baku","Bahan Baku",IF(I884="Dana Operasional","Operasional",IF(I884="Biaya Operasional","Operasional",""))))</f>
        <v/>
      </c>
      <c r="T884" t="str">
        <f>IF(I884="Dana Insentif Fasilitas","Insentif Fasilitas",IF(I884="Biaya Insentif Fasilitas","Insentif Fasilitas",""))</f>
        <v/>
      </c>
      <c r="U884" t="str">
        <f>IF(S884="",T884,S884)</f>
        <v/>
      </c>
      <c r="V884" t="str">
        <f>IF(I884="Biaya Bahan Baku","Belanja",IF(I884="Biaya Operasional","Belanja",IF(I884="Biaya Insentif Fasilitas","Belanja","")))</f>
        <v/>
      </c>
      <c r="W884">
        <f>ROW()</f>
        <v>884</v>
      </c>
    </row>
    <row r="885">
      <c r="A885">
        <f>ROW()</f>
        <v>885</v>
      </c>
      <c r="K885">
        <f>IF(I885="",0,I885)</f>
        <v>0</v>
      </c>
      <c r="L885">
        <f>IF(H885=0,0,H885)</f>
        <v>0</v>
      </c>
      <c r="M885">
        <f>IF(G885=0,0,G885)</f>
        <v>0</v>
      </c>
      <c r="N885" t="str">
        <f>IF(J885="","",J885)</f>
        <v/>
      </c>
      <c r="O885">
        <f>IF(G885=0,0,G885)</f>
        <v>0</v>
      </c>
      <c r="P885">
        <f>IF(H885=0,0,H885)</f>
        <v>0</v>
      </c>
      <c r="Q885" t="str">
        <f>IF(I885="Biaya Bahan Baku",H885,IF(I885="Biaya Operasional",H885,IF(I885="Biaya Insentif Fasilitas",H885,"")))</f>
        <v/>
      </c>
      <c r="R885" t="str">
        <f>IF(I885="Dana Bantuan Pemerintah",G885,"")</f>
        <v/>
      </c>
      <c r="S885" t="str">
        <f>IF(I885="Dana Bahan Baku","Bahan Baku",IF(I885="Biaya Bahan Baku","Bahan Baku",IF(I885="Dana Operasional","Operasional",IF(I885="Biaya Operasional","Operasional",""))))</f>
        <v/>
      </c>
      <c r="T885" t="str">
        <f>IF(I885="Dana Insentif Fasilitas","Insentif Fasilitas",IF(I885="Biaya Insentif Fasilitas","Insentif Fasilitas",""))</f>
        <v/>
      </c>
      <c r="U885" t="str">
        <f>IF(S885="",T885,S885)</f>
        <v/>
      </c>
      <c r="V885" t="str">
        <f>IF(I885="Biaya Bahan Baku","Belanja",IF(I885="Biaya Operasional","Belanja",IF(I885="Biaya Insentif Fasilitas","Belanja","")))</f>
        <v/>
      </c>
      <c r="W885">
        <f>ROW()</f>
        <v>885</v>
      </c>
    </row>
    <row r="886">
      <c r="A886">
        <f>ROW()</f>
        <v>886</v>
      </c>
      <c r="K886">
        <f>IF(I886="",0,I886)</f>
        <v>0</v>
      </c>
      <c r="L886">
        <f>IF(H886=0,0,H886)</f>
        <v>0</v>
      </c>
      <c r="M886">
        <f>IF(G886=0,0,G886)</f>
        <v>0</v>
      </c>
      <c r="N886" t="str">
        <f>IF(J886="","",J886)</f>
        <v/>
      </c>
      <c r="O886">
        <f>IF(G886=0,0,G886)</f>
        <v>0</v>
      </c>
      <c r="P886">
        <f>IF(H886=0,0,H886)</f>
        <v>0</v>
      </c>
      <c r="Q886" t="str">
        <f>IF(I886="Biaya Bahan Baku",H886,IF(I886="Biaya Operasional",H886,IF(I886="Biaya Insentif Fasilitas",H886,"")))</f>
        <v/>
      </c>
      <c r="R886" t="str">
        <f>IF(I886="Dana Bantuan Pemerintah",G886,"")</f>
        <v/>
      </c>
      <c r="S886" t="str">
        <f>IF(I886="Dana Bahan Baku","Bahan Baku",IF(I886="Biaya Bahan Baku","Bahan Baku",IF(I886="Dana Operasional","Operasional",IF(I886="Biaya Operasional","Operasional",""))))</f>
        <v/>
      </c>
      <c r="T886" t="str">
        <f>IF(I886="Dana Insentif Fasilitas","Insentif Fasilitas",IF(I886="Biaya Insentif Fasilitas","Insentif Fasilitas",""))</f>
        <v/>
      </c>
      <c r="U886" t="str">
        <f>IF(S886="",T886,S886)</f>
        <v/>
      </c>
      <c r="V886" t="str">
        <f>IF(I886="Biaya Bahan Baku","Belanja",IF(I886="Biaya Operasional","Belanja",IF(I886="Biaya Insentif Fasilitas","Belanja","")))</f>
        <v/>
      </c>
      <c r="W886">
        <f>ROW()</f>
        <v>886</v>
      </c>
    </row>
    <row r="887">
      <c r="A887">
        <f>ROW()</f>
        <v>887</v>
      </c>
      <c r="K887">
        <f>IF(I887="",0,I887)</f>
        <v>0</v>
      </c>
      <c r="L887">
        <f>IF(H887=0,0,H887)</f>
        <v>0</v>
      </c>
      <c r="M887">
        <f>IF(G887=0,0,G887)</f>
        <v>0</v>
      </c>
      <c r="N887" t="str">
        <f>IF(J887="","",J887)</f>
        <v/>
      </c>
      <c r="O887">
        <f>IF(G887=0,0,G887)</f>
        <v>0</v>
      </c>
      <c r="P887">
        <f>IF(H887=0,0,H887)</f>
        <v>0</v>
      </c>
      <c r="Q887" t="str">
        <f>IF(I887="Biaya Bahan Baku",H887,IF(I887="Biaya Operasional",H887,IF(I887="Biaya Insentif Fasilitas",H887,"")))</f>
        <v/>
      </c>
      <c r="R887" t="str">
        <f>IF(I887="Dana Bantuan Pemerintah",G887,"")</f>
        <v/>
      </c>
      <c r="S887" t="str">
        <f>IF(I887="Dana Bahan Baku","Bahan Baku",IF(I887="Biaya Bahan Baku","Bahan Baku",IF(I887="Dana Operasional","Operasional",IF(I887="Biaya Operasional","Operasional",""))))</f>
        <v/>
      </c>
      <c r="T887" t="str">
        <f>IF(I887="Dana Insentif Fasilitas","Insentif Fasilitas",IF(I887="Biaya Insentif Fasilitas","Insentif Fasilitas",""))</f>
        <v/>
      </c>
      <c r="U887" t="str">
        <f>IF(S887="",T887,S887)</f>
        <v/>
      </c>
      <c r="V887" t="str">
        <f>IF(I887="Biaya Bahan Baku","Belanja",IF(I887="Biaya Operasional","Belanja",IF(I887="Biaya Insentif Fasilitas","Belanja","")))</f>
        <v/>
      </c>
      <c r="W887">
        <f>ROW()</f>
        <v>887</v>
      </c>
    </row>
    <row r="888">
      <c r="A888">
        <f>ROW()</f>
        <v>888</v>
      </c>
      <c r="K888">
        <f>IF(I888="",0,I888)</f>
        <v>0</v>
      </c>
      <c r="L888">
        <f>IF(H888=0,0,H888)</f>
        <v>0</v>
      </c>
      <c r="M888">
        <f>IF(G888=0,0,G888)</f>
        <v>0</v>
      </c>
      <c r="N888" t="str">
        <f>IF(J888="","",J888)</f>
        <v/>
      </c>
      <c r="O888">
        <f>IF(G888=0,0,G888)</f>
        <v>0</v>
      </c>
      <c r="P888">
        <f>IF(H888=0,0,H888)</f>
        <v>0</v>
      </c>
      <c r="Q888" t="str">
        <f>IF(I888="Biaya Bahan Baku",H888,IF(I888="Biaya Operasional",H888,IF(I888="Biaya Insentif Fasilitas",H888,"")))</f>
        <v/>
      </c>
      <c r="R888" t="str">
        <f>IF(I888="Dana Bantuan Pemerintah",G888,"")</f>
        <v/>
      </c>
      <c r="S888" t="str">
        <f>IF(I888="Dana Bahan Baku","Bahan Baku",IF(I888="Biaya Bahan Baku","Bahan Baku",IF(I888="Dana Operasional","Operasional",IF(I888="Biaya Operasional","Operasional",""))))</f>
        <v/>
      </c>
      <c r="T888" t="str">
        <f>IF(I888="Dana Insentif Fasilitas","Insentif Fasilitas",IF(I888="Biaya Insentif Fasilitas","Insentif Fasilitas",""))</f>
        <v/>
      </c>
      <c r="U888" t="str">
        <f>IF(S888="",T888,S888)</f>
        <v/>
      </c>
      <c r="V888" t="str">
        <f>IF(I888="Biaya Bahan Baku","Belanja",IF(I888="Biaya Operasional","Belanja",IF(I888="Biaya Insentif Fasilitas","Belanja","")))</f>
        <v/>
      </c>
      <c r="W888">
        <f>ROW()</f>
        <v>888</v>
      </c>
    </row>
    <row r="889">
      <c r="A889">
        <f>ROW()</f>
        <v>889</v>
      </c>
      <c r="K889">
        <f>IF(I889="",0,I889)</f>
        <v>0</v>
      </c>
      <c r="L889">
        <f>IF(H889=0,0,H889)</f>
        <v>0</v>
      </c>
      <c r="M889">
        <f>IF(G889=0,0,G889)</f>
        <v>0</v>
      </c>
      <c r="N889" t="str">
        <f>IF(J889="","",J889)</f>
        <v/>
      </c>
      <c r="O889">
        <f>IF(G889=0,0,G889)</f>
        <v>0</v>
      </c>
      <c r="P889">
        <f>IF(H889=0,0,H889)</f>
        <v>0</v>
      </c>
      <c r="Q889" t="str">
        <f>IF(I889="Biaya Bahan Baku",H889,IF(I889="Biaya Operasional",H889,IF(I889="Biaya Insentif Fasilitas",H889,"")))</f>
        <v/>
      </c>
      <c r="R889" t="str">
        <f>IF(I889="Dana Bantuan Pemerintah",G889,"")</f>
        <v/>
      </c>
      <c r="S889" t="str">
        <f>IF(I889="Dana Bahan Baku","Bahan Baku",IF(I889="Biaya Bahan Baku","Bahan Baku",IF(I889="Dana Operasional","Operasional",IF(I889="Biaya Operasional","Operasional",""))))</f>
        <v/>
      </c>
      <c r="T889" t="str">
        <f>IF(I889="Dana Insentif Fasilitas","Insentif Fasilitas",IF(I889="Biaya Insentif Fasilitas","Insentif Fasilitas",""))</f>
        <v/>
      </c>
      <c r="U889" t="str">
        <f>IF(S889="",T889,S889)</f>
        <v/>
      </c>
      <c r="V889" t="str">
        <f>IF(I889="Biaya Bahan Baku","Belanja",IF(I889="Biaya Operasional","Belanja",IF(I889="Biaya Insentif Fasilitas","Belanja","")))</f>
        <v/>
      </c>
      <c r="W889">
        <f>ROW()</f>
        <v>889</v>
      </c>
    </row>
    <row r="890">
      <c r="A890">
        <f>ROW()</f>
        <v>890</v>
      </c>
      <c r="K890">
        <f>IF(I890="",0,I890)</f>
        <v>0</v>
      </c>
      <c r="L890">
        <f>IF(H890=0,0,H890)</f>
        <v>0</v>
      </c>
      <c r="M890">
        <f>IF(G890=0,0,G890)</f>
        <v>0</v>
      </c>
      <c r="N890" t="str">
        <f>IF(J890="","",J890)</f>
        <v/>
      </c>
      <c r="O890">
        <f>IF(G890=0,0,G890)</f>
        <v>0</v>
      </c>
      <c r="P890">
        <f>IF(H890=0,0,H890)</f>
        <v>0</v>
      </c>
      <c r="Q890" t="str">
        <f>IF(I890="Biaya Bahan Baku",H890,IF(I890="Biaya Operasional",H890,IF(I890="Biaya Insentif Fasilitas",H890,"")))</f>
        <v/>
      </c>
      <c r="R890" t="str">
        <f>IF(I890="Dana Bantuan Pemerintah",G890,"")</f>
        <v/>
      </c>
      <c r="S890" t="str">
        <f>IF(I890="Dana Bahan Baku","Bahan Baku",IF(I890="Biaya Bahan Baku","Bahan Baku",IF(I890="Dana Operasional","Operasional",IF(I890="Biaya Operasional","Operasional",""))))</f>
        <v/>
      </c>
      <c r="T890" t="str">
        <f>IF(I890="Dana Insentif Fasilitas","Insentif Fasilitas",IF(I890="Biaya Insentif Fasilitas","Insentif Fasilitas",""))</f>
        <v/>
      </c>
      <c r="U890" t="str">
        <f>IF(S890="",T890,S890)</f>
        <v/>
      </c>
      <c r="V890" t="str">
        <f>IF(I890="Biaya Bahan Baku","Belanja",IF(I890="Biaya Operasional","Belanja",IF(I890="Biaya Insentif Fasilitas","Belanja","")))</f>
        <v/>
      </c>
      <c r="W890">
        <f>ROW()</f>
        <v>890</v>
      </c>
    </row>
    <row r="891">
      <c r="A891">
        <f>ROW()</f>
        <v>891</v>
      </c>
      <c r="K891">
        <f>IF(I891="",0,I891)</f>
        <v>0</v>
      </c>
      <c r="L891">
        <f>IF(H891=0,0,H891)</f>
        <v>0</v>
      </c>
      <c r="M891">
        <f>IF(G891=0,0,G891)</f>
        <v>0</v>
      </c>
      <c r="N891" t="str">
        <f>IF(J891="","",J891)</f>
        <v/>
      </c>
      <c r="O891">
        <f>IF(G891=0,0,G891)</f>
        <v>0</v>
      </c>
      <c r="P891">
        <f>IF(H891=0,0,H891)</f>
        <v>0</v>
      </c>
      <c r="Q891" t="str">
        <f>IF(I891="Biaya Bahan Baku",H891,IF(I891="Biaya Operasional",H891,IF(I891="Biaya Insentif Fasilitas",H891,"")))</f>
        <v/>
      </c>
      <c r="R891" t="str">
        <f>IF(I891="Dana Bantuan Pemerintah",G891,"")</f>
        <v/>
      </c>
      <c r="S891" t="str">
        <f>IF(I891="Dana Bahan Baku","Bahan Baku",IF(I891="Biaya Bahan Baku","Bahan Baku",IF(I891="Dana Operasional","Operasional",IF(I891="Biaya Operasional","Operasional",""))))</f>
        <v/>
      </c>
      <c r="T891" t="str">
        <f>IF(I891="Dana Insentif Fasilitas","Insentif Fasilitas",IF(I891="Biaya Insentif Fasilitas","Insentif Fasilitas",""))</f>
        <v/>
      </c>
      <c r="U891" t="str">
        <f>IF(S891="",T891,S891)</f>
        <v/>
      </c>
      <c r="V891" t="str">
        <f>IF(I891="Biaya Bahan Baku","Belanja",IF(I891="Biaya Operasional","Belanja",IF(I891="Biaya Insentif Fasilitas","Belanja","")))</f>
        <v/>
      </c>
      <c r="W891">
        <f>ROW()</f>
        <v>891</v>
      </c>
    </row>
    <row r="892">
      <c r="A892">
        <f>ROW()</f>
        <v>892</v>
      </c>
      <c r="K892">
        <f>IF(I892="",0,I892)</f>
        <v>0</v>
      </c>
      <c r="L892">
        <f>IF(H892=0,0,H892)</f>
        <v>0</v>
      </c>
      <c r="M892">
        <f>IF(G892=0,0,G892)</f>
        <v>0</v>
      </c>
      <c r="N892" t="str">
        <f>IF(J892="","",J892)</f>
        <v/>
      </c>
      <c r="O892">
        <f>IF(G892=0,0,G892)</f>
        <v>0</v>
      </c>
      <c r="P892">
        <f>IF(H892=0,0,H892)</f>
        <v>0</v>
      </c>
      <c r="Q892" t="str">
        <f>IF(I892="Biaya Bahan Baku",H892,IF(I892="Biaya Operasional",H892,IF(I892="Biaya Insentif Fasilitas",H892,"")))</f>
        <v/>
      </c>
      <c r="R892" t="str">
        <f>IF(I892="Dana Bantuan Pemerintah",G892,"")</f>
        <v/>
      </c>
      <c r="S892" t="str">
        <f>IF(I892="Dana Bahan Baku","Bahan Baku",IF(I892="Biaya Bahan Baku","Bahan Baku",IF(I892="Dana Operasional","Operasional",IF(I892="Biaya Operasional","Operasional",""))))</f>
        <v/>
      </c>
      <c r="T892" t="str">
        <f>IF(I892="Dana Insentif Fasilitas","Insentif Fasilitas",IF(I892="Biaya Insentif Fasilitas","Insentif Fasilitas",""))</f>
        <v/>
      </c>
      <c r="U892" t="str">
        <f>IF(S892="",T892,S892)</f>
        <v/>
      </c>
      <c r="V892" t="str">
        <f>IF(I892="Biaya Bahan Baku","Belanja",IF(I892="Biaya Operasional","Belanja",IF(I892="Biaya Insentif Fasilitas","Belanja","")))</f>
        <v/>
      </c>
      <c r="W892">
        <f>ROW()</f>
        <v>892</v>
      </c>
    </row>
    <row r="893">
      <c r="A893">
        <f>ROW()</f>
        <v>893</v>
      </c>
      <c r="K893">
        <f>IF(I893="",0,I893)</f>
        <v>0</v>
      </c>
      <c r="L893">
        <f>IF(H893=0,0,H893)</f>
        <v>0</v>
      </c>
      <c r="M893">
        <f>IF(G893=0,0,G893)</f>
        <v>0</v>
      </c>
      <c r="N893" t="str">
        <f>IF(J893="","",J893)</f>
        <v/>
      </c>
      <c r="O893">
        <f>IF(G893=0,0,G893)</f>
        <v>0</v>
      </c>
      <c r="P893">
        <f>IF(H893=0,0,H893)</f>
        <v>0</v>
      </c>
      <c r="Q893" t="str">
        <f>IF(I893="Biaya Bahan Baku",H893,IF(I893="Biaya Operasional",H893,IF(I893="Biaya Insentif Fasilitas",H893,"")))</f>
        <v/>
      </c>
      <c r="R893" t="str">
        <f>IF(I893="Dana Bantuan Pemerintah",G893,"")</f>
        <v/>
      </c>
      <c r="S893" t="str">
        <f>IF(I893="Dana Bahan Baku","Bahan Baku",IF(I893="Biaya Bahan Baku","Bahan Baku",IF(I893="Dana Operasional","Operasional",IF(I893="Biaya Operasional","Operasional",""))))</f>
        <v/>
      </c>
      <c r="T893" t="str">
        <f>IF(I893="Dana Insentif Fasilitas","Insentif Fasilitas",IF(I893="Biaya Insentif Fasilitas","Insentif Fasilitas",""))</f>
        <v/>
      </c>
      <c r="U893" t="str">
        <f>IF(S893="",T893,S893)</f>
        <v/>
      </c>
      <c r="V893" t="str">
        <f>IF(I893="Biaya Bahan Baku","Belanja",IF(I893="Biaya Operasional","Belanja",IF(I893="Biaya Insentif Fasilitas","Belanja","")))</f>
        <v/>
      </c>
      <c r="W893">
        <f>ROW()</f>
        <v>893</v>
      </c>
    </row>
    <row r="894">
      <c r="A894">
        <f>ROW()</f>
        <v>894</v>
      </c>
      <c r="K894">
        <f>IF(I894="",0,I894)</f>
        <v>0</v>
      </c>
      <c r="L894">
        <f>IF(H894=0,0,H894)</f>
        <v>0</v>
      </c>
      <c r="M894">
        <f>IF(G894=0,0,G894)</f>
        <v>0</v>
      </c>
      <c r="N894" t="str">
        <f>IF(J894="","",J894)</f>
        <v/>
      </c>
      <c r="O894">
        <f>IF(G894=0,0,G894)</f>
        <v>0</v>
      </c>
      <c r="P894">
        <f>IF(H894=0,0,H894)</f>
        <v>0</v>
      </c>
      <c r="Q894" t="str">
        <f>IF(I894="Biaya Bahan Baku",H894,IF(I894="Biaya Operasional",H894,IF(I894="Biaya Insentif Fasilitas",H894,"")))</f>
        <v/>
      </c>
      <c r="R894" t="str">
        <f>IF(I894="Dana Bantuan Pemerintah",G894,"")</f>
        <v/>
      </c>
      <c r="S894" t="str">
        <f>IF(I894="Dana Bahan Baku","Bahan Baku",IF(I894="Biaya Bahan Baku","Bahan Baku",IF(I894="Dana Operasional","Operasional",IF(I894="Biaya Operasional","Operasional",""))))</f>
        <v/>
      </c>
      <c r="T894" t="str">
        <f>IF(I894="Dana Insentif Fasilitas","Insentif Fasilitas",IF(I894="Biaya Insentif Fasilitas","Insentif Fasilitas",""))</f>
        <v/>
      </c>
      <c r="U894" t="str">
        <f>IF(S894="",T894,S894)</f>
        <v/>
      </c>
      <c r="V894" t="str">
        <f>IF(I894="Biaya Bahan Baku","Belanja",IF(I894="Biaya Operasional","Belanja",IF(I894="Biaya Insentif Fasilitas","Belanja","")))</f>
        <v/>
      </c>
      <c r="W894">
        <f>ROW()</f>
        <v>894</v>
      </c>
    </row>
    <row r="895">
      <c r="A895">
        <f>ROW()</f>
        <v>895</v>
      </c>
      <c r="K895">
        <f>IF(I895="",0,I895)</f>
        <v>0</v>
      </c>
      <c r="L895">
        <f>IF(H895=0,0,H895)</f>
        <v>0</v>
      </c>
      <c r="M895">
        <f>IF(G895=0,0,G895)</f>
        <v>0</v>
      </c>
      <c r="N895" t="str">
        <f>IF(J895="","",J895)</f>
        <v/>
      </c>
      <c r="O895">
        <f>IF(G895=0,0,G895)</f>
        <v>0</v>
      </c>
      <c r="P895">
        <f>IF(H895=0,0,H895)</f>
        <v>0</v>
      </c>
      <c r="Q895" t="str">
        <f>IF(I895="Biaya Bahan Baku",H895,IF(I895="Biaya Operasional",H895,IF(I895="Biaya Insentif Fasilitas",H895,"")))</f>
        <v/>
      </c>
      <c r="R895" t="str">
        <f>IF(I895="Dana Bantuan Pemerintah",G895,"")</f>
        <v/>
      </c>
      <c r="S895" t="str">
        <f>IF(I895="Dana Bahan Baku","Bahan Baku",IF(I895="Biaya Bahan Baku","Bahan Baku",IF(I895="Dana Operasional","Operasional",IF(I895="Biaya Operasional","Operasional",""))))</f>
        <v/>
      </c>
      <c r="T895" t="str">
        <f>IF(I895="Dana Insentif Fasilitas","Insentif Fasilitas",IF(I895="Biaya Insentif Fasilitas","Insentif Fasilitas",""))</f>
        <v/>
      </c>
      <c r="U895" t="str">
        <f>IF(S895="",T895,S895)</f>
        <v/>
      </c>
      <c r="V895" t="str">
        <f>IF(I895="Biaya Bahan Baku","Belanja",IF(I895="Biaya Operasional","Belanja",IF(I895="Biaya Insentif Fasilitas","Belanja","")))</f>
        <v/>
      </c>
      <c r="W895">
        <f>ROW()</f>
        <v>895</v>
      </c>
    </row>
    <row r="896">
      <c r="A896">
        <f>ROW()</f>
        <v>896</v>
      </c>
      <c r="K896">
        <f>IF(I896="",0,I896)</f>
        <v>0</v>
      </c>
      <c r="L896">
        <f>IF(H896=0,0,H896)</f>
        <v>0</v>
      </c>
      <c r="M896">
        <f>IF(G896=0,0,G896)</f>
        <v>0</v>
      </c>
      <c r="N896" t="str">
        <f>IF(J896="","",J896)</f>
        <v/>
      </c>
      <c r="O896">
        <f>IF(G896=0,0,G896)</f>
        <v>0</v>
      </c>
      <c r="P896">
        <f>IF(H896=0,0,H896)</f>
        <v>0</v>
      </c>
      <c r="Q896" t="str">
        <f>IF(I896="Biaya Bahan Baku",H896,IF(I896="Biaya Operasional",H896,IF(I896="Biaya Insentif Fasilitas",H896,"")))</f>
        <v/>
      </c>
      <c r="R896" t="str">
        <f>IF(I896="Dana Bantuan Pemerintah",G896,"")</f>
        <v/>
      </c>
      <c r="S896" t="str">
        <f>IF(I896="Dana Bahan Baku","Bahan Baku",IF(I896="Biaya Bahan Baku","Bahan Baku",IF(I896="Dana Operasional","Operasional",IF(I896="Biaya Operasional","Operasional",""))))</f>
        <v/>
      </c>
      <c r="T896" t="str">
        <f>IF(I896="Dana Insentif Fasilitas","Insentif Fasilitas",IF(I896="Biaya Insentif Fasilitas","Insentif Fasilitas",""))</f>
        <v/>
      </c>
      <c r="U896" t="str">
        <f>IF(S896="",T896,S896)</f>
        <v/>
      </c>
      <c r="V896" t="str">
        <f>IF(I896="Biaya Bahan Baku","Belanja",IF(I896="Biaya Operasional","Belanja",IF(I896="Biaya Insentif Fasilitas","Belanja","")))</f>
        <v/>
      </c>
      <c r="W896">
        <f>ROW()</f>
        <v>896</v>
      </c>
    </row>
    <row r="897">
      <c r="A897">
        <f>ROW()</f>
        <v>897</v>
      </c>
      <c r="K897">
        <f>IF(I897="",0,I897)</f>
        <v>0</v>
      </c>
      <c r="L897">
        <f>IF(H897=0,0,H897)</f>
        <v>0</v>
      </c>
      <c r="M897">
        <f>IF(G897=0,0,G897)</f>
        <v>0</v>
      </c>
      <c r="N897" t="str">
        <f>IF(J897="","",J897)</f>
        <v/>
      </c>
      <c r="O897">
        <f>IF(G897=0,0,G897)</f>
        <v>0</v>
      </c>
      <c r="P897">
        <f>IF(H897=0,0,H897)</f>
        <v>0</v>
      </c>
      <c r="Q897" t="str">
        <f>IF(I897="Biaya Bahan Baku",H897,IF(I897="Biaya Operasional",H897,IF(I897="Biaya Insentif Fasilitas",H897,"")))</f>
        <v/>
      </c>
      <c r="R897" t="str">
        <f>IF(I897="Dana Bantuan Pemerintah",G897,"")</f>
        <v/>
      </c>
      <c r="S897" t="str">
        <f>IF(I897="Dana Bahan Baku","Bahan Baku",IF(I897="Biaya Bahan Baku","Bahan Baku",IF(I897="Dana Operasional","Operasional",IF(I897="Biaya Operasional","Operasional",""))))</f>
        <v/>
      </c>
      <c r="T897" t="str">
        <f>IF(I897="Dana Insentif Fasilitas","Insentif Fasilitas",IF(I897="Biaya Insentif Fasilitas","Insentif Fasilitas",""))</f>
        <v/>
      </c>
      <c r="U897" t="str">
        <f>IF(S897="",T897,S897)</f>
        <v/>
      </c>
      <c r="V897" t="str">
        <f>IF(I897="Biaya Bahan Baku","Belanja",IF(I897="Biaya Operasional","Belanja",IF(I897="Biaya Insentif Fasilitas","Belanja","")))</f>
        <v/>
      </c>
      <c r="W897">
        <f>ROW()</f>
        <v>897</v>
      </c>
    </row>
    <row r="898">
      <c r="A898">
        <f>ROW()</f>
        <v>898</v>
      </c>
      <c r="K898">
        <f>IF(I898="",0,I898)</f>
        <v>0</v>
      </c>
      <c r="L898">
        <f>IF(H898=0,0,H898)</f>
        <v>0</v>
      </c>
      <c r="M898">
        <f>IF(G898=0,0,G898)</f>
        <v>0</v>
      </c>
      <c r="N898" t="str">
        <f>IF(J898="","",J898)</f>
        <v/>
      </c>
      <c r="O898">
        <f>IF(G898=0,0,G898)</f>
        <v>0</v>
      </c>
      <c r="P898">
        <f>IF(H898=0,0,H898)</f>
        <v>0</v>
      </c>
      <c r="Q898" t="str">
        <f>IF(I898="Biaya Bahan Baku",H898,IF(I898="Biaya Operasional",H898,IF(I898="Biaya Insentif Fasilitas",H898,"")))</f>
        <v/>
      </c>
      <c r="R898" t="str">
        <f>IF(I898="Dana Bantuan Pemerintah",G898,"")</f>
        <v/>
      </c>
      <c r="S898" t="str">
        <f>IF(I898="Dana Bahan Baku","Bahan Baku",IF(I898="Biaya Bahan Baku","Bahan Baku",IF(I898="Dana Operasional","Operasional",IF(I898="Biaya Operasional","Operasional",""))))</f>
        <v/>
      </c>
      <c r="T898" t="str">
        <f>IF(I898="Dana Insentif Fasilitas","Insentif Fasilitas",IF(I898="Biaya Insentif Fasilitas","Insentif Fasilitas",""))</f>
        <v/>
      </c>
      <c r="U898" t="str">
        <f>IF(S898="",T898,S898)</f>
        <v/>
      </c>
      <c r="V898" t="str">
        <f>IF(I898="Biaya Bahan Baku","Belanja",IF(I898="Biaya Operasional","Belanja",IF(I898="Biaya Insentif Fasilitas","Belanja","")))</f>
        <v/>
      </c>
      <c r="W898">
        <f>ROW()</f>
        <v>898</v>
      </c>
    </row>
    <row r="899">
      <c r="A899">
        <f>ROW()</f>
        <v>899</v>
      </c>
      <c r="K899">
        <f>IF(I899="",0,I899)</f>
        <v>0</v>
      </c>
      <c r="L899">
        <f>IF(H899=0,0,H899)</f>
        <v>0</v>
      </c>
      <c r="M899">
        <f>IF(G899=0,0,G899)</f>
        <v>0</v>
      </c>
      <c r="N899" t="str">
        <f>IF(J899="","",J899)</f>
        <v/>
      </c>
      <c r="O899">
        <f>IF(G899=0,0,G899)</f>
        <v>0</v>
      </c>
      <c r="P899">
        <f>IF(H899=0,0,H899)</f>
        <v>0</v>
      </c>
      <c r="Q899" t="str">
        <f>IF(I899="Biaya Bahan Baku",H899,IF(I899="Biaya Operasional",H899,IF(I899="Biaya Insentif Fasilitas",H899,"")))</f>
        <v/>
      </c>
      <c r="R899" t="str">
        <f>IF(I899="Dana Bantuan Pemerintah",G899,"")</f>
        <v/>
      </c>
      <c r="S899" t="str">
        <f>IF(I899="Dana Bahan Baku","Bahan Baku",IF(I899="Biaya Bahan Baku","Bahan Baku",IF(I899="Dana Operasional","Operasional",IF(I899="Biaya Operasional","Operasional",""))))</f>
        <v/>
      </c>
      <c r="T899" t="str">
        <f>IF(I899="Dana Insentif Fasilitas","Insentif Fasilitas",IF(I899="Biaya Insentif Fasilitas","Insentif Fasilitas",""))</f>
        <v/>
      </c>
      <c r="U899" t="str">
        <f>IF(S899="",T899,S899)</f>
        <v/>
      </c>
      <c r="V899" t="str">
        <f>IF(I899="Biaya Bahan Baku","Belanja",IF(I899="Biaya Operasional","Belanja",IF(I899="Biaya Insentif Fasilitas","Belanja","")))</f>
        <v/>
      </c>
      <c r="W899">
        <f>ROW()</f>
        <v>899</v>
      </c>
    </row>
    <row r="900">
      <c r="A900">
        <f>ROW()</f>
        <v>900</v>
      </c>
      <c r="K900">
        <f>IF(I900="",0,I900)</f>
        <v>0</v>
      </c>
      <c r="L900">
        <f>IF(H900=0,0,H900)</f>
        <v>0</v>
      </c>
      <c r="M900">
        <f>IF(G900=0,0,G900)</f>
        <v>0</v>
      </c>
      <c r="N900" t="str">
        <f>IF(J900="","",J900)</f>
        <v/>
      </c>
      <c r="O900">
        <f>IF(G900=0,0,G900)</f>
        <v>0</v>
      </c>
      <c r="P900">
        <f>IF(H900=0,0,H900)</f>
        <v>0</v>
      </c>
      <c r="Q900" t="str">
        <f>IF(I900="Biaya Bahan Baku",H900,IF(I900="Biaya Operasional",H900,IF(I900="Biaya Insentif Fasilitas",H900,"")))</f>
        <v/>
      </c>
      <c r="R900" t="str">
        <f>IF(I900="Dana Bantuan Pemerintah",G900,"")</f>
        <v/>
      </c>
      <c r="S900" t="str">
        <f>IF(I900="Dana Bahan Baku","Bahan Baku",IF(I900="Biaya Bahan Baku","Bahan Baku",IF(I900="Dana Operasional","Operasional",IF(I900="Biaya Operasional","Operasional",""))))</f>
        <v/>
      </c>
      <c r="T900" t="str">
        <f>IF(I900="Dana Insentif Fasilitas","Insentif Fasilitas",IF(I900="Biaya Insentif Fasilitas","Insentif Fasilitas",""))</f>
        <v/>
      </c>
      <c r="U900" t="str">
        <f>IF(S900="",T900,S900)</f>
        <v/>
      </c>
      <c r="V900" t="str">
        <f>IF(I900="Biaya Bahan Baku","Belanja",IF(I900="Biaya Operasional","Belanja",IF(I900="Biaya Insentif Fasilitas","Belanja","")))</f>
        <v/>
      </c>
      <c r="W900">
        <f>ROW()</f>
        <v>900</v>
      </c>
    </row>
    <row r="901">
      <c r="A901">
        <f>ROW()</f>
        <v>901</v>
      </c>
      <c r="K901">
        <f>IF(I901="",0,I901)</f>
        <v>0</v>
      </c>
      <c r="L901">
        <f>IF(H901=0,0,H901)</f>
        <v>0</v>
      </c>
      <c r="M901">
        <f>IF(G901=0,0,G901)</f>
        <v>0</v>
      </c>
      <c r="N901" t="str">
        <f>IF(J901="","",J901)</f>
        <v/>
      </c>
      <c r="O901">
        <f>IF(G901=0,0,G901)</f>
        <v>0</v>
      </c>
      <c r="P901">
        <f>IF(H901=0,0,H901)</f>
        <v>0</v>
      </c>
      <c r="Q901" t="str">
        <f>IF(I901="Biaya Bahan Baku",H901,IF(I901="Biaya Operasional",H901,IF(I901="Biaya Insentif Fasilitas",H901,"")))</f>
        <v/>
      </c>
      <c r="R901" t="str">
        <f>IF(I901="Dana Bantuan Pemerintah",G901,"")</f>
        <v/>
      </c>
      <c r="S901" t="str">
        <f>IF(I901="Dana Bahan Baku","Bahan Baku",IF(I901="Biaya Bahan Baku","Bahan Baku",IF(I901="Dana Operasional","Operasional",IF(I901="Biaya Operasional","Operasional",""))))</f>
        <v/>
      </c>
      <c r="T901" t="str">
        <f>IF(I901="Dana Insentif Fasilitas","Insentif Fasilitas",IF(I901="Biaya Insentif Fasilitas","Insentif Fasilitas",""))</f>
        <v/>
      </c>
      <c r="U901" t="str">
        <f>IF(S901="",T901,S901)</f>
        <v/>
      </c>
      <c r="V901" t="str">
        <f>IF(I901="Biaya Bahan Baku","Belanja",IF(I901="Biaya Operasional","Belanja",IF(I901="Biaya Insentif Fasilitas","Belanja","")))</f>
        <v/>
      </c>
      <c r="W901">
        <f>ROW()</f>
        <v>901</v>
      </c>
    </row>
    <row r="902">
      <c r="A902">
        <f>ROW()</f>
        <v>902</v>
      </c>
      <c r="K902">
        <f>IF(I902="",0,I902)</f>
        <v>0</v>
      </c>
      <c r="L902">
        <f>IF(H902=0,0,H902)</f>
        <v>0</v>
      </c>
      <c r="M902">
        <f>IF(G902=0,0,G902)</f>
        <v>0</v>
      </c>
      <c r="N902" t="str">
        <f>IF(J902="","",J902)</f>
        <v/>
      </c>
      <c r="O902">
        <f>IF(G902=0,0,G902)</f>
        <v>0</v>
      </c>
      <c r="P902">
        <f>IF(H902=0,0,H902)</f>
        <v>0</v>
      </c>
      <c r="Q902" t="str">
        <f>IF(I902="Biaya Bahan Baku",H902,IF(I902="Biaya Operasional",H902,IF(I902="Biaya Insentif Fasilitas",H902,"")))</f>
        <v/>
      </c>
      <c r="R902" t="str">
        <f>IF(I902="Dana Bantuan Pemerintah",G902,"")</f>
        <v/>
      </c>
      <c r="S902" t="str">
        <f>IF(I902="Dana Bahan Baku","Bahan Baku",IF(I902="Biaya Bahan Baku","Bahan Baku",IF(I902="Dana Operasional","Operasional",IF(I902="Biaya Operasional","Operasional",""))))</f>
        <v/>
      </c>
      <c r="T902" t="str">
        <f>IF(I902="Dana Insentif Fasilitas","Insentif Fasilitas",IF(I902="Biaya Insentif Fasilitas","Insentif Fasilitas",""))</f>
        <v/>
      </c>
      <c r="U902" t="str">
        <f>IF(S902="",T902,S902)</f>
        <v/>
      </c>
      <c r="V902" t="str">
        <f>IF(I902="Biaya Bahan Baku","Belanja",IF(I902="Biaya Operasional","Belanja",IF(I902="Biaya Insentif Fasilitas","Belanja","")))</f>
        <v/>
      </c>
      <c r="W902">
        <f>ROW()</f>
        <v>902</v>
      </c>
    </row>
    <row r="903">
      <c r="A903">
        <f>ROW()</f>
        <v>903</v>
      </c>
      <c r="K903">
        <f>IF(I903="",0,I903)</f>
        <v>0</v>
      </c>
      <c r="L903">
        <f>IF(H903=0,0,H903)</f>
        <v>0</v>
      </c>
      <c r="M903">
        <f>IF(G903=0,0,G903)</f>
        <v>0</v>
      </c>
      <c r="N903" t="str">
        <f>IF(J903="","",J903)</f>
        <v/>
      </c>
      <c r="O903">
        <f>IF(G903=0,0,G903)</f>
        <v>0</v>
      </c>
      <c r="P903">
        <f>IF(H903=0,0,H903)</f>
        <v>0</v>
      </c>
      <c r="Q903" t="str">
        <f>IF(I903="Biaya Bahan Baku",H903,IF(I903="Biaya Operasional",H903,IF(I903="Biaya Insentif Fasilitas",H903,"")))</f>
        <v/>
      </c>
      <c r="R903" t="str">
        <f>IF(I903="Dana Bantuan Pemerintah",G903,"")</f>
        <v/>
      </c>
      <c r="S903" t="str">
        <f>IF(I903="Dana Bahan Baku","Bahan Baku",IF(I903="Biaya Bahan Baku","Bahan Baku",IF(I903="Dana Operasional","Operasional",IF(I903="Biaya Operasional","Operasional",""))))</f>
        <v/>
      </c>
      <c r="T903" t="str">
        <f>IF(I903="Dana Insentif Fasilitas","Insentif Fasilitas",IF(I903="Biaya Insentif Fasilitas","Insentif Fasilitas",""))</f>
        <v/>
      </c>
      <c r="U903" t="str">
        <f>IF(S903="",T903,S903)</f>
        <v/>
      </c>
      <c r="V903" t="str">
        <f>IF(I903="Biaya Bahan Baku","Belanja",IF(I903="Biaya Operasional","Belanja",IF(I903="Biaya Insentif Fasilitas","Belanja","")))</f>
        <v/>
      </c>
      <c r="W903">
        <f>ROW()</f>
        <v>903</v>
      </c>
    </row>
    <row r="904">
      <c r="A904">
        <f>ROW()</f>
        <v>904</v>
      </c>
      <c r="K904">
        <f>IF(I904="",0,I904)</f>
        <v>0</v>
      </c>
      <c r="L904">
        <f>IF(H904=0,0,H904)</f>
        <v>0</v>
      </c>
      <c r="M904">
        <f>IF(G904=0,0,G904)</f>
        <v>0</v>
      </c>
      <c r="N904" t="str">
        <f>IF(J904="","",J904)</f>
        <v/>
      </c>
      <c r="O904">
        <f>IF(G904=0,0,G904)</f>
        <v>0</v>
      </c>
      <c r="P904">
        <f>IF(H904=0,0,H904)</f>
        <v>0</v>
      </c>
      <c r="Q904" t="str">
        <f>IF(I904="Biaya Bahan Baku",H904,IF(I904="Biaya Operasional",H904,IF(I904="Biaya Insentif Fasilitas",H904,"")))</f>
        <v/>
      </c>
      <c r="R904" t="str">
        <f>IF(I904="Dana Bantuan Pemerintah",G904,"")</f>
        <v/>
      </c>
      <c r="S904" t="str">
        <f>IF(I904="Dana Bahan Baku","Bahan Baku",IF(I904="Biaya Bahan Baku","Bahan Baku",IF(I904="Dana Operasional","Operasional",IF(I904="Biaya Operasional","Operasional",""))))</f>
        <v/>
      </c>
      <c r="T904" t="str">
        <f>IF(I904="Dana Insentif Fasilitas","Insentif Fasilitas",IF(I904="Biaya Insentif Fasilitas","Insentif Fasilitas",""))</f>
        <v/>
      </c>
      <c r="U904" t="str">
        <f>IF(S904="",T904,S904)</f>
        <v/>
      </c>
      <c r="V904" t="str">
        <f>IF(I904="Biaya Bahan Baku","Belanja",IF(I904="Biaya Operasional","Belanja",IF(I904="Biaya Insentif Fasilitas","Belanja","")))</f>
        <v/>
      </c>
      <c r="W904">
        <f>ROW()</f>
        <v>904</v>
      </c>
    </row>
    <row r="905">
      <c r="A905">
        <f>ROW()</f>
        <v>905</v>
      </c>
      <c r="K905">
        <f>IF(I905="",0,I905)</f>
        <v>0</v>
      </c>
      <c r="L905">
        <f>IF(H905=0,0,H905)</f>
        <v>0</v>
      </c>
      <c r="M905">
        <f>IF(G905=0,0,G905)</f>
        <v>0</v>
      </c>
      <c r="N905" t="str">
        <f>IF(J905="","",J905)</f>
        <v/>
      </c>
      <c r="O905">
        <f>IF(G905=0,0,G905)</f>
        <v>0</v>
      </c>
      <c r="P905">
        <f>IF(H905=0,0,H905)</f>
        <v>0</v>
      </c>
      <c r="Q905" t="str">
        <f>IF(I905="Biaya Bahan Baku",H905,IF(I905="Biaya Operasional",H905,IF(I905="Biaya Insentif Fasilitas",H905,"")))</f>
        <v/>
      </c>
      <c r="R905" t="str">
        <f>IF(I905="Dana Bantuan Pemerintah",G905,"")</f>
        <v/>
      </c>
      <c r="S905" t="str">
        <f>IF(I905="Dana Bahan Baku","Bahan Baku",IF(I905="Biaya Bahan Baku","Bahan Baku",IF(I905="Dana Operasional","Operasional",IF(I905="Biaya Operasional","Operasional",""))))</f>
        <v/>
      </c>
      <c r="T905" t="str">
        <f>IF(I905="Dana Insentif Fasilitas","Insentif Fasilitas",IF(I905="Biaya Insentif Fasilitas","Insentif Fasilitas",""))</f>
        <v/>
      </c>
      <c r="U905" t="str">
        <f>IF(S905="",T905,S905)</f>
        <v/>
      </c>
      <c r="V905" t="str">
        <f>IF(I905="Biaya Bahan Baku","Belanja",IF(I905="Biaya Operasional","Belanja",IF(I905="Biaya Insentif Fasilitas","Belanja","")))</f>
        <v/>
      </c>
      <c r="W905">
        <f>ROW()</f>
        <v>905</v>
      </c>
    </row>
    <row r="906">
      <c r="A906">
        <f>ROW()</f>
        <v>906</v>
      </c>
      <c r="K906">
        <f>IF(I906="",0,I906)</f>
        <v>0</v>
      </c>
      <c r="L906">
        <f>IF(H906=0,0,H906)</f>
        <v>0</v>
      </c>
      <c r="M906">
        <f>IF(G906=0,0,G906)</f>
        <v>0</v>
      </c>
      <c r="N906" t="str">
        <f>IF(J906="","",J906)</f>
        <v/>
      </c>
      <c r="O906">
        <f>IF(G906=0,0,G906)</f>
        <v>0</v>
      </c>
      <c r="P906">
        <f>IF(H906=0,0,H906)</f>
        <v>0</v>
      </c>
      <c r="Q906" t="str">
        <f>IF(I906="Biaya Bahan Baku",H906,IF(I906="Biaya Operasional",H906,IF(I906="Biaya Insentif Fasilitas",H906,"")))</f>
        <v/>
      </c>
      <c r="R906" t="str">
        <f>IF(I906="Dana Bantuan Pemerintah",G906,"")</f>
        <v/>
      </c>
      <c r="S906" t="str">
        <f>IF(I906="Dana Bahan Baku","Bahan Baku",IF(I906="Biaya Bahan Baku","Bahan Baku",IF(I906="Dana Operasional","Operasional",IF(I906="Biaya Operasional","Operasional",""))))</f>
        <v/>
      </c>
      <c r="T906" t="str">
        <f>IF(I906="Dana Insentif Fasilitas","Insentif Fasilitas",IF(I906="Biaya Insentif Fasilitas","Insentif Fasilitas",""))</f>
        <v/>
      </c>
      <c r="U906" t="str">
        <f>IF(S906="",T906,S906)</f>
        <v/>
      </c>
      <c r="V906" t="str">
        <f>IF(I906="Biaya Bahan Baku","Belanja",IF(I906="Biaya Operasional","Belanja",IF(I906="Biaya Insentif Fasilitas","Belanja","")))</f>
        <v/>
      </c>
      <c r="W906">
        <f>ROW()</f>
        <v>906</v>
      </c>
    </row>
    <row r="907">
      <c r="A907">
        <f>ROW()</f>
        <v>907</v>
      </c>
      <c r="K907">
        <f>IF(I907="",0,I907)</f>
        <v>0</v>
      </c>
      <c r="L907">
        <f>IF(H907=0,0,H907)</f>
        <v>0</v>
      </c>
      <c r="M907">
        <f>IF(G907=0,0,G907)</f>
        <v>0</v>
      </c>
      <c r="N907" t="str">
        <f>IF(J907="","",J907)</f>
        <v/>
      </c>
      <c r="O907">
        <f>IF(G907=0,0,G907)</f>
        <v>0</v>
      </c>
      <c r="P907">
        <f>IF(H907=0,0,H907)</f>
        <v>0</v>
      </c>
      <c r="Q907" t="str">
        <f>IF(I907="Biaya Bahan Baku",H907,IF(I907="Biaya Operasional",H907,IF(I907="Biaya Insentif Fasilitas",H907,"")))</f>
        <v/>
      </c>
      <c r="R907" t="str">
        <f>IF(I907="Dana Bantuan Pemerintah",G907,"")</f>
        <v/>
      </c>
      <c r="S907" t="str">
        <f>IF(I907="Dana Bahan Baku","Bahan Baku",IF(I907="Biaya Bahan Baku","Bahan Baku",IF(I907="Dana Operasional","Operasional",IF(I907="Biaya Operasional","Operasional",""))))</f>
        <v/>
      </c>
      <c r="T907" t="str">
        <f>IF(I907="Dana Insentif Fasilitas","Insentif Fasilitas",IF(I907="Biaya Insentif Fasilitas","Insentif Fasilitas",""))</f>
        <v/>
      </c>
      <c r="U907" t="str">
        <f>IF(S907="",T907,S907)</f>
        <v/>
      </c>
      <c r="V907" t="str">
        <f>IF(I907="Biaya Bahan Baku","Belanja",IF(I907="Biaya Operasional","Belanja",IF(I907="Biaya Insentif Fasilitas","Belanja","")))</f>
        <v/>
      </c>
      <c r="W907">
        <f>ROW()</f>
        <v>907</v>
      </c>
    </row>
    <row r="908">
      <c r="A908">
        <f>ROW()</f>
        <v>908</v>
      </c>
      <c r="K908">
        <f>IF(I908="",0,I908)</f>
        <v>0</v>
      </c>
      <c r="L908">
        <f>IF(H908=0,0,H908)</f>
        <v>0</v>
      </c>
      <c r="M908">
        <f>IF(G908=0,0,G908)</f>
        <v>0</v>
      </c>
      <c r="N908" t="str">
        <f>IF(J908="","",J908)</f>
        <v/>
      </c>
      <c r="O908">
        <f>IF(G908=0,0,G908)</f>
        <v>0</v>
      </c>
      <c r="P908">
        <f>IF(H908=0,0,H908)</f>
        <v>0</v>
      </c>
      <c r="Q908" t="str">
        <f>IF(I908="Biaya Bahan Baku",H908,IF(I908="Biaya Operasional",H908,IF(I908="Biaya Insentif Fasilitas",H908,"")))</f>
        <v/>
      </c>
      <c r="R908" t="str">
        <f>IF(I908="Dana Bantuan Pemerintah",G908,"")</f>
        <v/>
      </c>
      <c r="S908" t="str">
        <f>IF(I908="Dana Bahan Baku","Bahan Baku",IF(I908="Biaya Bahan Baku","Bahan Baku",IF(I908="Dana Operasional","Operasional",IF(I908="Biaya Operasional","Operasional",""))))</f>
        <v/>
      </c>
      <c r="T908" t="str">
        <f>IF(I908="Dana Insentif Fasilitas","Insentif Fasilitas",IF(I908="Biaya Insentif Fasilitas","Insentif Fasilitas",""))</f>
        <v/>
      </c>
      <c r="U908" t="str">
        <f>IF(S908="",T908,S908)</f>
        <v/>
      </c>
      <c r="V908" t="str">
        <f>IF(I908="Biaya Bahan Baku","Belanja",IF(I908="Biaya Operasional","Belanja",IF(I908="Biaya Insentif Fasilitas","Belanja","")))</f>
        <v/>
      </c>
      <c r="W908">
        <f>ROW()</f>
        <v>908</v>
      </c>
    </row>
    <row r="909">
      <c r="A909">
        <f>ROW()</f>
        <v>909</v>
      </c>
      <c r="K909">
        <f>IF(I909="",0,I909)</f>
        <v>0</v>
      </c>
      <c r="L909">
        <f>IF(H909=0,0,H909)</f>
        <v>0</v>
      </c>
      <c r="M909">
        <f>IF(G909=0,0,G909)</f>
        <v>0</v>
      </c>
      <c r="N909" t="str">
        <f>IF(J909="","",J909)</f>
        <v/>
      </c>
      <c r="O909">
        <f>IF(G909=0,0,G909)</f>
        <v>0</v>
      </c>
      <c r="P909">
        <f>IF(H909=0,0,H909)</f>
        <v>0</v>
      </c>
      <c r="Q909" t="str">
        <f>IF(I909="Biaya Bahan Baku",H909,IF(I909="Biaya Operasional",H909,IF(I909="Biaya Insentif Fasilitas",H909,"")))</f>
        <v/>
      </c>
      <c r="R909" t="str">
        <f>IF(I909="Dana Bantuan Pemerintah",G909,"")</f>
        <v/>
      </c>
      <c r="S909" t="str">
        <f>IF(I909="Dana Bahan Baku","Bahan Baku",IF(I909="Biaya Bahan Baku","Bahan Baku",IF(I909="Dana Operasional","Operasional",IF(I909="Biaya Operasional","Operasional",""))))</f>
        <v/>
      </c>
      <c r="T909" t="str">
        <f>IF(I909="Dana Insentif Fasilitas","Insentif Fasilitas",IF(I909="Biaya Insentif Fasilitas","Insentif Fasilitas",""))</f>
        <v/>
      </c>
      <c r="U909" t="str">
        <f>IF(S909="",T909,S909)</f>
        <v/>
      </c>
      <c r="V909" t="str">
        <f>IF(I909="Biaya Bahan Baku","Belanja",IF(I909="Biaya Operasional","Belanja",IF(I909="Biaya Insentif Fasilitas","Belanja","")))</f>
        <v/>
      </c>
      <c r="W909">
        <f>ROW()</f>
        <v>909</v>
      </c>
    </row>
    <row r="910">
      <c r="A910">
        <f>ROW()</f>
        <v>910</v>
      </c>
      <c r="K910">
        <f>IF(I910="",0,I910)</f>
        <v>0</v>
      </c>
      <c r="L910">
        <f>IF(H910=0,0,H910)</f>
        <v>0</v>
      </c>
      <c r="M910">
        <f>IF(G910=0,0,G910)</f>
        <v>0</v>
      </c>
      <c r="N910" t="str">
        <f>IF(J910="","",J910)</f>
        <v/>
      </c>
      <c r="O910">
        <f>IF(G910=0,0,G910)</f>
        <v>0</v>
      </c>
      <c r="P910">
        <f>IF(H910=0,0,H910)</f>
        <v>0</v>
      </c>
      <c r="Q910" t="str">
        <f>IF(I910="Biaya Bahan Baku",H910,IF(I910="Biaya Operasional",H910,IF(I910="Biaya Insentif Fasilitas",H910,"")))</f>
        <v/>
      </c>
      <c r="R910" t="str">
        <f>IF(I910="Dana Bantuan Pemerintah",G910,"")</f>
        <v/>
      </c>
      <c r="S910" t="str">
        <f>IF(I910="Dana Bahan Baku","Bahan Baku",IF(I910="Biaya Bahan Baku","Bahan Baku",IF(I910="Dana Operasional","Operasional",IF(I910="Biaya Operasional","Operasional",""))))</f>
        <v/>
      </c>
      <c r="T910" t="str">
        <f>IF(I910="Dana Insentif Fasilitas","Insentif Fasilitas",IF(I910="Biaya Insentif Fasilitas","Insentif Fasilitas",""))</f>
        <v/>
      </c>
      <c r="U910" t="str">
        <f>IF(S910="",T910,S910)</f>
        <v/>
      </c>
      <c r="V910" t="str">
        <f>IF(I910="Biaya Bahan Baku","Belanja",IF(I910="Biaya Operasional","Belanja",IF(I910="Biaya Insentif Fasilitas","Belanja","")))</f>
        <v/>
      </c>
      <c r="W910">
        <f>ROW()</f>
        <v>910</v>
      </c>
    </row>
    <row r="911">
      <c r="A911">
        <f>ROW()</f>
        <v>911</v>
      </c>
      <c r="K911">
        <f>IF(I911="",0,I911)</f>
        <v>0</v>
      </c>
      <c r="L911">
        <f>IF(H911=0,0,H911)</f>
        <v>0</v>
      </c>
      <c r="M911">
        <f>IF(G911=0,0,G911)</f>
        <v>0</v>
      </c>
      <c r="N911" t="str">
        <f>IF(J911="","",J911)</f>
        <v/>
      </c>
      <c r="O911">
        <f>IF(G911=0,0,G911)</f>
        <v>0</v>
      </c>
      <c r="P911">
        <f>IF(H911=0,0,H911)</f>
        <v>0</v>
      </c>
      <c r="Q911" t="str">
        <f>IF(I911="Biaya Bahan Baku",H911,IF(I911="Biaya Operasional",H911,IF(I911="Biaya Insentif Fasilitas",H911,"")))</f>
        <v/>
      </c>
      <c r="R911" t="str">
        <f>IF(I911="Dana Bantuan Pemerintah",G911,"")</f>
        <v/>
      </c>
      <c r="S911" t="str">
        <f>IF(I911="Dana Bahan Baku","Bahan Baku",IF(I911="Biaya Bahan Baku","Bahan Baku",IF(I911="Dana Operasional","Operasional",IF(I911="Biaya Operasional","Operasional",""))))</f>
        <v/>
      </c>
      <c r="T911" t="str">
        <f>IF(I911="Dana Insentif Fasilitas","Insentif Fasilitas",IF(I911="Biaya Insentif Fasilitas","Insentif Fasilitas",""))</f>
        <v/>
      </c>
      <c r="U911" t="str">
        <f>IF(S911="",T911,S911)</f>
        <v/>
      </c>
      <c r="V911" t="str">
        <f>IF(I911="Biaya Bahan Baku","Belanja",IF(I911="Biaya Operasional","Belanja",IF(I911="Biaya Insentif Fasilitas","Belanja","")))</f>
        <v/>
      </c>
      <c r="W911">
        <f>ROW()</f>
        <v>911</v>
      </c>
    </row>
    <row r="912">
      <c r="A912">
        <f>ROW()</f>
        <v>912</v>
      </c>
      <c r="K912">
        <f>IF(I912="",0,I912)</f>
        <v>0</v>
      </c>
      <c r="L912">
        <f>IF(H912=0,0,H912)</f>
        <v>0</v>
      </c>
      <c r="M912">
        <f>IF(G912=0,0,G912)</f>
        <v>0</v>
      </c>
      <c r="N912" t="str">
        <f>IF(J912="","",J912)</f>
        <v/>
      </c>
      <c r="O912">
        <f>IF(G912=0,0,G912)</f>
        <v>0</v>
      </c>
      <c r="P912">
        <f>IF(H912=0,0,H912)</f>
        <v>0</v>
      </c>
      <c r="Q912" t="str">
        <f>IF(I912="Biaya Bahan Baku",H912,IF(I912="Biaya Operasional",H912,IF(I912="Biaya Insentif Fasilitas",H912,"")))</f>
        <v/>
      </c>
      <c r="R912" t="str">
        <f>IF(I912="Dana Bantuan Pemerintah",G912,"")</f>
        <v/>
      </c>
      <c r="S912" t="str">
        <f>IF(I912="Dana Bahan Baku","Bahan Baku",IF(I912="Biaya Bahan Baku","Bahan Baku",IF(I912="Dana Operasional","Operasional",IF(I912="Biaya Operasional","Operasional",""))))</f>
        <v/>
      </c>
      <c r="T912" t="str">
        <f>IF(I912="Dana Insentif Fasilitas","Insentif Fasilitas",IF(I912="Biaya Insentif Fasilitas","Insentif Fasilitas",""))</f>
        <v/>
      </c>
      <c r="U912" t="str">
        <f>IF(S912="",T912,S912)</f>
        <v/>
      </c>
      <c r="V912" t="str">
        <f>IF(I912="Biaya Bahan Baku","Belanja",IF(I912="Biaya Operasional","Belanja",IF(I912="Biaya Insentif Fasilitas","Belanja","")))</f>
        <v/>
      </c>
      <c r="W912">
        <f>ROW()</f>
        <v>912</v>
      </c>
    </row>
    <row r="913">
      <c r="A913">
        <f>ROW()</f>
        <v>913</v>
      </c>
      <c r="K913">
        <f>IF(I913="",0,I913)</f>
        <v>0</v>
      </c>
      <c r="L913">
        <f>IF(H913=0,0,H913)</f>
        <v>0</v>
      </c>
      <c r="M913">
        <f>IF(G913=0,0,G913)</f>
        <v>0</v>
      </c>
      <c r="N913" t="str">
        <f>IF(J913="","",J913)</f>
        <v/>
      </c>
      <c r="O913">
        <f>IF(G913=0,0,G913)</f>
        <v>0</v>
      </c>
      <c r="P913">
        <f>IF(H913=0,0,H913)</f>
        <v>0</v>
      </c>
      <c r="Q913" t="str">
        <f>IF(I913="Biaya Bahan Baku",H913,IF(I913="Biaya Operasional",H913,IF(I913="Biaya Insentif Fasilitas",H913,"")))</f>
        <v/>
      </c>
      <c r="R913" t="str">
        <f>IF(I913="Dana Bantuan Pemerintah",G913,"")</f>
        <v/>
      </c>
      <c r="S913" t="str">
        <f>IF(I913="Dana Bahan Baku","Bahan Baku",IF(I913="Biaya Bahan Baku","Bahan Baku",IF(I913="Dana Operasional","Operasional",IF(I913="Biaya Operasional","Operasional",""))))</f>
        <v/>
      </c>
      <c r="T913" t="str">
        <f>IF(I913="Dana Insentif Fasilitas","Insentif Fasilitas",IF(I913="Biaya Insentif Fasilitas","Insentif Fasilitas",""))</f>
        <v/>
      </c>
      <c r="U913" t="str">
        <f>IF(S913="",T913,S913)</f>
        <v/>
      </c>
      <c r="V913" t="str">
        <f>IF(I913="Biaya Bahan Baku","Belanja",IF(I913="Biaya Operasional","Belanja",IF(I913="Biaya Insentif Fasilitas","Belanja","")))</f>
        <v/>
      </c>
      <c r="W913">
        <f>ROW()</f>
        <v>913</v>
      </c>
    </row>
    <row r="914">
      <c r="A914">
        <f>ROW()</f>
        <v>914</v>
      </c>
      <c r="K914">
        <f>IF(I914="",0,I914)</f>
        <v>0</v>
      </c>
      <c r="L914">
        <f>IF(H914=0,0,H914)</f>
        <v>0</v>
      </c>
      <c r="M914">
        <f>IF(G914=0,0,G914)</f>
        <v>0</v>
      </c>
      <c r="N914" t="str">
        <f>IF(J914="","",J914)</f>
        <v/>
      </c>
      <c r="O914">
        <f>IF(G914=0,0,G914)</f>
        <v>0</v>
      </c>
      <c r="P914">
        <f>IF(H914=0,0,H914)</f>
        <v>0</v>
      </c>
      <c r="Q914" t="str">
        <f>IF(I914="Biaya Bahan Baku",H914,IF(I914="Biaya Operasional",H914,IF(I914="Biaya Insentif Fasilitas",H914,"")))</f>
        <v/>
      </c>
      <c r="R914" t="str">
        <f>IF(I914="Dana Bantuan Pemerintah",G914,"")</f>
        <v/>
      </c>
      <c r="S914" t="str">
        <f>IF(I914="Dana Bahan Baku","Bahan Baku",IF(I914="Biaya Bahan Baku","Bahan Baku",IF(I914="Dana Operasional","Operasional",IF(I914="Biaya Operasional","Operasional",""))))</f>
        <v/>
      </c>
      <c r="T914" t="str">
        <f>IF(I914="Dana Insentif Fasilitas","Insentif Fasilitas",IF(I914="Biaya Insentif Fasilitas","Insentif Fasilitas",""))</f>
        <v/>
      </c>
      <c r="U914" t="str">
        <f>IF(S914="",T914,S914)</f>
        <v/>
      </c>
      <c r="V914" t="str">
        <f>IF(I914="Biaya Bahan Baku","Belanja",IF(I914="Biaya Operasional","Belanja",IF(I914="Biaya Insentif Fasilitas","Belanja","")))</f>
        <v/>
      </c>
      <c r="W914">
        <f>ROW()</f>
        <v>914</v>
      </c>
    </row>
    <row r="915">
      <c r="A915">
        <f>ROW()</f>
        <v>915</v>
      </c>
      <c r="K915">
        <f>IF(I915="",0,I915)</f>
        <v>0</v>
      </c>
      <c r="L915">
        <f>IF(H915=0,0,H915)</f>
        <v>0</v>
      </c>
      <c r="M915">
        <f>IF(G915=0,0,G915)</f>
        <v>0</v>
      </c>
      <c r="N915" t="str">
        <f>IF(J915="","",J915)</f>
        <v/>
      </c>
      <c r="O915">
        <f>IF(G915=0,0,G915)</f>
        <v>0</v>
      </c>
      <c r="P915">
        <f>IF(H915=0,0,H915)</f>
        <v>0</v>
      </c>
      <c r="Q915" t="str">
        <f>IF(I915="Biaya Bahan Baku",H915,IF(I915="Biaya Operasional",H915,IF(I915="Biaya Insentif Fasilitas",H915,"")))</f>
        <v/>
      </c>
      <c r="R915" t="str">
        <f>IF(I915="Dana Bantuan Pemerintah",G915,"")</f>
        <v/>
      </c>
      <c r="S915" t="str">
        <f>IF(I915="Dana Bahan Baku","Bahan Baku",IF(I915="Biaya Bahan Baku","Bahan Baku",IF(I915="Dana Operasional","Operasional",IF(I915="Biaya Operasional","Operasional",""))))</f>
        <v/>
      </c>
      <c r="T915" t="str">
        <f>IF(I915="Dana Insentif Fasilitas","Insentif Fasilitas",IF(I915="Biaya Insentif Fasilitas","Insentif Fasilitas",""))</f>
        <v/>
      </c>
      <c r="U915" t="str">
        <f>IF(S915="",T915,S915)</f>
        <v/>
      </c>
      <c r="V915" t="str">
        <f>IF(I915="Biaya Bahan Baku","Belanja",IF(I915="Biaya Operasional","Belanja",IF(I915="Biaya Insentif Fasilitas","Belanja","")))</f>
        <v/>
      </c>
      <c r="W915">
        <f>ROW()</f>
        <v>915</v>
      </c>
    </row>
    <row r="916">
      <c r="A916">
        <f>ROW()</f>
        <v>916</v>
      </c>
      <c r="K916">
        <f>IF(I916="",0,I916)</f>
        <v>0</v>
      </c>
      <c r="L916">
        <f>IF(H916=0,0,H916)</f>
        <v>0</v>
      </c>
      <c r="M916">
        <f>IF(G916=0,0,G916)</f>
        <v>0</v>
      </c>
      <c r="N916" t="str">
        <f>IF(J916="","",J916)</f>
        <v/>
      </c>
      <c r="O916">
        <f>IF(G916=0,0,G916)</f>
        <v>0</v>
      </c>
      <c r="P916">
        <f>IF(H916=0,0,H916)</f>
        <v>0</v>
      </c>
      <c r="Q916" t="str">
        <f>IF(I916="Biaya Bahan Baku",H916,IF(I916="Biaya Operasional",H916,IF(I916="Biaya Insentif Fasilitas",H916,"")))</f>
        <v/>
      </c>
      <c r="R916" t="str">
        <f>IF(I916="Dana Bantuan Pemerintah",G916,"")</f>
        <v/>
      </c>
      <c r="S916" t="str">
        <f>IF(I916="Dana Bahan Baku","Bahan Baku",IF(I916="Biaya Bahan Baku","Bahan Baku",IF(I916="Dana Operasional","Operasional",IF(I916="Biaya Operasional","Operasional",""))))</f>
        <v/>
      </c>
      <c r="T916" t="str">
        <f>IF(I916="Dana Insentif Fasilitas","Insentif Fasilitas",IF(I916="Biaya Insentif Fasilitas","Insentif Fasilitas",""))</f>
        <v/>
      </c>
      <c r="U916" t="str">
        <f>IF(S916="",T916,S916)</f>
        <v/>
      </c>
      <c r="V916" t="str">
        <f>IF(I916="Biaya Bahan Baku","Belanja",IF(I916="Biaya Operasional","Belanja",IF(I916="Biaya Insentif Fasilitas","Belanja","")))</f>
        <v/>
      </c>
      <c r="W916">
        <f>ROW()</f>
        <v>916</v>
      </c>
    </row>
    <row r="917">
      <c r="A917">
        <f>ROW()</f>
        <v>917</v>
      </c>
      <c r="K917">
        <f>IF(I917="",0,I917)</f>
        <v>0</v>
      </c>
      <c r="L917">
        <f>IF(H917=0,0,H917)</f>
        <v>0</v>
      </c>
      <c r="M917">
        <f>IF(G917=0,0,G917)</f>
        <v>0</v>
      </c>
      <c r="N917" t="str">
        <f>IF(J917="","",J917)</f>
        <v/>
      </c>
      <c r="O917">
        <f>IF(G917=0,0,G917)</f>
        <v>0</v>
      </c>
      <c r="P917">
        <f>IF(H917=0,0,H917)</f>
        <v>0</v>
      </c>
      <c r="Q917" t="str">
        <f>IF(I917="Biaya Bahan Baku",H917,IF(I917="Biaya Operasional",H917,IF(I917="Biaya Insentif Fasilitas",H917,"")))</f>
        <v/>
      </c>
      <c r="R917" t="str">
        <f>IF(I917="Dana Bantuan Pemerintah",G917,"")</f>
        <v/>
      </c>
      <c r="S917" t="str">
        <f>IF(I917="Dana Bahan Baku","Bahan Baku",IF(I917="Biaya Bahan Baku","Bahan Baku",IF(I917="Dana Operasional","Operasional",IF(I917="Biaya Operasional","Operasional",""))))</f>
        <v/>
      </c>
      <c r="T917" t="str">
        <f>IF(I917="Dana Insentif Fasilitas","Insentif Fasilitas",IF(I917="Biaya Insentif Fasilitas","Insentif Fasilitas",""))</f>
        <v/>
      </c>
      <c r="U917" t="str">
        <f>IF(S917="",T917,S917)</f>
        <v/>
      </c>
      <c r="V917" t="str">
        <f>IF(I917="Biaya Bahan Baku","Belanja",IF(I917="Biaya Operasional","Belanja",IF(I917="Biaya Insentif Fasilitas","Belanja","")))</f>
        <v/>
      </c>
      <c r="W917">
        <f>ROW()</f>
        <v>917</v>
      </c>
    </row>
    <row r="918">
      <c r="A918">
        <f>ROW()</f>
        <v>918</v>
      </c>
      <c r="K918">
        <f>IF(I918="",0,I918)</f>
        <v>0</v>
      </c>
      <c r="L918">
        <f>IF(H918=0,0,H918)</f>
        <v>0</v>
      </c>
      <c r="M918">
        <f>IF(G918=0,0,G918)</f>
        <v>0</v>
      </c>
      <c r="N918" t="str">
        <f>IF(J918="","",J918)</f>
        <v/>
      </c>
      <c r="O918">
        <f>IF(G918=0,0,G918)</f>
        <v>0</v>
      </c>
      <c r="P918">
        <f>IF(H918=0,0,H918)</f>
        <v>0</v>
      </c>
      <c r="Q918" t="str">
        <f>IF(I918="Biaya Bahan Baku",H918,IF(I918="Biaya Operasional",H918,IF(I918="Biaya Insentif Fasilitas",H918,"")))</f>
        <v/>
      </c>
      <c r="R918" t="str">
        <f>IF(I918="Dana Bantuan Pemerintah",G918,"")</f>
        <v/>
      </c>
      <c r="S918" t="str">
        <f>IF(I918="Dana Bahan Baku","Bahan Baku",IF(I918="Biaya Bahan Baku","Bahan Baku",IF(I918="Dana Operasional","Operasional",IF(I918="Biaya Operasional","Operasional",""))))</f>
        <v/>
      </c>
      <c r="T918" t="str">
        <f>IF(I918="Dana Insentif Fasilitas","Insentif Fasilitas",IF(I918="Biaya Insentif Fasilitas","Insentif Fasilitas",""))</f>
        <v/>
      </c>
      <c r="U918" t="str">
        <f>IF(S918="",T918,S918)</f>
        <v/>
      </c>
      <c r="V918" t="str">
        <f>IF(I918="Biaya Bahan Baku","Belanja",IF(I918="Biaya Operasional","Belanja",IF(I918="Biaya Insentif Fasilitas","Belanja","")))</f>
        <v/>
      </c>
      <c r="W918">
        <f>ROW()</f>
        <v>918</v>
      </c>
    </row>
    <row r="919">
      <c r="A919">
        <f>ROW()</f>
        <v>919</v>
      </c>
      <c r="K919">
        <f>IF(I919="",0,I919)</f>
        <v>0</v>
      </c>
      <c r="L919">
        <f>IF(H919=0,0,H919)</f>
        <v>0</v>
      </c>
      <c r="M919">
        <f>IF(G919=0,0,G919)</f>
        <v>0</v>
      </c>
      <c r="N919" t="str">
        <f>IF(J919="","",J919)</f>
        <v/>
      </c>
      <c r="O919">
        <f>IF(G919=0,0,G919)</f>
        <v>0</v>
      </c>
      <c r="P919">
        <f>IF(H919=0,0,H919)</f>
        <v>0</v>
      </c>
      <c r="Q919" t="str">
        <f>IF(I919="Biaya Bahan Baku",H919,IF(I919="Biaya Operasional",H919,IF(I919="Biaya Insentif Fasilitas",H919,"")))</f>
        <v/>
      </c>
      <c r="R919" t="str">
        <f>IF(I919="Dana Bantuan Pemerintah",G919,"")</f>
        <v/>
      </c>
      <c r="S919" t="str">
        <f>IF(I919="Dana Bahan Baku","Bahan Baku",IF(I919="Biaya Bahan Baku","Bahan Baku",IF(I919="Dana Operasional","Operasional",IF(I919="Biaya Operasional","Operasional",""))))</f>
        <v/>
      </c>
      <c r="T919" t="str">
        <f>IF(I919="Dana Insentif Fasilitas","Insentif Fasilitas",IF(I919="Biaya Insentif Fasilitas","Insentif Fasilitas",""))</f>
        <v/>
      </c>
      <c r="U919" t="str">
        <f>IF(S919="",T919,S919)</f>
        <v/>
      </c>
      <c r="V919" t="str">
        <f>IF(I919="Biaya Bahan Baku","Belanja",IF(I919="Biaya Operasional","Belanja",IF(I919="Biaya Insentif Fasilitas","Belanja","")))</f>
        <v/>
      </c>
      <c r="W919">
        <f>ROW()</f>
        <v>919</v>
      </c>
    </row>
    <row r="920">
      <c r="A920">
        <f>ROW()</f>
        <v>920</v>
      </c>
      <c r="K920">
        <f>IF(I920="",0,I920)</f>
        <v>0</v>
      </c>
      <c r="L920">
        <f>IF(H920=0,0,H920)</f>
        <v>0</v>
      </c>
      <c r="M920">
        <f>IF(G920=0,0,G920)</f>
        <v>0</v>
      </c>
      <c r="N920" t="str">
        <f>IF(J920="","",J920)</f>
        <v/>
      </c>
      <c r="O920">
        <f>IF(G920=0,0,G920)</f>
        <v>0</v>
      </c>
      <c r="P920">
        <f>IF(H920=0,0,H920)</f>
        <v>0</v>
      </c>
      <c r="Q920" t="str">
        <f>IF(I920="Biaya Bahan Baku",H920,IF(I920="Biaya Operasional",H920,IF(I920="Biaya Insentif Fasilitas",H920,"")))</f>
        <v/>
      </c>
      <c r="R920" t="str">
        <f>IF(I920="Dana Bantuan Pemerintah",G920,"")</f>
        <v/>
      </c>
      <c r="S920" t="str">
        <f>IF(I920="Dana Bahan Baku","Bahan Baku",IF(I920="Biaya Bahan Baku","Bahan Baku",IF(I920="Dana Operasional","Operasional",IF(I920="Biaya Operasional","Operasional",""))))</f>
        <v/>
      </c>
      <c r="T920" t="str">
        <f>IF(I920="Dana Insentif Fasilitas","Insentif Fasilitas",IF(I920="Biaya Insentif Fasilitas","Insentif Fasilitas",""))</f>
        <v/>
      </c>
      <c r="U920" t="str">
        <f>IF(S920="",T920,S920)</f>
        <v/>
      </c>
      <c r="V920" t="str">
        <f>IF(I920="Biaya Bahan Baku","Belanja",IF(I920="Biaya Operasional","Belanja",IF(I920="Biaya Insentif Fasilitas","Belanja","")))</f>
        <v/>
      </c>
      <c r="W920">
        <f>ROW()</f>
        <v>920</v>
      </c>
    </row>
    <row r="921">
      <c r="A921">
        <f>ROW()</f>
        <v>921</v>
      </c>
      <c r="K921">
        <f>IF(I921="",0,I921)</f>
        <v>0</v>
      </c>
      <c r="L921">
        <f>IF(H921=0,0,H921)</f>
        <v>0</v>
      </c>
      <c r="M921">
        <f>IF(G921=0,0,G921)</f>
        <v>0</v>
      </c>
      <c r="N921" t="str">
        <f>IF(J921="","",J921)</f>
        <v/>
      </c>
      <c r="O921">
        <f>IF(G921=0,0,G921)</f>
        <v>0</v>
      </c>
      <c r="P921">
        <f>IF(H921=0,0,H921)</f>
        <v>0</v>
      </c>
      <c r="Q921" t="str">
        <f>IF(I921="Biaya Bahan Baku",H921,IF(I921="Biaya Operasional",H921,IF(I921="Biaya Insentif Fasilitas",H921,"")))</f>
        <v/>
      </c>
      <c r="R921" t="str">
        <f>IF(I921="Dana Bantuan Pemerintah",G921,"")</f>
        <v/>
      </c>
      <c r="S921" t="str">
        <f>IF(I921="Dana Bahan Baku","Bahan Baku",IF(I921="Biaya Bahan Baku","Bahan Baku",IF(I921="Dana Operasional","Operasional",IF(I921="Biaya Operasional","Operasional",""))))</f>
        <v/>
      </c>
      <c r="T921" t="str">
        <f>IF(I921="Dana Insentif Fasilitas","Insentif Fasilitas",IF(I921="Biaya Insentif Fasilitas","Insentif Fasilitas",""))</f>
        <v/>
      </c>
      <c r="U921" t="str">
        <f>IF(S921="",T921,S921)</f>
        <v/>
      </c>
      <c r="V921" t="str">
        <f>IF(I921="Biaya Bahan Baku","Belanja",IF(I921="Biaya Operasional","Belanja",IF(I921="Biaya Insentif Fasilitas","Belanja","")))</f>
        <v/>
      </c>
      <c r="W921">
        <f>ROW()</f>
        <v>921</v>
      </c>
    </row>
    <row r="922">
      <c r="A922">
        <f>ROW()</f>
        <v>922</v>
      </c>
      <c r="K922">
        <f>IF(I922="",0,I922)</f>
        <v>0</v>
      </c>
      <c r="L922">
        <f>IF(H922=0,0,H922)</f>
        <v>0</v>
      </c>
      <c r="M922">
        <f>IF(G922=0,0,G922)</f>
        <v>0</v>
      </c>
      <c r="N922" t="str">
        <f>IF(J922="","",J922)</f>
        <v/>
      </c>
      <c r="O922">
        <f>IF(G922=0,0,G922)</f>
        <v>0</v>
      </c>
      <c r="P922">
        <f>IF(H922=0,0,H922)</f>
        <v>0</v>
      </c>
      <c r="Q922" t="str">
        <f>IF(I922="Biaya Bahan Baku",H922,IF(I922="Biaya Operasional",H922,IF(I922="Biaya Insentif Fasilitas",H922,"")))</f>
        <v/>
      </c>
      <c r="R922" t="str">
        <f>IF(I922="Dana Bantuan Pemerintah",G922,"")</f>
        <v/>
      </c>
      <c r="S922" t="str">
        <f>IF(I922="Dana Bahan Baku","Bahan Baku",IF(I922="Biaya Bahan Baku","Bahan Baku",IF(I922="Dana Operasional","Operasional",IF(I922="Biaya Operasional","Operasional",""))))</f>
        <v/>
      </c>
      <c r="T922" t="str">
        <f>IF(I922="Dana Insentif Fasilitas","Insentif Fasilitas",IF(I922="Biaya Insentif Fasilitas","Insentif Fasilitas",""))</f>
        <v/>
      </c>
      <c r="U922" t="str">
        <f>IF(S922="",T922,S922)</f>
        <v/>
      </c>
      <c r="V922" t="str">
        <f>IF(I922="Biaya Bahan Baku","Belanja",IF(I922="Biaya Operasional","Belanja",IF(I922="Biaya Insentif Fasilitas","Belanja","")))</f>
        <v/>
      </c>
      <c r="W922">
        <f>ROW()</f>
        <v>922</v>
      </c>
    </row>
    <row r="923">
      <c r="A923">
        <f>ROW()</f>
        <v>923</v>
      </c>
      <c r="K923">
        <f>IF(I923="",0,I923)</f>
        <v>0</v>
      </c>
      <c r="L923">
        <f>IF(H923=0,0,H923)</f>
        <v>0</v>
      </c>
      <c r="M923">
        <f>IF(G923=0,0,G923)</f>
        <v>0</v>
      </c>
      <c r="N923" t="str">
        <f>IF(J923="","",J923)</f>
        <v/>
      </c>
      <c r="O923">
        <f>IF(G923=0,0,G923)</f>
        <v>0</v>
      </c>
      <c r="P923">
        <f>IF(H923=0,0,H923)</f>
        <v>0</v>
      </c>
      <c r="Q923" t="str">
        <f>IF(I923="Biaya Bahan Baku",H923,IF(I923="Biaya Operasional",H923,IF(I923="Biaya Insentif Fasilitas",H923,"")))</f>
        <v/>
      </c>
      <c r="R923" t="str">
        <f>IF(I923="Dana Bantuan Pemerintah",G923,"")</f>
        <v/>
      </c>
      <c r="S923" t="str">
        <f>IF(I923="Dana Bahan Baku","Bahan Baku",IF(I923="Biaya Bahan Baku","Bahan Baku",IF(I923="Dana Operasional","Operasional",IF(I923="Biaya Operasional","Operasional",""))))</f>
        <v/>
      </c>
      <c r="T923" t="str">
        <f>IF(I923="Dana Insentif Fasilitas","Insentif Fasilitas",IF(I923="Biaya Insentif Fasilitas","Insentif Fasilitas",""))</f>
        <v/>
      </c>
      <c r="U923" t="str">
        <f>IF(S923="",T923,S923)</f>
        <v/>
      </c>
      <c r="V923" t="str">
        <f>IF(I923="Biaya Bahan Baku","Belanja",IF(I923="Biaya Operasional","Belanja",IF(I923="Biaya Insentif Fasilitas","Belanja","")))</f>
        <v/>
      </c>
      <c r="W923">
        <f>ROW()</f>
        <v>923</v>
      </c>
    </row>
    <row r="924">
      <c r="A924">
        <f>ROW()</f>
        <v>924</v>
      </c>
      <c r="K924">
        <f>IF(I924="",0,I924)</f>
        <v>0</v>
      </c>
      <c r="L924">
        <f>IF(H924=0,0,H924)</f>
        <v>0</v>
      </c>
      <c r="M924">
        <f>IF(G924=0,0,G924)</f>
        <v>0</v>
      </c>
      <c r="N924" t="str">
        <f>IF(J924="","",J924)</f>
        <v/>
      </c>
      <c r="O924">
        <f>IF(G924=0,0,G924)</f>
        <v>0</v>
      </c>
      <c r="P924">
        <f>IF(H924=0,0,H924)</f>
        <v>0</v>
      </c>
      <c r="Q924" t="str">
        <f>IF(I924="Biaya Bahan Baku",H924,IF(I924="Biaya Operasional",H924,IF(I924="Biaya Insentif Fasilitas",H924,"")))</f>
        <v/>
      </c>
      <c r="R924" t="str">
        <f>IF(I924="Dana Bantuan Pemerintah",G924,"")</f>
        <v/>
      </c>
      <c r="S924" t="str">
        <f>IF(I924="Dana Bahan Baku","Bahan Baku",IF(I924="Biaya Bahan Baku","Bahan Baku",IF(I924="Dana Operasional","Operasional",IF(I924="Biaya Operasional","Operasional",""))))</f>
        <v/>
      </c>
      <c r="T924" t="str">
        <f>IF(I924="Dana Insentif Fasilitas","Insentif Fasilitas",IF(I924="Biaya Insentif Fasilitas","Insentif Fasilitas",""))</f>
        <v/>
      </c>
      <c r="U924" t="str">
        <f>IF(S924="",T924,S924)</f>
        <v/>
      </c>
      <c r="V924" t="str">
        <f>IF(I924="Biaya Bahan Baku","Belanja",IF(I924="Biaya Operasional","Belanja",IF(I924="Biaya Insentif Fasilitas","Belanja","")))</f>
        <v/>
      </c>
      <c r="W924">
        <f>ROW()</f>
        <v>924</v>
      </c>
    </row>
    <row r="925">
      <c r="A925">
        <f>ROW()</f>
        <v>925</v>
      </c>
      <c r="K925">
        <f>IF(I925="",0,I925)</f>
        <v>0</v>
      </c>
      <c r="L925">
        <f>IF(H925=0,0,H925)</f>
        <v>0</v>
      </c>
      <c r="M925">
        <f>IF(G925=0,0,G925)</f>
        <v>0</v>
      </c>
      <c r="N925" t="str">
        <f>IF(J925="","",J925)</f>
        <v/>
      </c>
      <c r="O925">
        <f>IF(G925=0,0,G925)</f>
        <v>0</v>
      </c>
      <c r="P925">
        <f>IF(H925=0,0,H925)</f>
        <v>0</v>
      </c>
      <c r="Q925" t="str">
        <f>IF(I925="Biaya Bahan Baku",H925,IF(I925="Biaya Operasional",H925,IF(I925="Biaya Insentif Fasilitas",H925,"")))</f>
        <v/>
      </c>
      <c r="R925" t="str">
        <f>IF(I925="Dana Bantuan Pemerintah",G925,"")</f>
        <v/>
      </c>
      <c r="S925" t="str">
        <f>IF(I925="Dana Bahan Baku","Bahan Baku",IF(I925="Biaya Bahan Baku","Bahan Baku",IF(I925="Dana Operasional","Operasional",IF(I925="Biaya Operasional","Operasional",""))))</f>
        <v/>
      </c>
      <c r="T925" t="str">
        <f>IF(I925="Dana Insentif Fasilitas","Insentif Fasilitas",IF(I925="Biaya Insentif Fasilitas","Insentif Fasilitas",""))</f>
        <v/>
      </c>
      <c r="U925" t="str">
        <f>IF(S925="",T925,S925)</f>
        <v/>
      </c>
      <c r="V925" t="str">
        <f>IF(I925="Biaya Bahan Baku","Belanja",IF(I925="Biaya Operasional","Belanja",IF(I925="Biaya Insentif Fasilitas","Belanja","")))</f>
        <v/>
      </c>
      <c r="W925">
        <f>ROW()</f>
        <v>925</v>
      </c>
    </row>
    <row r="926">
      <c r="A926">
        <f>ROW()</f>
        <v>926</v>
      </c>
      <c r="K926">
        <f>IF(I926="",0,I926)</f>
        <v>0</v>
      </c>
      <c r="L926">
        <f>IF(H926=0,0,H926)</f>
        <v>0</v>
      </c>
      <c r="M926">
        <f>IF(G926=0,0,G926)</f>
        <v>0</v>
      </c>
      <c r="N926" t="str">
        <f>IF(J926="","",J926)</f>
        <v/>
      </c>
      <c r="O926">
        <f>IF(G926=0,0,G926)</f>
        <v>0</v>
      </c>
      <c r="P926">
        <f>IF(H926=0,0,H926)</f>
        <v>0</v>
      </c>
      <c r="Q926" t="str">
        <f>IF(I926="Biaya Bahan Baku",H926,IF(I926="Biaya Operasional",H926,IF(I926="Biaya Insentif Fasilitas",H926,"")))</f>
        <v/>
      </c>
      <c r="R926" t="str">
        <f>IF(I926="Dana Bantuan Pemerintah",G926,"")</f>
        <v/>
      </c>
      <c r="S926" t="str">
        <f>IF(I926="Dana Bahan Baku","Bahan Baku",IF(I926="Biaya Bahan Baku","Bahan Baku",IF(I926="Dana Operasional","Operasional",IF(I926="Biaya Operasional","Operasional",""))))</f>
        <v/>
      </c>
      <c r="T926" t="str">
        <f>IF(I926="Dana Insentif Fasilitas","Insentif Fasilitas",IF(I926="Biaya Insentif Fasilitas","Insentif Fasilitas",""))</f>
        <v/>
      </c>
      <c r="U926" t="str">
        <f>IF(S926="",T926,S926)</f>
        <v/>
      </c>
      <c r="V926" t="str">
        <f>IF(I926="Biaya Bahan Baku","Belanja",IF(I926="Biaya Operasional","Belanja",IF(I926="Biaya Insentif Fasilitas","Belanja","")))</f>
        <v/>
      </c>
      <c r="W926">
        <f>ROW()</f>
        <v>926</v>
      </c>
    </row>
    <row r="927">
      <c r="A927">
        <f>ROW()</f>
        <v>927</v>
      </c>
      <c r="K927">
        <f>IF(I927="",0,I927)</f>
        <v>0</v>
      </c>
      <c r="L927">
        <f>IF(H927=0,0,H927)</f>
        <v>0</v>
      </c>
      <c r="M927">
        <f>IF(G927=0,0,G927)</f>
        <v>0</v>
      </c>
      <c r="N927" t="str">
        <f>IF(J927="","",J927)</f>
        <v/>
      </c>
      <c r="O927">
        <f>IF(G927=0,0,G927)</f>
        <v>0</v>
      </c>
      <c r="P927">
        <f>IF(H927=0,0,H927)</f>
        <v>0</v>
      </c>
      <c r="Q927" t="str">
        <f>IF(I927="Biaya Bahan Baku",H927,IF(I927="Biaya Operasional",H927,IF(I927="Biaya Insentif Fasilitas",H927,"")))</f>
        <v/>
      </c>
      <c r="R927" t="str">
        <f>IF(I927="Dana Bantuan Pemerintah",G927,"")</f>
        <v/>
      </c>
      <c r="S927" t="str">
        <f>IF(I927="Dana Bahan Baku","Bahan Baku",IF(I927="Biaya Bahan Baku","Bahan Baku",IF(I927="Dana Operasional","Operasional",IF(I927="Biaya Operasional","Operasional",""))))</f>
        <v/>
      </c>
      <c r="T927" t="str">
        <f>IF(I927="Dana Insentif Fasilitas","Insentif Fasilitas",IF(I927="Biaya Insentif Fasilitas","Insentif Fasilitas",""))</f>
        <v/>
      </c>
      <c r="U927" t="str">
        <f>IF(S927="",T927,S927)</f>
        <v/>
      </c>
      <c r="V927" t="str">
        <f>IF(I927="Biaya Bahan Baku","Belanja",IF(I927="Biaya Operasional","Belanja",IF(I927="Biaya Insentif Fasilitas","Belanja","")))</f>
        <v/>
      </c>
      <c r="W927">
        <f>ROW()</f>
        <v>927</v>
      </c>
    </row>
    <row r="928">
      <c r="A928">
        <f>ROW()</f>
        <v>928</v>
      </c>
      <c r="K928">
        <f>IF(I928="",0,I928)</f>
        <v>0</v>
      </c>
      <c r="L928">
        <f>IF(H928=0,0,H928)</f>
        <v>0</v>
      </c>
      <c r="M928">
        <f>IF(G928=0,0,G928)</f>
        <v>0</v>
      </c>
      <c r="N928" t="str">
        <f>IF(J928="","",J928)</f>
        <v/>
      </c>
      <c r="O928">
        <f>IF(G928=0,0,G928)</f>
        <v>0</v>
      </c>
      <c r="P928">
        <f>IF(H928=0,0,H928)</f>
        <v>0</v>
      </c>
      <c r="Q928" t="str">
        <f>IF(I928="Biaya Bahan Baku",H928,IF(I928="Biaya Operasional",H928,IF(I928="Biaya Insentif Fasilitas",H928,"")))</f>
        <v/>
      </c>
      <c r="R928" t="str">
        <f>IF(I928="Dana Bantuan Pemerintah",G928,"")</f>
        <v/>
      </c>
      <c r="S928" t="str">
        <f>IF(I928="Dana Bahan Baku","Bahan Baku",IF(I928="Biaya Bahan Baku","Bahan Baku",IF(I928="Dana Operasional","Operasional",IF(I928="Biaya Operasional","Operasional",""))))</f>
        <v/>
      </c>
      <c r="T928" t="str">
        <f>IF(I928="Dana Insentif Fasilitas","Insentif Fasilitas",IF(I928="Biaya Insentif Fasilitas","Insentif Fasilitas",""))</f>
        <v/>
      </c>
      <c r="U928" t="str">
        <f>IF(S928="",T928,S928)</f>
        <v/>
      </c>
      <c r="V928" t="str">
        <f>IF(I928="Biaya Bahan Baku","Belanja",IF(I928="Biaya Operasional","Belanja",IF(I928="Biaya Insentif Fasilitas","Belanja","")))</f>
        <v/>
      </c>
      <c r="W928">
        <f>ROW()</f>
        <v>928</v>
      </c>
    </row>
    <row r="929">
      <c r="A929">
        <f>ROW()</f>
        <v>929</v>
      </c>
      <c r="K929">
        <f>IF(I929="",0,I929)</f>
        <v>0</v>
      </c>
      <c r="L929">
        <f>IF(H929=0,0,H929)</f>
        <v>0</v>
      </c>
      <c r="M929">
        <f>IF(G929=0,0,G929)</f>
        <v>0</v>
      </c>
      <c r="N929" t="str">
        <f>IF(J929="","",J929)</f>
        <v/>
      </c>
      <c r="O929">
        <f>IF(G929=0,0,G929)</f>
        <v>0</v>
      </c>
      <c r="P929">
        <f>IF(H929=0,0,H929)</f>
        <v>0</v>
      </c>
      <c r="Q929" t="str">
        <f>IF(I929="Biaya Bahan Baku",H929,IF(I929="Biaya Operasional",H929,IF(I929="Biaya Insentif Fasilitas",H929,"")))</f>
        <v/>
      </c>
      <c r="R929" t="str">
        <f>IF(I929="Dana Bantuan Pemerintah",G929,"")</f>
        <v/>
      </c>
      <c r="S929" t="str">
        <f>IF(I929="Dana Bahan Baku","Bahan Baku",IF(I929="Biaya Bahan Baku","Bahan Baku",IF(I929="Dana Operasional","Operasional",IF(I929="Biaya Operasional","Operasional",""))))</f>
        <v/>
      </c>
      <c r="T929" t="str">
        <f>IF(I929="Dana Insentif Fasilitas","Insentif Fasilitas",IF(I929="Biaya Insentif Fasilitas","Insentif Fasilitas",""))</f>
        <v/>
      </c>
      <c r="U929" t="str">
        <f>IF(S929="",T929,S929)</f>
        <v/>
      </c>
      <c r="V929" t="str">
        <f>IF(I929="Biaya Bahan Baku","Belanja",IF(I929="Biaya Operasional","Belanja",IF(I929="Biaya Insentif Fasilitas","Belanja","")))</f>
        <v/>
      </c>
      <c r="W929">
        <f>ROW()</f>
        <v>929</v>
      </c>
    </row>
    <row r="930">
      <c r="A930">
        <f>ROW()</f>
        <v>930</v>
      </c>
      <c r="K930">
        <f>IF(I930="",0,I930)</f>
        <v>0</v>
      </c>
      <c r="L930">
        <f>IF(H930=0,0,H930)</f>
        <v>0</v>
      </c>
      <c r="M930">
        <f>IF(G930=0,0,G930)</f>
        <v>0</v>
      </c>
      <c r="N930" t="str">
        <f>IF(J930="","",J930)</f>
        <v/>
      </c>
      <c r="O930">
        <f>IF(G930=0,0,G930)</f>
        <v>0</v>
      </c>
      <c r="P930">
        <f>IF(H930=0,0,H930)</f>
        <v>0</v>
      </c>
      <c r="Q930" t="str">
        <f>IF(I930="Biaya Bahan Baku",H930,IF(I930="Biaya Operasional",H930,IF(I930="Biaya Insentif Fasilitas",H930,"")))</f>
        <v/>
      </c>
      <c r="R930" t="str">
        <f>IF(I930="Dana Bantuan Pemerintah",G930,"")</f>
        <v/>
      </c>
      <c r="S930" t="str">
        <f>IF(I930="Dana Bahan Baku","Bahan Baku",IF(I930="Biaya Bahan Baku","Bahan Baku",IF(I930="Dana Operasional","Operasional",IF(I930="Biaya Operasional","Operasional",""))))</f>
        <v/>
      </c>
      <c r="T930" t="str">
        <f>IF(I930="Dana Insentif Fasilitas","Insentif Fasilitas",IF(I930="Biaya Insentif Fasilitas","Insentif Fasilitas",""))</f>
        <v/>
      </c>
      <c r="U930" t="str">
        <f>IF(S930="",T930,S930)</f>
        <v/>
      </c>
      <c r="V930" t="str">
        <f>IF(I930="Biaya Bahan Baku","Belanja",IF(I930="Biaya Operasional","Belanja",IF(I930="Biaya Insentif Fasilitas","Belanja","")))</f>
        <v/>
      </c>
      <c r="W930">
        <f>ROW()</f>
        <v>930</v>
      </c>
    </row>
    <row r="931">
      <c r="A931">
        <f>ROW()</f>
        <v>931</v>
      </c>
      <c r="K931">
        <f>IF(I931="",0,I931)</f>
        <v>0</v>
      </c>
      <c r="L931">
        <f>IF(H931=0,0,H931)</f>
        <v>0</v>
      </c>
      <c r="M931">
        <f>IF(G931=0,0,G931)</f>
        <v>0</v>
      </c>
      <c r="N931" t="str">
        <f>IF(J931="","",J931)</f>
        <v/>
      </c>
      <c r="O931">
        <f>IF(G931=0,0,G931)</f>
        <v>0</v>
      </c>
      <c r="P931">
        <f>IF(H931=0,0,H931)</f>
        <v>0</v>
      </c>
      <c r="Q931" t="str">
        <f>IF(I931="Biaya Bahan Baku",H931,IF(I931="Biaya Operasional",H931,IF(I931="Biaya Insentif Fasilitas",H931,"")))</f>
        <v/>
      </c>
      <c r="R931" t="str">
        <f>IF(I931="Dana Bantuan Pemerintah",G931,"")</f>
        <v/>
      </c>
      <c r="S931" t="str">
        <f>IF(I931="Dana Bahan Baku","Bahan Baku",IF(I931="Biaya Bahan Baku","Bahan Baku",IF(I931="Dana Operasional","Operasional",IF(I931="Biaya Operasional","Operasional",""))))</f>
        <v/>
      </c>
      <c r="T931" t="str">
        <f>IF(I931="Dana Insentif Fasilitas","Insentif Fasilitas",IF(I931="Biaya Insentif Fasilitas","Insentif Fasilitas",""))</f>
        <v/>
      </c>
      <c r="U931" t="str">
        <f>IF(S931="",T931,S931)</f>
        <v/>
      </c>
      <c r="V931" t="str">
        <f>IF(I931="Biaya Bahan Baku","Belanja",IF(I931="Biaya Operasional","Belanja",IF(I931="Biaya Insentif Fasilitas","Belanja","")))</f>
        <v/>
      </c>
      <c r="W931">
        <f>ROW()</f>
        <v>931</v>
      </c>
    </row>
    <row r="932">
      <c r="A932">
        <f>ROW()</f>
        <v>932</v>
      </c>
      <c r="K932">
        <f>IF(I932="",0,I932)</f>
        <v>0</v>
      </c>
      <c r="L932">
        <f>IF(H932=0,0,H932)</f>
        <v>0</v>
      </c>
      <c r="M932">
        <f>IF(G932=0,0,G932)</f>
        <v>0</v>
      </c>
      <c r="N932" t="str">
        <f>IF(J932="","",J932)</f>
        <v/>
      </c>
      <c r="O932">
        <f>IF(G932=0,0,G932)</f>
        <v>0</v>
      </c>
      <c r="P932">
        <f>IF(H932=0,0,H932)</f>
        <v>0</v>
      </c>
      <c r="Q932" t="str">
        <f>IF(I932="Biaya Bahan Baku",H932,IF(I932="Biaya Operasional",H932,IF(I932="Biaya Insentif Fasilitas",H932,"")))</f>
        <v/>
      </c>
      <c r="R932" t="str">
        <f>IF(I932="Dana Bantuan Pemerintah",G932,"")</f>
        <v/>
      </c>
      <c r="S932" t="str">
        <f>IF(I932="Dana Bahan Baku","Bahan Baku",IF(I932="Biaya Bahan Baku","Bahan Baku",IF(I932="Dana Operasional","Operasional",IF(I932="Biaya Operasional","Operasional",""))))</f>
        <v/>
      </c>
      <c r="T932" t="str">
        <f>IF(I932="Dana Insentif Fasilitas","Insentif Fasilitas",IF(I932="Biaya Insentif Fasilitas","Insentif Fasilitas",""))</f>
        <v/>
      </c>
      <c r="U932" t="str">
        <f>IF(S932="",T932,S932)</f>
        <v/>
      </c>
      <c r="V932" t="str">
        <f>IF(I932="Biaya Bahan Baku","Belanja",IF(I932="Biaya Operasional","Belanja",IF(I932="Biaya Insentif Fasilitas","Belanja","")))</f>
        <v/>
      </c>
      <c r="W932">
        <f>ROW()</f>
        <v>932</v>
      </c>
    </row>
    <row r="933">
      <c r="A933">
        <f>ROW()</f>
        <v>933</v>
      </c>
      <c r="K933">
        <f>IF(I933="",0,I933)</f>
        <v>0</v>
      </c>
      <c r="L933">
        <f>IF(H933=0,0,H933)</f>
        <v>0</v>
      </c>
      <c r="M933">
        <f>IF(G933=0,0,G933)</f>
        <v>0</v>
      </c>
      <c r="N933" t="str">
        <f>IF(J933="","",J933)</f>
        <v/>
      </c>
      <c r="O933">
        <f>IF(G933=0,0,G933)</f>
        <v>0</v>
      </c>
      <c r="P933">
        <f>IF(H933=0,0,H933)</f>
        <v>0</v>
      </c>
      <c r="Q933" t="str">
        <f>IF(I933="Biaya Bahan Baku",H933,IF(I933="Biaya Operasional",H933,IF(I933="Biaya Insentif Fasilitas",H933,"")))</f>
        <v/>
      </c>
      <c r="R933" t="str">
        <f>IF(I933="Dana Bantuan Pemerintah",G933,"")</f>
        <v/>
      </c>
      <c r="S933" t="str">
        <f>IF(I933="Dana Bahan Baku","Bahan Baku",IF(I933="Biaya Bahan Baku","Bahan Baku",IF(I933="Dana Operasional","Operasional",IF(I933="Biaya Operasional","Operasional",""))))</f>
        <v/>
      </c>
      <c r="T933" t="str">
        <f>IF(I933="Dana Insentif Fasilitas","Insentif Fasilitas",IF(I933="Biaya Insentif Fasilitas","Insentif Fasilitas",""))</f>
        <v/>
      </c>
      <c r="U933" t="str">
        <f>IF(S933="",T933,S933)</f>
        <v/>
      </c>
      <c r="V933" t="str">
        <f>IF(I933="Biaya Bahan Baku","Belanja",IF(I933="Biaya Operasional","Belanja",IF(I933="Biaya Insentif Fasilitas","Belanja","")))</f>
        <v/>
      </c>
      <c r="W933">
        <f>ROW()</f>
        <v>933</v>
      </c>
    </row>
    <row r="934">
      <c r="A934">
        <f>ROW()</f>
        <v>934</v>
      </c>
      <c r="K934">
        <f>IF(I934="",0,I934)</f>
        <v>0</v>
      </c>
      <c r="L934">
        <f>IF(H934=0,0,H934)</f>
        <v>0</v>
      </c>
      <c r="M934">
        <f>IF(G934=0,0,G934)</f>
        <v>0</v>
      </c>
      <c r="N934" t="str">
        <f>IF(J934="","",J934)</f>
        <v/>
      </c>
      <c r="O934">
        <f>IF(G934=0,0,G934)</f>
        <v>0</v>
      </c>
      <c r="P934">
        <f>IF(H934=0,0,H934)</f>
        <v>0</v>
      </c>
      <c r="Q934" t="str">
        <f>IF(I934="Biaya Bahan Baku",H934,IF(I934="Biaya Operasional",H934,IF(I934="Biaya Insentif Fasilitas",H934,"")))</f>
        <v/>
      </c>
      <c r="R934" t="str">
        <f>IF(I934="Dana Bantuan Pemerintah",G934,"")</f>
        <v/>
      </c>
      <c r="S934" t="str">
        <f>IF(I934="Dana Bahan Baku","Bahan Baku",IF(I934="Biaya Bahan Baku","Bahan Baku",IF(I934="Dana Operasional","Operasional",IF(I934="Biaya Operasional","Operasional",""))))</f>
        <v/>
      </c>
      <c r="T934" t="str">
        <f>IF(I934="Dana Insentif Fasilitas","Insentif Fasilitas",IF(I934="Biaya Insentif Fasilitas","Insentif Fasilitas",""))</f>
        <v/>
      </c>
      <c r="U934" t="str">
        <f>IF(S934="",T934,S934)</f>
        <v/>
      </c>
      <c r="V934" t="str">
        <f>IF(I934="Biaya Bahan Baku","Belanja",IF(I934="Biaya Operasional","Belanja",IF(I934="Biaya Insentif Fasilitas","Belanja","")))</f>
        <v/>
      </c>
      <c r="W934">
        <f>ROW()</f>
        <v>934</v>
      </c>
    </row>
    <row r="935">
      <c r="A935">
        <f>ROW()</f>
        <v>935</v>
      </c>
      <c r="K935">
        <f>IF(I935="",0,I935)</f>
        <v>0</v>
      </c>
      <c r="L935">
        <f>IF(H935=0,0,H935)</f>
        <v>0</v>
      </c>
      <c r="M935">
        <f>IF(G935=0,0,G935)</f>
        <v>0</v>
      </c>
      <c r="N935" t="str">
        <f>IF(J935="","",J935)</f>
        <v/>
      </c>
      <c r="O935">
        <f>IF(G935=0,0,G935)</f>
        <v>0</v>
      </c>
      <c r="P935">
        <f>IF(H935=0,0,H935)</f>
        <v>0</v>
      </c>
      <c r="Q935" t="str">
        <f>IF(I935="Biaya Bahan Baku",H935,IF(I935="Biaya Operasional",H935,IF(I935="Biaya Insentif Fasilitas",H935,"")))</f>
        <v/>
      </c>
      <c r="R935" t="str">
        <f>IF(I935="Dana Bantuan Pemerintah",G935,"")</f>
        <v/>
      </c>
      <c r="S935" t="str">
        <f>IF(I935="Dana Bahan Baku","Bahan Baku",IF(I935="Biaya Bahan Baku","Bahan Baku",IF(I935="Dana Operasional","Operasional",IF(I935="Biaya Operasional","Operasional",""))))</f>
        <v/>
      </c>
      <c r="T935" t="str">
        <f>IF(I935="Dana Insentif Fasilitas","Insentif Fasilitas",IF(I935="Biaya Insentif Fasilitas","Insentif Fasilitas",""))</f>
        <v/>
      </c>
      <c r="U935" t="str">
        <f>IF(S935="",T935,S935)</f>
        <v/>
      </c>
      <c r="V935" t="str">
        <f>IF(I935="Biaya Bahan Baku","Belanja",IF(I935="Biaya Operasional","Belanja",IF(I935="Biaya Insentif Fasilitas","Belanja","")))</f>
        <v/>
      </c>
      <c r="W935">
        <f>ROW()</f>
        <v>935</v>
      </c>
    </row>
    <row r="936">
      <c r="A936">
        <f>ROW()</f>
        <v>936</v>
      </c>
      <c r="K936">
        <f>IF(I936="",0,I936)</f>
        <v>0</v>
      </c>
      <c r="L936">
        <f>IF(H936=0,0,H936)</f>
        <v>0</v>
      </c>
      <c r="M936">
        <f>IF(G936=0,0,G936)</f>
        <v>0</v>
      </c>
      <c r="N936" t="str">
        <f>IF(J936="","",J936)</f>
        <v/>
      </c>
      <c r="O936">
        <f>IF(G936=0,0,G936)</f>
        <v>0</v>
      </c>
      <c r="P936">
        <f>IF(H936=0,0,H936)</f>
        <v>0</v>
      </c>
      <c r="Q936" t="str">
        <f>IF(I936="Biaya Bahan Baku",H936,IF(I936="Biaya Operasional",H936,IF(I936="Biaya Insentif Fasilitas",H936,"")))</f>
        <v/>
      </c>
      <c r="R936" t="str">
        <f>IF(I936="Dana Bantuan Pemerintah",G936,"")</f>
        <v/>
      </c>
      <c r="S936" t="str">
        <f>IF(I936="Dana Bahan Baku","Bahan Baku",IF(I936="Biaya Bahan Baku","Bahan Baku",IF(I936="Dana Operasional","Operasional",IF(I936="Biaya Operasional","Operasional",""))))</f>
        <v/>
      </c>
      <c r="T936" t="str">
        <f>IF(I936="Dana Insentif Fasilitas","Insentif Fasilitas",IF(I936="Biaya Insentif Fasilitas","Insentif Fasilitas",""))</f>
        <v/>
      </c>
      <c r="U936" t="str">
        <f>IF(S936="",T936,S936)</f>
        <v/>
      </c>
      <c r="V936" t="str">
        <f>IF(I936="Biaya Bahan Baku","Belanja",IF(I936="Biaya Operasional","Belanja",IF(I936="Biaya Insentif Fasilitas","Belanja","")))</f>
        <v/>
      </c>
      <c r="W936">
        <f>ROW()</f>
        <v>936</v>
      </c>
    </row>
    <row r="937">
      <c r="A937">
        <f>ROW()</f>
        <v>937</v>
      </c>
      <c r="K937">
        <f>IF(I937="",0,I937)</f>
        <v>0</v>
      </c>
      <c r="L937">
        <f>IF(H937=0,0,H937)</f>
        <v>0</v>
      </c>
      <c r="M937">
        <f>IF(G937=0,0,G937)</f>
        <v>0</v>
      </c>
      <c r="N937" t="str">
        <f>IF(J937="","",J937)</f>
        <v/>
      </c>
      <c r="O937">
        <f>IF(G937=0,0,G937)</f>
        <v>0</v>
      </c>
      <c r="P937">
        <f>IF(H937=0,0,H937)</f>
        <v>0</v>
      </c>
      <c r="Q937" t="str">
        <f>IF(I937="Biaya Bahan Baku",H937,IF(I937="Biaya Operasional",H937,IF(I937="Biaya Insentif Fasilitas",H937,"")))</f>
        <v/>
      </c>
      <c r="R937" t="str">
        <f>IF(I937="Dana Bantuan Pemerintah",G937,"")</f>
        <v/>
      </c>
      <c r="S937" t="str">
        <f>IF(I937="Dana Bahan Baku","Bahan Baku",IF(I937="Biaya Bahan Baku","Bahan Baku",IF(I937="Dana Operasional","Operasional",IF(I937="Biaya Operasional","Operasional",""))))</f>
        <v/>
      </c>
      <c r="T937" t="str">
        <f>IF(I937="Dana Insentif Fasilitas","Insentif Fasilitas",IF(I937="Biaya Insentif Fasilitas","Insentif Fasilitas",""))</f>
        <v/>
      </c>
      <c r="U937" t="str">
        <f>IF(S937="",T937,S937)</f>
        <v/>
      </c>
      <c r="V937" t="str">
        <f>IF(I937="Biaya Bahan Baku","Belanja",IF(I937="Biaya Operasional","Belanja",IF(I937="Biaya Insentif Fasilitas","Belanja","")))</f>
        <v/>
      </c>
      <c r="W937">
        <f>ROW()</f>
        <v>937</v>
      </c>
    </row>
    <row r="938">
      <c r="A938">
        <f>ROW()</f>
        <v>938</v>
      </c>
      <c r="K938">
        <f>IF(I938="",0,I938)</f>
        <v>0</v>
      </c>
      <c r="L938">
        <f>IF(H938=0,0,H938)</f>
        <v>0</v>
      </c>
      <c r="M938">
        <f>IF(G938=0,0,G938)</f>
        <v>0</v>
      </c>
      <c r="N938" t="str">
        <f>IF(J938="","",J938)</f>
        <v/>
      </c>
      <c r="O938">
        <f>IF(G938=0,0,G938)</f>
        <v>0</v>
      </c>
      <c r="P938">
        <f>IF(H938=0,0,H938)</f>
        <v>0</v>
      </c>
      <c r="Q938" t="str">
        <f>IF(I938="Biaya Bahan Baku",H938,IF(I938="Biaya Operasional",H938,IF(I938="Biaya Insentif Fasilitas",H938,"")))</f>
        <v/>
      </c>
      <c r="R938" t="str">
        <f>IF(I938="Dana Bantuan Pemerintah",G938,"")</f>
        <v/>
      </c>
      <c r="S938" t="str">
        <f>IF(I938="Dana Bahan Baku","Bahan Baku",IF(I938="Biaya Bahan Baku","Bahan Baku",IF(I938="Dana Operasional","Operasional",IF(I938="Biaya Operasional","Operasional",""))))</f>
        <v/>
      </c>
      <c r="T938" t="str">
        <f>IF(I938="Dana Insentif Fasilitas","Insentif Fasilitas",IF(I938="Biaya Insentif Fasilitas","Insentif Fasilitas",""))</f>
        <v/>
      </c>
      <c r="U938" t="str">
        <f>IF(S938="",T938,S938)</f>
        <v/>
      </c>
      <c r="V938" t="str">
        <f>IF(I938="Biaya Bahan Baku","Belanja",IF(I938="Biaya Operasional","Belanja",IF(I938="Biaya Insentif Fasilitas","Belanja","")))</f>
        <v/>
      </c>
      <c r="W938">
        <f>ROW()</f>
        <v>938</v>
      </c>
    </row>
    <row r="939">
      <c r="A939">
        <f>ROW()</f>
        <v>939</v>
      </c>
      <c r="K939">
        <f>IF(I939="",0,I939)</f>
        <v>0</v>
      </c>
      <c r="L939">
        <f>IF(H939=0,0,H939)</f>
        <v>0</v>
      </c>
      <c r="M939">
        <f>IF(G939=0,0,G939)</f>
        <v>0</v>
      </c>
      <c r="N939" t="str">
        <f>IF(J939="","",J939)</f>
        <v/>
      </c>
      <c r="O939">
        <f>IF(G939=0,0,G939)</f>
        <v>0</v>
      </c>
      <c r="P939">
        <f>IF(H939=0,0,H939)</f>
        <v>0</v>
      </c>
      <c r="Q939" t="str">
        <f>IF(I939="Biaya Bahan Baku",H939,IF(I939="Biaya Operasional",H939,IF(I939="Biaya Insentif Fasilitas",H939,"")))</f>
        <v/>
      </c>
      <c r="R939" t="str">
        <f>IF(I939="Dana Bantuan Pemerintah",G939,"")</f>
        <v/>
      </c>
      <c r="S939" t="str">
        <f>IF(I939="Dana Bahan Baku","Bahan Baku",IF(I939="Biaya Bahan Baku","Bahan Baku",IF(I939="Dana Operasional","Operasional",IF(I939="Biaya Operasional","Operasional",""))))</f>
        <v/>
      </c>
      <c r="T939" t="str">
        <f>IF(I939="Dana Insentif Fasilitas","Insentif Fasilitas",IF(I939="Biaya Insentif Fasilitas","Insentif Fasilitas",""))</f>
        <v/>
      </c>
      <c r="U939" t="str">
        <f>IF(S939="",T939,S939)</f>
        <v/>
      </c>
      <c r="V939" t="str">
        <f>IF(I939="Biaya Bahan Baku","Belanja",IF(I939="Biaya Operasional","Belanja",IF(I939="Biaya Insentif Fasilitas","Belanja","")))</f>
        <v/>
      </c>
      <c r="W939">
        <f>ROW()</f>
        <v>939</v>
      </c>
    </row>
    <row r="940">
      <c r="A940">
        <f>ROW()</f>
        <v>940</v>
      </c>
      <c r="K940">
        <f>IF(I940="",0,I940)</f>
        <v>0</v>
      </c>
      <c r="L940">
        <f>IF(H940=0,0,H940)</f>
        <v>0</v>
      </c>
      <c r="M940">
        <f>IF(G940=0,0,G940)</f>
        <v>0</v>
      </c>
      <c r="N940" t="str">
        <f>IF(J940="","",J940)</f>
        <v/>
      </c>
      <c r="O940">
        <f>IF(G940=0,0,G940)</f>
        <v>0</v>
      </c>
      <c r="P940">
        <f>IF(H940=0,0,H940)</f>
        <v>0</v>
      </c>
      <c r="Q940" t="str">
        <f>IF(I940="Biaya Bahan Baku",H940,IF(I940="Biaya Operasional",H940,IF(I940="Biaya Insentif Fasilitas",H940,"")))</f>
        <v/>
      </c>
      <c r="R940" t="str">
        <f>IF(I940="Dana Bantuan Pemerintah",G940,"")</f>
        <v/>
      </c>
      <c r="S940" t="str">
        <f>IF(I940="Dana Bahan Baku","Bahan Baku",IF(I940="Biaya Bahan Baku","Bahan Baku",IF(I940="Dana Operasional","Operasional",IF(I940="Biaya Operasional","Operasional",""))))</f>
        <v/>
      </c>
      <c r="T940" t="str">
        <f>IF(I940="Dana Insentif Fasilitas","Insentif Fasilitas",IF(I940="Biaya Insentif Fasilitas","Insentif Fasilitas",""))</f>
        <v/>
      </c>
      <c r="U940" t="str">
        <f>IF(S940="",T940,S940)</f>
        <v/>
      </c>
      <c r="V940" t="str">
        <f>IF(I940="Biaya Bahan Baku","Belanja",IF(I940="Biaya Operasional","Belanja",IF(I940="Biaya Insentif Fasilitas","Belanja","")))</f>
        <v/>
      </c>
      <c r="W940">
        <f>ROW()</f>
        <v>940</v>
      </c>
    </row>
    <row r="941">
      <c r="A941">
        <f>ROW()</f>
        <v>941</v>
      </c>
      <c r="K941">
        <f>IF(I941="",0,I941)</f>
        <v>0</v>
      </c>
      <c r="L941">
        <f>IF(H941=0,0,H941)</f>
        <v>0</v>
      </c>
      <c r="M941">
        <f>IF(G941=0,0,G941)</f>
        <v>0</v>
      </c>
      <c r="N941" t="str">
        <f>IF(J941="","",J941)</f>
        <v/>
      </c>
      <c r="O941">
        <f>IF(G941=0,0,G941)</f>
        <v>0</v>
      </c>
      <c r="P941">
        <f>IF(H941=0,0,H941)</f>
        <v>0</v>
      </c>
      <c r="Q941" t="str">
        <f>IF(I941="Biaya Bahan Baku",H941,IF(I941="Biaya Operasional",H941,IF(I941="Biaya Insentif Fasilitas",H941,"")))</f>
        <v/>
      </c>
      <c r="R941" t="str">
        <f>IF(I941="Dana Bantuan Pemerintah",G941,"")</f>
        <v/>
      </c>
      <c r="S941" t="str">
        <f>IF(I941="Dana Bahan Baku","Bahan Baku",IF(I941="Biaya Bahan Baku","Bahan Baku",IF(I941="Dana Operasional","Operasional",IF(I941="Biaya Operasional","Operasional",""))))</f>
        <v/>
      </c>
      <c r="T941" t="str">
        <f>IF(I941="Dana Insentif Fasilitas","Insentif Fasilitas",IF(I941="Biaya Insentif Fasilitas","Insentif Fasilitas",""))</f>
        <v/>
      </c>
      <c r="U941" t="str">
        <f>IF(S941="",T941,S941)</f>
        <v/>
      </c>
      <c r="V941" t="str">
        <f>IF(I941="Biaya Bahan Baku","Belanja",IF(I941="Biaya Operasional","Belanja",IF(I941="Biaya Insentif Fasilitas","Belanja","")))</f>
        <v/>
      </c>
      <c r="W941">
        <f>ROW()</f>
        <v>941</v>
      </c>
    </row>
    <row r="942">
      <c r="A942">
        <f>ROW()</f>
        <v>942</v>
      </c>
      <c r="K942">
        <f>IF(I942="",0,I942)</f>
        <v>0</v>
      </c>
      <c r="L942">
        <f>IF(H942=0,0,H942)</f>
        <v>0</v>
      </c>
      <c r="M942">
        <f>IF(G942=0,0,G942)</f>
        <v>0</v>
      </c>
      <c r="N942" t="str">
        <f>IF(J942="","",J942)</f>
        <v/>
      </c>
      <c r="O942">
        <f>IF(G942=0,0,G942)</f>
        <v>0</v>
      </c>
      <c r="P942">
        <f>IF(H942=0,0,H942)</f>
        <v>0</v>
      </c>
      <c r="Q942" t="str">
        <f>IF(I942="Biaya Bahan Baku",H942,IF(I942="Biaya Operasional",H942,IF(I942="Biaya Insentif Fasilitas",H942,"")))</f>
        <v/>
      </c>
      <c r="R942" t="str">
        <f>IF(I942="Dana Bantuan Pemerintah",G942,"")</f>
        <v/>
      </c>
      <c r="S942" t="str">
        <f>IF(I942="Dana Bahan Baku","Bahan Baku",IF(I942="Biaya Bahan Baku","Bahan Baku",IF(I942="Dana Operasional","Operasional",IF(I942="Biaya Operasional","Operasional",""))))</f>
        <v/>
      </c>
      <c r="T942" t="str">
        <f>IF(I942="Dana Insentif Fasilitas","Insentif Fasilitas",IF(I942="Biaya Insentif Fasilitas","Insentif Fasilitas",""))</f>
        <v/>
      </c>
      <c r="U942" t="str">
        <f>IF(S942="",T942,S942)</f>
        <v/>
      </c>
      <c r="V942" t="str">
        <f>IF(I942="Biaya Bahan Baku","Belanja",IF(I942="Biaya Operasional","Belanja",IF(I942="Biaya Insentif Fasilitas","Belanja","")))</f>
        <v/>
      </c>
      <c r="W942">
        <f>ROW()</f>
        <v>942</v>
      </c>
    </row>
    <row r="943">
      <c r="A943">
        <f>ROW()</f>
        <v>943</v>
      </c>
      <c r="K943">
        <f>IF(I943="",0,I943)</f>
        <v>0</v>
      </c>
      <c r="L943">
        <f>IF(H943=0,0,H943)</f>
        <v>0</v>
      </c>
      <c r="M943">
        <f>IF(G943=0,0,G943)</f>
        <v>0</v>
      </c>
      <c r="N943" t="str">
        <f>IF(J943="","",J943)</f>
        <v/>
      </c>
      <c r="O943">
        <f>IF(G943=0,0,G943)</f>
        <v>0</v>
      </c>
      <c r="P943">
        <f>IF(H943=0,0,H943)</f>
        <v>0</v>
      </c>
      <c r="Q943" t="str">
        <f>IF(I943="Biaya Bahan Baku",H943,IF(I943="Biaya Operasional",H943,IF(I943="Biaya Insentif Fasilitas",H943,"")))</f>
        <v/>
      </c>
      <c r="R943" t="str">
        <f>IF(I943="Dana Bantuan Pemerintah",G943,"")</f>
        <v/>
      </c>
      <c r="S943" t="str">
        <f>IF(I943="Dana Bahan Baku","Bahan Baku",IF(I943="Biaya Bahan Baku","Bahan Baku",IF(I943="Dana Operasional","Operasional",IF(I943="Biaya Operasional","Operasional",""))))</f>
        <v/>
      </c>
      <c r="T943" t="str">
        <f>IF(I943="Dana Insentif Fasilitas","Insentif Fasilitas",IF(I943="Biaya Insentif Fasilitas","Insentif Fasilitas",""))</f>
        <v/>
      </c>
      <c r="U943" t="str">
        <f>IF(S943="",T943,S943)</f>
        <v/>
      </c>
      <c r="V943" t="str">
        <f>IF(I943="Biaya Bahan Baku","Belanja",IF(I943="Biaya Operasional","Belanja",IF(I943="Biaya Insentif Fasilitas","Belanja","")))</f>
        <v/>
      </c>
      <c r="W943">
        <f>ROW()</f>
        <v>943</v>
      </c>
    </row>
    <row r="944">
      <c r="A944">
        <f>ROW()</f>
        <v>944</v>
      </c>
      <c r="K944">
        <f>IF(I944="",0,I944)</f>
        <v>0</v>
      </c>
      <c r="L944">
        <f>IF(H944=0,0,H944)</f>
        <v>0</v>
      </c>
      <c r="M944">
        <f>IF(G944=0,0,G944)</f>
        <v>0</v>
      </c>
      <c r="N944" t="str">
        <f>IF(J944="","",J944)</f>
        <v/>
      </c>
      <c r="O944">
        <f>IF(G944=0,0,G944)</f>
        <v>0</v>
      </c>
      <c r="P944">
        <f>IF(H944=0,0,H944)</f>
        <v>0</v>
      </c>
      <c r="Q944" t="str">
        <f>IF(I944="Biaya Bahan Baku",H944,IF(I944="Biaya Operasional",H944,IF(I944="Biaya Insentif Fasilitas",H944,"")))</f>
        <v/>
      </c>
      <c r="R944" t="str">
        <f>IF(I944="Dana Bantuan Pemerintah",G944,"")</f>
        <v/>
      </c>
      <c r="S944" t="str">
        <f>IF(I944="Dana Bahan Baku","Bahan Baku",IF(I944="Biaya Bahan Baku","Bahan Baku",IF(I944="Dana Operasional","Operasional",IF(I944="Biaya Operasional","Operasional",""))))</f>
        <v/>
      </c>
      <c r="T944" t="str">
        <f>IF(I944="Dana Insentif Fasilitas","Insentif Fasilitas",IF(I944="Biaya Insentif Fasilitas","Insentif Fasilitas",""))</f>
        <v/>
      </c>
      <c r="U944" t="str">
        <f>IF(S944="",T944,S944)</f>
        <v/>
      </c>
      <c r="V944" t="str">
        <f>IF(I944="Biaya Bahan Baku","Belanja",IF(I944="Biaya Operasional","Belanja",IF(I944="Biaya Insentif Fasilitas","Belanja","")))</f>
        <v/>
      </c>
      <c r="W944">
        <f>ROW()</f>
        <v>944</v>
      </c>
    </row>
    <row r="945">
      <c r="A945">
        <f>ROW()</f>
        <v>945</v>
      </c>
      <c r="K945">
        <f>IF(I945="",0,I945)</f>
        <v>0</v>
      </c>
      <c r="L945">
        <f>IF(H945=0,0,H945)</f>
        <v>0</v>
      </c>
      <c r="M945">
        <f>IF(G945=0,0,G945)</f>
        <v>0</v>
      </c>
      <c r="N945" t="str">
        <f>IF(J945="","",J945)</f>
        <v/>
      </c>
      <c r="O945">
        <f>IF(G945=0,0,G945)</f>
        <v>0</v>
      </c>
      <c r="P945">
        <f>IF(H945=0,0,H945)</f>
        <v>0</v>
      </c>
      <c r="Q945" t="str">
        <f>IF(I945="Biaya Bahan Baku",H945,IF(I945="Biaya Operasional",H945,IF(I945="Biaya Insentif Fasilitas",H945,"")))</f>
        <v/>
      </c>
      <c r="R945" t="str">
        <f>IF(I945="Dana Bantuan Pemerintah",G945,"")</f>
        <v/>
      </c>
      <c r="S945" t="str">
        <f>IF(I945="Dana Bahan Baku","Bahan Baku",IF(I945="Biaya Bahan Baku","Bahan Baku",IF(I945="Dana Operasional","Operasional",IF(I945="Biaya Operasional","Operasional",""))))</f>
        <v/>
      </c>
      <c r="T945" t="str">
        <f>IF(I945="Dana Insentif Fasilitas","Insentif Fasilitas",IF(I945="Biaya Insentif Fasilitas","Insentif Fasilitas",""))</f>
        <v/>
      </c>
      <c r="U945" t="str">
        <f>IF(S945="",T945,S945)</f>
        <v/>
      </c>
      <c r="V945" t="str">
        <f>IF(I945="Biaya Bahan Baku","Belanja",IF(I945="Biaya Operasional","Belanja",IF(I945="Biaya Insentif Fasilitas","Belanja","")))</f>
        <v/>
      </c>
      <c r="W945">
        <f>ROW()</f>
        <v>945</v>
      </c>
    </row>
    <row r="946">
      <c r="A946">
        <f>ROW()</f>
        <v>946</v>
      </c>
      <c r="K946">
        <f>IF(I946="",0,I946)</f>
        <v>0</v>
      </c>
      <c r="L946">
        <f>IF(H946=0,0,H946)</f>
        <v>0</v>
      </c>
      <c r="M946">
        <f>IF(G946=0,0,G946)</f>
        <v>0</v>
      </c>
      <c r="N946" t="str">
        <f>IF(J946="","",J946)</f>
        <v/>
      </c>
      <c r="O946">
        <f>IF(G946=0,0,G946)</f>
        <v>0</v>
      </c>
      <c r="P946">
        <f>IF(H946=0,0,H946)</f>
        <v>0</v>
      </c>
      <c r="Q946" t="str">
        <f>IF(I946="Biaya Bahan Baku",H946,IF(I946="Biaya Operasional",H946,IF(I946="Biaya Insentif Fasilitas",H946,"")))</f>
        <v/>
      </c>
      <c r="R946" t="str">
        <f>IF(I946="Dana Bantuan Pemerintah",G946,"")</f>
        <v/>
      </c>
      <c r="S946" t="str">
        <f>IF(I946="Dana Bahan Baku","Bahan Baku",IF(I946="Biaya Bahan Baku","Bahan Baku",IF(I946="Dana Operasional","Operasional",IF(I946="Biaya Operasional","Operasional",""))))</f>
        <v/>
      </c>
      <c r="T946" t="str">
        <f>IF(I946="Dana Insentif Fasilitas","Insentif Fasilitas",IF(I946="Biaya Insentif Fasilitas","Insentif Fasilitas",""))</f>
        <v/>
      </c>
      <c r="U946" t="str">
        <f>IF(S946="",T946,S946)</f>
        <v/>
      </c>
      <c r="V946" t="str">
        <f>IF(I946="Biaya Bahan Baku","Belanja",IF(I946="Biaya Operasional","Belanja",IF(I946="Biaya Insentif Fasilitas","Belanja","")))</f>
        <v/>
      </c>
      <c r="W946">
        <f>ROW()</f>
        <v>946</v>
      </c>
    </row>
    <row r="947">
      <c r="A947">
        <f>ROW()</f>
        <v>947</v>
      </c>
      <c r="K947">
        <f>IF(I947="",0,I947)</f>
        <v>0</v>
      </c>
      <c r="L947">
        <f>IF(H947=0,0,H947)</f>
        <v>0</v>
      </c>
      <c r="M947">
        <f>IF(G947=0,0,G947)</f>
        <v>0</v>
      </c>
      <c r="N947" t="str">
        <f>IF(J947="","",J947)</f>
        <v/>
      </c>
      <c r="O947">
        <f>IF(G947=0,0,G947)</f>
        <v>0</v>
      </c>
      <c r="P947">
        <f>IF(H947=0,0,H947)</f>
        <v>0</v>
      </c>
      <c r="Q947" t="str">
        <f>IF(I947="Biaya Bahan Baku",H947,IF(I947="Biaya Operasional",H947,IF(I947="Biaya Insentif Fasilitas",H947,"")))</f>
        <v/>
      </c>
      <c r="R947" t="str">
        <f>IF(I947="Dana Bantuan Pemerintah",G947,"")</f>
        <v/>
      </c>
      <c r="S947" t="str">
        <f>IF(I947="Dana Bahan Baku","Bahan Baku",IF(I947="Biaya Bahan Baku","Bahan Baku",IF(I947="Dana Operasional","Operasional",IF(I947="Biaya Operasional","Operasional",""))))</f>
        <v/>
      </c>
      <c r="T947" t="str">
        <f>IF(I947="Dana Insentif Fasilitas","Insentif Fasilitas",IF(I947="Biaya Insentif Fasilitas","Insentif Fasilitas",""))</f>
        <v/>
      </c>
      <c r="U947" t="str">
        <f>IF(S947="",T947,S947)</f>
        <v/>
      </c>
      <c r="V947" t="str">
        <f>IF(I947="Biaya Bahan Baku","Belanja",IF(I947="Biaya Operasional","Belanja",IF(I947="Biaya Insentif Fasilitas","Belanja","")))</f>
        <v/>
      </c>
      <c r="W947">
        <f>ROW()</f>
        <v>947</v>
      </c>
    </row>
    <row r="948">
      <c r="A948">
        <f>ROW()</f>
        <v>948</v>
      </c>
      <c r="K948">
        <f>IF(I948="",0,I948)</f>
        <v>0</v>
      </c>
      <c r="L948">
        <f>IF(H948=0,0,H948)</f>
        <v>0</v>
      </c>
      <c r="M948">
        <f>IF(G948=0,0,G948)</f>
        <v>0</v>
      </c>
      <c r="N948" t="str">
        <f>IF(J948="","",J948)</f>
        <v/>
      </c>
      <c r="O948">
        <f>IF(G948=0,0,G948)</f>
        <v>0</v>
      </c>
      <c r="P948">
        <f>IF(H948=0,0,H948)</f>
        <v>0</v>
      </c>
      <c r="Q948" t="str">
        <f>IF(I948="Biaya Bahan Baku",H948,IF(I948="Biaya Operasional",H948,IF(I948="Biaya Insentif Fasilitas",H948,"")))</f>
        <v/>
      </c>
      <c r="R948" t="str">
        <f>IF(I948="Dana Bantuan Pemerintah",G948,"")</f>
        <v/>
      </c>
      <c r="S948" t="str">
        <f>IF(I948="Dana Bahan Baku","Bahan Baku",IF(I948="Biaya Bahan Baku","Bahan Baku",IF(I948="Dana Operasional","Operasional",IF(I948="Biaya Operasional","Operasional",""))))</f>
        <v/>
      </c>
      <c r="T948" t="str">
        <f>IF(I948="Dana Insentif Fasilitas","Insentif Fasilitas",IF(I948="Biaya Insentif Fasilitas","Insentif Fasilitas",""))</f>
        <v/>
      </c>
      <c r="U948" t="str">
        <f>IF(S948="",T948,S948)</f>
        <v/>
      </c>
      <c r="V948" t="str">
        <f>IF(I948="Biaya Bahan Baku","Belanja",IF(I948="Biaya Operasional","Belanja",IF(I948="Biaya Insentif Fasilitas","Belanja","")))</f>
        <v/>
      </c>
      <c r="W948">
        <f>ROW()</f>
        <v>948</v>
      </c>
    </row>
    <row r="949">
      <c r="A949">
        <f>ROW()</f>
        <v>949</v>
      </c>
      <c r="K949">
        <f>IF(I949="",0,I949)</f>
        <v>0</v>
      </c>
      <c r="L949">
        <f>IF(H949=0,0,H949)</f>
        <v>0</v>
      </c>
      <c r="M949">
        <f>IF(G949=0,0,G949)</f>
        <v>0</v>
      </c>
      <c r="N949" t="str">
        <f>IF(J949="","",J949)</f>
        <v/>
      </c>
      <c r="O949">
        <f>IF(G949=0,0,G949)</f>
        <v>0</v>
      </c>
      <c r="P949">
        <f>IF(H949=0,0,H949)</f>
        <v>0</v>
      </c>
      <c r="Q949" t="str">
        <f>IF(I949="Biaya Bahan Baku",H949,IF(I949="Biaya Operasional",H949,IF(I949="Biaya Insentif Fasilitas",H949,"")))</f>
        <v/>
      </c>
      <c r="R949" t="str">
        <f>IF(I949="Dana Bantuan Pemerintah",G949,"")</f>
        <v/>
      </c>
      <c r="S949" t="str">
        <f>IF(I949="Dana Bahan Baku","Bahan Baku",IF(I949="Biaya Bahan Baku","Bahan Baku",IF(I949="Dana Operasional","Operasional",IF(I949="Biaya Operasional","Operasional",""))))</f>
        <v/>
      </c>
      <c r="T949" t="str">
        <f>IF(I949="Dana Insentif Fasilitas","Insentif Fasilitas",IF(I949="Biaya Insentif Fasilitas","Insentif Fasilitas",""))</f>
        <v/>
      </c>
      <c r="U949" t="str">
        <f>IF(S949="",T949,S949)</f>
        <v/>
      </c>
      <c r="V949" t="str">
        <f>IF(I949="Biaya Bahan Baku","Belanja",IF(I949="Biaya Operasional","Belanja",IF(I949="Biaya Insentif Fasilitas","Belanja","")))</f>
        <v/>
      </c>
      <c r="W949">
        <f>ROW()</f>
        <v>949</v>
      </c>
    </row>
    <row r="950">
      <c r="A950">
        <f>ROW()</f>
        <v>950</v>
      </c>
      <c r="K950">
        <f>IF(I950="",0,I950)</f>
        <v>0</v>
      </c>
      <c r="L950">
        <f>IF(H950=0,0,H950)</f>
        <v>0</v>
      </c>
      <c r="M950">
        <f>IF(G950=0,0,G950)</f>
        <v>0</v>
      </c>
      <c r="N950" t="str">
        <f>IF(J950="","",J950)</f>
        <v/>
      </c>
      <c r="O950">
        <f>IF(G950=0,0,G950)</f>
        <v>0</v>
      </c>
      <c r="P950">
        <f>IF(H950=0,0,H950)</f>
        <v>0</v>
      </c>
      <c r="Q950" t="str">
        <f>IF(I950="Biaya Bahan Baku",H950,IF(I950="Biaya Operasional",H950,IF(I950="Biaya Insentif Fasilitas",H950,"")))</f>
        <v/>
      </c>
      <c r="R950" t="str">
        <f>IF(I950="Dana Bantuan Pemerintah",G950,"")</f>
        <v/>
      </c>
      <c r="S950" t="str">
        <f>IF(I950="Dana Bahan Baku","Bahan Baku",IF(I950="Biaya Bahan Baku","Bahan Baku",IF(I950="Dana Operasional","Operasional",IF(I950="Biaya Operasional","Operasional",""))))</f>
        <v/>
      </c>
      <c r="T950" t="str">
        <f>IF(I950="Dana Insentif Fasilitas","Insentif Fasilitas",IF(I950="Biaya Insentif Fasilitas","Insentif Fasilitas",""))</f>
        <v/>
      </c>
      <c r="U950" t="str">
        <f>IF(S950="",T950,S950)</f>
        <v/>
      </c>
      <c r="V950" t="str">
        <f>IF(I950="Biaya Bahan Baku","Belanja",IF(I950="Biaya Operasional","Belanja",IF(I950="Biaya Insentif Fasilitas","Belanja","")))</f>
        <v/>
      </c>
      <c r="W950">
        <f>ROW()</f>
        <v>950</v>
      </c>
    </row>
    <row r="951">
      <c r="A951">
        <f>ROW()</f>
        <v>951</v>
      </c>
      <c r="K951">
        <f>IF(I951="",0,I951)</f>
        <v>0</v>
      </c>
      <c r="L951">
        <f>IF(H951=0,0,H951)</f>
        <v>0</v>
      </c>
      <c r="M951">
        <f>IF(G951=0,0,G951)</f>
        <v>0</v>
      </c>
      <c r="N951" t="str">
        <f>IF(J951="","",J951)</f>
        <v/>
      </c>
      <c r="O951">
        <f>IF(G951=0,0,G951)</f>
        <v>0</v>
      </c>
      <c r="P951">
        <f>IF(H951=0,0,H951)</f>
        <v>0</v>
      </c>
      <c r="Q951" t="str">
        <f>IF(I951="Biaya Bahan Baku",H951,IF(I951="Biaya Operasional",H951,IF(I951="Biaya Insentif Fasilitas",H951,"")))</f>
        <v/>
      </c>
      <c r="R951" t="str">
        <f>IF(I951="Dana Bantuan Pemerintah",G951,"")</f>
        <v/>
      </c>
      <c r="S951" t="str">
        <f>IF(I951="Dana Bahan Baku","Bahan Baku",IF(I951="Biaya Bahan Baku","Bahan Baku",IF(I951="Dana Operasional","Operasional",IF(I951="Biaya Operasional","Operasional",""))))</f>
        <v/>
      </c>
      <c r="T951" t="str">
        <f>IF(I951="Dana Insentif Fasilitas","Insentif Fasilitas",IF(I951="Biaya Insentif Fasilitas","Insentif Fasilitas",""))</f>
        <v/>
      </c>
      <c r="U951" t="str">
        <f>IF(S951="",T951,S951)</f>
        <v/>
      </c>
      <c r="V951" t="str">
        <f>IF(I951="Biaya Bahan Baku","Belanja",IF(I951="Biaya Operasional","Belanja",IF(I951="Biaya Insentif Fasilitas","Belanja","")))</f>
        <v/>
      </c>
      <c r="W951">
        <f>ROW()</f>
        <v>951</v>
      </c>
    </row>
    <row r="952">
      <c r="A952">
        <f>ROW()</f>
        <v>952</v>
      </c>
      <c r="K952">
        <f>IF(I952="",0,I952)</f>
        <v>0</v>
      </c>
      <c r="L952">
        <f>IF(H952=0,0,H952)</f>
        <v>0</v>
      </c>
      <c r="M952">
        <f>IF(G952=0,0,G952)</f>
        <v>0</v>
      </c>
      <c r="N952" t="str">
        <f>IF(J952="","",J952)</f>
        <v/>
      </c>
      <c r="O952">
        <f>IF(G952=0,0,G952)</f>
        <v>0</v>
      </c>
      <c r="P952">
        <f>IF(H952=0,0,H952)</f>
        <v>0</v>
      </c>
      <c r="Q952" t="str">
        <f>IF(I952="Biaya Bahan Baku",H952,IF(I952="Biaya Operasional",H952,IF(I952="Biaya Insentif Fasilitas",H952,"")))</f>
        <v/>
      </c>
      <c r="R952" t="str">
        <f>IF(I952="Dana Bantuan Pemerintah",G952,"")</f>
        <v/>
      </c>
      <c r="S952" t="str">
        <f>IF(I952="Dana Bahan Baku","Bahan Baku",IF(I952="Biaya Bahan Baku","Bahan Baku",IF(I952="Dana Operasional","Operasional",IF(I952="Biaya Operasional","Operasional",""))))</f>
        <v/>
      </c>
      <c r="T952" t="str">
        <f>IF(I952="Dana Insentif Fasilitas","Insentif Fasilitas",IF(I952="Biaya Insentif Fasilitas","Insentif Fasilitas",""))</f>
        <v/>
      </c>
      <c r="U952" t="str">
        <f>IF(S952="",T952,S952)</f>
        <v/>
      </c>
      <c r="V952" t="str">
        <f>IF(I952="Biaya Bahan Baku","Belanja",IF(I952="Biaya Operasional","Belanja",IF(I952="Biaya Insentif Fasilitas","Belanja","")))</f>
        <v/>
      </c>
      <c r="W952">
        <f>ROW()</f>
        <v>952</v>
      </c>
    </row>
    <row r="953">
      <c r="A953">
        <f>ROW()</f>
        <v>953</v>
      </c>
      <c r="K953">
        <f>IF(I953="",0,I953)</f>
        <v>0</v>
      </c>
      <c r="L953">
        <f>IF(H953=0,0,H953)</f>
        <v>0</v>
      </c>
      <c r="M953">
        <f>IF(G953=0,0,G953)</f>
        <v>0</v>
      </c>
      <c r="N953" t="str">
        <f>IF(J953="","",J953)</f>
        <v/>
      </c>
      <c r="O953">
        <f>IF(G953=0,0,G953)</f>
        <v>0</v>
      </c>
      <c r="P953">
        <f>IF(H953=0,0,H953)</f>
        <v>0</v>
      </c>
      <c r="Q953" t="str">
        <f>IF(I953="Biaya Bahan Baku",H953,IF(I953="Biaya Operasional",H953,IF(I953="Biaya Insentif Fasilitas",H953,"")))</f>
        <v/>
      </c>
      <c r="R953" t="str">
        <f>IF(I953="Dana Bantuan Pemerintah",G953,"")</f>
        <v/>
      </c>
      <c r="S953" t="str">
        <f>IF(I953="Dana Bahan Baku","Bahan Baku",IF(I953="Biaya Bahan Baku","Bahan Baku",IF(I953="Dana Operasional","Operasional",IF(I953="Biaya Operasional","Operasional",""))))</f>
        <v/>
      </c>
      <c r="T953" t="str">
        <f>IF(I953="Dana Insentif Fasilitas","Insentif Fasilitas",IF(I953="Biaya Insentif Fasilitas","Insentif Fasilitas",""))</f>
        <v/>
      </c>
      <c r="U953" t="str">
        <f>IF(S953="",T953,S953)</f>
        <v/>
      </c>
      <c r="V953" t="str">
        <f>IF(I953="Biaya Bahan Baku","Belanja",IF(I953="Biaya Operasional","Belanja",IF(I953="Biaya Insentif Fasilitas","Belanja","")))</f>
        <v/>
      </c>
      <c r="W953">
        <f>ROW()</f>
        <v>953</v>
      </c>
    </row>
    <row r="954">
      <c r="A954">
        <f>ROW()</f>
        <v>954</v>
      </c>
      <c r="K954">
        <f>IF(I954="",0,I954)</f>
        <v>0</v>
      </c>
      <c r="L954">
        <f>IF(H954=0,0,H954)</f>
        <v>0</v>
      </c>
      <c r="M954">
        <f>IF(G954=0,0,G954)</f>
        <v>0</v>
      </c>
      <c r="N954" t="str">
        <f>IF(J954="","",J954)</f>
        <v/>
      </c>
      <c r="O954">
        <f>IF(G954=0,0,G954)</f>
        <v>0</v>
      </c>
      <c r="P954">
        <f>IF(H954=0,0,H954)</f>
        <v>0</v>
      </c>
      <c r="Q954" t="str">
        <f>IF(I954="Biaya Bahan Baku",H954,IF(I954="Biaya Operasional",H954,IF(I954="Biaya Insentif Fasilitas",H954,"")))</f>
        <v/>
      </c>
      <c r="R954" t="str">
        <f>IF(I954="Dana Bantuan Pemerintah",G954,"")</f>
        <v/>
      </c>
      <c r="S954" t="str">
        <f>IF(I954="Dana Bahan Baku","Bahan Baku",IF(I954="Biaya Bahan Baku","Bahan Baku",IF(I954="Dana Operasional","Operasional",IF(I954="Biaya Operasional","Operasional",""))))</f>
        <v/>
      </c>
      <c r="T954" t="str">
        <f>IF(I954="Dana Insentif Fasilitas","Insentif Fasilitas",IF(I954="Biaya Insentif Fasilitas","Insentif Fasilitas",""))</f>
        <v/>
      </c>
      <c r="U954" t="str">
        <f>IF(S954="",T954,S954)</f>
        <v/>
      </c>
      <c r="V954" t="str">
        <f>IF(I954="Biaya Bahan Baku","Belanja",IF(I954="Biaya Operasional","Belanja",IF(I954="Biaya Insentif Fasilitas","Belanja","")))</f>
        <v/>
      </c>
      <c r="W954">
        <f>ROW()</f>
        <v>954</v>
      </c>
    </row>
    <row r="955">
      <c r="A955">
        <f>ROW()</f>
        <v>955</v>
      </c>
      <c r="K955">
        <f>IF(I955="",0,I955)</f>
        <v>0</v>
      </c>
      <c r="L955">
        <f>IF(H955=0,0,H955)</f>
        <v>0</v>
      </c>
      <c r="M955">
        <f>IF(G955=0,0,G955)</f>
        <v>0</v>
      </c>
      <c r="N955" t="str">
        <f>IF(J955="","",J955)</f>
        <v/>
      </c>
      <c r="O955">
        <f>IF(G955=0,0,G955)</f>
        <v>0</v>
      </c>
      <c r="P955">
        <f>IF(H955=0,0,H955)</f>
        <v>0</v>
      </c>
      <c r="Q955" t="str">
        <f>IF(I955="Biaya Bahan Baku",H955,IF(I955="Biaya Operasional",H955,IF(I955="Biaya Insentif Fasilitas",H955,"")))</f>
        <v/>
      </c>
      <c r="R955" t="str">
        <f>IF(I955="Dana Bantuan Pemerintah",G955,"")</f>
        <v/>
      </c>
      <c r="S955" t="str">
        <f>IF(I955="Dana Bahan Baku","Bahan Baku",IF(I955="Biaya Bahan Baku","Bahan Baku",IF(I955="Dana Operasional","Operasional",IF(I955="Biaya Operasional","Operasional",""))))</f>
        <v/>
      </c>
      <c r="T955" t="str">
        <f>IF(I955="Dana Insentif Fasilitas","Insentif Fasilitas",IF(I955="Biaya Insentif Fasilitas","Insentif Fasilitas",""))</f>
        <v/>
      </c>
      <c r="U955" t="str">
        <f>IF(S955="",T955,S955)</f>
        <v/>
      </c>
      <c r="V955" t="str">
        <f>IF(I955="Biaya Bahan Baku","Belanja",IF(I955="Biaya Operasional","Belanja",IF(I955="Biaya Insentif Fasilitas","Belanja","")))</f>
        <v/>
      </c>
      <c r="W955">
        <f>ROW()</f>
        <v>955</v>
      </c>
    </row>
    <row r="956">
      <c r="A956">
        <f>ROW()</f>
        <v>956</v>
      </c>
      <c r="K956">
        <f>IF(I956="",0,I956)</f>
        <v>0</v>
      </c>
      <c r="L956">
        <f>IF(H956=0,0,H956)</f>
        <v>0</v>
      </c>
      <c r="M956">
        <f>IF(G956=0,0,G956)</f>
        <v>0</v>
      </c>
      <c r="N956" t="str">
        <f>IF(J956="","",J956)</f>
        <v/>
      </c>
      <c r="O956">
        <f>IF(G956=0,0,G956)</f>
        <v>0</v>
      </c>
      <c r="P956">
        <f>IF(H956=0,0,H956)</f>
        <v>0</v>
      </c>
      <c r="Q956" t="str">
        <f>IF(I956="Biaya Bahan Baku",H956,IF(I956="Biaya Operasional",H956,IF(I956="Biaya Insentif Fasilitas",H956,"")))</f>
        <v/>
      </c>
      <c r="R956" t="str">
        <f>IF(I956="Dana Bantuan Pemerintah",G956,"")</f>
        <v/>
      </c>
      <c r="S956" t="str">
        <f>IF(I956="Dana Bahan Baku","Bahan Baku",IF(I956="Biaya Bahan Baku","Bahan Baku",IF(I956="Dana Operasional","Operasional",IF(I956="Biaya Operasional","Operasional",""))))</f>
        <v/>
      </c>
      <c r="T956" t="str">
        <f>IF(I956="Dana Insentif Fasilitas","Insentif Fasilitas",IF(I956="Biaya Insentif Fasilitas","Insentif Fasilitas",""))</f>
        <v/>
      </c>
      <c r="U956" t="str">
        <f>IF(S956="",T956,S956)</f>
        <v/>
      </c>
      <c r="V956" t="str">
        <f>IF(I956="Biaya Bahan Baku","Belanja",IF(I956="Biaya Operasional","Belanja",IF(I956="Biaya Insentif Fasilitas","Belanja","")))</f>
        <v/>
      </c>
      <c r="W956">
        <f>ROW()</f>
        <v>956</v>
      </c>
    </row>
    <row r="957">
      <c r="A957">
        <f>ROW()</f>
        <v>957</v>
      </c>
      <c r="K957">
        <f>IF(I957="",0,I957)</f>
        <v>0</v>
      </c>
      <c r="L957">
        <f>IF(H957=0,0,H957)</f>
        <v>0</v>
      </c>
      <c r="M957">
        <f>IF(G957=0,0,G957)</f>
        <v>0</v>
      </c>
      <c r="N957" t="str">
        <f>IF(J957="","",J957)</f>
        <v/>
      </c>
      <c r="O957">
        <f>IF(G957=0,0,G957)</f>
        <v>0</v>
      </c>
      <c r="P957">
        <f>IF(H957=0,0,H957)</f>
        <v>0</v>
      </c>
      <c r="Q957" t="str">
        <f>IF(I957="Biaya Bahan Baku",H957,IF(I957="Biaya Operasional",H957,IF(I957="Biaya Insentif Fasilitas",H957,"")))</f>
        <v/>
      </c>
      <c r="R957" t="str">
        <f>IF(I957="Dana Bantuan Pemerintah",G957,"")</f>
        <v/>
      </c>
      <c r="S957" t="str">
        <f>IF(I957="Dana Bahan Baku","Bahan Baku",IF(I957="Biaya Bahan Baku","Bahan Baku",IF(I957="Dana Operasional","Operasional",IF(I957="Biaya Operasional","Operasional",""))))</f>
        <v/>
      </c>
      <c r="T957" t="str">
        <f>IF(I957="Dana Insentif Fasilitas","Insentif Fasilitas",IF(I957="Biaya Insentif Fasilitas","Insentif Fasilitas",""))</f>
        <v/>
      </c>
      <c r="U957" t="str">
        <f>IF(S957="",T957,S957)</f>
        <v/>
      </c>
      <c r="V957" t="str">
        <f>IF(I957="Biaya Bahan Baku","Belanja",IF(I957="Biaya Operasional","Belanja",IF(I957="Biaya Insentif Fasilitas","Belanja","")))</f>
        <v/>
      </c>
      <c r="W957">
        <f>ROW()</f>
        <v>957</v>
      </c>
    </row>
    <row r="958">
      <c r="A958">
        <f>ROW()</f>
        <v>958</v>
      </c>
      <c r="K958">
        <f>IF(I958="",0,I958)</f>
        <v>0</v>
      </c>
      <c r="L958">
        <f>IF(H958=0,0,H958)</f>
        <v>0</v>
      </c>
      <c r="M958">
        <f>IF(G958=0,0,G958)</f>
        <v>0</v>
      </c>
      <c r="N958" t="str">
        <f>IF(J958="","",J958)</f>
        <v/>
      </c>
      <c r="O958">
        <f>IF(G958=0,0,G958)</f>
        <v>0</v>
      </c>
      <c r="P958">
        <f>IF(H958=0,0,H958)</f>
        <v>0</v>
      </c>
      <c r="Q958" t="str">
        <f>IF(I958="Biaya Bahan Baku",H958,IF(I958="Biaya Operasional",H958,IF(I958="Biaya Insentif Fasilitas",H958,"")))</f>
        <v/>
      </c>
      <c r="R958" t="str">
        <f>IF(I958="Dana Bantuan Pemerintah",G958,"")</f>
        <v/>
      </c>
      <c r="S958" t="str">
        <f>IF(I958="Dana Bahan Baku","Bahan Baku",IF(I958="Biaya Bahan Baku","Bahan Baku",IF(I958="Dana Operasional","Operasional",IF(I958="Biaya Operasional","Operasional",""))))</f>
        <v/>
      </c>
      <c r="T958" t="str">
        <f>IF(I958="Dana Insentif Fasilitas","Insentif Fasilitas",IF(I958="Biaya Insentif Fasilitas","Insentif Fasilitas",""))</f>
        <v/>
      </c>
      <c r="U958" t="str">
        <f>IF(S958="",T958,S958)</f>
        <v/>
      </c>
      <c r="V958" t="str">
        <f>IF(I958="Biaya Bahan Baku","Belanja",IF(I958="Biaya Operasional","Belanja",IF(I958="Biaya Insentif Fasilitas","Belanja","")))</f>
        <v/>
      </c>
      <c r="W958">
        <f>ROW()</f>
        <v>958</v>
      </c>
    </row>
    <row r="959">
      <c r="A959">
        <f>ROW()</f>
        <v>959</v>
      </c>
      <c r="K959">
        <f>IF(I959="",0,I959)</f>
        <v>0</v>
      </c>
      <c r="L959">
        <f>IF(H959=0,0,H959)</f>
        <v>0</v>
      </c>
      <c r="M959">
        <f>IF(G959=0,0,G959)</f>
        <v>0</v>
      </c>
      <c r="N959" t="str">
        <f>IF(J959="","",J959)</f>
        <v/>
      </c>
      <c r="O959">
        <f>IF(G959=0,0,G959)</f>
        <v>0</v>
      </c>
      <c r="P959">
        <f>IF(H959=0,0,H959)</f>
        <v>0</v>
      </c>
      <c r="Q959" t="str">
        <f>IF(I959="Biaya Bahan Baku",H959,IF(I959="Biaya Operasional",H959,IF(I959="Biaya Insentif Fasilitas",H959,"")))</f>
        <v/>
      </c>
      <c r="R959" t="str">
        <f>IF(I959="Dana Bantuan Pemerintah",G959,"")</f>
        <v/>
      </c>
      <c r="S959" t="str">
        <f>IF(I959="Dana Bahan Baku","Bahan Baku",IF(I959="Biaya Bahan Baku","Bahan Baku",IF(I959="Dana Operasional","Operasional",IF(I959="Biaya Operasional","Operasional",""))))</f>
        <v/>
      </c>
      <c r="T959" t="str">
        <f>IF(I959="Dana Insentif Fasilitas","Insentif Fasilitas",IF(I959="Biaya Insentif Fasilitas","Insentif Fasilitas",""))</f>
        <v/>
      </c>
      <c r="U959" t="str">
        <f>IF(S959="",T959,S959)</f>
        <v/>
      </c>
      <c r="V959" t="str">
        <f>IF(I959="Biaya Bahan Baku","Belanja",IF(I959="Biaya Operasional","Belanja",IF(I959="Biaya Insentif Fasilitas","Belanja","")))</f>
        <v/>
      </c>
      <c r="W959">
        <f>ROW()</f>
        <v>959</v>
      </c>
    </row>
    <row r="960">
      <c r="A960">
        <f>ROW()</f>
        <v>960</v>
      </c>
      <c r="K960">
        <f>IF(I960="",0,I960)</f>
        <v>0</v>
      </c>
      <c r="L960">
        <f>IF(H960=0,0,H960)</f>
        <v>0</v>
      </c>
      <c r="M960">
        <f>IF(G960=0,0,G960)</f>
        <v>0</v>
      </c>
      <c r="N960" t="str">
        <f>IF(J960="","",J960)</f>
        <v/>
      </c>
      <c r="O960">
        <f>IF(G960=0,0,G960)</f>
        <v>0</v>
      </c>
      <c r="P960">
        <f>IF(H960=0,0,H960)</f>
        <v>0</v>
      </c>
      <c r="Q960" t="str">
        <f>IF(I960="Biaya Bahan Baku",H960,IF(I960="Biaya Operasional",H960,IF(I960="Biaya Insentif Fasilitas",H960,"")))</f>
        <v/>
      </c>
      <c r="R960" t="str">
        <f>IF(I960="Dana Bantuan Pemerintah",G960,"")</f>
        <v/>
      </c>
      <c r="S960" t="str">
        <f>IF(I960="Dana Bahan Baku","Bahan Baku",IF(I960="Biaya Bahan Baku","Bahan Baku",IF(I960="Dana Operasional","Operasional",IF(I960="Biaya Operasional","Operasional",""))))</f>
        <v/>
      </c>
      <c r="T960" t="str">
        <f>IF(I960="Dana Insentif Fasilitas","Insentif Fasilitas",IF(I960="Biaya Insentif Fasilitas","Insentif Fasilitas",""))</f>
        <v/>
      </c>
      <c r="U960" t="str">
        <f>IF(S960="",T960,S960)</f>
        <v/>
      </c>
      <c r="V960" t="str">
        <f>IF(I960="Biaya Bahan Baku","Belanja",IF(I960="Biaya Operasional","Belanja",IF(I960="Biaya Insentif Fasilitas","Belanja","")))</f>
        <v/>
      </c>
      <c r="W960">
        <f>ROW()</f>
        <v>960</v>
      </c>
    </row>
    <row r="961">
      <c r="A961">
        <f>ROW()</f>
        <v>961</v>
      </c>
      <c r="K961">
        <f>IF(I961="",0,I961)</f>
        <v>0</v>
      </c>
      <c r="L961">
        <f>IF(H961=0,0,H961)</f>
        <v>0</v>
      </c>
      <c r="M961">
        <f>IF(G961=0,0,G961)</f>
        <v>0</v>
      </c>
      <c r="N961" t="str">
        <f>IF(J961="","",J961)</f>
        <v/>
      </c>
      <c r="O961">
        <f>IF(G961=0,0,G961)</f>
        <v>0</v>
      </c>
      <c r="P961">
        <f>IF(H961=0,0,H961)</f>
        <v>0</v>
      </c>
      <c r="Q961" t="str">
        <f>IF(I961="Biaya Bahan Baku",H961,IF(I961="Biaya Operasional",H961,IF(I961="Biaya Insentif Fasilitas",H961,"")))</f>
        <v/>
      </c>
      <c r="R961" t="str">
        <f>IF(I961="Dana Bantuan Pemerintah",G961,"")</f>
        <v/>
      </c>
      <c r="S961" t="str">
        <f>IF(I961="Dana Bahan Baku","Bahan Baku",IF(I961="Biaya Bahan Baku","Bahan Baku",IF(I961="Dana Operasional","Operasional",IF(I961="Biaya Operasional","Operasional",""))))</f>
        <v/>
      </c>
      <c r="T961" t="str">
        <f>IF(I961="Dana Insentif Fasilitas","Insentif Fasilitas",IF(I961="Biaya Insentif Fasilitas","Insentif Fasilitas",""))</f>
        <v/>
      </c>
      <c r="U961" t="str">
        <f>IF(S961="",T961,S961)</f>
        <v/>
      </c>
      <c r="V961" t="str">
        <f>IF(I961="Biaya Bahan Baku","Belanja",IF(I961="Biaya Operasional","Belanja",IF(I961="Biaya Insentif Fasilitas","Belanja","")))</f>
        <v/>
      </c>
      <c r="W961">
        <f>ROW()</f>
        <v>961</v>
      </c>
    </row>
    <row r="962">
      <c r="A962">
        <f>ROW()</f>
        <v>962</v>
      </c>
      <c r="K962">
        <f>IF(I962="",0,I962)</f>
        <v>0</v>
      </c>
      <c r="L962">
        <f>IF(H962=0,0,H962)</f>
        <v>0</v>
      </c>
      <c r="M962">
        <f>IF(G962=0,0,G962)</f>
        <v>0</v>
      </c>
      <c r="N962" t="str">
        <f>IF(J962="","",J962)</f>
        <v/>
      </c>
      <c r="O962">
        <f>IF(G962=0,0,G962)</f>
        <v>0</v>
      </c>
      <c r="P962">
        <f>IF(H962=0,0,H962)</f>
        <v>0</v>
      </c>
      <c r="Q962" t="str">
        <f>IF(I962="Biaya Bahan Baku",H962,IF(I962="Biaya Operasional",H962,IF(I962="Biaya Insentif Fasilitas",H962,"")))</f>
        <v/>
      </c>
      <c r="R962" t="str">
        <f>IF(I962="Dana Bantuan Pemerintah",G962,"")</f>
        <v/>
      </c>
      <c r="S962" t="str">
        <f>IF(I962="Dana Bahan Baku","Bahan Baku",IF(I962="Biaya Bahan Baku","Bahan Baku",IF(I962="Dana Operasional","Operasional",IF(I962="Biaya Operasional","Operasional",""))))</f>
        <v/>
      </c>
      <c r="T962" t="str">
        <f>IF(I962="Dana Insentif Fasilitas","Insentif Fasilitas",IF(I962="Biaya Insentif Fasilitas","Insentif Fasilitas",""))</f>
        <v/>
      </c>
      <c r="U962" t="str">
        <f>IF(S962="",T962,S962)</f>
        <v/>
      </c>
      <c r="V962" t="str">
        <f>IF(I962="Biaya Bahan Baku","Belanja",IF(I962="Biaya Operasional","Belanja",IF(I962="Biaya Insentif Fasilitas","Belanja","")))</f>
        <v/>
      </c>
      <c r="W962">
        <f>ROW()</f>
        <v>962</v>
      </c>
    </row>
    <row r="963">
      <c r="A963">
        <f>ROW()</f>
        <v>963</v>
      </c>
      <c r="K963">
        <f>IF(I963="",0,I963)</f>
        <v>0</v>
      </c>
      <c r="L963">
        <f>IF(H963=0,0,H963)</f>
        <v>0</v>
      </c>
      <c r="M963">
        <f>IF(G963=0,0,G963)</f>
        <v>0</v>
      </c>
      <c r="N963" t="str">
        <f>IF(J963="","",J963)</f>
        <v/>
      </c>
      <c r="O963">
        <f>IF(G963=0,0,G963)</f>
        <v>0</v>
      </c>
      <c r="P963">
        <f>IF(H963=0,0,H963)</f>
        <v>0</v>
      </c>
      <c r="Q963" t="str">
        <f>IF(I963="Biaya Bahan Baku",H963,IF(I963="Biaya Operasional",H963,IF(I963="Biaya Insentif Fasilitas",H963,"")))</f>
        <v/>
      </c>
      <c r="R963" t="str">
        <f>IF(I963="Dana Bantuan Pemerintah",G963,"")</f>
        <v/>
      </c>
      <c r="S963" t="str">
        <f>IF(I963="Dana Bahan Baku","Bahan Baku",IF(I963="Biaya Bahan Baku","Bahan Baku",IF(I963="Dana Operasional","Operasional",IF(I963="Biaya Operasional","Operasional",""))))</f>
        <v/>
      </c>
      <c r="T963" t="str">
        <f>IF(I963="Dana Insentif Fasilitas","Insentif Fasilitas",IF(I963="Biaya Insentif Fasilitas","Insentif Fasilitas",""))</f>
        <v/>
      </c>
      <c r="U963" t="str">
        <f>IF(S963="",T963,S963)</f>
        <v/>
      </c>
      <c r="V963" t="str">
        <f>IF(I963="Biaya Bahan Baku","Belanja",IF(I963="Biaya Operasional","Belanja",IF(I963="Biaya Insentif Fasilitas","Belanja","")))</f>
        <v/>
      </c>
      <c r="W963">
        <f>ROW()</f>
        <v>963</v>
      </c>
    </row>
    <row r="964">
      <c r="A964">
        <f>ROW()</f>
        <v>964</v>
      </c>
      <c r="K964">
        <f>IF(I964="",0,I964)</f>
        <v>0</v>
      </c>
      <c r="L964">
        <f>IF(H964=0,0,H964)</f>
        <v>0</v>
      </c>
      <c r="M964">
        <f>IF(G964=0,0,G964)</f>
        <v>0</v>
      </c>
      <c r="N964" t="str">
        <f>IF(J964="","",J964)</f>
        <v/>
      </c>
      <c r="O964">
        <f>IF(G964=0,0,G964)</f>
        <v>0</v>
      </c>
      <c r="P964">
        <f>IF(H964=0,0,H964)</f>
        <v>0</v>
      </c>
      <c r="Q964" t="str">
        <f>IF(I964="Biaya Bahan Baku",H964,IF(I964="Biaya Operasional",H964,IF(I964="Biaya Insentif Fasilitas",H964,"")))</f>
        <v/>
      </c>
      <c r="R964" t="str">
        <f>IF(I964="Dana Bantuan Pemerintah",G964,"")</f>
        <v/>
      </c>
      <c r="S964" t="str">
        <f>IF(I964="Dana Bahan Baku","Bahan Baku",IF(I964="Biaya Bahan Baku","Bahan Baku",IF(I964="Dana Operasional","Operasional",IF(I964="Biaya Operasional","Operasional",""))))</f>
        <v/>
      </c>
      <c r="T964" t="str">
        <f>IF(I964="Dana Insentif Fasilitas","Insentif Fasilitas",IF(I964="Biaya Insentif Fasilitas","Insentif Fasilitas",""))</f>
        <v/>
      </c>
      <c r="U964" t="str">
        <f>IF(S964="",T964,S964)</f>
        <v/>
      </c>
      <c r="V964" t="str">
        <f>IF(I964="Biaya Bahan Baku","Belanja",IF(I964="Biaya Operasional","Belanja",IF(I964="Biaya Insentif Fasilitas","Belanja","")))</f>
        <v/>
      </c>
      <c r="W964">
        <f>ROW()</f>
        <v>964</v>
      </c>
    </row>
    <row r="965">
      <c r="A965">
        <f>ROW()</f>
        <v>965</v>
      </c>
      <c r="K965">
        <f>IF(I965="",0,I965)</f>
        <v>0</v>
      </c>
      <c r="L965">
        <f>IF(H965=0,0,H965)</f>
        <v>0</v>
      </c>
      <c r="M965">
        <f>IF(G965=0,0,G965)</f>
        <v>0</v>
      </c>
      <c r="N965" t="str">
        <f>IF(J965="","",J965)</f>
        <v/>
      </c>
      <c r="O965">
        <f>IF(G965=0,0,G965)</f>
        <v>0</v>
      </c>
      <c r="P965">
        <f>IF(H965=0,0,H965)</f>
        <v>0</v>
      </c>
      <c r="Q965" t="str">
        <f>IF(I965="Biaya Bahan Baku",H965,IF(I965="Biaya Operasional",H965,IF(I965="Biaya Insentif Fasilitas",H965,"")))</f>
        <v/>
      </c>
      <c r="R965" t="str">
        <f>IF(I965="Dana Bantuan Pemerintah",G965,"")</f>
        <v/>
      </c>
      <c r="S965" t="str">
        <f>IF(I965="Dana Bahan Baku","Bahan Baku",IF(I965="Biaya Bahan Baku","Bahan Baku",IF(I965="Dana Operasional","Operasional",IF(I965="Biaya Operasional","Operasional",""))))</f>
        <v/>
      </c>
      <c r="T965" t="str">
        <f>IF(I965="Dana Insentif Fasilitas","Insentif Fasilitas",IF(I965="Biaya Insentif Fasilitas","Insentif Fasilitas",""))</f>
        <v/>
      </c>
      <c r="U965" t="str">
        <f>IF(S965="",T965,S965)</f>
        <v/>
      </c>
      <c r="V965" t="str">
        <f>IF(I965="Biaya Bahan Baku","Belanja",IF(I965="Biaya Operasional","Belanja",IF(I965="Biaya Insentif Fasilitas","Belanja","")))</f>
        <v/>
      </c>
      <c r="W965">
        <f>ROW()</f>
        <v>965</v>
      </c>
    </row>
    <row r="966">
      <c r="A966">
        <f>ROW()</f>
        <v>966</v>
      </c>
      <c r="K966">
        <f>IF(I966="",0,I966)</f>
        <v>0</v>
      </c>
      <c r="L966">
        <f>IF(H966=0,0,H966)</f>
        <v>0</v>
      </c>
      <c r="M966">
        <f>IF(G966=0,0,G966)</f>
        <v>0</v>
      </c>
      <c r="N966" t="str">
        <f>IF(J966="","",J966)</f>
        <v/>
      </c>
      <c r="O966">
        <f>IF(G966=0,0,G966)</f>
        <v>0</v>
      </c>
      <c r="P966">
        <f>IF(H966=0,0,H966)</f>
        <v>0</v>
      </c>
      <c r="Q966" t="str">
        <f>IF(I966="Biaya Bahan Baku",H966,IF(I966="Biaya Operasional",H966,IF(I966="Biaya Insentif Fasilitas",H966,"")))</f>
        <v/>
      </c>
      <c r="R966" t="str">
        <f>IF(I966="Dana Bantuan Pemerintah",G966,"")</f>
        <v/>
      </c>
      <c r="S966" t="str">
        <f>IF(I966="Dana Bahan Baku","Bahan Baku",IF(I966="Biaya Bahan Baku","Bahan Baku",IF(I966="Dana Operasional","Operasional",IF(I966="Biaya Operasional","Operasional",""))))</f>
        <v/>
      </c>
      <c r="T966" t="str">
        <f>IF(I966="Dana Insentif Fasilitas","Insentif Fasilitas",IF(I966="Biaya Insentif Fasilitas","Insentif Fasilitas",""))</f>
        <v/>
      </c>
      <c r="U966" t="str">
        <f>IF(S966="",T966,S966)</f>
        <v/>
      </c>
      <c r="V966" t="str">
        <f>IF(I966="Biaya Bahan Baku","Belanja",IF(I966="Biaya Operasional","Belanja",IF(I966="Biaya Insentif Fasilitas","Belanja","")))</f>
        <v/>
      </c>
      <c r="W966">
        <f>ROW()</f>
        <v>966</v>
      </c>
    </row>
    <row r="967">
      <c r="A967">
        <f>ROW()</f>
        <v>967</v>
      </c>
      <c r="K967">
        <f>IF(I967="",0,I967)</f>
        <v>0</v>
      </c>
      <c r="L967">
        <f>IF(H967=0,0,H967)</f>
        <v>0</v>
      </c>
      <c r="M967">
        <f>IF(G967=0,0,G967)</f>
        <v>0</v>
      </c>
      <c r="N967" t="str">
        <f>IF(J967="","",J967)</f>
        <v/>
      </c>
      <c r="O967">
        <f>IF(G967=0,0,G967)</f>
        <v>0</v>
      </c>
      <c r="P967">
        <f>IF(H967=0,0,H967)</f>
        <v>0</v>
      </c>
      <c r="Q967" t="str">
        <f>IF(I967="Biaya Bahan Baku",H967,IF(I967="Biaya Operasional",H967,IF(I967="Biaya Insentif Fasilitas",H967,"")))</f>
        <v/>
      </c>
      <c r="R967" t="str">
        <f>IF(I967="Dana Bantuan Pemerintah",G967,"")</f>
        <v/>
      </c>
      <c r="S967" t="str">
        <f>IF(I967="Dana Bahan Baku","Bahan Baku",IF(I967="Biaya Bahan Baku","Bahan Baku",IF(I967="Dana Operasional","Operasional",IF(I967="Biaya Operasional","Operasional",""))))</f>
        <v/>
      </c>
      <c r="T967" t="str">
        <f>IF(I967="Dana Insentif Fasilitas","Insentif Fasilitas",IF(I967="Biaya Insentif Fasilitas","Insentif Fasilitas",""))</f>
        <v/>
      </c>
      <c r="U967" t="str">
        <f>IF(S967="",T967,S967)</f>
        <v/>
      </c>
      <c r="V967" t="str">
        <f>IF(I967="Biaya Bahan Baku","Belanja",IF(I967="Biaya Operasional","Belanja",IF(I967="Biaya Insentif Fasilitas","Belanja","")))</f>
        <v/>
      </c>
      <c r="W967">
        <f>ROW()</f>
        <v>967</v>
      </c>
    </row>
    <row r="968">
      <c r="A968">
        <f>ROW()</f>
        <v>968</v>
      </c>
      <c r="K968">
        <f>IF(I968="",0,I968)</f>
        <v>0</v>
      </c>
      <c r="L968">
        <f>IF(H968=0,0,H968)</f>
        <v>0</v>
      </c>
      <c r="M968">
        <f>IF(G968=0,0,G968)</f>
        <v>0</v>
      </c>
      <c r="N968" t="str">
        <f>IF(J968="","",J968)</f>
        <v/>
      </c>
      <c r="O968">
        <f>IF(G968=0,0,G968)</f>
        <v>0</v>
      </c>
      <c r="P968">
        <f>IF(H968=0,0,H968)</f>
        <v>0</v>
      </c>
      <c r="Q968" t="str">
        <f>IF(I968="Biaya Bahan Baku",H968,IF(I968="Biaya Operasional",H968,IF(I968="Biaya Insentif Fasilitas",H968,"")))</f>
        <v/>
      </c>
      <c r="R968" t="str">
        <f>IF(I968="Dana Bantuan Pemerintah",G968,"")</f>
        <v/>
      </c>
      <c r="S968" t="str">
        <f>IF(I968="Dana Bahan Baku","Bahan Baku",IF(I968="Biaya Bahan Baku","Bahan Baku",IF(I968="Dana Operasional","Operasional",IF(I968="Biaya Operasional","Operasional",""))))</f>
        <v/>
      </c>
      <c r="T968" t="str">
        <f>IF(I968="Dana Insentif Fasilitas","Insentif Fasilitas",IF(I968="Biaya Insentif Fasilitas","Insentif Fasilitas",""))</f>
        <v/>
      </c>
      <c r="U968" t="str">
        <f>IF(S968="",T968,S968)</f>
        <v/>
      </c>
      <c r="V968" t="str">
        <f>IF(I968="Biaya Bahan Baku","Belanja",IF(I968="Biaya Operasional","Belanja",IF(I968="Biaya Insentif Fasilitas","Belanja","")))</f>
        <v/>
      </c>
      <c r="W968">
        <f>ROW()</f>
        <v>968</v>
      </c>
    </row>
    <row r="969">
      <c r="A969">
        <f>ROW()</f>
        <v>969</v>
      </c>
      <c r="K969">
        <f>IF(I969="",0,I969)</f>
        <v>0</v>
      </c>
      <c r="L969">
        <f>IF(H969=0,0,H969)</f>
        <v>0</v>
      </c>
      <c r="M969">
        <f>IF(G969=0,0,G969)</f>
        <v>0</v>
      </c>
      <c r="N969" t="str">
        <f>IF(J969="","",J969)</f>
        <v/>
      </c>
      <c r="O969">
        <f>IF(G969=0,0,G969)</f>
        <v>0</v>
      </c>
      <c r="P969">
        <f>IF(H969=0,0,H969)</f>
        <v>0</v>
      </c>
      <c r="Q969" t="str">
        <f>IF(I969="Biaya Bahan Baku",H969,IF(I969="Biaya Operasional",H969,IF(I969="Biaya Insentif Fasilitas",H969,"")))</f>
        <v/>
      </c>
      <c r="R969" t="str">
        <f>IF(I969="Dana Bantuan Pemerintah",G969,"")</f>
        <v/>
      </c>
      <c r="S969" t="str">
        <f>IF(I969="Dana Bahan Baku","Bahan Baku",IF(I969="Biaya Bahan Baku","Bahan Baku",IF(I969="Dana Operasional","Operasional",IF(I969="Biaya Operasional","Operasional",""))))</f>
        <v/>
      </c>
      <c r="T969" t="str">
        <f>IF(I969="Dana Insentif Fasilitas","Insentif Fasilitas",IF(I969="Biaya Insentif Fasilitas","Insentif Fasilitas",""))</f>
        <v/>
      </c>
      <c r="U969" t="str">
        <f>IF(S969="",T969,S969)</f>
        <v/>
      </c>
      <c r="V969" t="str">
        <f>IF(I969="Biaya Bahan Baku","Belanja",IF(I969="Biaya Operasional","Belanja",IF(I969="Biaya Insentif Fasilitas","Belanja","")))</f>
        <v/>
      </c>
      <c r="W969">
        <f>ROW()</f>
        <v>969</v>
      </c>
    </row>
    <row r="970">
      <c r="A970">
        <f>ROW()</f>
        <v>970</v>
      </c>
      <c r="K970">
        <f>IF(I970="",0,I970)</f>
        <v>0</v>
      </c>
      <c r="L970">
        <f>IF(H970=0,0,H970)</f>
        <v>0</v>
      </c>
      <c r="M970">
        <f>IF(G970=0,0,G970)</f>
        <v>0</v>
      </c>
      <c r="N970" t="str">
        <f>IF(J970="","",J970)</f>
        <v/>
      </c>
      <c r="O970">
        <f>IF(G970=0,0,G970)</f>
        <v>0</v>
      </c>
      <c r="P970">
        <f>IF(H970=0,0,H970)</f>
        <v>0</v>
      </c>
      <c r="Q970" t="str">
        <f>IF(I970="Biaya Bahan Baku",H970,IF(I970="Biaya Operasional",H970,IF(I970="Biaya Insentif Fasilitas",H970,"")))</f>
        <v/>
      </c>
      <c r="R970" t="str">
        <f>IF(I970="Dana Bantuan Pemerintah",G970,"")</f>
        <v/>
      </c>
      <c r="S970" t="str">
        <f>IF(I970="Dana Bahan Baku","Bahan Baku",IF(I970="Biaya Bahan Baku","Bahan Baku",IF(I970="Dana Operasional","Operasional",IF(I970="Biaya Operasional","Operasional",""))))</f>
        <v/>
      </c>
      <c r="T970" t="str">
        <f>IF(I970="Dana Insentif Fasilitas","Insentif Fasilitas",IF(I970="Biaya Insentif Fasilitas","Insentif Fasilitas",""))</f>
        <v/>
      </c>
      <c r="U970" t="str">
        <f>IF(S970="",T970,S970)</f>
        <v/>
      </c>
      <c r="V970" t="str">
        <f>IF(I970="Biaya Bahan Baku","Belanja",IF(I970="Biaya Operasional","Belanja",IF(I970="Biaya Insentif Fasilitas","Belanja","")))</f>
        <v/>
      </c>
      <c r="W970">
        <f>ROW()</f>
        <v>970</v>
      </c>
    </row>
    <row r="971">
      <c r="A971">
        <f>ROW()</f>
        <v>971</v>
      </c>
      <c r="K971">
        <f>IF(I971="",0,I971)</f>
        <v>0</v>
      </c>
      <c r="L971">
        <f>IF(H971=0,0,H971)</f>
        <v>0</v>
      </c>
      <c r="M971">
        <f>IF(G971=0,0,G971)</f>
        <v>0</v>
      </c>
      <c r="N971" t="str">
        <f>IF(J971="","",J971)</f>
        <v/>
      </c>
      <c r="O971">
        <f>IF(G971=0,0,G971)</f>
        <v>0</v>
      </c>
      <c r="P971">
        <f>IF(H971=0,0,H971)</f>
        <v>0</v>
      </c>
      <c r="Q971" t="str">
        <f>IF(I971="Biaya Bahan Baku",H971,IF(I971="Biaya Operasional",H971,IF(I971="Biaya Insentif Fasilitas",H971,"")))</f>
        <v/>
      </c>
      <c r="R971" t="str">
        <f>IF(I971="Dana Bantuan Pemerintah",G971,"")</f>
        <v/>
      </c>
      <c r="S971" t="str">
        <f>IF(I971="Dana Bahan Baku","Bahan Baku",IF(I971="Biaya Bahan Baku","Bahan Baku",IF(I971="Dana Operasional","Operasional",IF(I971="Biaya Operasional","Operasional",""))))</f>
        <v/>
      </c>
      <c r="T971" t="str">
        <f>IF(I971="Dana Insentif Fasilitas","Insentif Fasilitas",IF(I971="Biaya Insentif Fasilitas","Insentif Fasilitas",""))</f>
        <v/>
      </c>
      <c r="U971" t="str">
        <f>IF(S971="",T971,S971)</f>
        <v/>
      </c>
      <c r="V971" t="str">
        <f>IF(I971="Biaya Bahan Baku","Belanja",IF(I971="Biaya Operasional","Belanja",IF(I971="Biaya Insentif Fasilitas","Belanja","")))</f>
        <v/>
      </c>
      <c r="W971">
        <f>ROW()</f>
        <v>971</v>
      </c>
    </row>
    <row r="972">
      <c r="A972">
        <f>ROW()</f>
        <v>972</v>
      </c>
      <c r="K972">
        <f>IF(I972="",0,I972)</f>
        <v>0</v>
      </c>
      <c r="L972">
        <f>IF(H972=0,0,H972)</f>
        <v>0</v>
      </c>
      <c r="M972">
        <f>IF(G972=0,0,G972)</f>
        <v>0</v>
      </c>
      <c r="N972" t="str">
        <f>IF(J972="","",J972)</f>
        <v/>
      </c>
      <c r="O972">
        <f>IF(G972=0,0,G972)</f>
        <v>0</v>
      </c>
      <c r="P972">
        <f>IF(H972=0,0,H972)</f>
        <v>0</v>
      </c>
      <c r="Q972" t="str">
        <f>IF(I972="Biaya Bahan Baku",H972,IF(I972="Biaya Operasional",H972,IF(I972="Biaya Insentif Fasilitas",H972,"")))</f>
        <v/>
      </c>
      <c r="R972" t="str">
        <f>IF(I972="Dana Bantuan Pemerintah",G972,"")</f>
        <v/>
      </c>
      <c r="S972" t="str">
        <f>IF(I972="Dana Bahan Baku","Bahan Baku",IF(I972="Biaya Bahan Baku","Bahan Baku",IF(I972="Dana Operasional","Operasional",IF(I972="Biaya Operasional","Operasional",""))))</f>
        <v/>
      </c>
      <c r="T972" t="str">
        <f>IF(I972="Dana Insentif Fasilitas","Insentif Fasilitas",IF(I972="Biaya Insentif Fasilitas","Insentif Fasilitas",""))</f>
        <v/>
      </c>
      <c r="U972" t="str">
        <f>IF(S972="",T972,S972)</f>
        <v/>
      </c>
      <c r="V972" t="str">
        <f>IF(I972="Biaya Bahan Baku","Belanja",IF(I972="Biaya Operasional","Belanja",IF(I972="Biaya Insentif Fasilitas","Belanja","")))</f>
        <v/>
      </c>
      <c r="W972">
        <f>ROW()</f>
        <v>972</v>
      </c>
    </row>
    <row r="973">
      <c r="A973">
        <f>ROW()</f>
        <v>973</v>
      </c>
      <c r="K973">
        <f>IF(I973="",0,I973)</f>
        <v>0</v>
      </c>
      <c r="L973">
        <f>IF(H973=0,0,H973)</f>
        <v>0</v>
      </c>
      <c r="M973">
        <f>IF(G973=0,0,G973)</f>
        <v>0</v>
      </c>
      <c r="N973" t="str">
        <f>IF(J973="","",J973)</f>
        <v/>
      </c>
      <c r="O973">
        <f>IF(G973=0,0,G973)</f>
        <v>0</v>
      </c>
      <c r="P973">
        <f>IF(H973=0,0,H973)</f>
        <v>0</v>
      </c>
      <c r="Q973" t="str">
        <f>IF(I973="Biaya Bahan Baku",H973,IF(I973="Biaya Operasional",H973,IF(I973="Biaya Insentif Fasilitas",H973,"")))</f>
        <v/>
      </c>
      <c r="R973" t="str">
        <f>IF(I973="Dana Bantuan Pemerintah",G973,"")</f>
        <v/>
      </c>
      <c r="S973" t="str">
        <f>IF(I973="Dana Bahan Baku","Bahan Baku",IF(I973="Biaya Bahan Baku","Bahan Baku",IF(I973="Dana Operasional","Operasional",IF(I973="Biaya Operasional","Operasional",""))))</f>
        <v/>
      </c>
      <c r="T973" t="str">
        <f>IF(I973="Dana Insentif Fasilitas","Insentif Fasilitas",IF(I973="Biaya Insentif Fasilitas","Insentif Fasilitas",""))</f>
        <v/>
      </c>
      <c r="U973" t="str">
        <f>IF(S973="",T973,S973)</f>
        <v/>
      </c>
      <c r="V973" t="str">
        <f>IF(I973="Biaya Bahan Baku","Belanja",IF(I973="Biaya Operasional","Belanja",IF(I973="Biaya Insentif Fasilitas","Belanja","")))</f>
        <v/>
      </c>
      <c r="W973">
        <f>ROW()</f>
        <v>973</v>
      </c>
    </row>
    <row r="974">
      <c r="A974">
        <f>ROW()</f>
        <v>974</v>
      </c>
      <c r="K974">
        <f>IF(I974="",0,I974)</f>
        <v>0</v>
      </c>
      <c r="L974">
        <f>IF(H974=0,0,H974)</f>
        <v>0</v>
      </c>
      <c r="M974">
        <f>IF(G974=0,0,G974)</f>
        <v>0</v>
      </c>
      <c r="N974" t="str">
        <f>IF(J974="","",J974)</f>
        <v/>
      </c>
      <c r="O974">
        <f>IF(G974=0,0,G974)</f>
        <v>0</v>
      </c>
      <c r="P974">
        <f>IF(H974=0,0,H974)</f>
        <v>0</v>
      </c>
      <c r="Q974" t="str">
        <f>IF(I974="Biaya Bahan Baku",H974,IF(I974="Biaya Operasional",H974,IF(I974="Biaya Insentif Fasilitas",H974,"")))</f>
        <v/>
      </c>
      <c r="R974" t="str">
        <f>IF(I974="Dana Bantuan Pemerintah",G974,"")</f>
        <v/>
      </c>
      <c r="S974" t="str">
        <f>IF(I974="Dana Bahan Baku","Bahan Baku",IF(I974="Biaya Bahan Baku","Bahan Baku",IF(I974="Dana Operasional","Operasional",IF(I974="Biaya Operasional","Operasional",""))))</f>
        <v/>
      </c>
      <c r="T974" t="str">
        <f>IF(I974="Dana Insentif Fasilitas","Insentif Fasilitas",IF(I974="Biaya Insentif Fasilitas","Insentif Fasilitas",""))</f>
        <v/>
      </c>
      <c r="U974" t="str">
        <f>IF(S974="",T974,S974)</f>
        <v/>
      </c>
      <c r="V974" t="str">
        <f>IF(I974="Biaya Bahan Baku","Belanja",IF(I974="Biaya Operasional","Belanja",IF(I974="Biaya Insentif Fasilitas","Belanja","")))</f>
        <v/>
      </c>
      <c r="W974">
        <f>ROW()</f>
        <v>974</v>
      </c>
    </row>
    <row r="975">
      <c r="A975">
        <f>ROW()</f>
        <v>975</v>
      </c>
      <c r="K975">
        <f>IF(I975="",0,I975)</f>
        <v>0</v>
      </c>
      <c r="L975">
        <f>IF(H975=0,0,H975)</f>
        <v>0</v>
      </c>
      <c r="M975">
        <f>IF(G975=0,0,G975)</f>
        <v>0</v>
      </c>
      <c r="N975" t="str">
        <f>IF(J975="","",J975)</f>
        <v/>
      </c>
      <c r="O975">
        <f>IF(G975=0,0,G975)</f>
        <v>0</v>
      </c>
      <c r="P975">
        <f>IF(H975=0,0,H975)</f>
        <v>0</v>
      </c>
      <c r="Q975" t="str">
        <f>IF(I975="Biaya Bahan Baku",H975,IF(I975="Biaya Operasional",H975,IF(I975="Biaya Insentif Fasilitas",H975,"")))</f>
        <v/>
      </c>
      <c r="R975" t="str">
        <f>IF(I975="Dana Bantuan Pemerintah",G975,"")</f>
        <v/>
      </c>
      <c r="S975" t="str">
        <f>IF(I975="Dana Bahan Baku","Bahan Baku",IF(I975="Biaya Bahan Baku","Bahan Baku",IF(I975="Dana Operasional","Operasional",IF(I975="Biaya Operasional","Operasional",""))))</f>
        <v/>
      </c>
      <c r="T975" t="str">
        <f>IF(I975="Dana Insentif Fasilitas","Insentif Fasilitas",IF(I975="Biaya Insentif Fasilitas","Insentif Fasilitas",""))</f>
        <v/>
      </c>
      <c r="U975" t="str">
        <f>IF(S975="",T975,S975)</f>
        <v/>
      </c>
      <c r="V975" t="str">
        <f>IF(I975="Biaya Bahan Baku","Belanja",IF(I975="Biaya Operasional","Belanja",IF(I975="Biaya Insentif Fasilitas","Belanja","")))</f>
        <v/>
      </c>
      <c r="W975">
        <f>ROW()</f>
        <v>975</v>
      </c>
    </row>
    <row r="976">
      <c r="A976">
        <f>ROW()</f>
        <v>976</v>
      </c>
      <c r="K976">
        <f>IF(I976="",0,I976)</f>
        <v>0</v>
      </c>
      <c r="L976">
        <f>IF(H976=0,0,H976)</f>
        <v>0</v>
      </c>
      <c r="M976">
        <f>IF(G976=0,0,G976)</f>
        <v>0</v>
      </c>
      <c r="N976" t="str">
        <f>IF(J976="","",J976)</f>
        <v/>
      </c>
      <c r="O976">
        <f>IF(G976=0,0,G976)</f>
        <v>0</v>
      </c>
      <c r="P976">
        <f>IF(H976=0,0,H976)</f>
        <v>0</v>
      </c>
      <c r="Q976" t="str">
        <f>IF(I976="Biaya Bahan Baku",H976,IF(I976="Biaya Operasional",H976,IF(I976="Biaya Insentif Fasilitas",H976,"")))</f>
        <v/>
      </c>
      <c r="R976" t="str">
        <f>IF(I976="Dana Bantuan Pemerintah",G976,"")</f>
        <v/>
      </c>
      <c r="S976" t="str">
        <f>IF(I976="Dana Bahan Baku","Bahan Baku",IF(I976="Biaya Bahan Baku","Bahan Baku",IF(I976="Dana Operasional","Operasional",IF(I976="Biaya Operasional","Operasional",""))))</f>
        <v/>
      </c>
      <c r="T976" t="str">
        <f>IF(I976="Dana Insentif Fasilitas","Insentif Fasilitas",IF(I976="Biaya Insentif Fasilitas","Insentif Fasilitas",""))</f>
        <v/>
      </c>
      <c r="U976" t="str">
        <f>IF(S976="",T976,S976)</f>
        <v/>
      </c>
      <c r="V976" t="str">
        <f>IF(I976="Biaya Bahan Baku","Belanja",IF(I976="Biaya Operasional","Belanja",IF(I976="Biaya Insentif Fasilitas","Belanja","")))</f>
        <v/>
      </c>
      <c r="W976">
        <f>ROW()</f>
        <v>976</v>
      </c>
    </row>
    <row r="977">
      <c r="A977">
        <f>ROW()</f>
        <v>977</v>
      </c>
      <c r="K977">
        <f>IF(I977="",0,I977)</f>
        <v>0</v>
      </c>
      <c r="L977">
        <f>IF(H977=0,0,H977)</f>
        <v>0</v>
      </c>
      <c r="M977">
        <f>IF(G977=0,0,G977)</f>
        <v>0</v>
      </c>
      <c r="N977" t="str">
        <f>IF(J977="","",J977)</f>
        <v/>
      </c>
      <c r="O977">
        <f>IF(G977=0,0,G977)</f>
        <v>0</v>
      </c>
      <c r="P977">
        <f>IF(H977=0,0,H977)</f>
        <v>0</v>
      </c>
      <c r="Q977" t="str">
        <f>IF(I977="Biaya Bahan Baku",H977,IF(I977="Biaya Operasional",H977,IF(I977="Biaya Insentif Fasilitas",H977,"")))</f>
        <v/>
      </c>
      <c r="R977" t="str">
        <f>IF(I977="Dana Bantuan Pemerintah",G977,"")</f>
        <v/>
      </c>
      <c r="S977" t="str">
        <f>IF(I977="Dana Bahan Baku","Bahan Baku",IF(I977="Biaya Bahan Baku","Bahan Baku",IF(I977="Dana Operasional","Operasional",IF(I977="Biaya Operasional","Operasional",""))))</f>
        <v/>
      </c>
      <c r="T977" t="str">
        <f>IF(I977="Dana Insentif Fasilitas","Insentif Fasilitas",IF(I977="Biaya Insentif Fasilitas","Insentif Fasilitas",""))</f>
        <v/>
      </c>
      <c r="U977" t="str">
        <f>IF(S977="",T977,S977)</f>
        <v/>
      </c>
      <c r="V977" t="str">
        <f>IF(I977="Biaya Bahan Baku","Belanja",IF(I977="Biaya Operasional","Belanja",IF(I977="Biaya Insentif Fasilitas","Belanja","")))</f>
        <v/>
      </c>
      <c r="W977">
        <f>ROW()</f>
        <v>977</v>
      </c>
    </row>
    <row r="978">
      <c r="A978">
        <f>ROW()</f>
        <v>978</v>
      </c>
      <c r="K978">
        <f>IF(I978="",0,I978)</f>
        <v>0</v>
      </c>
      <c r="L978">
        <f>IF(H978=0,0,H978)</f>
        <v>0</v>
      </c>
      <c r="M978">
        <f>IF(G978=0,0,G978)</f>
        <v>0</v>
      </c>
      <c r="N978" t="str">
        <f>IF(J978="","",J978)</f>
        <v/>
      </c>
      <c r="O978">
        <f>IF(G978=0,0,G978)</f>
        <v>0</v>
      </c>
      <c r="P978">
        <f>IF(H978=0,0,H978)</f>
        <v>0</v>
      </c>
      <c r="Q978" t="str">
        <f>IF(I978="Biaya Bahan Baku",H978,IF(I978="Biaya Operasional",H978,IF(I978="Biaya Insentif Fasilitas",H978,"")))</f>
        <v/>
      </c>
      <c r="R978" t="str">
        <f>IF(I978="Dana Bantuan Pemerintah",G978,"")</f>
        <v/>
      </c>
      <c r="S978" t="str">
        <f>IF(I978="Dana Bahan Baku","Bahan Baku",IF(I978="Biaya Bahan Baku","Bahan Baku",IF(I978="Dana Operasional","Operasional",IF(I978="Biaya Operasional","Operasional",""))))</f>
        <v/>
      </c>
      <c r="T978" t="str">
        <f>IF(I978="Dana Insentif Fasilitas","Insentif Fasilitas",IF(I978="Biaya Insentif Fasilitas","Insentif Fasilitas",""))</f>
        <v/>
      </c>
      <c r="U978" t="str">
        <f>IF(S978="",T978,S978)</f>
        <v/>
      </c>
      <c r="V978" t="str">
        <f>IF(I978="Biaya Bahan Baku","Belanja",IF(I978="Biaya Operasional","Belanja",IF(I978="Biaya Insentif Fasilitas","Belanja","")))</f>
        <v/>
      </c>
      <c r="W978">
        <f>ROW()</f>
        <v>978</v>
      </c>
    </row>
    <row r="979">
      <c r="A979">
        <f>ROW()</f>
        <v>979</v>
      </c>
      <c r="K979">
        <f>IF(I979="",0,I979)</f>
        <v>0</v>
      </c>
      <c r="L979">
        <f>IF(H979=0,0,H979)</f>
        <v>0</v>
      </c>
      <c r="M979">
        <f>IF(G979=0,0,G979)</f>
        <v>0</v>
      </c>
      <c r="N979" t="str">
        <f>IF(J979="","",J979)</f>
        <v/>
      </c>
      <c r="O979">
        <f>IF(G979=0,0,G979)</f>
        <v>0</v>
      </c>
      <c r="P979">
        <f>IF(H979=0,0,H979)</f>
        <v>0</v>
      </c>
      <c r="Q979" t="str">
        <f>IF(I979="Biaya Bahan Baku",H979,IF(I979="Biaya Operasional",H979,IF(I979="Biaya Insentif Fasilitas",H979,"")))</f>
        <v/>
      </c>
      <c r="R979" t="str">
        <f>IF(I979="Dana Bantuan Pemerintah",G979,"")</f>
        <v/>
      </c>
      <c r="S979" t="str">
        <f>IF(I979="Dana Bahan Baku","Bahan Baku",IF(I979="Biaya Bahan Baku","Bahan Baku",IF(I979="Dana Operasional","Operasional",IF(I979="Biaya Operasional","Operasional",""))))</f>
        <v/>
      </c>
      <c r="T979" t="str">
        <f>IF(I979="Dana Insentif Fasilitas","Insentif Fasilitas",IF(I979="Biaya Insentif Fasilitas","Insentif Fasilitas",""))</f>
        <v/>
      </c>
      <c r="U979" t="str">
        <f>IF(S979="",T979,S979)</f>
        <v/>
      </c>
      <c r="V979" t="str">
        <f>IF(I979="Biaya Bahan Baku","Belanja",IF(I979="Biaya Operasional","Belanja",IF(I979="Biaya Insentif Fasilitas","Belanja","")))</f>
        <v/>
      </c>
      <c r="W979">
        <f>ROW()</f>
        <v>979</v>
      </c>
    </row>
    <row r="980">
      <c r="A980">
        <f>ROW()</f>
        <v>980</v>
      </c>
      <c r="K980">
        <f>IF(I980="",0,I980)</f>
        <v>0</v>
      </c>
      <c r="L980">
        <f>IF(H980=0,0,H980)</f>
        <v>0</v>
      </c>
      <c r="M980">
        <f>IF(G980=0,0,G980)</f>
        <v>0</v>
      </c>
      <c r="N980" t="str">
        <f>IF(J980="","",J980)</f>
        <v/>
      </c>
      <c r="O980">
        <f>IF(G980=0,0,G980)</f>
        <v>0</v>
      </c>
      <c r="P980">
        <f>IF(H980=0,0,H980)</f>
        <v>0</v>
      </c>
      <c r="Q980" t="str">
        <f>IF(I980="Biaya Bahan Baku",H980,IF(I980="Biaya Operasional",H980,IF(I980="Biaya Insentif Fasilitas",H980,"")))</f>
        <v/>
      </c>
      <c r="R980" t="str">
        <f>IF(I980="Dana Bantuan Pemerintah",G980,"")</f>
        <v/>
      </c>
      <c r="S980" t="str">
        <f>IF(I980="Dana Bahan Baku","Bahan Baku",IF(I980="Biaya Bahan Baku","Bahan Baku",IF(I980="Dana Operasional","Operasional",IF(I980="Biaya Operasional","Operasional",""))))</f>
        <v/>
      </c>
      <c r="T980" t="str">
        <f>IF(I980="Dana Insentif Fasilitas","Insentif Fasilitas",IF(I980="Biaya Insentif Fasilitas","Insentif Fasilitas",""))</f>
        <v/>
      </c>
      <c r="U980" t="str">
        <f>IF(S980="",T980,S980)</f>
        <v/>
      </c>
      <c r="V980" t="str">
        <f>IF(I980="Biaya Bahan Baku","Belanja",IF(I980="Biaya Operasional","Belanja",IF(I980="Biaya Insentif Fasilitas","Belanja","")))</f>
        <v/>
      </c>
      <c r="W980">
        <f>ROW()</f>
        <v>980</v>
      </c>
    </row>
    <row r="981">
      <c r="A981">
        <f>ROW()</f>
        <v>981</v>
      </c>
      <c r="K981">
        <f>IF(I981="",0,I981)</f>
        <v>0</v>
      </c>
      <c r="L981">
        <f>IF(H981=0,0,H981)</f>
        <v>0</v>
      </c>
      <c r="M981">
        <f>IF(G981=0,0,G981)</f>
        <v>0</v>
      </c>
      <c r="N981" t="str">
        <f>IF(J981="","",J981)</f>
        <v/>
      </c>
      <c r="O981">
        <f>IF(G981=0,0,G981)</f>
        <v>0</v>
      </c>
      <c r="P981">
        <f>IF(H981=0,0,H981)</f>
        <v>0</v>
      </c>
      <c r="Q981" t="str">
        <f>IF(I981="Biaya Bahan Baku",H981,IF(I981="Biaya Operasional",H981,IF(I981="Biaya Insentif Fasilitas",H981,"")))</f>
        <v/>
      </c>
      <c r="R981" t="str">
        <f>IF(I981="Dana Bantuan Pemerintah",G981,"")</f>
        <v/>
      </c>
      <c r="S981" t="str">
        <f>IF(I981="Dana Bahan Baku","Bahan Baku",IF(I981="Biaya Bahan Baku","Bahan Baku",IF(I981="Dana Operasional","Operasional",IF(I981="Biaya Operasional","Operasional",""))))</f>
        <v/>
      </c>
      <c r="T981" t="str">
        <f>IF(I981="Dana Insentif Fasilitas","Insentif Fasilitas",IF(I981="Biaya Insentif Fasilitas","Insentif Fasilitas",""))</f>
        <v/>
      </c>
      <c r="U981" t="str">
        <f>IF(S981="",T981,S981)</f>
        <v/>
      </c>
      <c r="V981" t="str">
        <f>IF(I981="Biaya Bahan Baku","Belanja",IF(I981="Biaya Operasional","Belanja",IF(I981="Biaya Insentif Fasilitas","Belanja","")))</f>
        <v/>
      </c>
      <c r="W981">
        <f>ROW()</f>
        <v>981</v>
      </c>
    </row>
    <row r="982">
      <c r="A982">
        <f>ROW()</f>
        <v>982</v>
      </c>
      <c r="K982">
        <f>IF(I982="",0,I982)</f>
        <v>0</v>
      </c>
      <c r="L982">
        <f>IF(H982=0,0,H982)</f>
        <v>0</v>
      </c>
      <c r="M982">
        <f>IF(G982=0,0,G982)</f>
        <v>0</v>
      </c>
      <c r="N982" t="str">
        <f>IF(J982="","",J982)</f>
        <v/>
      </c>
      <c r="O982">
        <f>IF(G982=0,0,G982)</f>
        <v>0</v>
      </c>
      <c r="P982">
        <f>IF(H982=0,0,H982)</f>
        <v>0</v>
      </c>
      <c r="Q982" t="str">
        <f>IF(I982="Biaya Bahan Baku",H982,IF(I982="Biaya Operasional",H982,IF(I982="Biaya Insentif Fasilitas",H982,"")))</f>
        <v/>
      </c>
      <c r="R982" t="str">
        <f>IF(I982="Dana Bantuan Pemerintah",G982,"")</f>
        <v/>
      </c>
      <c r="S982" t="str">
        <f>IF(I982="Dana Bahan Baku","Bahan Baku",IF(I982="Biaya Bahan Baku","Bahan Baku",IF(I982="Dana Operasional","Operasional",IF(I982="Biaya Operasional","Operasional",""))))</f>
        <v/>
      </c>
      <c r="T982" t="str">
        <f>IF(I982="Dana Insentif Fasilitas","Insentif Fasilitas",IF(I982="Biaya Insentif Fasilitas","Insentif Fasilitas",""))</f>
        <v/>
      </c>
      <c r="U982" t="str">
        <f>IF(S982="",T982,S982)</f>
        <v/>
      </c>
      <c r="V982" t="str">
        <f>IF(I982="Biaya Bahan Baku","Belanja",IF(I982="Biaya Operasional","Belanja",IF(I982="Biaya Insentif Fasilitas","Belanja","")))</f>
        <v/>
      </c>
      <c r="W982">
        <f>ROW()</f>
        <v>982</v>
      </c>
    </row>
    <row r="983">
      <c r="A983">
        <f>ROW()</f>
        <v>983</v>
      </c>
      <c r="K983">
        <f>IF(I983="",0,I983)</f>
        <v>0</v>
      </c>
      <c r="L983">
        <f>IF(H983=0,0,H983)</f>
        <v>0</v>
      </c>
      <c r="M983">
        <f>IF(G983=0,0,G983)</f>
        <v>0</v>
      </c>
      <c r="N983" t="str">
        <f>IF(J983="","",J983)</f>
        <v/>
      </c>
      <c r="O983">
        <f>IF(G983=0,0,G983)</f>
        <v>0</v>
      </c>
      <c r="P983">
        <f>IF(H983=0,0,H983)</f>
        <v>0</v>
      </c>
      <c r="Q983" t="str">
        <f>IF(I983="Biaya Bahan Baku",H983,IF(I983="Biaya Operasional",H983,IF(I983="Biaya Insentif Fasilitas",H983,"")))</f>
        <v/>
      </c>
      <c r="R983" t="str">
        <f>IF(I983="Dana Bantuan Pemerintah",G983,"")</f>
        <v/>
      </c>
      <c r="S983" t="str">
        <f>IF(I983="Dana Bahan Baku","Bahan Baku",IF(I983="Biaya Bahan Baku","Bahan Baku",IF(I983="Dana Operasional","Operasional",IF(I983="Biaya Operasional","Operasional",""))))</f>
        <v/>
      </c>
      <c r="T983" t="str">
        <f>IF(I983="Dana Insentif Fasilitas","Insentif Fasilitas",IF(I983="Biaya Insentif Fasilitas","Insentif Fasilitas",""))</f>
        <v/>
      </c>
      <c r="U983" t="str">
        <f>IF(S983="",T983,S983)</f>
        <v/>
      </c>
      <c r="V983" t="str">
        <f>IF(I983="Biaya Bahan Baku","Belanja",IF(I983="Biaya Operasional","Belanja",IF(I983="Biaya Insentif Fasilitas","Belanja","")))</f>
        <v/>
      </c>
      <c r="W983">
        <f>ROW()</f>
        <v>983</v>
      </c>
    </row>
    <row r="984">
      <c r="A984">
        <f>ROW()</f>
        <v>984</v>
      </c>
      <c r="K984">
        <f>IF(I984="",0,I984)</f>
        <v>0</v>
      </c>
      <c r="L984">
        <f>IF(H984=0,0,H984)</f>
        <v>0</v>
      </c>
      <c r="M984">
        <f>IF(G984=0,0,G984)</f>
        <v>0</v>
      </c>
      <c r="N984" t="str">
        <f>IF(J984="","",J984)</f>
        <v/>
      </c>
      <c r="O984">
        <f>IF(G984=0,0,G984)</f>
        <v>0</v>
      </c>
      <c r="P984">
        <f>IF(H984=0,0,H984)</f>
        <v>0</v>
      </c>
      <c r="Q984" t="str">
        <f>IF(I984="Biaya Bahan Baku",H984,IF(I984="Biaya Operasional",H984,IF(I984="Biaya Insentif Fasilitas",H984,"")))</f>
        <v/>
      </c>
      <c r="R984" t="str">
        <f>IF(I984="Dana Bantuan Pemerintah",G984,"")</f>
        <v/>
      </c>
      <c r="S984" t="str">
        <f>IF(I984="Dana Bahan Baku","Bahan Baku",IF(I984="Biaya Bahan Baku","Bahan Baku",IF(I984="Dana Operasional","Operasional",IF(I984="Biaya Operasional","Operasional",""))))</f>
        <v/>
      </c>
      <c r="T984" t="str">
        <f>IF(I984="Dana Insentif Fasilitas","Insentif Fasilitas",IF(I984="Biaya Insentif Fasilitas","Insentif Fasilitas",""))</f>
        <v/>
      </c>
      <c r="U984" t="str">
        <f>IF(S984="",T984,S984)</f>
        <v/>
      </c>
      <c r="V984" t="str">
        <f>IF(I984="Biaya Bahan Baku","Belanja",IF(I984="Biaya Operasional","Belanja",IF(I984="Biaya Insentif Fasilitas","Belanja","")))</f>
        <v/>
      </c>
      <c r="W984">
        <f>ROW()</f>
        <v>984</v>
      </c>
    </row>
    <row r="985">
      <c r="A985">
        <f>ROW()</f>
        <v>985</v>
      </c>
      <c r="K985">
        <f>IF(I985="",0,I985)</f>
        <v>0</v>
      </c>
      <c r="L985">
        <f>IF(H985=0,0,H985)</f>
        <v>0</v>
      </c>
      <c r="M985">
        <f>IF(G985=0,0,G985)</f>
        <v>0</v>
      </c>
      <c r="N985" t="str">
        <f>IF(J985="","",J985)</f>
        <v/>
      </c>
      <c r="O985">
        <f>IF(G985=0,0,G985)</f>
        <v>0</v>
      </c>
      <c r="P985">
        <f>IF(H985=0,0,H985)</f>
        <v>0</v>
      </c>
      <c r="Q985" t="str">
        <f>IF(I985="Biaya Bahan Baku",H985,IF(I985="Biaya Operasional",H985,IF(I985="Biaya Insentif Fasilitas",H985,"")))</f>
        <v/>
      </c>
      <c r="R985" t="str">
        <f>IF(I985="Dana Bantuan Pemerintah",G985,"")</f>
        <v/>
      </c>
      <c r="S985" t="str">
        <f>IF(I985="Dana Bahan Baku","Bahan Baku",IF(I985="Biaya Bahan Baku","Bahan Baku",IF(I985="Dana Operasional","Operasional",IF(I985="Biaya Operasional","Operasional",""))))</f>
        <v/>
      </c>
      <c r="T985" t="str">
        <f>IF(I985="Dana Insentif Fasilitas","Insentif Fasilitas",IF(I985="Biaya Insentif Fasilitas","Insentif Fasilitas",""))</f>
        <v/>
      </c>
      <c r="U985" t="str">
        <f>IF(S985="",T985,S985)</f>
        <v/>
      </c>
      <c r="V985" t="str">
        <f>IF(I985="Biaya Bahan Baku","Belanja",IF(I985="Biaya Operasional","Belanja",IF(I985="Biaya Insentif Fasilitas","Belanja","")))</f>
        <v/>
      </c>
      <c r="W985">
        <f>ROW()</f>
        <v>985</v>
      </c>
    </row>
    <row r="986">
      <c r="A986">
        <f>ROW()</f>
        <v>986</v>
      </c>
      <c r="K986">
        <f>IF(I986="",0,I986)</f>
        <v>0</v>
      </c>
      <c r="L986">
        <f>IF(H986=0,0,H986)</f>
        <v>0</v>
      </c>
      <c r="M986">
        <f>IF(G986=0,0,G986)</f>
        <v>0</v>
      </c>
      <c r="N986" t="str">
        <f>IF(J986="","",J986)</f>
        <v/>
      </c>
      <c r="O986">
        <f>IF(G986=0,0,G986)</f>
        <v>0</v>
      </c>
      <c r="P986">
        <f>IF(H986=0,0,H986)</f>
        <v>0</v>
      </c>
      <c r="Q986" t="str">
        <f>IF(I986="Biaya Bahan Baku",H986,IF(I986="Biaya Operasional",H986,IF(I986="Biaya Insentif Fasilitas",H986,"")))</f>
        <v/>
      </c>
      <c r="R986" t="str">
        <f>IF(I986="Dana Bantuan Pemerintah",G986,"")</f>
        <v/>
      </c>
      <c r="S986" t="str">
        <f>IF(I986="Dana Bahan Baku","Bahan Baku",IF(I986="Biaya Bahan Baku","Bahan Baku",IF(I986="Dana Operasional","Operasional",IF(I986="Biaya Operasional","Operasional",""))))</f>
        <v/>
      </c>
      <c r="T986" t="str">
        <f>IF(I986="Dana Insentif Fasilitas","Insentif Fasilitas",IF(I986="Biaya Insentif Fasilitas","Insentif Fasilitas",""))</f>
        <v/>
      </c>
      <c r="U986" t="str">
        <f>IF(S986="",T986,S986)</f>
        <v/>
      </c>
      <c r="V986" t="str">
        <f>IF(I986="Biaya Bahan Baku","Belanja",IF(I986="Biaya Operasional","Belanja",IF(I986="Biaya Insentif Fasilitas","Belanja","")))</f>
        <v/>
      </c>
      <c r="W986">
        <f>ROW()</f>
        <v>986</v>
      </c>
    </row>
    <row r="987">
      <c r="A987">
        <f>ROW()</f>
        <v>987</v>
      </c>
      <c r="K987">
        <f>IF(I987="",0,I987)</f>
        <v>0</v>
      </c>
      <c r="L987">
        <f>IF(H987=0,0,H987)</f>
        <v>0</v>
      </c>
      <c r="M987">
        <f>IF(G987=0,0,G987)</f>
        <v>0</v>
      </c>
      <c r="N987" t="str">
        <f>IF(J987="","",J987)</f>
        <v/>
      </c>
      <c r="O987">
        <f>IF(G987=0,0,G987)</f>
        <v>0</v>
      </c>
      <c r="P987">
        <f>IF(H987=0,0,H987)</f>
        <v>0</v>
      </c>
      <c r="Q987" t="str">
        <f>IF(I987="Biaya Bahan Baku",H987,IF(I987="Biaya Operasional",H987,IF(I987="Biaya Insentif Fasilitas",H987,"")))</f>
        <v/>
      </c>
      <c r="R987" t="str">
        <f>IF(I987="Dana Bantuan Pemerintah",G987,"")</f>
        <v/>
      </c>
      <c r="S987" t="str">
        <f>IF(I987="Dana Bahan Baku","Bahan Baku",IF(I987="Biaya Bahan Baku","Bahan Baku",IF(I987="Dana Operasional","Operasional",IF(I987="Biaya Operasional","Operasional",""))))</f>
        <v/>
      </c>
      <c r="T987" t="str">
        <f>IF(I987="Dana Insentif Fasilitas","Insentif Fasilitas",IF(I987="Biaya Insentif Fasilitas","Insentif Fasilitas",""))</f>
        <v/>
      </c>
      <c r="U987" t="str">
        <f>IF(S987="",T987,S987)</f>
        <v/>
      </c>
      <c r="V987" t="str">
        <f>IF(I987="Biaya Bahan Baku","Belanja",IF(I987="Biaya Operasional","Belanja",IF(I987="Biaya Insentif Fasilitas","Belanja","")))</f>
        <v/>
      </c>
      <c r="W987">
        <f>ROW()</f>
        <v>987</v>
      </c>
    </row>
    <row r="988">
      <c r="A988">
        <f>ROW()</f>
        <v>988</v>
      </c>
      <c r="K988">
        <f>IF(I988="",0,I988)</f>
        <v>0</v>
      </c>
      <c r="L988">
        <f>IF(H988=0,0,H988)</f>
        <v>0</v>
      </c>
      <c r="M988">
        <f>IF(G988=0,0,G988)</f>
        <v>0</v>
      </c>
      <c r="N988" t="str">
        <f>IF(J988="","",J988)</f>
        <v/>
      </c>
      <c r="O988">
        <f>IF(G988=0,0,G988)</f>
        <v>0</v>
      </c>
      <c r="P988">
        <f>IF(H988=0,0,H988)</f>
        <v>0</v>
      </c>
      <c r="Q988" t="str">
        <f>IF(I988="Biaya Bahan Baku",H988,IF(I988="Biaya Operasional",H988,IF(I988="Biaya Insentif Fasilitas",H988,"")))</f>
        <v/>
      </c>
      <c r="R988" t="str">
        <f>IF(I988="Dana Bantuan Pemerintah",G988,"")</f>
        <v/>
      </c>
      <c r="S988" t="str">
        <f>IF(I988="Dana Bahan Baku","Bahan Baku",IF(I988="Biaya Bahan Baku","Bahan Baku",IF(I988="Dana Operasional","Operasional",IF(I988="Biaya Operasional","Operasional",""))))</f>
        <v/>
      </c>
      <c r="T988" t="str">
        <f>IF(I988="Dana Insentif Fasilitas","Insentif Fasilitas",IF(I988="Biaya Insentif Fasilitas","Insentif Fasilitas",""))</f>
        <v/>
      </c>
      <c r="U988" t="str">
        <f>IF(S988="",T988,S988)</f>
        <v/>
      </c>
      <c r="V988" t="str">
        <f>IF(I988="Biaya Bahan Baku","Belanja",IF(I988="Biaya Operasional","Belanja",IF(I988="Biaya Insentif Fasilitas","Belanja","")))</f>
        <v/>
      </c>
      <c r="W988">
        <f>ROW()</f>
        <v>988</v>
      </c>
    </row>
    <row r="989">
      <c r="A989">
        <f>ROW()</f>
        <v>989</v>
      </c>
      <c r="K989">
        <f>IF(I989="",0,I989)</f>
        <v>0</v>
      </c>
      <c r="L989">
        <f>IF(H989=0,0,H989)</f>
        <v>0</v>
      </c>
      <c r="M989">
        <f>IF(G989=0,0,G989)</f>
        <v>0</v>
      </c>
      <c r="N989" t="str">
        <f>IF(J989="","",J989)</f>
        <v/>
      </c>
      <c r="O989">
        <f>IF(G989=0,0,G989)</f>
        <v>0</v>
      </c>
      <c r="P989">
        <f>IF(H989=0,0,H989)</f>
        <v>0</v>
      </c>
      <c r="Q989" t="str">
        <f>IF(I989="Biaya Bahan Baku",H989,IF(I989="Biaya Operasional",H989,IF(I989="Biaya Insentif Fasilitas",H989,"")))</f>
        <v/>
      </c>
      <c r="R989" t="str">
        <f>IF(I989="Dana Bantuan Pemerintah",G989,"")</f>
        <v/>
      </c>
      <c r="S989" t="str">
        <f>IF(I989="Dana Bahan Baku","Bahan Baku",IF(I989="Biaya Bahan Baku","Bahan Baku",IF(I989="Dana Operasional","Operasional",IF(I989="Biaya Operasional","Operasional",""))))</f>
        <v/>
      </c>
      <c r="T989" t="str">
        <f>IF(I989="Dana Insentif Fasilitas","Insentif Fasilitas",IF(I989="Biaya Insentif Fasilitas","Insentif Fasilitas",""))</f>
        <v/>
      </c>
      <c r="U989" t="str">
        <f>IF(S989="",T989,S989)</f>
        <v/>
      </c>
      <c r="V989" t="str">
        <f>IF(I989="Biaya Bahan Baku","Belanja",IF(I989="Biaya Operasional","Belanja",IF(I989="Biaya Insentif Fasilitas","Belanja","")))</f>
        <v/>
      </c>
      <c r="W989">
        <f>ROW()</f>
        <v>989</v>
      </c>
    </row>
    <row r="990">
      <c r="A990">
        <f>ROW()</f>
        <v>990</v>
      </c>
      <c r="K990">
        <f>IF(I990="",0,I990)</f>
        <v>0</v>
      </c>
      <c r="L990">
        <f>IF(H990=0,0,H990)</f>
        <v>0</v>
      </c>
      <c r="M990">
        <f>IF(G990=0,0,G990)</f>
        <v>0</v>
      </c>
      <c r="N990" t="str">
        <f>IF(J990="","",J990)</f>
        <v/>
      </c>
      <c r="O990">
        <f>IF(G990=0,0,G990)</f>
        <v>0</v>
      </c>
      <c r="P990">
        <f>IF(H990=0,0,H990)</f>
        <v>0</v>
      </c>
      <c r="Q990" t="str">
        <f>IF(I990="Biaya Bahan Baku",H990,IF(I990="Biaya Operasional",H990,IF(I990="Biaya Insentif Fasilitas",H990,"")))</f>
        <v/>
      </c>
      <c r="R990" t="str">
        <f>IF(I990="Dana Bantuan Pemerintah",G990,"")</f>
        <v/>
      </c>
      <c r="S990" t="str">
        <f>IF(I990="Dana Bahan Baku","Bahan Baku",IF(I990="Biaya Bahan Baku","Bahan Baku",IF(I990="Dana Operasional","Operasional",IF(I990="Biaya Operasional","Operasional",""))))</f>
        <v/>
      </c>
      <c r="T990" t="str">
        <f>IF(I990="Dana Insentif Fasilitas","Insentif Fasilitas",IF(I990="Biaya Insentif Fasilitas","Insentif Fasilitas",""))</f>
        <v/>
      </c>
      <c r="U990" t="str">
        <f>IF(S990="",T990,S990)</f>
        <v/>
      </c>
      <c r="V990" t="str">
        <f>IF(I990="Biaya Bahan Baku","Belanja",IF(I990="Biaya Operasional","Belanja",IF(I990="Biaya Insentif Fasilitas","Belanja","")))</f>
        <v/>
      </c>
      <c r="W990">
        <f>ROW()</f>
        <v>990</v>
      </c>
    </row>
    <row r="991">
      <c r="A991">
        <f>ROW()</f>
        <v>991</v>
      </c>
      <c r="K991">
        <f>IF(I991="",0,I991)</f>
        <v>0</v>
      </c>
      <c r="L991">
        <f>IF(H991=0,0,H991)</f>
        <v>0</v>
      </c>
      <c r="M991">
        <f>IF(G991=0,0,G991)</f>
        <v>0</v>
      </c>
      <c r="N991" t="str">
        <f>IF(J991="","",J991)</f>
        <v/>
      </c>
      <c r="O991">
        <f>IF(G991=0,0,G991)</f>
        <v>0</v>
      </c>
      <c r="P991">
        <f>IF(H991=0,0,H991)</f>
        <v>0</v>
      </c>
      <c r="Q991" t="str">
        <f>IF(I991="Biaya Bahan Baku",H991,IF(I991="Biaya Operasional",H991,IF(I991="Biaya Insentif Fasilitas",H991,"")))</f>
        <v/>
      </c>
      <c r="R991" t="str">
        <f>IF(I991="Dana Bantuan Pemerintah",G991,"")</f>
        <v/>
      </c>
      <c r="S991" t="str">
        <f>IF(I991="Dana Bahan Baku","Bahan Baku",IF(I991="Biaya Bahan Baku","Bahan Baku",IF(I991="Dana Operasional","Operasional",IF(I991="Biaya Operasional","Operasional",""))))</f>
        <v/>
      </c>
      <c r="T991" t="str">
        <f>IF(I991="Dana Insentif Fasilitas","Insentif Fasilitas",IF(I991="Biaya Insentif Fasilitas","Insentif Fasilitas",""))</f>
        <v/>
      </c>
      <c r="U991" t="str">
        <f>IF(S991="",T991,S991)</f>
        <v/>
      </c>
      <c r="V991" t="str">
        <f>IF(I991="Biaya Bahan Baku","Belanja",IF(I991="Biaya Operasional","Belanja",IF(I991="Biaya Insentif Fasilitas","Belanja","")))</f>
        <v/>
      </c>
      <c r="W991">
        <f>ROW()</f>
        <v>991</v>
      </c>
    </row>
    <row r="992">
      <c r="A992">
        <f>ROW()</f>
        <v>992</v>
      </c>
      <c r="K992">
        <f>IF(I992="",0,I992)</f>
        <v>0</v>
      </c>
      <c r="L992">
        <f>IF(H992=0,0,H992)</f>
        <v>0</v>
      </c>
      <c r="M992">
        <f>IF(G992=0,0,G992)</f>
        <v>0</v>
      </c>
      <c r="N992" t="str">
        <f>IF(J992="","",J992)</f>
        <v/>
      </c>
      <c r="O992">
        <f>IF(G992=0,0,G992)</f>
        <v>0</v>
      </c>
      <c r="P992">
        <f>IF(H992=0,0,H992)</f>
        <v>0</v>
      </c>
      <c r="Q992" t="str">
        <f>IF(I992="Biaya Bahan Baku",H992,IF(I992="Biaya Operasional",H992,IF(I992="Biaya Insentif Fasilitas",H992,"")))</f>
        <v/>
      </c>
      <c r="R992" t="str">
        <f>IF(I992="Dana Bantuan Pemerintah",G992,"")</f>
        <v/>
      </c>
      <c r="S992" t="str">
        <f>IF(I992="Dana Bahan Baku","Bahan Baku",IF(I992="Biaya Bahan Baku","Bahan Baku",IF(I992="Dana Operasional","Operasional",IF(I992="Biaya Operasional","Operasional",""))))</f>
        <v/>
      </c>
      <c r="T992" t="str">
        <f>IF(I992="Dana Insentif Fasilitas","Insentif Fasilitas",IF(I992="Biaya Insentif Fasilitas","Insentif Fasilitas",""))</f>
        <v/>
      </c>
      <c r="U992" t="str">
        <f>IF(S992="",T992,S992)</f>
        <v/>
      </c>
      <c r="V992" t="str">
        <f>IF(I992="Biaya Bahan Baku","Belanja",IF(I992="Biaya Operasional","Belanja",IF(I992="Biaya Insentif Fasilitas","Belanja","")))</f>
        <v/>
      </c>
      <c r="W992">
        <f>ROW()</f>
        <v>992</v>
      </c>
    </row>
    <row r="993">
      <c r="A993">
        <f>ROW()</f>
        <v>993</v>
      </c>
      <c r="K993">
        <f>IF(I993="",0,I993)</f>
        <v>0</v>
      </c>
      <c r="L993">
        <f>IF(H993=0,0,H993)</f>
        <v>0</v>
      </c>
      <c r="M993">
        <f>IF(G993=0,0,G993)</f>
        <v>0</v>
      </c>
      <c r="N993" t="str">
        <f>IF(J993="","",J993)</f>
        <v/>
      </c>
      <c r="O993">
        <f>IF(G993=0,0,G993)</f>
        <v>0</v>
      </c>
      <c r="P993">
        <f>IF(H993=0,0,H993)</f>
        <v>0</v>
      </c>
      <c r="Q993" t="str">
        <f>IF(I993="Biaya Bahan Baku",H993,IF(I993="Biaya Operasional",H993,IF(I993="Biaya Insentif Fasilitas",H993,"")))</f>
        <v/>
      </c>
      <c r="R993" t="str">
        <f>IF(I993="Dana Bantuan Pemerintah",G993,"")</f>
        <v/>
      </c>
      <c r="S993" t="str">
        <f>IF(I993="Dana Bahan Baku","Bahan Baku",IF(I993="Biaya Bahan Baku","Bahan Baku",IF(I993="Dana Operasional","Operasional",IF(I993="Biaya Operasional","Operasional",""))))</f>
        <v/>
      </c>
      <c r="T993" t="str">
        <f>IF(I993="Dana Insentif Fasilitas","Insentif Fasilitas",IF(I993="Biaya Insentif Fasilitas","Insentif Fasilitas",""))</f>
        <v/>
      </c>
      <c r="U993" t="str">
        <f>IF(S993="",T993,S993)</f>
        <v/>
      </c>
      <c r="V993" t="str">
        <f>IF(I993="Biaya Bahan Baku","Belanja",IF(I993="Biaya Operasional","Belanja",IF(I993="Biaya Insentif Fasilitas","Belanja","")))</f>
        <v/>
      </c>
      <c r="W993">
        <f>ROW()</f>
        <v>993</v>
      </c>
    </row>
    <row r="994">
      <c r="A994">
        <f>ROW()</f>
        <v>994</v>
      </c>
      <c r="K994">
        <f>IF(I994="",0,I994)</f>
        <v>0</v>
      </c>
      <c r="L994">
        <f>IF(H994=0,0,H994)</f>
        <v>0</v>
      </c>
      <c r="M994">
        <f>IF(G994=0,0,G994)</f>
        <v>0</v>
      </c>
      <c r="N994" t="str">
        <f>IF(J994="","",J994)</f>
        <v/>
      </c>
      <c r="O994">
        <f>IF(G994=0,0,G994)</f>
        <v>0</v>
      </c>
      <c r="P994">
        <f>IF(H994=0,0,H994)</f>
        <v>0</v>
      </c>
      <c r="Q994" t="str">
        <f>IF(I994="Biaya Bahan Baku",H994,IF(I994="Biaya Operasional",H994,IF(I994="Biaya Insentif Fasilitas",H994,"")))</f>
        <v/>
      </c>
      <c r="R994" t="str">
        <f>IF(I994="Dana Bantuan Pemerintah",G994,"")</f>
        <v/>
      </c>
      <c r="S994" t="str">
        <f>IF(I994="Dana Bahan Baku","Bahan Baku",IF(I994="Biaya Bahan Baku","Bahan Baku",IF(I994="Dana Operasional","Operasional",IF(I994="Biaya Operasional","Operasional",""))))</f>
        <v/>
      </c>
      <c r="T994" t="str">
        <f>IF(I994="Dana Insentif Fasilitas","Insentif Fasilitas",IF(I994="Biaya Insentif Fasilitas","Insentif Fasilitas",""))</f>
        <v/>
      </c>
      <c r="U994" t="str">
        <f>IF(S994="",T994,S994)</f>
        <v/>
      </c>
      <c r="V994" t="str">
        <f>IF(I994="Biaya Bahan Baku","Belanja",IF(I994="Biaya Operasional","Belanja",IF(I994="Biaya Insentif Fasilitas","Belanja","")))</f>
        <v/>
      </c>
      <c r="W994">
        <f>ROW()</f>
        <v>994</v>
      </c>
    </row>
    <row r="995">
      <c r="A995">
        <f>ROW()</f>
        <v>995</v>
      </c>
      <c r="K995">
        <f>IF(I995="",0,I995)</f>
        <v>0</v>
      </c>
      <c r="L995">
        <f>IF(H995=0,0,H995)</f>
        <v>0</v>
      </c>
      <c r="M995">
        <f>IF(G995=0,0,G995)</f>
        <v>0</v>
      </c>
      <c r="N995" t="str">
        <f>IF(J995="","",J995)</f>
        <v/>
      </c>
      <c r="O995">
        <f>IF(G995=0,0,G995)</f>
        <v>0</v>
      </c>
      <c r="P995">
        <f>IF(H995=0,0,H995)</f>
        <v>0</v>
      </c>
      <c r="Q995" t="str">
        <f>IF(I995="Biaya Bahan Baku",H995,IF(I995="Biaya Operasional",H995,IF(I995="Biaya Insentif Fasilitas",H995,"")))</f>
        <v/>
      </c>
      <c r="R995" t="str">
        <f>IF(I995="Dana Bantuan Pemerintah",G995,"")</f>
        <v/>
      </c>
      <c r="S995" t="str">
        <f>IF(I995="Dana Bahan Baku","Bahan Baku",IF(I995="Biaya Bahan Baku","Bahan Baku",IF(I995="Dana Operasional","Operasional",IF(I995="Biaya Operasional","Operasional",""))))</f>
        <v/>
      </c>
      <c r="T995" t="str">
        <f>IF(I995="Dana Insentif Fasilitas","Insentif Fasilitas",IF(I995="Biaya Insentif Fasilitas","Insentif Fasilitas",""))</f>
        <v/>
      </c>
      <c r="U995" t="str">
        <f>IF(S995="",T995,S995)</f>
        <v/>
      </c>
      <c r="V995" t="str">
        <f>IF(I995="Biaya Bahan Baku","Belanja",IF(I995="Biaya Operasional","Belanja",IF(I995="Biaya Insentif Fasilitas","Belanja","")))</f>
        <v/>
      </c>
      <c r="W995">
        <f>ROW()</f>
        <v>995</v>
      </c>
    </row>
    <row r="996">
      <c r="A996">
        <f>ROW()</f>
        <v>996</v>
      </c>
      <c r="K996">
        <f>IF(I996="",0,I996)</f>
        <v>0</v>
      </c>
      <c r="L996">
        <f>IF(H996=0,0,H996)</f>
        <v>0</v>
      </c>
      <c r="M996">
        <f>IF(G996=0,0,G996)</f>
        <v>0</v>
      </c>
      <c r="N996" t="str">
        <f>IF(J996="","",J996)</f>
        <v/>
      </c>
      <c r="O996">
        <f>IF(G996=0,0,G996)</f>
        <v>0</v>
      </c>
      <c r="P996">
        <f>IF(H996=0,0,H996)</f>
        <v>0</v>
      </c>
      <c r="Q996" t="str">
        <f>IF(I996="Biaya Bahan Baku",H996,IF(I996="Biaya Operasional",H996,IF(I996="Biaya Insentif Fasilitas",H996,"")))</f>
        <v/>
      </c>
      <c r="R996" t="str">
        <f>IF(I996="Dana Bantuan Pemerintah",G996,"")</f>
        <v/>
      </c>
      <c r="S996" t="str">
        <f>IF(I996="Dana Bahan Baku","Bahan Baku",IF(I996="Biaya Bahan Baku","Bahan Baku",IF(I996="Dana Operasional","Operasional",IF(I996="Biaya Operasional","Operasional",""))))</f>
        <v/>
      </c>
      <c r="T996" t="str">
        <f>IF(I996="Dana Insentif Fasilitas","Insentif Fasilitas",IF(I996="Biaya Insentif Fasilitas","Insentif Fasilitas",""))</f>
        <v/>
      </c>
      <c r="U996" t="str">
        <f>IF(S996="",T996,S996)</f>
        <v/>
      </c>
      <c r="V996" t="str">
        <f>IF(I996="Biaya Bahan Baku","Belanja",IF(I996="Biaya Operasional","Belanja",IF(I996="Biaya Insentif Fasilitas","Belanja","")))</f>
        <v/>
      </c>
      <c r="W996">
        <f>ROW()</f>
        <v>996</v>
      </c>
    </row>
    <row r="997">
      <c r="A997">
        <f>ROW()</f>
        <v>997</v>
      </c>
      <c r="K997">
        <f>IF(I997="",0,I997)</f>
        <v>0</v>
      </c>
      <c r="L997">
        <f>IF(H997=0,0,H997)</f>
        <v>0</v>
      </c>
      <c r="M997">
        <f>IF(G997=0,0,G997)</f>
        <v>0</v>
      </c>
      <c r="N997" t="str">
        <f>IF(J997="","",J997)</f>
        <v/>
      </c>
      <c r="O997">
        <f>IF(G997=0,0,G997)</f>
        <v>0</v>
      </c>
      <c r="P997">
        <f>IF(H997=0,0,H997)</f>
        <v>0</v>
      </c>
      <c r="Q997" t="str">
        <f>IF(I997="Biaya Bahan Baku",H997,IF(I997="Biaya Operasional",H997,IF(I997="Biaya Insentif Fasilitas",H997,"")))</f>
        <v/>
      </c>
      <c r="R997" t="str">
        <f>IF(I997="Dana Bantuan Pemerintah",G997,"")</f>
        <v/>
      </c>
      <c r="S997" t="str">
        <f>IF(I997="Dana Bahan Baku","Bahan Baku",IF(I997="Biaya Bahan Baku","Bahan Baku",IF(I997="Dana Operasional","Operasional",IF(I997="Biaya Operasional","Operasional",""))))</f>
        <v/>
      </c>
      <c r="T997" t="str">
        <f>IF(I997="Dana Insentif Fasilitas","Insentif Fasilitas",IF(I997="Biaya Insentif Fasilitas","Insentif Fasilitas",""))</f>
        <v/>
      </c>
      <c r="U997" t="str">
        <f>IF(S997="",T997,S997)</f>
        <v/>
      </c>
      <c r="V997" t="str">
        <f>IF(I997="Biaya Bahan Baku","Belanja",IF(I997="Biaya Operasional","Belanja",IF(I997="Biaya Insentif Fasilitas","Belanja","")))</f>
        <v/>
      </c>
      <c r="W997">
        <f>ROW()</f>
        <v>997</v>
      </c>
    </row>
    <row r="998">
      <c r="A998">
        <f>ROW()</f>
        <v>998</v>
      </c>
      <c r="K998">
        <f>IF(I998="",0,I998)</f>
        <v>0</v>
      </c>
      <c r="L998">
        <f>IF(H998=0,0,H998)</f>
        <v>0</v>
      </c>
      <c r="M998">
        <f>IF(G998=0,0,G998)</f>
        <v>0</v>
      </c>
      <c r="N998" t="str">
        <f>IF(J998="","",J998)</f>
        <v/>
      </c>
      <c r="O998">
        <f>IF(G998=0,0,G998)</f>
        <v>0</v>
      </c>
      <c r="P998">
        <f>IF(H998=0,0,H998)</f>
        <v>0</v>
      </c>
      <c r="Q998" t="str">
        <f>IF(I998="Biaya Bahan Baku",H998,IF(I998="Biaya Operasional",H998,IF(I998="Biaya Insentif Fasilitas",H998,"")))</f>
        <v/>
      </c>
      <c r="R998" t="str">
        <f>IF(I998="Dana Bantuan Pemerintah",G998,"")</f>
        <v/>
      </c>
      <c r="S998" t="str">
        <f>IF(I998="Dana Bahan Baku","Bahan Baku",IF(I998="Biaya Bahan Baku","Bahan Baku",IF(I998="Dana Operasional","Operasional",IF(I998="Biaya Operasional","Operasional",""))))</f>
        <v/>
      </c>
      <c r="T998" t="str">
        <f>IF(I998="Dana Insentif Fasilitas","Insentif Fasilitas",IF(I998="Biaya Insentif Fasilitas","Insentif Fasilitas",""))</f>
        <v/>
      </c>
      <c r="U998" t="str">
        <f>IF(S998="",T998,S998)</f>
        <v/>
      </c>
      <c r="V998" t="str">
        <f>IF(I998="Biaya Bahan Baku","Belanja",IF(I998="Biaya Operasional","Belanja",IF(I998="Biaya Insentif Fasilitas","Belanja","")))</f>
        <v/>
      </c>
      <c r="W998">
        <f>ROW()</f>
        <v>998</v>
      </c>
    </row>
    <row r="999">
      <c r="A999">
        <f>ROW()</f>
        <v>999</v>
      </c>
      <c r="K999">
        <f>IF(I999="",0,I999)</f>
        <v>0</v>
      </c>
      <c r="L999">
        <f>IF(H999=0,0,H999)</f>
        <v>0</v>
      </c>
      <c r="M999">
        <f>IF(G999=0,0,G999)</f>
        <v>0</v>
      </c>
      <c r="N999" t="str">
        <f>IF(J999="","",J999)</f>
        <v/>
      </c>
      <c r="O999">
        <f>IF(G999=0,0,G999)</f>
        <v>0</v>
      </c>
      <c r="P999">
        <f>IF(H999=0,0,H999)</f>
        <v>0</v>
      </c>
      <c r="Q999" t="str">
        <f>IF(I999="Biaya Bahan Baku",H999,IF(I999="Biaya Operasional",H999,IF(I999="Biaya Insentif Fasilitas",H999,"")))</f>
        <v/>
      </c>
      <c r="R999" t="str">
        <f>IF(I999="Dana Bantuan Pemerintah",G999,"")</f>
        <v/>
      </c>
      <c r="S999" t="str">
        <f>IF(I999="Dana Bahan Baku","Bahan Baku",IF(I999="Biaya Bahan Baku","Bahan Baku",IF(I999="Dana Operasional","Operasional",IF(I999="Biaya Operasional","Operasional",""))))</f>
        <v/>
      </c>
      <c r="T999" t="str">
        <f>IF(I999="Dana Insentif Fasilitas","Insentif Fasilitas",IF(I999="Biaya Insentif Fasilitas","Insentif Fasilitas",""))</f>
        <v/>
      </c>
      <c r="U999" t="str">
        <f>IF(S999="",T999,S999)</f>
        <v/>
      </c>
      <c r="V999" t="str">
        <f>IF(I999="Biaya Bahan Baku","Belanja",IF(I999="Biaya Operasional","Belanja",IF(I999="Biaya Insentif Fasilitas","Belanja","")))</f>
        <v/>
      </c>
      <c r="W999">
        <f>ROW()</f>
        <v>999</v>
      </c>
    </row>
    <row r="1000">
      <c r="A1000">
        <f>ROW()</f>
        <v>1000</v>
      </c>
      <c r="K1000">
        <f>IF(I1000="",0,I1000)</f>
        <v>0</v>
      </c>
      <c r="L1000">
        <f>IF(H1000=0,0,H1000)</f>
        <v>0</v>
      </c>
      <c r="M1000">
        <f>IF(G1000=0,0,G1000)</f>
        <v>0</v>
      </c>
      <c r="N1000" t="str">
        <f>IF(J1000="","",J1000)</f>
        <v/>
      </c>
      <c r="O1000">
        <f>IF(G1000=0,0,G1000)</f>
        <v>0</v>
      </c>
      <c r="P1000">
        <f>IF(H1000=0,0,H1000)</f>
        <v>0</v>
      </c>
      <c r="Q1000" t="str">
        <f>IF(I1000="Biaya Bahan Baku",H1000,IF(I1000="Biaya Operasional",H1000,IF(I1000="Biaya Insentif Fasilitas",H1000,"")))</f>
        <v/>
      </c>
      <c r="R1000" t="str">
        <f>IF(I1000="Dana Bantuan Pemerintah",G1000,"")</f>
        <v/>
      </c>
      <c r="S1000" t="str">
        <f>IF(I1000="Dana Bahan Baku","Bahan Baku",IF(I1000="Biaya Bahan Baku","Bahan Baku",IF(I1000="Dana Operasional","Operasional",IF(I1000="Biaya Operasional","Operasional",""))))</f>
        <v/>
      </c>
      <c r="T1000" t="str">
        <f>IF(I1000="Dana Insentif Fasilitas","Insentif Fasilitas",IF(I1000="Biaya Insentif Fasilitas","Insentif Fasilitas",""))</f>
        <v/>
      </c>
      <c r="U1000" t="str">
        <f>IF(S1000="",T1000,S1000)</f>
        <v/>
      </c>
      <c r="V1000" t="str">
        <f>IF(I1000="Biaya Bahan Baku","Belanja",IF(I1000="Biaya Operasional","Belanja",IF(I1000="Biaya Insentif Fasilitas","Belanja","")))</f>
        <v/>
      </c>
      <c r="W1000">
        <f>ROW()</f>
        <v>1000</v>
      </c>
    </row>
    <row r="1001">
      <c r="A1001">
        <f>ROW()</f>
        <v>1001</v>
      </c>
      <c r="K1001">
        <f>IF(I1001="",0,I1001)</f>
        <v>0</v>
      </c>
      <c r="L1001">
        <f>IF(H1001=0,0,H1001)</f>
        <v>0</v>
      </c>
      <c r="M1001">
        <f>IF(G1001=0,0,G1001)</f>
        <v>0</v>
      </c>
      <c r="N1001" t="str">
        <f>IF(J1001="","",J1001)</f>
        <v/>
      </c>
      <c r="O1001">
        <f>IF(G1001=0,0,G1001)</f>
        <v>0</v>
      </c>
      <c r="P1001">
        <f>IF(H1001=0,0,H1001)</f>
        <v>0</v>
      </c>
      <c r="Q1001" t="str">
        <f>IF(I1001="Biaya Bahan Baku",H1001,IF(I1001="Biaya Operasional",H1001,IF(I1001="Biaya Insentif Fasilitas",H1001,"")))</f>
        <v/>
      </c>
      <c r="R1001" t="str">
        <f>IF(I1001="Dana Bantuan Pemerintah",G1001,"")</f>
        <v/>
      </c>
      <c r="S1001" t="str">
        <f>IF(I1001="Dana Bahan Baku","Bahan Baku",IF(I1001="Biaya Bahan Baku","Bahan Baku",IF(I1001="Dana Operasional","Operasional",IF(I1001="Biaya Operasional","Operasional",""))))</f>
        <v/>
      </c>
      <c r="T1001" t="str">
        <f>IF(I1001="Dana Insentif Fasilitas","Insentif Fasilitas",IF(I1001="Biaya Insentif Fasilitas","Insentif Fasilitas",""))</f>
        <v/>
      </c>
      <c r="U1001" t="str">
        <f>IF(S1001="",T1001,S1001)</f>
        <v/>
      </c>
      <c r="V1001" t="str">
        <f>IF(I1001="Biaya Bahan Baku","Belanja",IF(I1001="Biaya Operasional","Belanja",IF(I1001="Biaya Insentif Fasilitas","Belanja","")))</f>
        <v/>
      </c>
      <c r="W1001">
        <f>ROW()</f>
        <v>1001</v>
      </c>
    </row>
    <row r="1002">
      <c r="A1002">
        <f>ROW()</f>
        <v>1002</v>
      </c>
      <c r="K1002">
        <f>IF(I1002="",0,I1002)</f>
        <v>0</v>
      </c>
      <c r="L1002">
        <f>IF(H1002=0,0,H1002)</f>
        <v>0</v>
      </c>
      <c r="M1002">
        <f>IF(G1002=0,0,G1002)</f>
        <v>0</v>
      </c>
      <c r="N1002" t="str">
        <f>IF(J1002="","",J1002)</f>
        <v/>
      </c>
      <c r="O1002">
        <f>IF(G1002=0,0,G1002)</f>
        <v>0</v>
      </c>
      <c r="P1002">
        <f>IF(H1002=0,0,H1002)</f>
        <v>0</v>
      </c>
      <c r="Q1002" t="str">
        <f>IF(I1002="Biaya Bahan Baku",H1002,IF(I1002="Biaya Operasional",H1002,IF(I1002="Biaya Insentif Fasilitas",H1002,"")))</f>
        <v/>
      </c>
      <c r="R1002" t="str">
        <f>IF(I1002="Dana Bantuan Pemerintah",G1002,"")</f>
        <v/>
      </c>
      <c r="S1002" t="str">
        <f>IF(I1002="Dana Bahan Baku","Bahan Baku",IF(I1002="Biaya Bahan Baku","Bahan Baku",IF(I1002="Dana Operasional","Operasional",IF(I1002="Biaya Operasional","Operasional",""))))</f>
        <v/>
      </c>
      <c r="T1002" t="str">
        <f>IF(I1002="Dana Insentif Fasilitas","Insentif Fasilitas",IF(I1002="Biaya Insentif Fasilitas","Insentif Fasilitas",""))</f>
        <v/>
      </c>
      <c r="U1002" t="str">
        <f>IF(S1002="",T1002,S1002)</f>
        <v/>
      </c>
      <c r="V1002" t="str">
        <f>IF(I1002="Biaya Bahan Baku","Belanja",IF(I1002="Biaya Operasional","Belanja",IF(I1002="Biaya Insentif Fasilitas","Belanja","")))</f>
        <v/>
      </c>
      <c r="W1002">
        <f>ROW()</f>
        <v>1002</v>
      </c>
    </row>
    <row r="1003">
      <c r="A1003">
        <f>ROW()</f>
        <v>1003</v>
      </c>
      <c r="K1003">
        <f>IF(I1003="",0,I1003)</f>
        <v>0</v>
      </c>
      <c r="L1003">
        <f>IF(H1003=0,0,H1003)</f>
        <v>0</v>
      </c>
      <c r="M1003">
        <f>IF(G1003=0,0,G1003)</f>
        <v>0</v>
      </c>
      <c r="N1003" t="str">
        <f>IF(J1003="","",J1003)</f>
        <v/>
      </c>
      <c r="O1003">
        <f>IF(G1003=0,0,G1003)</f>
        <v>0</v>
      </c>
      <c r="P1003">
        <f>IF(H1003=0,0,H1003)</f>
        <v>0</v>
      </c>
      <c r="Q1003" t="str">
        <f>IF(I1003="Biaya Bahan Baku",H1003,IF(I1003="Biaya Operasional",H1003,IF(I1003="Biaya Insentif Fasilitas",H1003,"")))</f>
        <v/>
      </c>
      <c r="R1003" t="str">
        <f>IF(I1003="Dana Bantuan Pemerintah",G1003,"")</f>
        <v/>
      </c>
      <c r="S1003" t="str">
        <f>IF(I1003="Dana Bahan Baku","Bahan Baku",IF(I1003="Biaya Bahan Baku","Bahan Baku",IF(I1003="Dana Operasional","Operasional",IF(I1003="Biaya Operasional","Operasional",""))))</f>
        <v/>
      </c>
      <c r="T1003" t="str">
        <f>IF(I1003="Dana Insentif Fasilitas","Insentif Fasilitas",IF(I1003="Biaya Insentif Fasilitas","Insentif Fasilitas",""))</f>
        <v/>
      </c>
      <c r="U1003" t="str">
        <f>IF(S1003="",T1003,S1003)</f>
        <v/>
      </c>
      <c r="V1003" t="str">
        <f>IF(I1003="Biaya Bahan Baku","Belanja",IF(I1003="Biaya Operasional","Belanja",IF(I1003="Biaya Insentif Fasilitas","Belanja","")))</f>
        <v/>
      </c>
      <c r="W1003">
        <f>ROW()</f>
        <v>1003</v>
      </c>
    </row>
    <row r="1004">
      <c r="A1004">
        <f>ROW()</f>
        <v>1004</v>
      </c>
      <c r="K1004">
        <f>IF(I1004="",0,I1004)</f>
        <v>0</v>
      </c>
      <c r="L1004">
        <f>IF(H1004=0,0,H1004)</f>
        <v>0</v>
      </c>
      <c r="M1004">
        <f>IF(G1004=0,0,G1004)</f>
        <v>0</v>
      </c>
      <c r="N1004" t="str">
        <f>IF(J1004="","",J1004)</f>
        <v/>
      </c>
      <c r="O1004">
        <f>IF(G1004=0,0,G1004)</f>
        <v>0</v>
      </c>
      <c r="P1004">
        <f>IF(H1004=0,0,H1004)</f>
        <v>0</v>
      </c>
      <c r="Q1004" t="str">
        <f>IF(I1004="Biaya Bahan Baku",H1004,IF(I1004="Biaya Operasional",H1004,IF(I1004="Biaya Insentif Fasilitas",H1004,"")))</f>
        <v/>
      </c>
      <c r="R1004" t="str">
        <f>IF(I1004="Dana Bantuan Pemerintah",G1004,"")</f>
        <v/>
      </c>
      <c r="S1004" t="str">
        <f>IF(I1004="Dana Bahan Baku","Bahan Baku",IF(I1004="Biaya Bahan Baku","Bahan Baku",IF(I1004="Dana Operasional","Operasional",IF(I1004="Biaya Operasional","Operasional",""))))</f>
        <v/>
      </c>
      <c r="T1004" t="str">
        <f>IF(I1004="Dana Insentif Fasilitas","Insentif Fasilitas",IF(I1004="Biaya Insentif Fasilitas","Insentif Fasilitas",""))</f>
        <v/>
      </c>
      <c r="U1004" t="str">
        <f>IF(S1004="",T1004,S1004)</f>
        <v/>
      </c>
      <c r="V1004" t="str">
        <f>IF(I1004="Biaya Bahan Baku","Belanja",IF(I1004="Biaya Operasional","Belanja",IF(I1004="Biaya Insentif Fasilitas","Belanja","")))</f>
        <v/>
      </c>
      <c r="W1004">
        <f>ROW()</f>
        <v>1004</v>
      </c>
    </row>
    <row r="1005">
      <c r="A1005">
        <f>ROW()</f>
        <v>1005</v>
      </c>
      <c r="K1005">
        <f>IF(I1005="",0,I1005)</f>
        <v>0</v>
      </c>
      <c r="L1005">
        <f>IF(H1005=0,0,H1005)</f>
        <v>0</v>
      </c>
      <c r="M1005">
        <f>IF(G1005=0,0,G1005)</f>
        <v>0</v>
      </c>
      <c r="N1005" t="str">
        <f>IF(J1005="","",J1005)</f>
        <v/>
      </c>
      <c r="O1005">
        <f>IF(G1005=0,0,G1005)</f>
        <v>0</v>
      </c>
      <c r="P1005">
        <f>IF(H1005=0,0,H1005)</f>
        <v>0</v>
      </c>
      <c r="Q1005" t="str">
        <f>IF(I1005="Biaya Bahan Baku",H1005,IF(I1005="Biaya Operasional",H1005,IF(I1005="Biaya Insentif Fasilitas",H1005,"")))</f>
        <v/>
      </c>
      <c r="R1005" t="str">
        <f>IF(I1005="Dana Bantuan Pemerintah",G1005,"")</f>
        <v/>
      </c>
      <c r="S1005" t="str">
        <f>IF(I1005="Dana Bahan Baku","Bahan Baku",IF(I1005="Biaya Bahan Baku","Bahan Baku",IF(I1005="Dana Operasional","Operasional",IF(I1005="Biaya Operasional","Operasional",""))))</f>
        <v/>
      </c>
      <c r="T1005" t="str">
        <f>IF(I1005="Dana Insentif Fasilitas","Insentif Fasilitas",IF(I1005="Biaya Insentif Fasilitas","Insentif Fasilitas",""))</f>
        <v/>
      </c>
      <c r="U1005" t="str">
        <f>IF(S1005="",T1005,S1005)</f>
        <v/>
      </c>
      <c r="V1005" t="str">
        <f>IF(I1005="Biaya Bahan Baku","Belanja",IF(I1005="Biaya Operasional","Belanja",IF(I1005="Biaya Insentif Fasilitas","Belanja","")))</f>
        <v/>
      </c>
      <c r="W1005">
        <f>ROW()</f>
        <v>1005</v>
      </c>
    </row>
    <row r="1006">
      <c r="A1006">
        <f>ROW()</f>
        <v>1006</v>
      </c>
      <c r="K1006">
        <f>IF(I1006="",0,I1006)</f>
        <v>0</v>
      </c>
      <c r="L1006">
        <f>IF(H1006=0,0,H1006)</f>
        <v>0</v>
      </c>
      <c r="M1006">
        <f>IF(G1006=0,0,G1006)</f>
        <v>0</v>
      </c>
      <c r="N1006" t="str">
        <f>IF(J1006="","",J1006)</f>
        <v/>
      </c>
      <c r="O1006">
        <f>IF(G1006=0,0,G1006)</f>
        <v>0</v>
      </c>
      <c r="P1006">
        <f>IF(H1006=0,0,H1006)</f>
        <v>0</v>
      </c>
      <c r="Q1006" t="str">
        <f>IF(I1006="Biaya Bahan Baku",H1006,IF(I1006="Biaya Operasional",H1006,IF(I1006="Biaya Insentif Fasilitas",H1006,"")))</f>
        <v/>
      </c>
      <c r="R1006" t="str">
        <f>IF(I1006="Dana Bantuan Pemerintah",G1006,"")</f>
        <v/>
      </c>
      <c r="S1006" t="str">
        <f>IF(I1006="Dana Bahan Baku","Bahan Baku",IF(I1006="Biaya Bahan Baku","Bahan Baku",IF(I1006="Dana Operasional","Operasional",IF(I1006="Biaya Operasional","Operasional",""))))</f>
        <v/>
      </c>
      <c r="T1006" t="str">
        <f>IF(I1006="Dana Insentif Fasilitas","Insentif Fasilitas",IF(I1006="Biaya Insentif Fasilitas","Insentif Fasilitas",""))</f>
        <v/>
      </c>
      <c r="U1006" t="str">
        <f>IF(S1006="",T1006,S1006)</f>
        <v/>
      </c>
      <c r="V1006" t="str">
        <f>IF(I1006="Biaya Bahan Baku","Belanja",IF(I1006="Biaya Operasional","Belanja",IF(I1006="Biaya Insentif Fasilitas","Belanja","")))</f>
        <v/>
      </c>
      <c r="W1006">
        <f>ROW()</f>
        <v>1006</v>
      </c>
    </row>
    <row r="1007">
      <c r="A1007">
        <f>ROW()</f>
        <v>1007</v>
      </c>
      <c r="K1007">
        <f>IF(I1007="",0,I1007)</f>
        <v>0</v>
      </c>
      <c r="L1007">
        <f>IF(H1007=0,0,H1007)</f>
        <v>0</v>
      </c>
      <c r="M1007">
        <f>IF(G1007=0,0,G1007)</f>
        <v>0</v>
      </c>
      <c r="N1007" t="str">
        <f>IF(J1007="","",J1007)</f>
        <v/>
      </c>
      <c r="O1007">
        <f>IF(G1007=0,0,G1007)</f>
        <v>0</v>
      </c>
      <c r="P1007">
        <f>IF(H1007=0,0,H1007)</f>
        <v>0</v>
      </c>
      <c r="Q1007" t="str">
        <f>IF(I1007="Biaya Bahan Baku",H1007,IF(I1007="Biaya Operasional",H1007,IF(I1007="Biaya Insentif Fasilitas",H1007,"")))</f>
        <v/>
      </c>
      <c r="R1007" t="str">
        <f>IF(I1007="Dana Bantuan Pemerintah",G1007,"")</f>
        <v/>
      </c>
      <c r="S1007" t="str">
        <f>IF(I1007="Dana Bahan Baku","Bahan Baku",IF(I1007="Biaya Bahan Baku","Bahan Baku",IF(I1007="Dana Operasional","Operasional",IF(I1007="Biaya Operasional","Operasional",""))))</f>
        <v/>
      </c>
      <c r="T1007" t="str">
        <f>IF(I1007="Dana Insentif Fasilitas","Insentif Fasilitas",IF(I1007="Biaya Insentif Fasilitas","Insentif Fasilitas",""))</f>
        <v/>
      </c>
      <c r="U1007" t="str">
        <f>IF(S1007="",T1007,S1007)</f>
        <v/>
      </c>
      <c r="V1007" t="str">
        <f>IF(I1007="Biaya Bahan Baku","Belanja",IF(I1007="Biaya Operasional","Belanja",IF(I1007="Biaya Insentif Fasilitas","Belanja","")))</f>
        <v/>
      </c>
      <c r="W1007">
        <f>ROW()</f>
        <v>1007</v>
      </c>
    </row>
    <row r="1008">
      <c r="A1008">
        <f>ROW()</f>
        <v>1008</v>
      </c>
      <c r="K1008">
        <f>IF(I1008="",0,I1008)</f>
        <v>0</v>
      </c>
      <c r="L1008">
        <f>IF(H1008=0,0,H1008)</f>
        <v>0</v>
      </c>
      <c r="M1008">
        <f>IF(G1008=0,0,G1008)</f>
        <v>0</v>
      </c>
      <c r="N1008" t="str">
        <f>IF(J1008="","",J1008)</f>
        <v/>
      </c>
      <c r="O1008">
        <f>IF(G1008=0,0,G1008)</f>
        <v>0</v>
      </c>
      <c r="P1008">
        <f>IF(H1008=0,0,H1008)</f>
        <v>0</v>
      </c>
      <c r="Q1008" t="str">
        <f>IF(I1008="Biaya Bahan Baku",H1008,IF(I1008="Biaya Operasional",H1008,IF(I1008="Biaya Insentif Fasilitas",H1008,"")))</f>
        <v/>
      </c>
      <c r="R1008" t="str">
        <f>IF(I1008="Dana Bantuan Pemerintah",G1008,"")</f>
        <v/>
      </c>
      <c r="S1008" t="str">
        <f>IF(I1008="Dana Bahan Baku","Bahan Baku",IF(I1008="Biaya Bahan Baku","Bahan Baku",IF(I1008="Dana Operasional","Operasional",IF(I1008="Biaya Operasional","Operasional",""))))</f>
        <v/>
      </c>
      <c r="T1008" t="str">
        <f>IF(I1008="Dana Insentif Fasilitas","Insentif Fasilitas",IF(I1008="Biaya Insentif Fasilitas","Insentif Fasilitas",""))</f>
        <v/>
      </c>
      <c r="U1008" t="str">
        <f>IF(S1008="",T1008,S1008)</f>
        <v/>
      </c>
      <c r="V1008" t="str">
        <f>IF(I1008="Biaya Bahan Baku","Belanja",IF(I1008="Biaya Operasional","Belanja",IF(I1008="Biaya Insentif Fasilitas","Belanja","")))</f>
        <v/>
      </c>
      <c r="W1008">
        <f>ROW()</f>
        <v>1008</v>
      </c>
    </row>
    <row r="1009">
      <c r="A1009">
        <f>ROW()</f>
        <v>1009</v>
      </c>
      <c r="K1009">
        <f>IF(I1009="",0,I1009)</f>
        <v>0</v>
      </c>
      <c r="L1009">
        <f>IF(H1009=0,0,H1009)</f>
        <v>0</v>
      </c>
      <c r="M1009">
        <f>IF(G1009=0,0,G1009)</f>
        <v>0</v>
      </c>
      <c r="N1009" t="str">
        <f>IF(J1009="","",J1009)</f>
        <v/>
      </c>
      <c r="O1009">
        <f>IF(G1009=0,0,G1009)</f>
        <v>0</v>
      </c>
      <c r="P1009">
        <f>IF(H1009=0,0,H1009)</f>
        <v>0</v>
      </c>
      <c r="Q1009" t="str">
        <f>IF(I1009="Biaya Bahan Baku",H1009,IF(I1009="Biaya Operasional",H1009,IF(I1009="Biaya Insentif Fasilitas",H1009,"")))</f>
        <v/>
      </c>
      <c r="R1009" t="str">
        <f>IF(I1009="Dana Bantuan Pemerintah",G1009,"")</f>
        <v/>
      </c>
      <c r="S1009" t="str">
        <f>IF(I1009="Dana Bahan Baku","Bahan Baku",IF(I1009="Biaya Bahan Baku","Bahan Baku",IF(I1009="Dana Operasional","Operasional",IF(I1009="Biaya Operasional","Operasional",""))))</f>
        <v/>
      </c>
      <c r="T1009" t="str">
        <f>IF(I1009="Dana Insentif Fasilitas","Insentif Fasilitas",IF(I1009="Biaya Insentif Fasilitas","Insentif Fasilitas",""))</f>
        <v/>
      </c>
      <c r="U1009" t="str">
        <f>IF(S1009="",T1009,S1009)</f>
        <v/>
      </c>
      <c r="V1009" t="str">
        <f>IF(I1009="Biaya Bahan Baku","Belanja",IF(I1009="Biaya Operasional","Belanja",IF(I1009="Biaya Insentif Fasilitas","Belanja","")))</f>
        <v/>
      </c>
      <c r="W1009">
        <f>ROW()</f>
        <v>1009</v>
      </c>
    </row>
    <row r="1010">
      <c r="A1010">
        <f>ROW()</f>
        <v>1010</v>
      </c>
      <c r="K1010">
        <f>IF(I1010="",0,I1010)</f>
        <v>0</v>
      </c>
      <c r="L1010">
        <f>IF(H1010=0,0,H1010)</f>
        <v>0</v>
      </c>
      <c r="M1010">
        <f>IF(G1010=0,0,G1010)</f>
        <v>0</v>
      </c>
      <c r="N1010" t="str">
        <f>IF(J1010="","",J1010)</f>
        <v/>
      </c>
      <c r="O1010">
        <f>IF(G1010=0,0,G1010)</f>
        <v>0</v>
      </c>
      <c r="P1010">
        <f>IF(H1010=0,0,H1010)</f>
        <v>0</v>
      </c>
      <c r="Q1010" t="str">
        <f>IF(I1010="Biaya Bahan Baku",H1010,IF(I1010="Biaya Operasional",H1010,IF(I1010="Biaya Insentif Fasilitas",H1010,"")))</f>
        <v/>
      </c>
      <c r="R1010" t="str">
        <f>IF(I1010="Dana Bantuan Pemerintah",G1010,"")</f>
        <v/>
      </c>
      <c r="S1010" t="str">
        <f>IF(I1010="Dana Bahan Baku","Bahan Baku",IF(I1010="Biaya Bahan Baku","Bahan Baku",IF(I1010="Dana Operasional","Operasional",IF(I1010="Biaya Operasional","Operasional",""))))</f>
        <v/>
      </c>
      <c r="T1010" t="str">
        <f>IF(I1010="Dana Insentif Fasilitas","Insentif Fasilitas",IF(I1010="Biaya Insentif Fasilitas","Insentif Fasilitas",""))</f>
        <v/>
      </c>
      <c r="U1010" t="str">
        <f>IF(S1010="",T1010,S1010)</f>
        <v/>
      </c>
      <c r="V1010" t="str">
        <f>IF(I1010="Biaya Bahan Baku","Belanja",IF(I1010="Biaya Operasional","Belanja",IF(I1010="Biaya Insentif Fasilitas","Belanja","")))</f>
        <v/>
      </c>
      <c r="W1010">
        <f>ROW()</f>
        <v>1010</v>
      </c>
    </row>
    <row r="1011">
      <c r="A1011" t="str">
        <v>xx</v>
      </c>
      <c r="C1011" t="str">
        <v>xx</v>
      </c>
      <c r="D1011" t="str">
        <v>xx</v>
      </c>
      <c r="F1011" t="str">
        <v>xx</v>
      </c>
      <c r="G1011" t="str">
        <v>xx</v>
      </c>
      <c r="H1011" t="str">
        <v>xx</v>
      </c>
      <c r="I1011" t="str">
        <v>xx</v>
      </c>
      <c r="J1011" t="str">
        <v>xx</v>
      </c>
      <c r="Q1011" t="str">
        <v>xx</v>
      </c>
      <c r="R1011" t="str">
        <v>xx</v>
      </c>
      <c r="S1011" t="str">
        <v>xx</v>
      </c>
      <c r="T1011" t="str">
        <v>xx</v>
      </c>
      <c r="U1011" t="str">
        <v>xx</v>
      </c>
      <c r="V1011" t="str">
        <v>xx</v>
      </c>
      <c r="W1011" t="str">
        <v>xx</v>
      </c>
    </row>
  </sheetData>
  <pageMargins left="0.39" right="0.51" top="0.55" bottom="0.984251968503937" header="0.511811023622047" footer="0.511811023622047"/>
  <ignoredErrors>
    <ignoredError numberStoredAsText="1" sqref="A1:W1142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6"/>
  <sheetViews>
    <sheetView workbookViewId="0" rightToLeft="0"/>
  </sheetViews>
  <sheetData>
    <row r="5">
      <c r="C5" t="str">
        <v>BUKU KAS UMUM</v>
      </c>
    </row>
    <row r="6">
      <c r="C6" t="str">
        <f>Transaksi!C5</f>
        <v>Periode : 05-01-2026 s.d. 17-01-2026</v>
      </c>
    </row>
    <row r="9">
      <c r="C9" t="str">
        <v>Nama SPPG</v>
      </c>
      <c r="E9" t="str">
        <f>":  "&amp;Setup!C6</f>
        <v>:  Input Nama SPPG di sini</v>
      </c>
    </row>
    <row r="10">
      <c r="C10" t="str">
        <v>ID SPPG</v>
      </c>
      <c r="E10" t="str">
        <f>":  "&amp;Setup!C7</f>
        <v xml:space="preserve">:  </v>
      </c>
      <c r="H10" t="str">
        <v>Saldo Awal</v>
      </c>
      <c r="I10">
        <f>IF(C5="","",VLOOKUP(C5,'Saldo Buku'!C8:D28,2,FALSE))</f>
        <v>705388600</v>
      </c>
    </row>
    <row r="11">
      <c r="C11" t="str">
        <v>Alamat</v>
      </c>
      <c r="E11" t="str">
        <f>":  "&amp;Setup!C8</f>
        <v xml:space="preserve">:  </v>
      </c>
      <c r="H11" t="str">
        <v xml:space="preserve">Saldo Akhir </v>
      </c>
      <c r="I11">
        <f>I10+SUM(G16:G215)-SUM(H16:H215)</f>
        <v>190646221</v>
      </c>
    </row>
    <row r="13">
      <c r="C13" t="str">
        <v>Bulan</v>
      </c>
      <c r="D13" t="str">
        <v>Tgl</v>
      </c>
      <c r="E13" t="str">
        <v>No. Bukti</v>
      </c>
      <c r="F13" t="str">
        <v>Uraian Transaksi</v>
      </c>
      <c r="G13" t="str">
        <v>Debet</v>
      </c>
      <c r="H13" t="str">
        <v>Kredit</v>
      </c>
      <c r="I13" t="str">
        <v>Saldo</v>
      </c>
    </row>
    <row r="14">
      <c r="C14">
        <v>1</v>
      </c>
      <c r="D14">
        <v>2</v>
      </c>
      <c r="E14">
        <v>2</v>
      </c>
      <c r="F14" t="str">
        <v>3</v>
      </c>
      <c r="G14" t="str">
        <v>4</v>
      </c>
      <c r="H14" t="str">
        <v>5</v>
      </c>
      <c r="I14" t="str">
        <v>6</v>
      </c>
    </row>
    <row r="15">
      <c r="A15" t="str">
        <v>R</v>
      </c>
      <c r="C15" t="str">
        <v>x</v>
      </c>
      <c r="F15" t="str">
        <v>SALDO AWAL BULAN BERJALAN</v>
      </c>
      <c r="G15">
        <f>I10</f>
        <v>705388600</v>
      </c>
      <c r="H15">
        <v>0</v>
      </c>
      <c r="I15">
        <f>I10</f>
        <v>705388600</v>
      </c>
    </row>
    <row r="16">
      <c r="A16">
        <f>IF(Transaksi!J11="","",Transaksi!A11)</f>
        <v>11</v>
      </c>
      <c r="C16">
        <f>IFERROR(VLOOKUP(A16,Transaksi!$A$11:$C$1000,3,FALSE),"")</f>
        <v>46040</v>
      </c>
      <c r="D16">
        <f>IFERROR(VLOOKUP(A16,Transaksi!$A$11:$D$1000,4,FALSE),"")</f>
        <v>0</v>
      </c>
      <c r="E16">
        <f>IFERROR(VLOOKUP(A16,Transaksi!$A$11:$E$1000,5,FALSE),"")</f>
        <v>0</v>
      </c>
      <c r="F16" t="str">
        <f>IFERROR(VLOOKUP(A16,Transaksi!$A$11:$F$1000,6,FALSE),"")</f>
        <v>Pembelian Daun Pisang</v>
      </c>
      <c r="G16">
        <f>IFERROR(VLOOKUP(A16,Transaksi!$A$11:$G$1000,7,FALSE),"")</f>
        <v>0</v>
      </c>
      <c r="H16">
        <f>IFERROR(VLOOKUP(A16,Transaksi!$A$11:$H$1000,8,FALSE),"")</f>
        <v>150000</v>
      </c>
      <c r="I16">
        <f>IF(F16="","",I15+G16-H16)</f>
        <v>705238600</v>
      </c>
    </row>
    <row r="17">
      <c r="A17">
        <f>IF(Transaksi!J12="","",Transaksi!A12)</f>
        <v>12</v>
      </c>
      <c r="C17">
        <f>IFERROR(VLOOKUP(A17,Transaksi!$A$11:$C$1000,3,FALSE),"")</f>
        <v>46040</v>
      </c>
      <c r="D17">
        <f>IFERROR(VLOOKUP(A17,Transaksi!$A$11:$D$1000,4,FALSE),"")</f>
        <v>0</v>
      </c>
      <c r="E17">
        <f>IFERROR(VLOOKUP(A17,Transaksi!$A$11:$E$1000,5,FALSE),"")</f>
        <v>0</v>
      </c>
      <c r="F17" t="str">
        <f>IFERROR(VLOOKUP(A17,Transaksi!$A$11:$F$1000,6,FALSE),"")</f>
        <v>Pembayaran Tambah Ban</v>
      </c>
      <c r="G17">
        <f>IFERROR(VLOOKUP(A17,Transaksi!$A$11:$G$1000,7,FALSE),"")</f>
        <v>0</v>
      </c>
      <c r="H17">
        <f>IFERROR(VLOOKUP(A17,Transaksi!$A$11:$H$1000,8,FALSE),"")</f>
        <v>30000</v>
      </c>
      <c r="I17">
        <f>IF(F17="","",I16+G17-H17)</f>
        <v>705208600</v>
      </c>
    </row>
    <row r="18">
      <c r="A18">
        <f>IF(Transaksi!J13="","",Transaksi!A13)</f>
        <v>13</v>
      </c>
      <c r="C18">
        <f>IFERROR(VLOOKUP(A18,Transaksi!$A$11:$C$1000,3,FALSE),"")</f>
        <v>46040</v>
      </c>
      <c r="D18">
        <f>IFERROR(VLOOKUP(A18,Transaksi!$A$11:$D$1000,4,FALSE),"")</f>
        <v>0</v>
      </c>
      <c r="E18">
        <f>IFERROR(VLOOKUP(A18,Transaksi!$A$11:$E$1000,5,FALSE),"")</f>
        <v>0</v>
      </c>
      <c r="F18" t="str">
        <f>IFERROR(VLOOKUP(A18,Transaksi!$A$11:$F$1000,6,FALSE),"")</f>
        <v>Pembelian Bensin SPBU Gunungjaya</v>
      </c>
      <c r="G18">
        <f>IFERROR(VLOOKUP(A18,Transaksi!$A$11:$G$1000,7,FALSE),"")</f>
        <v>0</v>
      </c>
      <c r="H18">
        <f>IFERROR(VLOOKUP(A18,Transaksi!$A$11:$H$1000,8,FALSE),"")</f>
        <v>475475</v>
      </c>
      <c r="I18">
        <f>IF(F18="","",I17+G18-H18)</f>
        <v>704733125</v>
      </c>
    </row>
    <row r="19">
      <c r="A19">
        <f>IF(Transaksi!J14="","",Transaksi!A14)</f>
        <v>14</v>
      </c>
      <c r="C19">
        <f>IFERROR(VLOOKUP(A19,Transaksi!$A$11:$C$1000,3,FALSE),"")</f>
        <v>46040</v>
      </c>
      <c r="D19">
        <f>IFERROR(VLOOKUP(A19,Transaksi!$A$11:$D$1000,4,FALSE),"")</f>
        <v>0</v>
      </c>
      <c r="E19">
        <f>IFERROR(VLOOKUP(A19,Transaksi!$A$11:$E$1000,5,FALSE),"")</f>
        <v>0</v>
      </c>
      <c r="F19" t="str">
        <f>IFERROR(VLOOKUP(A19,Transaksi!$A$11:$F$1000,6,FALSE),"")</f>
        <v>Pembelian Bensin SPBU Gunungjaya</v>
      </c>
      <c r="G19">
        <f>IFERROR(VLOOKUP(A19,Transaksi!$A$11:$G$1000,7,FALSE),"")</f>
        <v>0</v>
      </c>
      <c r="H19">
        <f>IFERROR(VLOOKUP(A19,Transaksi!$A$11:$H$1000,8,FALSE),"")</f>
        <v>30000</v>
      </c>
      <c r="I19">
        <f>IF(F19="","",I18+G19-H19)</f>
        <v>704703125</v>
      </c>
    </row>
    <row r="20">
      <c r="A20">
        <f>IF(Transaksi!J15="","",Transaksi!A15)</f>
        <v>15</v>
      </c>
      <c r="C20">
        <f>IFERROR(VLOOKUP(A20,Transaksi!$A$11:$C$1000,3,FALSE),"")</f>
        <v>46040</v>
      </c>
      <c r="D20">
        <f>IFERROR(VLOOKUP(A20,Transaksi!$A$11:$D$1000,4,FALSE),"")</f>
        <v>0</v>
      </c>
      <c r="E20">
        <f>IFERROR(VLOOKUP(A20,Transaksi!$A$11:$E$1000,5,FALSE),"")</f>
        <v>0</v>
      </c>
      <c r="F20" t="str">
        <f>IFERROR(VLOOKUP(A20,Transaksi!$A$11:$F$1000,6,FALSE),"")</f>
        <v>Pembelian Bensin POM Mini</v>
      </c>
      <c r="G20">
        <f>IFERROR(VLOOKUP(A20,Transaksi!$A$11:$G$1000,7,FALSE),"")</f>
        <v>0</v>
      </c>
      <c r="H20">
        <f>IFERROR(VLOOKUP(A20,Transaksi!$A$11:$H$1000,8,FALSE),"")</f>
        <v>13000</v>
      </c>
      <c r="I20">
        <f>IF(F20="","",I19+G20-H20)</f>
        <v>704690125</v>
      </c>
    </row>
    <row r="21">
      <c r="A21">
        <f>IF(Transaksi!J16="","",Transaksi!A16)</f>
        <v>16</v>
      </c>
      <c r="C21">
        <f>IFERROR(VLOOKUP(A21,Transaksi!$A$11:$C$1000,3,FALSE),"")</f>
        <v>46040</v>
      </c>
      <c r="D21">
        <f>IFERROR(VLOOKUP(A21,Transaksi!$A$11:$D$1000,4,FALSE),"")</f>
        <v>0</v>
      </c>
      <c r="E21">
        <f>IFERROR(VLOOKUP(A21,Transaksi!$A$11:$E$1000,5,FALSE),"")</f>
        <v>0</v>
      </c>
      <c r="F21" t="str">
        <f>IFERROR(VLOOKUP(A21,Transaksi!$A$11:$F$1000,6,FALSE),"")</f>
        <v>Pembelian Token Listrik</v>
      </c>
      <c r="G21">
        <f>IFERROR(VLOOKUP(A21,Transaksi!$A$11:$G$1000,7,FALSE),"")</f>
        <v>0</v>
      </c>
      <c r="H21">
        <f>IFERROR(VLOOKUP(A21,Transaksi!$A$11:$H$1000,8,FALSE),"")</f>
        <v>503000</v>
      </c>
      <c r="I21">
        <f>IF(F21="","",I20+G21-H21)</f>
        <v>704187125</v>
      </c>
    </row>
    <row r="22">
      <c r="A22">
        <f>IF(Transaksi!J17="","",Transaksi!A17)</f>
        <v>17</v>
      </c>
      <c r="C22">
        <f>IFERROR(VLOOKUP(A22,Transaksi!$A$11:$C$1000,3,FALSE),"")</f>
        <v>46041</v>
      </c>
      <c r="D22">
        <f>IFERROR(VLOOKUP(A22,Transaksi!$A$11:$D$1000,4,FALSE),"")</f>
        <v>0</v>
      </c>
      <c r="E22">
        <f>IFERROR(VLOOKUP(A22,Transaksi!$A$11:$E$1000,5,FALSE),"")</f>
        <v>0</v>
      </c>
      <c r="F22" t="str">
        <f>IFERROR(VLOOKUP(A22,Transaksi!$A$11:$F$1000,6,FALSE),"")</f>
        <v>Pembelian Lampu</v>
      </c>
      <c r="G22">
        <f>IFERROR(VLOOKUP(A22,Transaksi!$A$11:$G$1000,7,FALSE),"")</f>
        <v>0</v>
      </c>
      <c r="H22">
        <f>IFERROR(VLOOKUP(A22,Transaksi!$A$11:$H$1000,8,FALSE),"")</f>
        <v>17500</v>
      </c>
      <c r="I22">
        <f>IF(F22="","",I21+G22-H22)</f>
        <v>704169625</v>
      </c>
    </row>
    <row r="23">
      <c r="A23">
        <f>IF(Transaksi!J18="","",Transaksi!A18)</f>
        <v>18</v>
      </c>
      <c r="C23">
        <f>IFERROR(VLOOKUP(A23,Transaksi!$A$11:$C$1000,3,FALSE),"")</f>
        <v>46041</v>
      </c>
      <c r="D23">
        <f>IFERROR(VLOOKUP(A23,Transaksi!$A$11:$D$1000,4,FALSE),"")</f>
        <v>0</v>
      </c>
      <c r="E23">
        <f>IFERROR(VLOOKUP(A23,Transaksi!$A$11:$E$1000,5,FALSE),"")</f>
        <v>0</v>
      </c>
      <c r="F23" t="str">
        <f>IFERROR(VLOOKUP(A23,Transaksi!$A$11:$F$1000,6,FALSE),"")</f>
        <v>Pembelian Paper Box</v>
      </c>
      <c r="G23">
        <f>IFERROR(VLOOKUP(A23,Transaksi!$A$11:$G$1000,7,FALSE),"")</f>
        <v>0</v>
      </c>
      <c r="H23">
        <f>IFERROR(VLOOKUP(A23,Transaksi!$A$11:$H$1000,8,FALSE),"")</f>
        <v>25000</v>
      </c>
      <c r="I23">
        <f>IF(F23="","",I22+G23-H23)</f>
        <v>704144625</v>
      </c>
    </row>
    <row r="24">
      <c r="A24">
        <f>IF(Transaksi!J19="","",Transaksi!A19)</f>
        <v>19</v>
      </c>
      <c r="C24">
        <f>IFERROR(VLOOKUP(A24,Transaksi!$A$11:$C$1000,3,FALSE),"")</f>
        <v>46041</v>
      </c>
      <c r="D24">
        <f>IFERROR(VLOOKUP(A24,Transaksi!$A$11:$D$1000,4,FALSE),"")</f>
        <v>0</v>
      </c>
      <c r="E24">
        <f>IFERROR(VLOOKUP(A24,Transaksi!$A$11:$E$1000,5,FALSE),"")</f>
        <v>0</v>
      </c>
      <c r="F24" t="str">
        <f>IFERROR(VLOOKUP(A24,Transaksi!$A$11:$F$1000,6,FALSE),"")</f>
        <v>Pembelian Sendok Plastik</v>
      </c>
      <c r="G24">
        <f>IFERROR(VLOOKUP(A24,Transaksi!$A$11:$G$1000,7,FALSE),"")</f>
        <v>0</v>
      </c>
      <c r="H24">
        <f>IFERROR(VLOOKUP(A24,Transaksi!$A$11:$H$1000,8,FALSE),"")</f>
        <v>15000</v>
      </c>
      <c r="I24">
        <f>IF(F24="","",I23+G24-H24)</f>
        <v>704129625</v>
      </c>
    </row>
    <row r="25">
      <c r="A25">
        <f>IF(Transaksi!J20="","",Transaksi!A20)</f>
        <v>20</v>
      </c>
      <c r="C25">
        <f>IFERROR(VLOOKUP(A25,Transaksi!$A$11:$C$1000,3,FALSE),"")</f>
        <v>46041</v>
      </c>
      <c r="D25">
        <f>IFERROR(VLOOKUP(A25,Transaksi!$A$11:$D$1000,4,FALSE),"")</f>
        <v>0</v>
      </c>
      <c r="E25">
        <f>IFERROR(VLOOKUP(A25,Transaksi!$A$11:$E$1000,5,FALSE),"")</f>
        <v>0</v>
      </c>
      <c r="F25" t="str">
        <f>IFERROR(VLOOKUP(A25,Transaksi!$A$11:$F$1000,6,FALSE),"")</f>
        <v>Pembelian Case Flat Nomor</v>
      </c>
      <c r="G25">
        <f>IFERROR(VLOOKUP(A25,Transaksi!$A$11:$G$1000,7,FALSE),"")</f>
        <v>0</v>
      </c>
      <c r="H25">
        <f>IFERROR(VLOOKUP(A25,Transaksi!$A$11:$H$1000,8,FALSE),"")</f>
        <v>60000</v>
      </c>
      <c r="I25">
        <f>IF(F25="","",I24+G25-H25)</f>
        <v>704069625</v>
      </c>
    </row>
    <row r="26">
      <c r="A26">
        <f>IF(Transaksi!J21="","",Transaksi!A21)</f>
        <v>21</v>
      </c>
      <c r="C26">
        <f>IFERROR(VLOOKUP(A26,Transaksi!$A$11:$C$1000,3,FALSE),"")</f>
        <v>46041</v>
      </c>
      <c r="D26">
        <f>IFERROR(VLOOKUP(A26,Transaksi!$A$11:$D$1000,4,FALSE),"")</f>
        <v>0</v>
      </c>
      <c r="E26">
        <f>IFERROR(VLOOKUP(A26,Transaksi!$A$11:$E$1000,5,FALSE),"")</f>
        <v>0</v>
      </c>
      <c r="F26" t="str">
        <f>IFERROR(VLOOKUP(A26,Transaksi!$A$11:$F$1000,6,FALSE),"")</f>
        <v>Pembelian Bensin SPBU Gunungjaya</v>
      </c>
      <c r="G26">
        <f>IFERROR(VLOOKUP(A26,Transaksi!$A$11:$G$1000,7,FALSE),"")</f>
        <v>0</v>
      </c>
      <c r="H26">
        <f>IFERROR(VLOOKUP(A26,Transaksi!$A$11:$H$1000,8,FALSE),"")</f>
        <v>43000</v>
      </c>
      <c r="I26">
        <f>IF(F26="","",I25+G26-H26)</f>
        <v>704026625</v>
      </c>
    </row>
    <row r="27">
      <c r="A27">
        <f>IF(Transaksi!J22="","",Transaksi!A22)</f>
        <v>22</v>
      </c>
      <c r="C27">
        <f>IFERROR(VLOOKUP(A27,Transaksi!$A$11:$C$1000,3,FALSE),"")</f>
        <v>46041</v>
      </c>
      <c r="D27">
        <f>IFERROR(VLOOKUP(A27,Transaksi!$A$11:$D$1000,4,FALSE),"")</f>
        <v>0</v>
      </c>
      <c r="E27">
        <f>IFERROR(VLOOKUP(A27,Transaksi!$A$11:$E$1000,5,FALSE),"")</f>
        <v>0</v>
      </c>
      <c r="F27" t="str">
        <f>IFERROR(VLOOKUP(A27,Transaksi!$A$11:$F$1000,6,FALSE),"")</f>
        <v>Pembelian Bensin POM Mini</v>
      </c>
      <c r="G27">
        <f>IFERROR(VLOOKUP(A27,Transaksi!$A$11:$G$1000,7,FALSE),"")</f>
        <v>0</v>
      </c>
      <c r="H27">
        <f>IFERROR(VLOOKUP(A27,Transaksi!$A$11:$H$1000,8,FALSE),"")</f>
        <v>13000</v>
      </c>
      <c r="I27">
        <f>IF(F27="","",I26+G27-H27)</f>
        <v>704013625</v>
      </c>
    </row>
    <row r="28">
      <c r="A28">
        <f>IF(Transaksi!J23="","",Transaksi!A23)</f>
        <v>23</v>
      </c>
      <c r="C28">
        <f>IFERROR(VLOOKUP(A28,Transaksi!$A$11:$C$1000,3,FALSE),"")</f>
        <v>46041</v>
      </c>
      <c r="D28">
        <f>IFERROR(VLOOKUP(A28,Transaksi!$A$11:$D$1000,4,FALSE),"")</f>
        <v>0</v>
      </c>
      <c r="E28">
        <f>IFERROR(VLOOKUP(A28,Transaksi!$A$11:$E$1000,5,FALSE),"")</f>
        <v>0</v>
      </c>
      <c r="F28" t="str">
        <f>IFERROR(VLOOKUP(A28,Transaksi!$A$11:$F$1000,6,FALSE),"")</f>
        <v>Pembelian Sepatu Bot 2 Pasang</v>
      </c>
      <c r="G28">
        <f>IFERROR(VLOOKUP(A28,Transaksi!$A$11:$G$1000,7,FALSE),"")</f>
        <v>0</v>
      </c>
      <c r="H28">
        <f>IFERROR(VLOOKUP(A28,Transaksi!$A$11:$H$1000,8,FALSE),"")</f>
        <v>130000</v>
      </c>
      <c r="I28">
        <f>IF(F28="","",I27+G28-H28)</f>
        <v>703883625</v>
      </c>
    </row>
    <row r="29">
      <c r="A29">
        <f>IF(Transaksi!J24="","",Transaksi!A24)</f>
        <v>24</v>
      </c>
      <c r="C29">
        <f>IFERROR(VLOOKUP(A29,Transaksi!$A$11:$C$1000,3,FALSE),"")</f>
        <v>46042</v>
      </c>
      <c r="D29">
        <f>IFERROR(VLOOKUP(A29,Transaksi!$A$11:$D$1000,4,FALSE),"")</f>
        <v>0</v>
      </c>
      <c r="E29">
        <f>IFERROR(VLOOKUP(A29,Transaksi!$A$11:$E$1000,5,FALSE),"")</f>
        <v>0</v>
      </c>
      <c r="F29" t="str">
        <f>IFERROR(VLOOKUP(A29,Transaksi!$A$11:$F$1000,6,FALSE),"")</f>
        <v>Pembelian Bensin SPBU Gunungjaya</v>
      </c>
      <c r="G29">
        <f>IFERROR(VLOOKUP(A29,Transaksi!$A$11:$G$1000,7,FALSE),"")</f>
        <v>0</v>
      </c>
      <c r="H29">
        <f>IFERROR(VLOOKUP(A29,Transaksi!$A$11:$H$1000,8,FALSE),"")</f>
        <v>455592</v>
      </c>
      <c r="I29">
        <f>IF(F29="","",I28+G29-H29)</f>
        <v>703428033</v>
      </c>
    </row>
    <row r="30">
      <c r="A30">
        <f>IF(Transaksi!J25="","",Transaksi!A25)</f>
        <v>25</v>
      </c>
      <c r="C30">
        <f>IFERROR(VLOOKUP(A30,Transaksi!$A$11:$C$1000,3,FALSE),"")</f>
        <v>46042</v>
      </c>
      <c r="D30">
        <f>IFERROR(VLOOKUP(A30,Transaksi!$A$11:$D$1000,4,FALSE),"")</f>
        <v>0</v>
      </c>
      <c r="E30">
        <f>IFERROR(VLOOKUP(A30,Transaksi!$A$11:$E$1000,5,FALSE),"")</f>
        <v>0</v>
      </c>
      <c r="F30" t="str">
        <f>IFERROR(VLOOKUP(A30,Transaksi!$A$11:$F$1000,6,FALSE),"")</f>
        <v>Pembelian Bensin POM Mini</v>
      </c>
      <c r="G30">
        <f>IFERROR(VLOOKUP(A30,Transaksi!$A$11:$G$1000,7,FALSE),"")</f>
        <v>0</v>
      </c>
      <c r="H30">
        <f>IFERROR(VLOOKUP(A30,Transaksi!$A$11:$H$1000,8,FALSE),"")</f>
        <v>13000</v>
      </c>
      <c r="I30">
        <f>IF(F30="","",I29+G30-H30)</f>
        <v>703415033</v>
      </c>
    </row>
    <row r="31">
      <c r="A31">
        <f>IF(Transaksi!J26="","",Transaksi!A26)</f>
        <v>26</v>
      </c>
      <c r="C31">
        <f>IFERROR(VLOOKUP(A31,Transaksi!$A$11:$C$1000,3,FALSE),"")</f>
        <v>46042</v>
      </c>
      <c r="D31">
        <f>IFERROR(VLOOKUP(A31,Transaksi!$A$11:$D$1000,4,FALSE),"")</f>
        <v>0</v>
      </c>
      <c r="E31">
        <f>IFERROR(VLOOKUP(A31,Transaksi!$A$11:$E$1000,5,FALSE),"")</f>
        <v>694742</v>
      </c>
      <c r="F31" t="str">
        <f>IFERROR(VLOOKUP(A31,Transaksi!$A$11:$F$1000,6,FALSE),"")</f>
        <v>Pembelian Roti Abon</v>
      </c>
      <c r="G31">
        <f>IFERROR(VLOOKUP(A31,Transaksi!$A$11:$G$1000,7,FALSE),"")</f>
        <v>0</v>
      </c>
      <c r="H31">
        <f>IFERROR(VLOOKUP(A31,Transaksi!$A$11:$H$1000,8,FALSE),"")</f>
        <v>2970000</v>
      </c>
      <c r="I31">
        <f>IF(F31="","",I30+G31-H31)</f>
        <v>700445033</v>
      </c>
    </row>
    <row r="32">
      <c r="A32">
        <f>IF(Transaksi!J27="","",Transaksi!A27)</f>
        <v>27</v>
      </c>
      <c r="C32">
        <f>IFERROR(VLOOKUP(A32,Transaksi!$A$11:$C$1000,3,FALSE),"")</f>
        <v>46042</v>
      </c>
      <c r="D32">
        <f>IFERROR(VLOOKUP(A32,Transaksi!$A$11:$D$1000,4,FALSE),"")</f>
        <v>0</v>
      </c>
      <c r="E32">
        <f>IFERROR(VLOOKUP(A32,Transaksi!$A$11:$E$1000,5,FALSE),"")</f>
        <v>694742</v>
      </c>
      <c r="F32" t="str">
        <f>IFERROR(VLOOKUP(A32,Transaksi!$A$11:$F$1000,6,FALSE),"")</f>
        <v>Biaya Administrasi</v>
      </c>
      <c r="G32">
        <f>IFERROR(VLOOKUP(A32,Transaksi!$A$11:$G$1000,7,FALSE),"")</f>
        <v>0</v>
      </c>
      <c r="H32">
        <f>IFERROR(VLOOKUP(A32,Transaksi!$A$11:$H$1000,8,FALSE),"")</f>
        <v>6500</v>
      </c>
      <c r="I32">
        <f>IF(F32="","",I31+G32-H32)</f>
        <v>700438533</v>
      </c>
    </row>
    <row r="33">
      <c r="A33">
        <f>IF(Transaksi!J28="","",Transaksi!A28)</f>
        <v>28</v>
      </c>
      <c r="C33">
        <f>IFERROR(VLOOKUP(A33,Transaksi!$A$11:$C$1000,3,FALSE),"")</f>
        <v>46042</v>
      </c>
      <c r="D33">
        <f>IFERROR(VLOOKUP(A33,Transaksi!$A$11:$D$1000,4,FALSE),"")</f>
        <v>0</v>
      </c>
      <c r="E33">
        <f>IFERROR(VLOOKUP(A33,Transaksi!$A$11:$E$1000,5,FALSE),"")</f>
        <v>694752</v>
      </c>
      <c r="F33" t="str">
        <f>IFERROR(VLOOKUP(A33,Transaksi!$A$11:$F$1000,6,FALSE),"")</f>
        <v>Pembelian Tali Rapia</v>
      </c>
      <c r="G33">
        <f>IFERROR(VLOOKUP(A33,Transaksi!$A$11:$G$1000,7,FALSE),"")</f>
        <v>0</v>
      </c>
      <c r="H33">
        <f>IFERROR(VLOOKUP(A33,Transaksi!$A$11:$H$1000,8,FALSE),"")</f>
        <v>600000</v>
      </c>
      <c r="I33">
        <f>IF(F33="","",I32+G33-H33)</f>
        <v>699838533</v>
      </c>
    </row>
    <row r="34">
      <c r="A34">
        <f>IF(Transaksi!J29="","",Transaksi!A29)</f>
        <v>29</v>
      </c>
      <c r="C34">
        <f>IFERROR(VLOOKUP(A34,Transaksi!$A$11:$C$1000,3,FALSE),"")</f>
        <v>46042</v>
      </c>
      <c r="D34">
        <f>IFERROR(VLOOKUP(A34,Transaksi!$A$11:$D$1000,4,FALSE),"")</f>
        <v>0</v>
      </c>
      <c r="E34">
        <f>IFERROR(VLOOKUP(A34,Transaksi!$A$11:$E$1000,5,FALSE),"")</f>
        <v>694752</v>
      </c>
      <c r="F34" t="str">
        <f>IFERROR(VLOOKUP(A34,Transaksi!$A$11:$F$1000,6,FALSE),"")</f>
        <v>Biaya Administrasi</v>
      </c>
      <c r="G34">
        <f>IFERROR(VLOOKUP(A34,Transaksi!$A$11:$G$1000,7,FALSE),"")</f>
        <v>0</v>
      </c>
      <c r="H34">
        <f>IFERROR(VLOOKUP(A34,Transaksi!$A$11:$H$1000,8,FALSE),"")</f>
        <v>6500</v>
      </c>
      <c r="I34">
        <f>IF(F34="","",I33+G34-H34)</f>
        <v>699832033</v>
      </c>
    </row>
    <row r="35">
      <c r="A35">
        <f>IF(Transaksi!J30="","",Transaksi!A30)</f>
        <v>30</v>
      </c>
      <c r="C35">
        <f>IFERROR(VLOOKUP(A35,Transaksi!$A$11:$C$1000,3,FALSE),"")</f>
        <v>46042</v>
      </c>
      <c r="D35">
        <f>IFERROR(VLOOKUP(A35,Transaksi!$A$11:$D$1000,4,FALSE),"")</f>
        <v>0</v>
      </c>
      <c r="E35">
        <f>IFERROR(VLOOKUP(A35,Transaksi!$A$11:$E$1000,5,FALSE),"")</f>
        <v>694748</v>
      </c>
      <c r="F35" t="str">
        <f>IFERROR(VLOOKUP(A35,Transaksi!$A$11:$F$1000,6,FALSE),"")</f>
        <v>Pembelian Telur</v>
      </c>
      <c r="G35">
        <f>IFERROR(VLOOKUP(A35,Transaksi!$A$11:$G$1000,7,FALSE),"")</f>
        <v>0</v>
      </c>
      <c r="H35">
        <f>IFERROR(VLOOKUP(A35,Transaksi!$A$11:$H$1000,8,FALSE),"")</f>
        <v>14790000</v>
      </c>
      <c r="I35">
        <f>IF(F35="","",I34+G35-H35)</f>
        <v>685042033</v>
      </c>
    </row>
    <row r="36">
      <c r="A36">
        <f>IF(Transaksi!J31="","",Transaksi!A31)</f>
        <v>31</v>
      </c>
      <c r="C36">
        <f>IFERROR(VLOOKUP(A36,Transaksi!$A$11:$C$1000,3,FALSE),"")</f>
        <v>46042</v>
      </c>
      <c r="D36">
        <f>IFERROR(VLOOKUP(A36,Transaksi!$A$11:$D$1000,4,FALSE),"")</f>
        <v>0</v>
      </c>
      <c r="E36">
        <f>IFERROR(VLOOKUP(A36,Transaksi!$A$11:$E$1000,5,FALSE),"")</f>
        <v>694748</v>
      </c>
      <c r="F36" t="str">
        <f>IFERROR(VLOOKUP(A36,Transaksi!$A$11:$F$1000,6,FALSE),"")</f>
        <v>Biaya Administrasi</v>
      </c>
      <c r="G36">
        <f>IFERROR(VLOOKUP(A36,Transaksi!$A$11:$G$1000,7,FALSE),"")</f>
        <v>0</v>
      </c>
      <c r="H36">
        <f>IFERROR(VLOOKUP(A36,Transaksi!$A$11:$H$1000,8,FALSE),"")</f>
        <v>6500</v>
      </c>
      <c r="I36">
        <f>IF(F36="","",I35+G36-H36)</f>
        <v>685035533</v>
      </c>
    </row>
    <row r="37">
      <c r="A37">
        <f>IF(Transaksi!J32="","",Transaksi!A32)</f>
        <v>32</v>
      </c>
      <c r="C37">
        <f>IFERROR(VLOOKUP(A37,Transaksi!$A$11:$C$1000,3,FALSE),"")</f>
        <v>46042</v>
      </c>
      <c r="D37">
        <f>IFERROR(VLOOKUP(A37,Transaksi!$A$11:$D$1000,4,FALSE),"")</f>
        <v>0</v>
      </c>
      <c r="E37">
        <f>IFERROR(VLOOKUP(A37,Transaksi!$A$11:$E$1000,5,FALSE),"")</f>
        <v>694946</v>
      </c>
      <c r="F37" t="str">
        <f>IFERROR(VLOOKUP(A37,Transaksi!$A$11:$F$1000,6,FALSE),"")</f>
        <v>Pembelian Aqua Galon</v>
      </c>
      <c r="G37">
        <f>IFERROR(VLOOKUP(A37,Transaksi!$A$11:$G$1000,7,FALSE),"")</f>
        <v>0</v>
      </c>
      <c r="H37">
        <f>IFERROR(VLOOKUP(A37,Transaksi!$A$11:$H$1000,8,FALSE),"")</f>
        <v>600000</v>
      </c>
      <c r="I37">
        <f>IF(F37="","",I36+G37-H37)</f>
        <v>684435533</v>
      </c>
    </row>
    <row r="38">
      <c r="A38">
        <f>IF(Transaksi!J33="","",Transaksi!A33)</f>
        <v>33</v>
      </c>
      <c r="C38">
        <f>IFERROR(VLOOKUP(A38,Transaksi!$A$11:$C$1000,3,FALSE),"")</f>
        <v>46042</v>
      </c>
      <c r="D38">
        <f>IFERROR(VLOOKUP(A38,Transaksi!$A$11:$D$1000,4,FALSE),"")</f>
        <v>0</v>
      </c>
      <c r="E38">
        <f>IFERROR(VLOOKUP(A38,Transaksi!$A$11:$E$1000,5,FALSE),"")</f>
        <v>694946</v>
      </c>
      <c r="F38" t="str">
        <f>IFERROR(VLOOKUP(A38,Transaksi!$A$11:$F$1000,6,FALSE),"")</f>
        <v>Biaya Administrasi</v>
      </c>
      <c r="G38">
        <f>IFERROR(VLOOKUP(A38,Transaksi!$A$11:$G$1000,7,FALSE),"")</f>
        <v>0</v>
      </c>
      <c r="H38">
        <f>IFERROR(VLOOKUP(A38,Transaksi!$A$11:$H$1000,8,FALSE),"")</f>
        <v>6500</v>
      </c>
      <c r="I38">
        <f>IF(F38="","",I37+G38-H38)</f>
        <v>684429033</v>
      </c>
    </row>
    <row r="39">
      <c r="A39">
        <f>IF(Transaksi!J34="","",Transaksi!A34)</f>
        <v>34</v>
      </c>
      <c r="C39">
        <f>IFERROR(VLOOKUP(A39,Transaksi!$A$11:$C$1000,3,FALSE),"")</f>
        <v>46042</v>
      </c>
      <c r="D39">
        <f>IFERROR(VLOOKUP(A39,Transaksi!$A$11:$D$1000,4,FALSE),"")</f>
        <v>0</v>
      </c>
      <c r="E39">
        <f>IFERROR(VLOOKUP(A39,Transaksi!$A$11:$E$1000,5,FALSE),"")</f>
        <v>694949</v>
      </c>
      <c r="F39" t="str">
        <f>IFERROR(VLOOKUP(A39,Transaksi!$A$11:$F$1000,6,FALSE),"")</f>
        <v>Pembelian Gas LPG 12Kg</v>
      </c>
      <c r="G39">
        <f>IFERROR(VLOOKUP(A39,Transaksi!$A$11:$G$1000,7,FALSE),"")</f>
        <v>0</v>
      </c>
      <c r="H39">
        <f>IFERROR(VLOOKUP(A39,Transaksi!$A$11:$H$1000,8,FALSE),"")</f>
        <v>3349000</v>
      </c>
      <c r="I39">
        <f>IF(F39="","",I38+G39-H39)</f>
        <v>681080033</v>
      </c>
    </row>
    <row r="40">
      <c r="A40">
        <f>IF(Transaksi!J35="","",Transaksi!A35)</f>
        <v>35</v>
      </c>
      <c r="C40">
        <f>IFERROR(VLOOKUP(A40,Transaksi!$A$11:$C$1000,3,FALSE),"")</f>
        <v>46042</v>
      </c>
      <c r="D40">
        <f>IFERROR(VLOOKUP(A40,Transaksi!$A$11:$D$1000,4,FALSE),"")</f>
        <v>0</v>
      </c>
      <c r="E40">
        <f>IFERROR(VLOOKUP(A40,Transaksi!$A$11:$E$1000,5,FALSE),"")</f>
        <v>694949</v>
      </c>
      <c r="F40" t="str">
        <f>IFERROR(VLOOKUP(A40,Transaksi!$A$11:$F$1000,6,FALSE),"")</f>
        <v>Biaya Administrasi</v>
      </c>
      <c r="G40">
        <f>IFERROR(VLOOKUP(A40,Transaksi!$A$11:$G$1000,7,FALSE),"")</f>
        <v>0</v>
      </c>
      <c r="H40">
        <f>IFERROR(VLOOKUP(A40,Transaksi!$A$11:$H$1000,8,FALSE),"")</f>
        <v>6500</v>
      </c>
      <c r="I40">
        <f>IF(F40="","",I39+G40-H40)</f>
        <v>681073533</v>
      </c>
    </row>
    <row r="41">
      <c r="A41">
        <f>IF(Transaksi!J36="","",Transaksi!A36)</f>
        <v>36</v>
      </c>
      <c r="C41">
        <f>IFERROR(VLOOKUP(A41,Transaksi!$A$11:$C$1000,3,FALSE),"")</f>
        <v>46042</v>
      </c>
      <c r="D41">
        <f>IFERROR(VLOOKUP(A41,Transaksi!$A$11:$D$1000,4,FALSE),"")</f>
        <v>0</v>
      </c>
      <c r="E41">
        <f>IFERROR(VLOOKUP(A41,Transaksi!$A$11:$E$1000,5,FALSE),"")</f>
        <v>705884</v>
      </c>
      <c r="F41" t="str">
        <f>IFERROR(VLOOKUP(A41,Transaksi!$A$11:$F$1000,6,FALSE),"")</f>
        <v>Roti Sobek</v>
      </c>
      <c r="G41">
        <f>IFERROR(VLOOKUP(A41,Transaksi!$A$11:$G$1000,7,FALSE),"")</f>
        <v>0</v>
      </c>
      <c r="H41">
        <f>IFERROR(VLOOKUP(A41,Transaksi!$A$11:$H$1000,8,FALSE),"")</f>
        <v>3510000</v>
      </c>
      <c r="I41">
        <f>IF(F41="","",I40+G41-H41)</f>
        <v>677563533</v>
      </c>
    </row>
    <row r="42">
      <c r="A42">
        <f>IF(Transaksi!J37="","",Transaksi!A37)</f>
        <v>37</v>
      </c>
      <c r="C42">
        <f>IFERROR(VLOOKUP(A42,Transaksi!$A$11:$C$1000,3,FALSE),"")</f>
        <v>46042</v>
      </c>
      <c r="D42">
        <f>IFERROR(VLOOKUP(A42,Transaksi!$A$11:$D$1000,4,FALSE),"")</f>
        <v>0</v>
      </c>
      <c r="E42">
        <f>IFERROR(VLOOKUP(A42,Transaksi!$A$11:$E$1000,5,FALSE),"")</f>
        <v>705884</v>
      </c>
      <c r="F42" t="str">
        <f>IFERROR(VLOOKUP(A42,Transaksi!$A$11:$F$1000,6,FALSE),"")</f>
        <v>Biaya Administrasi</v>
      </c>
      <c r="G42">
        <f>IFERROR(VLOOKUP(A42,Transaksi!$A$11:$G$1000,7,FALSE),"")</f>
        <v>0</v>
      </c>
      <c r="H42">
        <f>IFERROR(VLOOKUP(A42,Transaksi!$A$11:$H$1000,8,FALSE),"")</f>
        <v>6500</v>
      </c>
      <c r="I42">
        <f>IF(F42="","",I41+G42-H42)</f>
        <v>677557033</v>
      </c>
    </row>
    <row r="43">
      <c r="A43">
        <f>IF(Transaksi!J38="","",Transaksi!A38)</f>
        <v>38</v>
      </c>
      <c r="C43">
        <f>IFERROR(VLOOKUP(A43,Transaksi!$A$11:$C$1000,3,FALSE),"")</f>
        <v>46043</v>
      </c>
      <c r="D43">
        <f>IFERROR(VLOOKUP(A43,Transaksi!$A$11:$D$1000,4,FALSE),"")</f>
        <v>0</v>
      </c>
      <c r="E43">
        <f>IFERROR(VLOOKUP(A43,Transaksi!$A$11:$E$1000,5,FALSE),"")</f>
        <v>0</v>
      </c>
      <c r="F43" t="str">
        <f>IFERROR(VLOOKUP(A43,Transaksi!$A$11:$F$1000,6,FALSE),"")</f>
        <v>Pembelian Bensin POM Mini</v>
      </c>
      <c r="G43">
        <f>IFERROR(VLOOKUP(A43,Transaksi!$A$11:$G$1000,7,FALSE),"")</f>
        <v>0</v>
      </c>
      <c r="H43">
        <f>IFERROR(VLOOKUP(A43,Transaksi!$A$11:$H$1000,8,FALSE),"")</f>
        <v>13000</v>
      </c>
      <c r="I43">
        <f>IF(F43="","",I42+G43-H43)</f>
        <v>677544033</v>
      </c>
    </row>
    <row r="44">
      <c r="A44">
        <f>IF(Transaksi!J39="","",Transaksi!A39)</f>
        <v>39</v>
      </c>
      <c r="C44">
        <f>IFERROR(VLOOKUP(A44,Transaksi!$A$11:$C$1000,3,FALSE),"")</f>
        <v>46043</v>
      </c>
      <c r="D44">
        <f>IFERROR(VLOOKUP(A44,Transaksi!$A$11:$D$1000,4,FALSE),"")</f>
        <v>0</v>
      </c>
      <c r="E44">
        <f>IFERROR(VLOOKUP(A44,Transaksi!$A$11:$E$1000,5,FALSE),"")</f>
        <v>0</v>
      </c>
      <c r="F44" t="str">
        <f>IFERROR(VLOOKUP(A44,Transaksi!$A$11:$F$1000,6,FALSE),"")</f>
        <v>Pembelian Token Listrik</v>
      </c>
      <c r="G44">
        <f>IFERROR(VLOOKUP(A44,Transaksi!$A$11:$G$1000,7,FALSE),"")</f>
        <v>0</v>
      </c>
      <c r="H44">
        <f>IFERROR(VLOOKUP(A44,Transaksi!$A$11:$H$1000,8,FALSE),"")</f>
        <v>503000</v>
      </c>
      <c r="I44">
        <f>IF(F44="","",I43+G44-H44)</f>
        <v>677041033</v>
      </c>
    </row>
    <row r="45">
      <c r="A45">
        <f>IF(Transaksi!J40="","",Transaksi!A40)</f>
        <v>40</v>
      </c>
      <c r="C45">
        <f>IFERROR(VLOOKUP(A45,Transaksi!$A$11:$C$1000,3,FALSE),"")</f>
        <v>46044</v>
      </c>
      <c r="D45">
        <f>IFERROR(VLOOKUP(A45,Transaksi!$A$11:$D$1000,4,FALSE),"")</f>
        <v>0</v>
      </c>
      <c r="E45">
        <f>IFERROR(VLOOKUP(A45,Transaksi!$A$11:$E$1000,5,FALSE),"")</f>
        <v>0</v>
      </c>
      <c r="F45" t="str">
        <f>IFERROR(VLOOKUP(A45,Transaksi!$A$11:$F$1000,6,FALSE),"")</f>
        <v>Pembelian Kecap Manis</v>
      </c>
      <c r="G45">
        <f>IFERROR(VLOOKUP(A45,Transaksi!$A$11:$G$1000,7,FALSE),"")</f>
        <v>0</v>
      </c>
      <c r="H45">
        <f>IFERROR(VLOOKUP(A45,Transaksi!$A$11:$H$1000,8,FALSE),"")</f>
        <v>69000</v>
      </c>
      <c r="I45">
        <f>IF(F45="","",I44+G45-H45)</f>
        <v>676972033</v>
      </c>
    </row>
    <row r="46">
      <c r="A46">
        <f>IF(Transaksi!J41="","",Transaksi!A41)</f>
        <v>41</v>
      </c>
      <c r="C46">
        <f>IFERROR(VLOOKUP(A46,Transaksi!$A$11:$C$1000,3,FALSE),"")</f>
        <v>46044</v>
      </c>
      <c r="D46">
        <f>IFERROR(VLOOKUP(A46,Transaksi!$A$11:$D$1000,4,FALSE),"")</f>
        <v>0</v>
      </c>
      <c r="E46">
        <f>IFERROR(VLOOKUP(A46,Transaksi!$A$11:$E$1000,5,FALSE),"")</f>
        <v>0</v>
      </c>
      <c r="F46" t="str">
        <f>IFERROR(VLOOKUP(A46,Transaksi!$A$11:$F$1000,6,FALSE),"")</f>
        <v>Pembelian Bensin POM Mini</v>
      </c>
      <c r="G46">
        <f>IFERROR(VLOOKUP(A46,Transaksi!$A$11:$G$1000,7,FALSE),"")</f>
        <v>0</v>
      </c>
      <c r="H46">
        <f>IFERROR(VLOOKUP(A46,Transaksi!$A$11:$H$1000,8,FALSE),"")</f>
        <v>13000</v>
      </c>
      <c r="I46">
        <f>IF(F46="","",I45+G46-H46)</f>
        <v>676959033</v>
      </c>
    </row>
    <row r="47">
      <c r="A47">
        <f>IF(Transaksi!J42="","",Transaksi!A42)</f>
        <v>42</v>
      </c>
      <c r="C47">
        <f>IFERROR(VLOOKUP(A47,Transaksi!$A$11:$C$1000,3,FALSE),"")</f>
        <v>46044</v>
      </c>
      <c r="D47">
        <f>IFERROR(VLOOKUP(A47,Transaksi!$A$11:$D$1000,4,FALSE),"")</f>
        <v>0</v>
      </c>
      <c r="E47">
        <f>IFERROR(VLOOKUP(A47,Transaksi!$A$11:$E$1000,5,FALSE),"")</f>
        <v>0</v>
      </c>
      <c r="F47" t="str">
        <f>IFERROR(VLOOKUP(A47,Transaksi!$A$11:$F$1000,6,FALSE),"")</f>
        <v>Pembelian Bensin SPBU Gunungjaya</v>
      </c>
      <c r="G47">
        <f>IFERROR(VLOOKUP(A47,Transaksi!$A$11:$G$1000,7,FALSE),"")</f>
        <v>0</v>
      </c>
      <c r="H47">
        <f>IFERROR(VLOOKUP(A47,Transaksi!$A$11:$H$1000,8,FALSE),"")</f>
        <v>477204</v>
      </c>
      <c r="I47">
        <f>IF(F47="","",I46+G47-H47)</f>
        <v>676481829</v>
      </c>
    </row>
    <row r="48">
      <c r="A48">
        <f>IF(Transaksi!J43="","",Transaksi!A43)</f>
        <v>43</v>
      </c>
      <c r="C48">
        <f>IFERROR(VLOOKUP(A48,Transaksi!$A$11:$C$1000,3,FALSE),"")</f>
        <v>46045</v>
      </c>
      <c r="D48">
        <f>IFERROR(VLOOKUP(A48,Transaksi!$A$11:$D$1000,4,FALSE),"")</f>
        <v>0</v>
      </c>
      <c r="E48" t="str">
        <f>IFERROR(VLOOKUP(A48,Transaksi!$A$11:$E$1000,5,FALSE),"")</f>
        <v>036902</v>
      </c>
      <c r="F48" t="str">
        <f>IFERROR(VLOOKUP(A48,Transaksi!$A$11:$F$1000,6,FALSE),"")</f>
        <v>Pembelian OPX QQ</v>
      </c>
      <c r="G48">
        <f>IFERROR(VLOOKUP(A48,Transaksi!$A$11:$G$1000,7,FALSE),"")</f>
        <v>0</v>
      </c>
      <c r="H48">
        <f>IFERROR(VLOOKUP(A48,Transaksi!$A$11:$H$1000,8,FALSE),"")</f>
        <v>729000</v>
      </c>
      <c r="I48">
        <f>IF(F48="","",I47+G48-H48)</f>
        <v>675752829</v>
      </c>
    </row>
    <row r="49">
      <c r="A49">
        <f>IF(Transaksi!J44="","",Transaksi!A44)</f>
        <v>44</v>
      </c>
      <c r="C49">
        <f>IFERROR(VLOOKUP(A49,Transaksi!$A$11:$C$1000,3,FALSE),"")</f>
        <v>46045</v>
      </c>
      <c r="D49">
        <f>IFERROR(VLOOKUP(A49,Transaksi!$A$11:$D$1000,4,FALSE),"")</f>
        <v>0</v>
      </c>
      <c r="E49" t="str">
        <f>IFERROR(VLOOKUP(A49,Transaksi!$A$11:$E$1000,5,FALSE),"")</f>
        <v>036902</v>
      </c>
      <c r="F49" t="str">
        <f>IFERROR(VLOOKUP(A49,Transaksi!$A$11:$F$1000,6,FALSE),"")</f>
        <v>Biaya Administrasi</v>
      </c>
      <c r="G49">
        <f>IFERROR(VLOOKUP(A49,Transaksi!$A$11:$G$1000,7,FALSE),"")</f>
        <v>0</v>
      </c>
      <c r="H49">
        <f>IFERROR(VLOOKUP(A49,Transaksi!$A$11:$H$1000,8,FALSE),"")</f>
        <v>6500</v>
      </c>
      <c r="I49">
        <f>IF(F49="","",I48+G49-H49)</f>
        <v>675746329</v>
      </c>
    </row>
    <row r="50">
      <c r="A50">
        <f>IF(Transaksi!J45="","",Transaksi!A45)</f>
        <v>45</v>
      </c>
      <c r="C50">
        <f>IFERROR(VLOOKUP(A50,Transaksi!$A$11:$C$1000,3,FALSE),"")</f>
        <v>46045</v>
      </c>
      <c r="D50">
        <f>IFERROR(VLOOKUP(A50,Transaksi!$A$11:$D$1000,4,FALSE),"")</f>
        <v>0</v>
      </c>
      <c r="E50" t="str">
        <f>IFERROR(VLOOKUP(A50,Transaksi!$A$11:$E$1000,5,FALSE),"")</f>
        <v>036914</v>
      </c>
      <c r="F50" t="str">
        <f>IFERROR(VLOOKUP(A50,Transaksi!$A$11:$F$1000,6,FALSE),"")</f>
        <v>Pembelian OPX Kawanua</v>
      </c>
      <c r="G50">
        <f>IFERROR(VLOOKUP(A50,Transaksi!$A$11:$G$1000,7,FALSE),"")</f>
        <v>0</v>
      </c>
      <c r="H50">
        <f>IFERROR(VLOOKUP(A50,Transaksi!$A$11:$H$1000,8,FALSE),"")</f>
        <v>8773500</v>
      </c>
      <c r="I50">
        <f>IF(F50="","",I49+G50-H50)</f>
        <v>666972829</v>
      </c>
    </row>
    <row r="51">
      <c r="A51">
        <f>IF(Transaksi!J46="","",Transaksi!A46)</f>
        <v>46</v>
      </c>
      <c r="C51">
        <f>IFERROR(VLOOKUP(A51,Transaksi!$A$11:$C$1000,3,FALSE),"")</f>
        <v>46045</v>
      </c>
      <c r="D51">
        <f>IFERROR(VLOOKUP(A51,Transaksi!$A$11:$D$1000,4,FALSE),"")</f>
        <v>0</v>
      </c>
      <c r="E51" t="str">
        <f>IFERROR(VLOOKUP(A51,Transaksi!$A$11:$E$1000,5,FALSE),"")</f>
        <v>036914</v>
      </c>
      <c r="F51" t="str">
        <f>IFERROR(VLOOKUP(A51,Transaksi!$A$11:$F$1000,6,FALSE),"")</f>
        <v>Biaya Administrasi</v>
      </c>
      <c r="G51">
        <f>IFERROR(VLOOKUP(A51,Transaksi!$A$11:$G$1000,7,FALSE),"")</f>
        <v>0</v>
      </c>
      <c r="H51">
        <f>IFERROR(VLOOKUP(A51,Transaksi!$A$11:$H$1000,8,FALSE),"")</f>
        <v>6500</v>
      </c>
      <c r="I51">
        <f>IF(F51="","",I50+G51-H51)</f>
        <v>666966329</v>
      </c>
    </row>
    <row r="52">
      <c r="A52">
        <f>IF(Transaksi!J47="","",Transaksi!A47)</f>
        <v>47</v>
      </c>
      <c r="C52">
        <f>IFERROR(VLOOKUP(A52,Transaksi!$A$11:$C$1000,3,FALSE),"")</f>
        <v>46045</v>
      </c>
      <c r="D52">
        <f>IFERROR(VLOOKUP(A52,Transaksi!$A$11:$D$1000,4,FALSE),"")</f>
        <v>0</v>
      </c>
      <c r="E52" t="str">
        <f>IFERROR(VLOOKUP(A52,Transaksi!$A$11:$E$1000,5,FALSE),"")</f>
        <v>051179</v>
      </c>
      <c r="F52" t="str">
        <f>IFERROR(VLOOKUP(A52,Transaksi!$A$11:$F$1000,6,FALSE),"")</f>
        <v>Pembelian Roti Sobek</v>
      </c>
      <c r="G52">
        <f>IFERROR(VLOOKUP(A52,Transaksi!$A$11:$G$1000,7,FALSE),"")</f>
        <v>0</v>
      </c>
      <c r="H52">
        <f>IFERROR(VLOOKUP(A52,Transaksi!$A$11:$H$1000,8,FALSE),"")</f>
        <v>5760000</v>
      </c>
      <c r="I52">
        <f>IF(F52="","",I51+G52-H52)</f>
        <v>661206329</v>
      </c>
    </row>
    <row r="53">
      <c r="A53">
        <f>IF(Transaksi!J48="","",Transaksi!A48)</f>
        <v>48</v>
      </c>
      <c r="C53">
        <f>IFERROR(VLOOKUP(A53,Transaksi!$A$11:$C$1000,3,FALSE),"")</f>
        <v>46045</v>
      </c>
      <c r="D53">
        <f>IFERROR(VLOOKUP(A53,Transaksi!$A$11:$D$1000,4,FALSE),"")</f>
        <v>0</v>
      </c>
      <c r="E53" t="str">
        <f>IFERROR(VLOOKUP(A53,Transaksi!$A$11:$E$1000,5,FALSE),"")</f>
        <v>051179</v>
      </c>
      <c r="F53" t="str">
        <f>IFERROR(VLOOKUP(A53,Transaksi!$A$11:$F$1000,6,FALSE),"")</f>
        <v>Biaya Administrasi</v>
      </c>
      <c r="G53">
        <f>IFERROR(VLOOKUP(A53,Transaksi!$A$11:$G$1000,7,FALSE),"")</f>
        <v>0</v>
      </c>
      <c r="H53">
        <f>IFERROR(VLOOKUP(A53,Transaksi!$A$11:$H$1000,8,FALSE),"")</f>
        <v>6500</v>
      </c>
      <c r="I53">
        <f>IF(F53="","",I52+G53-H53)</f>
        <v>661199829</v>
      </c>
    </row>
    <row r="54">
      <c r="A54">
        <f>IF(Transaksi!J49="","",Transaksi!A49)</f>
        <v>49</v>
      </c>
      <c r="C54">
        <f>IFERROR(VLOOKUP(A54,Transaksi!$A$11:$C$1000,3,FALSE),"")</f>
        <v>46045</v>
      </c>
      <c r="D54">
        <f>IFERROR(VLOOKUP(A54,Transaksi!$A$11:$D$1000,4,FALSE),"")</f>
        <v>0</v>
      </c>
      <c r="E54" t="str">
        <f>IFERROR(VLOOKUP(A54,Transaksi!$A$11:$E$1000,5,FALSE),"")</f>
        <v>051277</v>
      </c>
      <c r="F54" t="str">
        <f>IFERROR(VLOOKUP(A54,Transaksi!$A$11:$F$1000,6,FALSE),"")</f>
        <v>Pembelian OPX Sanjaya</v>
      </c>
      <c r="G54">
        <f>IFERROR(VLOOKUP(A54,Transaksi!$A$11:$G$1000,7,FALSE),"")</f>
        <v>0</v>
      </c>
      <c r="H54">
        <f>IFERROR(VLOOKUP(A54,Transaksi!$A$11:$H$1000,8,FALSE),"")</f>
        <v>1146500</v>
      </c>
      <c r="I54">
        <f>IF(F54="","",I53+G54-H54)</f>
        <v>660053329</v>
      </c>
    </row>
    <row r="55">
      <c r="A55">
        <f>IF(Transaksi!J50="","",Transaksi!A50)</f>
        <v>50</v>
      </c>
      <c r="C55">
        <f>IFERROR(VLOOKUP(A55,Transaksi!$A$11:$C$1000,3,FALSE),"")</f>
        <v>46045</v>
      </c>
      <c r="D55">
        <f>IFERROR(VLOOKUP(A55,Transaksi!$A$11:$D$1000,4,FALSE),"")</f>
        <v>0</v>
      </c>
      <c r="E55" t="str">
        <f>IFERROR(VLOOKUP(A55,Transaksi!$A$11:$E$1000,5,FALSE),"")</f>
        <v>051277</v>
      </c>
      <c r="F55" t="str">
        <f>IFERROR(VLOOKUP(A55,Transaksi!$A$11:$F$1000,6,FALSE),"")</f>
        <v>Biaya Administrasi</v>
      </c>
      <c r="G55">
        <f>IFERROR(VLOOKUP(A55,Transaksi!$A$11:$G$1000,7,FALSE),"")</f>
        <v>0</v>
      </c>
      <c r="H55">
        <f>IFERROR(VLOOKUP(A55,Transaksi!$A$11:$H$1000,8,FALSE),"")</f>
        <v>6500</v>
      </c>
      <c r="I55">
        <f>IF(F55="","",I54+G55-H55)</f>
        <v>660046829</v>
      </c>
    </row>
    <row r="56">
      <c r="A56">
        <f>IF(Transaksi!J51="","",Transaksi!A51)</f>
        <v>51</v>
      </c>
      <c r="C56">
        <f>IFERROR(VLOOKUP(A56,Transaksi!$A$11:$C$1000,3,FALSE),"")</f>
        <v>46045</v>
      </c>
      <c r="D56">
        <f>IFERROR(VLOOKUP(A56,Transaksi!$A$11:$D$1000,4,FALSE),"")</f>
        <v>0</v>
      </c>
      <c r="E56" t="str">
        <f>IFERROR(VLOOKUP(A56,Transaksi!$A$11:$E$1000,5,FALSE),"")</f>
        <v>051326</v>
      </c>
      <c r="F56" t="str">
        <f>IFERROR(VLOOKUP(A56,Transaksi!$A$11:$F$1000,6,FALSE),"")</f>
        <v>Pembelian OPX Karunia Raya</v>
      </c>
      <c r="G56">
        <f>IFERROR(VLOOKUP(A56,Transaksi!$A$11:$G$1000,7,FALSE),"")</f>
        <v>0</v>
      </c>
      <c r="H56">
        <f>IFERROR(VLOOKUP(A56,Transaksi!$A$11:$H$1000,8,FALSE),"")</f>
        <v>3957750</v>
      </c>
      <c r="I56">
        <f>IF(F56="","",I55+G56-H56)</f>
        <v>656089079</v>
      </c>
    </row>
    <row r="57">
      <c r="A57">
        <f>IF(Transaksi!J52="","",Transaksi!A52)</f>
        <v>52</v>
      </c>
      <c r="C57">
        <f>IFERROR(VLOOKUP(A57,Transaksi!$A$11:$C$1000,3,FALSE),"")</f>
        <v>46045</v>
      </c>
      <c r="D57">
        <f>IFERROR(VLOOKUP(A57,Transaksi!$A$11:$D$1000,4,FALSE),"")</f>
        <v>0</v>
      </c>
      <c r="E57" t="str">
        <f>IFERROR(VLOOKUP(A57,Transaksi!$A$11:$E$1000,5,FALSE),"")</f>
        <v>051326</v>
      </c>
      <c r="F57" t="str">
        <f>IFERROR(VLOOKUP(A57,Transaksi!$A$11:$F$1000,6,FALSE),"")</f>
        <v>Biaya Administrasi</v>
      </c>
      <c r="G57">
        <f>IFERROR(VLOOKUP(A57,Transaksi!$A$11:$G$1000,7,FALSE),"")</f>
        <v>0</v>
      </c>
      <c r="H57">
        <f>IFERROR(VLOOKUP(A57,Transaksi!$A$11:$H$1000,8,FALSE),"")</f>
        <v>6500</v>
      </c>
      <c r="I57">
        <f>IF(F57="","",I56+G57-H57)</f>
        <v>656082579</v>
      </c>
    </row>
    <row r="58">
      <c r="A58">
        <f>IF(Transaksi!J53="","",Transaksi!A53)</f>
        <v>53</v>
      </c>
      <c r="C58">
        <f>IFERROR(VLOOKUP(A58,Transaksi!$A$11:$C$1000,3,FALSE),"")</f>
        <v>46045</v>
      </c>
      <c r="D58">
        <f>IFERROR(VLOOKUP(A58,Transaksi!$A$11:$D$1000,4,FALSE),"")</f>
        <v>0</v>
      </c>
      <c r="E58" t="str">
        <f>IFERROR(VLOOKUP(A58,Transaksi!$A$11:$E$1000,5,FALSE),"")</f>
        <v>037350</v>
      </c>
      <c r="F58" t="str">
        <f>IFERROR(VLOOKUP(A58,Transaksi!$A$11:$F$1000,6,FALSE),"")</f>
        <v>Pembelian Roti Abon</v>
      </c>
      <c r="G58">
        <f>IFERROR(VLOOKUP(A58,Transaksi!$A$11:$G$1000,7,FALSE),"")</f>
        <v>0</v>
      </c>
      <c r="H58">
        <f>IFERROR(VLOOKUP(A58,Transaksi!$A$11:$H$1000,8,FALSE),"")</f>
        <v>4320000</v>
      </c>
      <c r="I58">
        <f>IF(F58="","",I57+G58-H58)</f>
        <v>651762579</v>
      </c>
    </row>
    <row r="59">
      <c r="A59">
        <f>IF(Transaksi!J54="","",Transaksi!A54)</f>
        <v>54</v>
      </c>
      <c r="C59">
        <f>IFERROR(VLOOKUP(A59,Transaksi!$A$11:$C$1000,3,FALSE),"")</f>
        <v>46045</v>
      </c>
      <c r="D59">
        <f>IFERROR(VLOOKUP(A59,Transaksi!$A$11:$D$1000,4,FALSE),"")</f>
        <v>0</v>
      </c>
      <c r="E59" t="str">
        <f>IFERROR(VLOOKUP(A59,Transaksi!$A$11:$E$1000,5,FALSE),"")</f>
        <v>037350</v>
      </c>
      <c r="F59" t="str">
        <f>IFERROR(VLOOKUP(A59,Transaksi!$A$11:$F$1000,6,FALSE),"")</f>
        <v>Biaya Administrasi</v>
      </c>
      <c r="G59">
        <f>IFERROR(VLOOKUP(A59,Transaksi!$A$11:$G$1000,7,FALSE),"")</f>
        <v>0</v>
      </c>
      <c r="H59">
        <f>IFERROR(VLOOKUP(A59,Transaksi!$A$11:$H$1000,8,FALSE),"")</f>
        <v>6500</v>
      </c>
      <c r="I59">
        <f>IF(F59="","",I58+G59-H59)</f>
        <v>651756079</v>
      </c>
    </row>
    <row r="60">
      <c r="A60">
        <f>IF(Transaksi!J55="","",Transaksi!A55)</f>
        <v>55</v>
      </c>
      <c r="C60">
        <f>IFERROR(VLOOKUP(A60,Transaksi!$A$11:$C$1000,3,FALSE),"")</f>
        <v>46045</v>
      </c>
      <c r="D60">
        <f>IFERROR(VLOOKUP(A60,Transaksi!$A$11:$D$1000,4,FALSE),"")</f>
        <v>0</v>
      </c>
      <c r="E60">
        <f>IFERROR(VLOOKUP(A60,Transaksi!$A$11:$E$1000,5,FALSE),"")</f>
        <v>0</v>
      </c>
      <c r="F60" t="str">
        <f>IFERROR(VLOOKUP(A60,Transaksi!$A$11:$F$1000,6,FALSE),"")</f>
        <v>Pembelian Cleo</v>
      </c>
      <c r="G60">
        <f>IFERROR(VLOOKUP(A60,Transaksi!$A$11:$G$1000,7,FALSE),"")</f>
        <v>0</v>
      </c>
      <c r="H60">
        <f>IFERROR(VLOOKUP(A60,Transaksi!$A$11:$H$1000,8,FALSE),"")</f>
        <v>24000</v>
      </c>
      <c r="I60">
        <f>IF(F60="","",I59+G60-H60)</f>
        <v>651732079</v>
      </c>
    </row>
    <row r="61">
      <c r="A61">
        <f>IF(Transaksi!J56="","",Transaksi!A56)</f>
        <v>56</v>
      </c>
      <c r="C61">
        <f>IFERROR(VLOOKUP(A61,Transaksi!$A$11:$C$1000,3,FALSE),"")</f>
        <v>46045</v>
      </c>
      <c r="D61">
        <f>IFERROR(VLOOKUP(A61,Transaksi!$A$11:$D$1000,4,FALSE),"")</f>
        <v>0</v>
      </c>
      <c r="E61">
        <f>IFERROR(VLOOKUP(A61,Transaksi!$A$11:$E$1000,5,FALSE),"")</f>
        <v>0</v>
      </c>
      <c r="F61" t="str">
        <f>IFERROR(VLOOKUP(A61,Transaksi!$A$11:$F$1000,6,FALSE),"")</f>
        <v>Pembelian Kopi Kapal Api</v>
      </c>
      <c r="G61">
        <f>IFERROR(VLOOKUP(A61,Transaksi!$A$11:$G$1000,7,FALSE),"")</f>
        <v>0</v>
      </c>
      <c r="H61">
        <f>IFERROR(VLOOKUP(A61,Transaksi!$A$11:$H$1000,8,FALSE),"")</f>
        <v>17500</v>
      </c>
      <c r="I61">
        <f>IF(F61="","",I60+G61-H61)</f>
        <v>651714579</v>
      </c>
    </row>
    <row r="62">
      <c r="A62">
        <f>IF(Transaksi!J57="","",Transaksi!A57)</f>
        <v>57</v>
      </c>
      <c r="C62">
        <f>IFERROR(VLOOKUP(A62,Transaksi!$A$11:$C$1000,3,FALSE),"")</f>
        <v>46045</v>
      </c>
      <c r="D62">
        <f>IFERROR(VLOOKUP(A62,Transaksi!$A$11:$D$1000,4,FALSE),"")</f>
        <v>0</v>
      </c>
      <c r="E62">
        <f>IFERROR(VLOOKUP(A62,Transaksi!$A$11:$E$1000,5,FALSE),"")</f>
        <v>0</v>
      </c>
      <c r="F62" t="str">
        <f>IFERROR(VLOOKUP(A62,Transaksi!$A$11:$F$1000,6,FALSE),"")</f>
        <v>Pembelian Good Day Mocacino</v>
      </c>
      <c r="G62">
        <f>IFERROR(VLOOKUP(A62,Transaksi!$A$11:$G$1000,7,FALSE),"")</f>
        <v>0</v>
      </c>
      <c r="H62">
        <f>IFERROR(VLOOKUP(A62,Transaksi!$A$11:$H$1000,8,FALSE),"")</f>
        <v>15000</v>
      </c>
      <c r="I62">
        <f>IF(F62="","",I61+G62-H62)</f>
        <v>651699579</v>
      </c>
    </row>
    <row r="63">
      <c r="A63">
        <f>IF(Transaksi!J58="","",Transaksi!A58)</f>
        <v>58</v>
      </c>
      <c r="C63">
        <f>IFERROR(VLOOKUP(A63,Transaksi!$A$11:$C$1000,3,FALSE),"")</f>
        <v>46045</v>
      </c>
      <c r="D63">
        <f>IFERROR(VLOOKUP(A63,Transaksi!$A$11:$D$1000,4,FALSE),"")</f>
        <v>0</v>
      </c>
      <c r="E63">
        <f>IFERROR(VLOOKUP(A63,Transaksi!$A$11:$E$1000,5,FALSE),"")</f>
        <v>0</v>
      </c>
      <c r="F63" t="str">
        <f>IFERROR(VLOOKUP(A63,Transaksi!$A$11:$F$1000,6,FALSE),"")</f>
        <v>Pembelian Plastik 1/2 Kg</v>
      </c>
      <c r="G63">
        <f>IFERROR(VLOOKUP(A63,Transaksi!$A$11:$G$1000,7,FALSE),"")</f>
        <v>0</v>
      </c>
      <c r="H63">
        <f>IFERROR(VLOOKUP(A63,Transaksi!$A$11:$H$1000,8,FALSE),"")</f>
        <v>70000</v>
      </c>
      <c r="I63">
        <f>IF(F63="","",I62+G63-H63)</f>
        <v>651629579</v>
      </c>
    </row>
    <row r="64">
      <c r="A64">
        <f>IF(Transaksi!J59="","",Transaksi!A59)</f>
        <v>59</v>
      </c>
      <c r="C64">
        <f>IFERROR(VLOOKUP(A64,Transaksi!$A$11:$C$1000,3,FALSE),"")</f>
        <v>46045</v>
      </c>
      <c r="D64">
        <f>IFERROR(VLOOKUP(A64,Transaksi!$A$11:$D$1000,4,FALSE),"")</f>
        <v>0</v>
      </c>
      <c r="E64">
        <f>IFERROR(VLOOKUP(A64,Transaksi!$A$11:$E$1000,5,FALSE),"")</f>
        <v>0</v>
      </c>
      <c r="F64" t="str">
        <f>IFERROR(VLOOKUP(A64,Transaksi!$A$11:$F$1000,6,FALSE),"")</f>
        <v>Pembelian Bensin POM Mini</v>
      </c>
      <c r="G64">
        <f>IFERROR(VLOOKUP(A64,Transaksi!$A$11:$G$1000,7,FALSE),"")</f>
        <v>0</v>
      </c>
      <c r="H64">
        <f>IFERROR(VLOOKUP(A64,Transaksi!$A$11:$H$1000,8,FALSE),"")</f>
        <v>13000</v>
      </c>
      <c r="I64">
        <f>IF(F64="","",I63+G64-H64)</f>
        <v>651616579</v>
      </c>
    </row>
    <row r="65">
      <c r="A65">
        <f>IF(Transaksi!J60="","",Transaksi!A60)</f>
        <v>60</v>
      </c>
      <c r="C65">
        <f>IFERROR(VLOOKUP(A65,Transaksi!$A$11:$C$1000,3,FALSE),"")</f>
        <v>46045</v>
      </c>
      <c r="D65">
        <f>IFERROR(VLOOKUP(A65,Transaksi!$A$11:$D$1000,4,FALSE),"")</f>
        <v>0</v>
      </c>
      <c r="E65">
        <f>IFERROR(VLOOKUP(A65,Transaksi!$A$11:$E$1000,5,FALSE),"")</f>
        <v>0</v>
      </c>
      <c r="F65" t="str">
        <f>IFERROR(VLOOKUP(A65,Transaksi!$A$11:$F$1000,6,FALSE),"")</f>
        <v>Pembelian Bensin SPBU Gunungjaya</v>
      </c>
      <c r="G65">
        <f>IFERROR(VLOOKUP(A65,Transaksi!$A$11:$G$1000,7,FALSE),"")</f>
        <v>0</v>
      </c>
      <c r="H65">
        <f>IFERROR(VLOOKUP(A65,Transaksi!$A$11:$H$1000,8,FALSE),"")</f>
        <v>49894</v>
      </c>
      <c r="I65">
        <f>IF(F65="","",I64+G65-H65)</f>
        <v>651566685</v>
      </c>
    </row>
    <row r="66">
      <c r="A66">
        <f>IF(Transaksi!J61="","",Transaksi!A61)</f>
        <v>61</v>
      </c>
      <c r="C66">
        <f>IFERROR(VLOOKUP(A66,Transaksi!$A$11:$C$1000,3,FALSE),"")</f>
        <v>46046</v>
      </c>
      <c r="D66">
        <f>IFERROR(VLOOKUP(A66,Transaksi!$A$11:$D$1000,4,FALSE),"")</f>
        <v>0</v>
      </c>
      <c r="E66">
        <f>IFERROR(VLOOKUP(A66,Transaksi!$A$11:$E$1000,5,FALSE),"")</f>
        <v>0</v>
      </c>
      <c r="F66" t="str">
        <f>IFERROR(VLOOKUP(A66,Transaksi!$A$11:$F$1000,6,FALSE),"")</f>
        <v>Pembayaran Retribusi Sampah</v>
      </c>
      <c r="G66">
        <f>IFERROR(VLOOKUP(A66,Transaksi!$A$11:$G$1000,7,FALSE),"")</f>
        <v>0</v>
      </c>
      <c r="H66">
        <f>IFERROR(VLOOKUP(A66,Transaksi!$A$11:$H$1000,8,FALSE),"")</f>
        <v>125000</v>
      </c>
      <c r="I66">
        <f>IF(F66="","",I65+G66-H66)</f>
        <v>651441685</v>
      </c>
    </row>
    <row r="67">
      <c r="A67">
        <f>IF(Transaksi!J62="","",Transaksi!A62)</f>
        <v>62</v>
      </c>
      <c r="C67">
        <f>IFERROR(VLOOKUP(A67,Transaksi!$A$11:$C$1000,3,FALSE),"")</f>
        <v>46046</v>
      </c>
      <c r="D67">
        <f>IFERROR(VLOOKUP(A67,Transaksi!$A$11:$D$1000,4,FALSE),"")</f>
        <v>0</v>
      </c>
      <c r="E67">
        <f>IFERROR(VLOOKUP(A67,Transaksi!$A$11:$E$1000,5,FALSE),"")</f>
        <v>0</v>
      </c>
      <c r="F67" t="str">
        <f>IFERROR(VLOOKUP(A67,Transaksi!$A$11:$F$1000,6,FALSE),"")</f>
        <v>Pembelian Token Listrik</v>
      </c>
      <c r="G67">
        <f>IFERROR(VLOOKUP(A67,Transaksi!$A$11:$G$1000,7,FALSE),"")</f>
        <v>0</v>
      </c>
      <c r="H67">
        <f>IFERROR(VLOOKUP(A67,Transaksi!$A$11:$H$1000,8,FALSE),"")</f>
        <v>503000</v>
      </c>
      <c r="I67">
        <f>IF(F67="","",I66+G67-H67)</f>
        <v>650938685</v>
      </c>
    </row>
    <row r="68">
      <c r="A68">
        <f>IF(Transaksi!J63="","",Transaksi!A63)</f>
        <v>63</v>
      </c>
      <c r="C68">
        <f>IFERROR(VLOOKUP(A68,Transaksi!$A$11:$C$1000,3,FALSE),"")</f>
        <v>46047</v>
      </c>
      <c r="D68">
        <f>IFERROR(VLOOKUP(A68,Transaksi!$A$11:$D$1000,4,FALSE),"")</f>
        <v>0</v>
      </c>
      <c r="E68">
        <f>IFERROR(VLOOKUP(A68,Transaksi!$A$11:$E$1000,5,FALSE),"")</f>
        <v>0</v>
      </c>
      <c r="F68" t="str">
        <f>IFERROR(VLOOKUP(A68,Transaksi!$A$11:$F$1000,6,FALSE),"")</f>
        <v>Pembelian Plastik PP 12x15</v>
      </c>
      <c r="G68">
        <f>IFERROR(VLOOKUP(A68,Transaksi!$A$11:$G$1000,7,FALSE),"")</f>
        <v>0</v>
      </c>
      <c r="H68">
        <f>IFERROR(VLOOKUP(A68,Transaksi!$A$11:$H$1000,8,FALSE),"")</f>
        <v>50000</v>
      </c>
      <c r="I68">
        <f>IF(F68="","",I67+G68-H68)</f>
        <v>650888685</v>
      </c>
    </row>
    <row r="69">
      <c r="A69">
        <f>IF(Transaksi!J64="","",Transaksi!A64)</f>
        <v>64</v>
      </c>
      <c r="C69">
        <f>IFERROR(VLOOKUP(A69,Transaksi!$A$11:$C$1000,3,FALSE),"")</f>
        <v>46048</v>
      </c>
      <c r="D69">
        <f>IFERROR(VLOOKUP(A69,Transaksi!$A$11:$D$1000,4,FALSE),"")</f>
        <v>0</v>
      </c>
      <c r="E69">
        <f>IFERROR(VLOOKUP(A69,Transaksi!$A$11:$E$1000,5,FALSE),"")</f>
        <v>0</v>
      </c>
      <c r="F69" t="str">
        <f>IFERROR(VLOOKUP(A69,Transaksi!$A$11:$F$1000,6,FALSE),"")</f>
        <v>Pembelian Plastik PP 12x15</v>
      </c>
      <c r="G69">
        <f>IFERROR(VLOOKUP(A69,Transaksi!$A$11:$G$1000,7,FALSE),"")</f>
        <v>0</v>
      </c>
      <c r="H69">
        <f>IFERROR(VLOOKUP(A69,Transaksi!$A$11:$H$1000,8,FALSE),"")</f>
        <v>50000</v>
      </c>
      <c r="I69">
        <f>IF(F69="","",I68+G69-H69)</f>
        <v>650838685</v>
      </c>
    </row>
    <row r="70">
      <c r="A70">
        <f>IF(Transaksi!J65="","",Transaksi!A65)</f>
        <v>65</v>
      </c>
      <c r="C70">
        <f>IFERROR(VLOOKUP(A70,Transaksi!$A$11:$C$1000,3,FALSE),"")</f>
        <v>46048</v>
      </c>
      <c r="D70">
        <f>IFERROR(VLOOKUP(A70,Transaksi!$A$11:$D$1000,4,FALSE),"")</f>
        <v>0</v>
      </c>
      <c r="E70">
        <f>IFERROR(VLOOKUP(A70,Transaksi!$A$11:$E$1000,5,FALSE),"")</f>
        <v>0</v>
      </c>
      <c r="F70" t="str">
        <f>IFERROR(VLOOKUP(A70,Transaksi!$A$11:$F$1000,6,FALSE),"")</f>
        <v>Pembelian Klip</v>
      </c>
      <c r="G70">
        <f>IFERROR(VLOOKUP(A70,Transaksi!$A$11:$G$1000,7,FALSE),"")</f>
        <v>0</v>
      </c>
      <c r="H70">
        <f>IFERROR(VLOOKUP(A70,Transaksi!$A$11:$H$1000,8,FALSE),"")</f>
        <v>8000</v>
      </c>
      <c r="I70">
        <f>IF(F70="","",I69+G70-H70)</f>
        <v>650830685</v>
      </c>
    </row>
    <row r="71">
      <c r="A71">
        <f>IF(Transaksi!J66="","",Transaksi!A66)</f>
        <v>66</v>
      </c>
      <c r="C71">
        <f>IFERROR(VLOOKUP(A71,Transaksi!$A$11:$C$1000,3,FALSE),"")</f>
        <v>46048</v>
      </c>
      <c r="D71">
        <f>IFERROR(VLOOKUP(A71,Transaksi!$A$11:$D$1000,4,FALSE),"")</f>
        <v>0</v>
      </c>
      <c r="E71">
        <f>IFERROR(VLOOKUP(A71,Transaksi!$A$11:$E$1000,5,FALSE),"")</f>
        <v>0</v>
      </c>
      <c r="F71" t="str">
        <f>IFERROR(VLOOKUP(A71,Transaksi!$A$11:$F$1000,6,FALSE),"")</f>
        <v>Pembelian Bensin SPBU Gunungjaya</v>
      </c>
      <c r="G71">
        <f>IFERROR(VLOOKUP(A71,Transaksi!$A$11:$G$1000,7,FALSE),"")</f>
        <v>0</v>
      </c>
      <c r="H71">
        <f>IFERROR(VLOOKUP(A71,Transaksi!$A$11:$H$1000,8,FALSE),"")</f>
        <v>42978</v>
      </c>
      <c r="I71">
        <f>IF(F71="","",I70+G71-H71)</f>
        <v>650787707</v>
      </c>
    </row>
    <row r="72">
      <c r="A72">
        <f>IF(Transaksi!J67="","",Transaksi!A67)</f>
        <v>67</v>
      </c>
      <c r="C72">
        <f>IFERROR(VLOOKUP(A72,Transaksi!$A$11:$C$1000,3,FALSE),"")</f>
        <v>46048</v>
      </c>
      <c r="D72">
        <f>IFERROR(VLOOKUP(A72,Transaksi!$A$11:$D$1000,4,FALSE),"")</f>
        <v>0</v>
      </c>
      <c r="E72">
        <f>IFERROR(VLOOKUP(A72,Transaksi!$A$11:$E$1000,5,FALSE),"")</f>
        <v>0</v>
      </c>
      <c r="F72" t="str">
        <f>IFERROR(VLOOKUP(A72,Transaksi!$A$11:$F$1000,6,FALSE),"")</f>
        <v>Pembelian Bensin POM Mini</v>
      </c>
      <c r="G72">
        <f>IFERROR(VLOOKUP(A72,Transaksi!$A$11:$G$1000,7,FALSE),"")</f>
        <v>0</v>
      </c>
      <c r="H72">
        <f>IFERROR(VLOOKUP(A72,Transaksi!$A$11:$H$1000,8,FALSE),"")</f>
        <v>13000</v>
      </c>
      <c r="I72">
        <f>IF(F72="","",I71+G72-H72)</f>
        <v>650774707</v>
      </c>
    </row>
    <row r="73">
      <c r="A73">
        <f>IF(Transaksi!J68="","",Transaksi!A68)</f>
        <v>68</v>
      </c>
      <c r="C73">
        <f>IFERROR(VLOOKUP(A73,Transaksi!$A$11:$C$1000,3,FALSE),"")</f>
        <v>46048</v>
      </c>
      <c r="D73">
        <f>IFERROR(VLOOKUP(A73,Transaksi!$A$11:$D$1000,4,FALSE),"")</f>
        <v>0</v>
      </c>
      <c r="E73">
        <f>IFERROR(VLOOKUP(A73,Transaksi!$A$11:$E$1000,5,FALSE),"")</f>
        <v>903596</v>
      </c>
      <c r="F73" t="str">
        <f>IFERROR(VLOOKUP(A73,Transaksi!$A$11:$F$1000,6,FALSE),"")</f>
        <v>Pembelian Ikan Lele</v>
      </c>
      <c r="G73">
        <f>IFERROR(VLOOKUP(A73,Transaksi!$A$11:$G$1000,7,FALSE),"")</f>
        <v>0</v>
      </c>
      <c r="H73">
        <f>IFERROR(VLOOKUP(A73,Transaksi!$A$11:$H$1000,8,FALSE),"")</f>
        <v>8635000</v>
      </c>
      <c r="I73">
        <f>IF(F73="","",I72+G73-H73)</f>
        <v>642139707</v>
      </c>
    </row>
    <row r="74">
      <c r="A74">
        <f>IF(Transaksi!J69="","",Transaksi!A69)</f>
        <v>69</v>
      </c>
      <c r="C74">
        <f>IFERROR(VLOOKUP(A74,Transaksi!$A$11:$C$1000,3,FALSE),"")</f>
        <v>46048</v>
      </c>
      <c r="D74">
        <f>IFERROR(VLOOKUP(A74,Transaksi!$A$11:$D$1000,4,FALSE),"")</f>
        <v>0</v>
      </c>
      <c r="E74" t="str">
        <f>IFERROR(VLOOKUP(A74,Transaksi!$A$11:$E$1000,5,FALSE),"")</f>
        <v>084670</v>
      </c>
      <c r="F74" t="str">
        <f>IFERROR(VLOOKUP(A74,Transaksi!$A$11:$F$1000,6,FALSE),"")</f>
        <v>Pembelian Tempe</v>
      </c>
      <c r="G74">
        <f>IFERROR(VLOOKUP(A74,Transaksi!$A$11:$G$1000,7,FALSE),"")</f>
        <v>0</v>
      </c>
      <c r="H74">
        <f>IFERROR(VLOOKUP(A74,Transaksi!$A$11:$H$1000,8,FALSE),"")</f>
        <v>1990000</v>
      </c>
      <c r="I74">
        <f>IF(F74="","",I73+G74-H74)</f>
        <v>640149707</v>
      </c>
    </row>
    <row r="75">
      <c r="A75">
        <f>IF(Transaksi!J70="","",Transaksi!A70)</f>
        <v>70</v>
      </c>
      <c r="C75">
        <f>IFERROR(VLOOKUP(A75,Transaksi!$A$11:$C$1000,3,FALSE),"")</f>
        <v>46048</v>
      </c>
      <c r="D75">
        <f>IFERROR(VLOOKUP(A75,Transaksi!$A$11:$D$1000,4,FALSE),"")</f>
        <v>0</v>
      </c>
      <c r="E75" t="str">
        <f>IFERROR(VLOOKUP(A75,Transaksi!$A$11:$E$1000,5,FALSE),"")</f>
        <v>084670</v>
      </c>
      <c r="F75" t="str">
        <f>IFERROR(VLOOKUP(A75,Transaksi!$A$11:$F$1000,6,FALSE),"")</f>
        <v>Biaya Administrasi</v>
      </c>
      <c r="G75">
        <f>IFERROR(VLOOKUP(A75,Transaksi!$A$11:$G$1000,7,FALSE),"")</f>
        <v>0</v>
      </c>
      <c r="H75">
        <f>IFERROR(VLOOKUP(A75,Transaksi!$A$11:$H$1000,8,FALSE),"")</f>
        <v>6500</v>
      </c>
      <c r="I75">
        <f>IF(F75="","",I74+G75-H75)</f>
        <v>640143207</v>
      </c>
    </row>
    <row r="76">
      <c r="A76">
        <f>IF(Transaksi!J71="","",Transaksi!A71)</f>
        <v>71</v>
      </c>
      <c r="C76">
        <f>IFERROR(VLOOKUP(A76,Transaksi!$A$11:$C$1000,3,FALSE),"")</f>
        <v>46048</v>
      </c>
      <c r="D76">
        <f>IFERROR(VLOOKUP(A76,Transaksi!$A$11:$D$1000,4,FALSE),"")</f>
        <v>0</v>
      </c>
      <c r="E76" t="str">
        <f>IFERROR(VLOOKUP(A76,Transaksi!$A$11:$E$1000,5,FALSE),"")</f>
        <v>084678</v>
      </c>
      <c r="F76" t="str">
        <f>IFERROR(VLOOKUP(A76,Transaksi!$A$11:$F$1000,6,FALSE),"")</f>
        <v>Pembelian Bumbu Pak Ihin</v>
      </c>
      <c r="G76">
        <f>IFERROR(VLOOKUP(A76,Transaksi!$A$11:$G$1000,7,FALSE),"")</f>
        <v>0</v>
      </c>
      <c r="H76">
        <f>IFERROR(VLOOKUP(A76,Transaksi!$A$11:$H$1000,8,FALSE),"")</f>
        <v>4770000</v>
      </c>
      <c r="I76">
        <f>IF(F76="","",I75+G76-H76)</f>
        <v>635373207</v>
      </c>
    </row>
    <row r="77">
      <c r="A77">
        <f>IF(Transaksi!J72="","",Transaksi!A72)</f>
        <v>72</v>
      </c>
      <c r="C77">
        <f>IFERROR(VLOOKUP(A77,Transaksi!$A$11:$C$1000,3,FALSE),"")</f>
        <v>46048</v>
      </c>
      <c r="D77">
        <f>IFERROR(VLOOKUP(A77,Transaksi!$A$11:$D$1000,4,FALSE),"")</f>
        <v>0</v>
      </c>
      <c r="E77" t="str">
        <f>IFERROR(VLOOKUP(A77,Transaksi!$A$11:$E$1000,5,FALSE),"")</f>
        <v>084678</v>
      </c>
      <c r="F77" t="str">
        <f>IFERROR(VLOOKUP(A77,Transaksi!$A$11:$F$1000,6,FALSE),"")</f>
        <v>Biaya Administrasi</v>
      </c>
      <c r="G77">
        <f>IFERROR(VLOOKUP(A77,Transaksi!$A$11:$G$1000,7,FALSE),"")</f>
        <v>0</v>
      </c>
      <c r="H77">
        <f>IFERROR(VLOOKUP(A77,Transaksi!$A$11:$H$1000,8,FALSE),"")</f>
        <v>6500</v>
      </c>
      <c r="I77">
        <f>IF(F77="","",I76+G77-H77)</f>
        <v>635366707</v>
      </c>
    </row>
    <row r="78">
      <c r="A78">
        <f>IF(Transaksi!J73="","",Transaksi!A73)</f>
        <v>73</v>
      </c>
      <c r="C78">
        <f>IFERROR(VLOOKUP(A78,Transaksi!$A$11:$C$1000,3,FALSE),"")</f>
        <v>46048</v>
      </c>
      <c r="D78">
        <f>IFERROR(VLOOKUP(A78,Transaksi!$A$11:$D$1000,4,FALSE),"")</f>
        <v>0</v>
      </c>
      <c r="E78">
        <f>IFERROR(VLOOKUP(A78,Transaksi!$A$11:$E$1000,5,FALSE),"")</f>
        <v>903609</v>
      </c>
      <c r="F78" t="str">
        <f>IFERROR(VLOOKUP(A78,Transaksi!$A$11:$F$1000,6,FALSE),"")</f>
        <v>Pembelian Kurma</v>
      </c>
      <c r="G78">
        <f>IFERROR(VLOOKUP(A78,Transaksi!$A$11:$G$1000,7,FALSE),"")</f>
        <v>0</v>
      </c>
      <c r="H78">
        <f>IFERROR(VLOOKUP(A78,Transaksi!$A$11:$H$1000,8,FALSE),"")</f>
        <v>3920000</v>
      </c>
      <c r="I78">
        <f>IF(F78="","",I77+G78-H78)</f>
        <v>631446707</v>
      </c>
    </row>
    <row r="79">
      <c r="A79">
        <f>IF(Transaksi!J74="","",Transaksi!A74)</f>
        <v>74</v>
      </c>
      <c r="C79">
        <f>IFERROR(VLOOKUP(A79,Transaksi!$A$11:$C$1000,3,FALSE),"")</f>
        <v>46048</v>
      </c>
      <c r="D79">
        <f>IFERROR(VLOOKUP(A79,Transaksi!$A$11:$D$1000,4,FALSE),"")</f>
        <v>0</v>
      </c>
      <c r="E79" t="str">
        <f>IFERROR(VLOOKUP(A79,Transaksi!$A$11:$E$1000,5,FALSE),"")</f>
        <v>075301</v>
      </c>
      <c r="F79" t="str">
        <f>IFERROR(VLOOKUP(A79,Transaksi!$A$11:$F$1000,6,FALSE),"")</f>
        <v>Pembelian Buah</v>
      </c>
      <c r="G79">
        <f>IFERROR(VLOOKUP(A79,Transaksi!$A$11:$G$1000,7,FALSE),"")</f>
        <v>0</v>
      </c>
      <c r="H79">
        <f>IFERROR(VLOOKUP(A79,Transaksi!$A$11:$H$1000,8,FALSE),"")</f>
        <v>26837250</v>
      </c>
      <c r="I79">
        <f>IF(F79="","",I78+G79-H79)</f>
        <v>604609457</v>
      </c>
    </row>
    <row r="80">
      <c r="A80">
        <f>IF(Transaksi!J75="","",Transaksi!A75)</f>
        <v>75</v>
      </c>
      <c r="C80">
        <f>IFERROR(VLOOKUP(A80,Transaksi!$A$11:$C$1000,3,FALSE),"")</f>
        <v>46048</v>
      </c>
      <c r="D80">
        <f>IFERROR(VLOOKUP(A80,Transaksi!$A$11:$D$1000,4,FALSE),"")</f>
        <v>0</v>
      </c>
      <c r="E80" t="str">
        <f>IFERROR(VLOOKUP(A80,Transaksi!$A$11:$E$1000,5,FALSE),"")</f>
        <v>075301</v>
      </c>
      <c r="F80" t="str">
        <f>IFERROR(VLOOKUP(A80,Transaksi!$A$11:$F$1000,6,FALSE),"")</f>
        <v>Biaya Administrasi</v>
      </c>
      <c r="G80">
        <f>IFERROR(VLOOKUP(A80,Transaksi!$A$11:$G$1000,7,FALSE),"")</f>
        <v>0</v>
      </c>
      <c r="H80">
        <f>IFERROR(VLOOKUP(A80,Transaksi!$A$11:$H$1000,8,FALSE),"")</f>
        <v>6500</v>
      </c>
      <c r="I80">
        <f>IF(F80="","",I79+G80-H80)</f>
        <v>604602957</v>
      </c>
    </row>
    <row r="81">
      <c r="A81">
        <f>IF(Transaksi!J76="","",Transaksi!A76)</f>
        <v>76</v>
      </c>
      <c r="C81">
        <f>IFERROR(VLOOKUP(A81,Transaksi!$A$11:$C$1000,3,FALSE),"")</f>
        <v>46048</v>
      </c>
      <c r="D81">
        <f>IFERROR(VLOOKUP(A81,Transaksi!$A$11:$D$1000,4,FALSE),"")</f>
        <v>0</v>
      </c>
      <c r="E81" t="str">
        <f>IFERROR(VLOOKUP(A81,Transaksi!$A$11:$E$1000,5,FALSE),"")</f>
        <v>084729</v>
      </c>
      <c r="F81" t="str">
        <f>IFERROR(VLOOKUP(A81,Transaksi!$A$11:$F$1000,6,FALSE),"")</f>
        <v>pembelian Buah Pak Devi</v>
      </c>
      <c r="G81">
        <f>IFERROR(VLOOKUP(A81,Transaksi!$A$11:$G$1000,7,FALSE),"")</f>
        <v>0</v>
      </c>
      <c r="H81">
        <f>IFERROR(VLOOKUP(A81,Transaksi!$A$11:$H$1000,8,FALSE),"")</f>
        <v>612000</v>
      </c>
      <c r="I81">
        <f>IF(F81="","",I80+G81-H81)</f>
        <v>603990957</v>
      </c>
    </row>
    <row r="82">
      <c r="A82">
        <f>IF(Transaksi!J77="","",Transaksi!A77)</f>
        <v>77</v>
      </c>
      <c r="C82">
        <f>IFERROR(VLOOKUP(A82,Transaksi!$A$11:$C$1000,3,FALSE),"")</f>
        <v>46048</v>
      </c>
      <c r="D82">
        <f>IFERROR(VLOOKUP(A82,Transaksi!$A$11:$D$1000,4,FALSE),"")</f>
        <v>0</v>
      </c>
      <c r="E82" t="str">
        <f>IFERROR(VLOOKUP(A82,Transaksi!$A$11:$E$1000,5,FALSE),"")</f>
        <v>084729</v>
      </c>
      <c r="F82" t="str">
        <f>IFERROR(VLOOKUP(A82,Transaksi!$A$11:$F$1000,6,FALSE),"")</f>
        <v>Biaya Administrasi</v>
      </c>
      <c r="G82">
        <f>IFERROR(VLOOKUP(A82,Transaksi!$A$11:$G$1000,7,FALSE),"")</f>
        <v>0</v>
      </c>
      <c r="H82">
        <f>IFERROR(VLOOKUP(A82,Transaksi!$A$11:$H$1000,8,FALSE),"")</f>
        <v>6500</v>
      </c>
      <c r="I82">
        <f>IF(F82="","",I81+G82-H82)</f>
        <v>603984457</v>
      </c>
    </row>
    <row r="83">
      <c r="A83">
        <f>IF(Transaksi!J78="","",Transaksi!A78)</f>
        <v>78</v>
      </c>
      <c r="C83">
        <f>IFERROR(VLOOKUP(A83,Transaksi!$A$11:$C$1000,3,FALSE),"")</f>
        <v>46048</v>
      </c>
      <c r="D83">
        <f>IFERROR(VLOOKUP(A83,Transaksi!$A$11:$D$1000,4,FALSE),"")</f>
        <v>0</v>
      </c>
      <c r="E83">
        <f>IFERROR(VLOOKUP(A83,Transaksi!$A$11:$E$1000,5,FALSE),"")</f>
        <v>903617</v>
      </c>
      <c r="F83" t="str">
        <f>IFERROR(VLOOKUP(A83,Transaksi!$A$11:$F$1000,6,FALSE),"")</f>
        <v>Pembelian Beras</v>
      </c>
      <c r="G83">
        <f>IFERROR(VLOOKUP(A83,Transaksi!$A$11:$G$1000,7,FALSE),"")</f>
        <v>0</v>
      </c>
      <c r="H83">
        <f>IFERROR(VLOOKUP(A83,Transaksi!$A$11:$H$1000,8,FALSE),"")</f>
        <v>15695000</v>
      </c>
      <c r="I83">
        <f>IF(F83="","",I82+G83-H83)</f>
        <v>588289457</v>
      </c>
    </row>
    <row r="84">
      <c r="A84">
        <f>IF(Transaksi!J79="","",Transaksi!A79)</f>
        <v>79</v>
      </c>
      <c r="C84">
        <f>IFERROR(VLOOKUP(A84,Transaksi!$A$11:$C$1000,3,FALSE),"")</f>
        <v>46048</v>
      </c>
      <c r="D84">
        <f>IFERROR(VLOOKUP(A84,Transaksi!$A$11:$D$1000,4,FALSE),"")</f>
        <v>0</v>
      </c>
      <c r="E84">
        <f>IFERROR(VLOOKUP(A84,Transaksi!$A$11:$E$1000,5,FALSE),"")</f>
        <v>995207</v>
      </c>
      <c r="F84" t="str">
        <f>IFERROR(VLOOKUP(A84,Transaksi!$A$11:$F$1000,6,FALSE),"")</f>
        <v>Pembelian Daging</v>
      </c>
      <c r="G84">
        <f>IFERROR(VLOOKUP(A84,Transaksi!$A$11:$G$1000,7,FALSE),"")</f>
        <v>0</v>
      </c>
      <c r="H84">
        <f>IFERROR(VLOOKUP(A84,Transaksi!$A$11:$H$1000,8,FALSE),"")</f>
        <v>12870000</v>
      </c>
      <c r="I84">
        <f>IF(F84="","",I83+G84-H84)</f>
        <v>575419457</v>
      </c>
    </row>
    <row r="85">
      <c r="A85">
        <f>IF(Transaksi!J80="","",Transaksi!A80)</f>
        <v>80</v>
      </c>
      <c r="C85">
        <f>IFERROR(VLOOKUP(A85,Transaksi!$A$11:$C$1000,3,FALSE),"")</f>
        <v>46048</v>
      </c>
      <c r="D85">
        <f>IFERROR(VLOOKUP(A85,Transaksi!$A$11:$D$1000,4,FALSE),"")</f>
        <v>0</v>
      </c>
      <c r="E85" t="str">
        <f>IFERROR(VLOOKUP(A85,Transaksi!$A$11:$E$1000,5,FALSE),"")</f>
        <v>085026</v>
      </c>
      <c r="F85" t="str">
        <f>IFERROR(VLOOKUP(A85,Transaksi!$A$11:$F$1000,6,FALSE),"")</f>
        <v>Pembelian Susu</v>
      </c>
      <c r="G85">
        <f>IFERROR(VLOOKUP(A85,Transaksi!$A$11:$G$1000,7,FALSE),"")</f>
        <v>0</v>
      </c>
      <c r="H85">
        <f>IFERROR(VLOOKUP(A85,Transaksi!$A$11:$H$1000,8,FALSE),"")</f>
        <v>20256000</v>
      </c>
      <c r="I85">
        <f>IF(F85="","",I84+G85-H85)</f>
        <v>555163457</v>
      </c>
    </row>
    <row r="86">
      <c r="A86">
        <f>IF(Transaksi!J81="","",Transaksi!A81)</f>
        <v>81</v>
      </c>
      <c r="C86">
        <f>IFERROR(VLOOKUP(A86,Transaksi!$A$11:$C$1000,3,FALSE),"")</f>
        <v>46048</v>
      </c>
      <c r="D86">
        <f>IFERROR(VLOOKUP(A86,Transaksi!$A$11:$D$1000,4,FALSE),"")</f>
        <v>0</v>
      </c>
      <c r="E86" t="str">
        <f>IFERROR(VLOOKUP(A86,Transaksi!$A$11:$E$1000,5,FALSE),"")</f>
        <v>085026</v>
      </c>
      <c r="F86" t="str">
        <f>IFERROR(VLOOKUP(A86,Transaksi!$A$11:$F$1000,6,FALSE),"")</f>
        <v>Biaya Administrasi</v>
      </c>
      <c r="G86">
        <f>IFERROR(VLOOKUP(A86,Transaksi!$A$11:$G$1000,7,FALSE),"")</f>
        <v>0</v>
      </c>
      <c r="H86">
        <f>IFERROR(VLOOKUP(A86,Transaksi!$A$11:$H$1000,8,FALSE),"")</f>
        <v>6500</v>
      </c>
      <c r="I86">
        <f>IF(F86="","",I85+G86-H86)</f>
        <v>555156957</v>
      </c>
    </row>
    <row r="87">
      <c r="A87">
        <f>IF(Transaksi!J82="","",Transaksi!A82)</f>
        <v>82</v>
      </c>
      <c r="C87">
        <f>IFERROR(VLOOKUP(A87,Transaksi!$A$11:$C$1000,3,FALSE),"")</f>
        <v>46048</v>
      </c>
      <c r="D87">
        <f>IFERROR(VLOOKUP(A87,Transaksi!$A$11:$D$1000,4,FALSE),"")</f>
        <v>0</v>
      </c>
      <c r="E87" t="str">
        <f>IFERROR(VLOOKUP(A87,Transaksi!$A$11:$E$1000,5,FALSE),"")</f>
        <v>085030</v>
      </c>
      <c r="F87" t="str">
        <f>IFERROR(VLOOKUP(A87,Transaksi!$A$11:$F$1000,6,FALSE),"")</f>
        <v>Pembelian Sayur</v>
      </c>
      <c r="G87">
        <f>IFERROR(VLOOKUP(A87,Transaksi!$A$11:$G$1000,7,FALSE),"")</f>
        <v>0</v>
      </c>
      <c r="H87">
        <f>IFERROR(VLOOKUP(A87,Transaksi!$A$11:$H$1000,8,FALSE),"")</f>
        <v>12297000</v>
      </c>
      <c r="I87">
        <f>IF(F87="","",I86+G87-H87)</f>
        <v>542859957</v>
      </c>
    </row>
    <row r="88">
      <c r="A88">
        <f>IF(Transaksi!J83="","",Transaksi!A83)</f>
        <v>83</v>
      </c>
      <c r="C88">
        <f>IFERROR(VLOOKUP(A88,Transaksi!$A$11:$C$1000,3,FALSE),"")</f>
        <v>46048</v>
      </c>
      <c r="D88">
        <f>IFERROR(VLOOKUP(A88,Transaksi!$A$11:$D$1000,4,FALSE),"")</f>
        <v>0</v>
      </c>
      <c r="E88" t="str">
        <f>IFERROR(VLOOKUP(A88,Transaksi!$A$11:$E$1000,5,FALSE),"")</f>
        <v>085030</v>
      </c>
      <c r="F88" t="str">
        <f>IFERROR(VLOOKUP(A88,Transaksi!$A$11:$F$1000,6,FALSE),"")</f>
        <v>Biaya Administrasi</v>
      </c>
      <c r="G88">
        <f>IFERROR(VLOOKUP(A88,Transaksi!$A$11:$G$1000,7,FALSE),"")</f>
        <v>0</v>
      </c>
      <c r="H88">
        <f>IFERROR(VLOOKUP(A88,Transaksi!$A$11:$H$1000,8,FALSE),"")</f>
        <v>6500</v>
      </c>
      <c r="I88">
        <f>IF(F88="","",I87+G88-H88)</f>
        <v>542853457</v>
      </c>
    </row>
    <row r="89">
      <c r="A89">
        <f>IF(Transaksi!J84="","",Transaksi!A84)</f>
        <v>84</v>
      </c>
      <c r="C89">
        <f>IFERROR(VLOOKUP(A89,Transaksi!$A$11:$C$1000,3,FALSE),"")</f>
        <v>46048</v>
      </c>
      <c r="D89">
        <f>IFERROR(VLOOKUP(A89,Transaksi!$A$11:$D$1000,4,FALSE),"")</f>
        <v>0</v>
      </c>
      <c r="E89" t="str">
        <f>IFERROR(VLOOKUP(A89,Transaksi!$A$11:$E$1000,5,FALSE),"")</f>
        <v>085073</v>
      </c>
      <c r="F89" t="str">
        <f>IFERROR(VLOOKUP(A89,Transaksi!$A$11:$F$1000,6,FALSE),"")</f>
        <v>Pembelian Tahu</v>
      </c>
      <c r="G89">
        <f>IFERROR(VLOOKUP(A89,Transaksi!$A$11:$G$1000,7,FALSE),"")</f>
        <v>0</v>
      </c>
      <c r="H89">
        <f>IFERROR(VLOOKUP(A89,Transaksi!$A$11:$H$1000,8,FALSE),"")</f>
        <v>6848000</v>
      </c>
      <c r="I89">
        <f>IF(F89="","",I88+G89-H89)</f>
        <v>536005457</v>
      </c>
    </row>
    <row r="90">
      <c r="A90">
        <f>IF(Transaksi!J85="","",Transaksi!A85)</f>
        <v>85</v>
      </c>
      <c r="C90">
        <f>IFERROR(VLOOKUP(A90,Transaksi!$A$11:$C$1000,3,FALSE),"")</f>
        <v>46048</v>
      </c>
      <c r="D90">
        <f>IFERROR(VLOOKUP(A90,Transaksi!$A$11:$D$1000,4,FALSE),"")</f>
        <v>0</v>
      </c>
      <c r="E90" t="str">
        <f>IFERROR(VLOOKUP(A90,Transaksi!$A$11:$E$1000,5,FALSE),"")</f>
        <v>085073</v>
      </c>
      <c r="F90" t="str">
        <f>IFERROR(VLOOKUP(A90,Transaksi!$A$11:$F$1000,6,FALSE),"")</f>
        <v>Biaya Administrasi</v>
      </c>
      <c r="G90">
        <f>IFERROR(VLOOKUP(A90,Transaksi!$A$11:$G$1000,7,FALSE),"")</f>
        <v>0</v>
      </c>
      <c r="H90">
        <f>IFERROR(VLOOKUP(A90,Transaksi!$A$11:$H$1000,8,FALSE),"")</f>
        <v>6500</v>
      </c>
      <c r="I90">
        <f>IF(F90="","",I89+G90-H90)</f>
        <v>535998957</v>
      </c>
    </row>
    <row r="91">
      <c r="A91">
        <f>IF(Transaksi!J86="","",Transaksi!A86)</f>
        <v>86</v>
      </c>
      <c r="C91">
        <f>IFERROR(VLOOKUP(A91,Transaksi!$A$11:$C$1000,3,FALSE),"")</f>
        <v>46048</v>
      </c>
      <c r="D91">
        <f>IFERROR(VLOOKUP(A91,Transaksi!$A$11:$D$1000,4,FALSE),"")</f>
        <v>0</v>
      </c>
      <c r="E91" t="str">
        <f>IFERROR(VLOOKUP(A91,Transaksi!$A$11:$E$1000,5,FALSE),"")</f>
        <v>075511</v>
      </c>
      <c r="F91" t="str">
        <f>IFERROR(VLOOKUP(A91,Transaksi!$A$11:$F$1000,6,FALSE),"")</f>
        <v>Pembelian kacang Koro</v>
      </c>
      <c r="G91">
        <f>IFERROR(VLOOKUP(A91,Transaksi!$A$11:$G$1000,7,FALSE),"")</f>
        <v>0</v>
      </c>
      <c r="H91">
        <f>IFERROR(VLOOKUP(A91,Transaksi!$A$11:$H$1000,8,FALSE),"")</f>
        <v>2625000</v>
      </c>
      <c r="I91">
        <f>IF(F91="","",I90+G91-H91)</f>
        <v>533373957</v>
      </c>
    </row>
    <row r="92">
      <c r="A92">
        <f>IF(Transaksi!J87="","",Transaksi!A87)</f>
        <v>87</v>
      </c>
      <c r="C92">
        <f>IFERROR(VLOOKUP(A92,Transaksi!$A$11:$C$1000,3,FALSE),"")</f>
        <v>46048</v>
      </c>
      <c r="D92">
        <f>IFERROR(VLOOKUP(A92,Transaksi!$A$11:$D$1000,4,FALSE),"")</f>
        <v>0</v>
      </c>
      <c r="E92" t="str">
        <f>IFERROR(VLOOKUP(A92,Transaksi!$A$11:$E$1000,5,FALSE),"")</f>
        <v>075511</v>
      </c>
      <c r="F92" t="str">
        <f>IFERROR(VLOOKUP(A92,Transaksi!$A$11:$F$1000,6,FALSE),"")</f>
        <v>Biaya Administrasi</v>
      </c>
      <c r="G92">
        <f>IFERROR(VLOOKUP(A92,Transaksi!$A$11:$G$1000,7,FALSE),"")</f>
        <v>0</v>
      </c>
      <c r="H92">
        <f>IFERROR(VLOOKUP(A92,Transaksi!$A$11:$H$1000,8,FALSE),"")</f>
        <v>6500</v>
      </c>
      <c r="I92">
        <f>IF(F92="","",I91+G92-H92)</f>
        <v>533367457</v>
      </c>
    </row>
    <row r="93">
      <c r="A93">
        <f>IF(Transaksi!J88="","",Transaksi!A88)</f>
        <v>88</v>
      </c>
      <c r="C93">
        <f>IFERROR(VLOOKUP(A93,Transaksi!$A$11:$C$1000,3,FALSE),"")</f>
        <v>46048</v>
      </c>
      <c r="D93">
        <f>IFERROR(VLOOKUP(A93,Transaksi!$A$11:$D$1000,4,FALSE),"")</f>
        <v>0</v>
      </c>
      <c r="E93">
        <f>IFERROR(VLOOKUP(A93,Transaksi!$A$11:$E$1000,5,FALSE),"")</f>
        <v>995242</v>
      </c>
      <c r="F93" t="str">
        <f>IFERROR(VLOOKUP(A93,Transaksi!$A$11:$F$1000,6,FALSE),"")</f>
        <v>Pembelian Ayam</v>
      </c>
      <c r="G93">
        <f>IFERROR(VLOOKUP(A93,Transaksi!$A$11:$G$1000,7,FALSE),"")</f>
        <v>0</v>
      </c>
      <c r="H93">
        <f>IFERROR(VLOOKUP(A93,Transaksi!$A$11:$H$1000,8,FALSE),"")</f>
        <v>9009000</v>
      </c>
      <c r="I93">
        <f>IF(F93="","",I92+G93-H93)</f>
        <v>524358457</v>
      </c>
    </row>
    <row r="94">
      <c r="A94">
        <f>IF(Transaksi!J89="","",Transaksi!A89)</f>
        <v>89</v>
      </c>
      <c r="C94">
        <f>IFERROR(VLOOKUP(A94,Transaksi!$A$11:$C$1000,3,FALSE),"")</f>
        <v>46048</v>
      </c>
      <c r="D94">
        <f>IFERROR(VLOOKUP(A94,Transaksi!$A$11:$D$1000,4,FALSE),"")</f>
        <v>0</v>
      </c>
      <c r="E94" t="str">
        <f>IFERROR(VLOOKUP(A94,Transaksi!$A$11:$E$1000,5,FALSE),"")</f>
        <v>085211</v>
      </c>
      <c r="F94" t="str">
        <f>IFERROR(VLOOKUP(A94,Transaksi!$A$11:$F$1000,6,FALSE),"")</f>
        <v>Pembelian Bumbu Kawanua</v>
      </c>
      <c r="G94">
        <f>IFERROR(VLOOKUP(A94,Transaksi!$A$11:$G$1000,7,FALSE),"")</f>
        <v>0</v>
      </c>
      <c r="H94">
        <f>IFERROR(VLOOKUP(A94,Transaksi!$A$11:$H$1000,8,FALSE),"")</f>
        <v>9877000</v>
      </c>
      <c r="I94">
        <f>IF(F94="","",I93+G94-H94)</f>
        <v>514481457</v>
      </c>
    </row>
    <row r="95">
      <c r="A95">
        <f>IF(Transaksi!J90="","",Transaksi!A90)</f>
        <v>90</v>
      </c>
      <c r="C95">
        <f>IFERROR(VLOOKUP(A95,Transaksi!$A$11:$C$1000,3,FALSE),"")</f>
        <v>46048</v>
      </c>
      <c r="D95">
        <f>IFERROR(VLOOKUP(A95,Transaksi!$A$11:$D$1000,4,FALSE),"")</f>
        <v>0</v>
      </c>
      <c r="E95" t="str">
        <f>IFERROR(VLOOKUP(A95,Transaksi!$A$11:$E$1000,5,FALSE),"")</f>
        <v>085211</v>
      </c>
      <c r="F95" t="str">
        <f>IFERROR(VLOOKUP(A95,Transaksi!$A$11:$F$1000,6,FALSE),"")</f>
        <v>Biaya Administrasi</v>
      </c>
      <c r="G95">
        <f>IFERROR(VLOOKUP(A95,Transaksi!$A$11:$G$1000,7,FALSE),"")</f>
        <v>0</v>
      </c>
      <c r="H95">
        <f>IFERROR(VLOOKUP(A95,Transaksi!$A$11:$H$1000,8,FALSE),"")</f>
        <v>6500</v>
      </c>
      <c r="I95">
        <f>IF(F95="","",I94+G95-H95)</f>
        <v>514474957</v>
      </c>
    </row>
    <row r="96">
      <c r="A96">
        <f>IF(Transaksi!J91="","",Transaksi!A91)</f>
        <v>91</v>
      </c>
      <c r="C96">
        <f>IFERROR(VLOOKUP(A96,Transaksi!$A$11:$C$1000,3,FALSE),"")</f>
        <v>46048</v>
      </c>
      <c r="D96">
        <f>IFERROR(VLOOKUP(A96,Transaksi!$A$11:$D$1000,4,FALSE),"")</f>
        <v>0</v>
      </c>
      <c r="E96">
        <f>IFERROR(VLOOKUP(A96,Transaksi!$A$11:$E$1000,5,FALSE),"")</f>
        <v>157826</v>
      </c>
      <c r="F96" t="str">
        <f>IFERROR(VLOOKUP(A96,Transaksi!$A$11:$F$1000,6,FALSE),"")</f>
        <v>Pembelian Gas LPG 12Kg</v>
      </c>
      <c r="G96">
        <f>IFERROR(VLOOKUP(A96,Transaksi!$A$11:$G$1000,7,FALSE),"")</f>
        <v>0</v>
      </c>
      <c r="H96">
        <f>IFERROR(VLOOKUP(A96,Transaksi!$A$11:$H$1000,8,FALSE),"")</f>
        <v>1379000</v>
      </c>
      <c r="I96">
        <f>IF(F96="","",I95+G96-H96)</f>
        <v>513095957</v>
      </c>
    </row>
    <row r="97">
      <c r="A97">
        <f>IF(Transaksi!J92="","",Transaksi!A92)</f>
        <v>92</v>
      </c>
      <c r="C97">
        <f>IFERROR(VLOOKUP(A97,Transaksi!$A$11:$C$1000,3,FALSE),"")</f>
        <v>46048</v>
      </c>
      <c r="D97">
        <f>IFERROR(VLOOKUP(A97,Transaksi!$A$11:$D$1000,4,FALSE),"")</f>
        <v>0</v>
      </c>
      <c r="E97">
        <f>IFERROR(VLOOKUP(A97,Transaksi!$A$11:$E$1000,5,FALSE),"")</f>
        <v>157826</v>
      </c>
      <c r="F97" t="str">
        <f>IFERROR(VLOOKUP(A97,Transaksi!$A$11:$F$1000,6,FALSE),"")</f>
        <v>Biaya Administrasi</v>
      </c>
      <c r="G97">
        <f>IFERROR(VLOOKUP(A97,Transaksi!$A$11:$G$1000,7,FALSE),"")</f>
        <v>0</v>
      </c>
      <c r="H97">
        <f>IFERROR(VLOOKUP(A97,Transaksi!$A$11:$H$1000,8,FALSE),"")</f>
        <v>6500</v>
      </c>
      <c r="I97">
        <f>IF(F97="","",I96+G97-H97)</f>
        <v>513089457</v>
      </c>
    </row>
    <row r="98">
      <c r="A98">
        <f>IF(Transaksi!J93="","",Transaksi!A93)</f>
        <v>93</v>
      </c>
      <c r="C98">
        <f>IFERROR(VLOOKUP(A98,Transaksi!$A$11:$C$1000,3,FALSE),"")</f>
        <v>46048</v>
      </c>
      <c r="D98">
        <f>IFERROR(VLOOKUP(A98,Transaksi!$A$11:$D$1000,4,FALSE),"")</f>
        <v>0</v>
      </c>
      <c r="E98">
        <f>IFERROR(VLOOKUP(A98,Transaksi!$A$11:$E$1000,5,FALSE),"")</f>
        <v>149322</v>
      </c>
      <c r="F98" t="str">
        <f>IFERROR(VLOOKUP(A98,Transaksi!$A$11:$F$1000,6,FALSE),"")</f>
        <v>Pembelian Roti Sobek</v>
      </c>
      <c r="G98">
        <f>IFERROR(VLOOKUP(A98,Transaksi!$A$11:$G$1000,7,FALSE),"")</f>
        <v>0</v>
      </c>
      <c r="H98">
        <f>IFERROR(VLOOKUP(A98,Transaksi!$A$11:$H$1000,8,FALSE),"")</f>
        <v>3510000</v>
      </c>
      <c r="I98">
        <f>IF(F98="","",I97+G98-H98)</f>
        <v>509579457</v>
      </c>
    </row>
    <row r="99">
      <c r="A99">
        <f>IF(Transaksi!J94="","",Transaksi!A94)</f>
        <v>94</v>
      </c>
      <c r="C99">
        <f>IFERROR(VLOOKUP(A99,Transaksi!$A$11:$C$1000,3,FALSE),"")</f>
        <v>46048</v>
      </c>
      <c r="D99">
        <f>IFERROR(VLOOKUP(A99,Transaksi!$A$11:$D$1000,4,FALSE),"")</f>
        <v>0</v>
      </c>
      <c r="E99">
        <f>IFERROR(VLOOKUP(A99,Transaksi!$A$11:$E$1000,5,FALSE),"")</f>
        <v>149322</v>
      </c>
      <c r="F99" t="str">
        <f>IFERROR(VLOOKUP(A99,Transaksi!$A$11:$F$1000,6,FALSE),"")</f>
        <v>Biaya Administrasi</v>
      </c>
      <c r="G99">
        <f>IFERROR(VLOOKUP(A99,Transaksi!$A$11:$G$1000,7,FALSE),"")</f>
        <v>0</v>
      </c>
      <c r="H99">
        <f>IFERROR(VLOOKUP(A99,Transaksi!$A$11:$H$1000,8,FALSE),"")</f>
        <v>6500</v>
      </c>
      <c r="I99">
        <f>IF(F99="","",I98+G99-H99)</f>
        <v>509572957</v>
      </c>
    </row>
    <row r="100">
      <c r="A100">
        <f>IF(Transaksi!J95="","",Transaksi!A95)</f>
        <v>95</v>
      </c>
      <c r="C100">
        <f>IFERROR(VLOOKUP(A100,Transaksi!$A$11:$C$1000,3,FALSE),"")</f>
        <v>46049</v>
      </c>
      <c r="D100">
        <f>IFERROR(VLOOKUP(A100,Transaksi!$A$11:$D$1000,4,FALSE),"")</f>
        <v>0</v>
      </c>
      <c r="E100">
        <f>IFERROR(VLOOKUP(A100,Transaksi!$A$11:$E$1000,5,FALSE),"")</f>
        <v>0</v>
      </c>
      <c r="F100" t="str">
        <f>IFERROR(VLOOKUP(A100,Transaksi!$A$11:$F$1000,6,FALSE),"")</f>
        <v>Pembelian Bensin SPBU Gunungjaya</v>
      </c>
      <c r="G100">
        <f>IFERROR(VLOOKUP(A100,Transaksi!$A$11:$G$1000,7,FALSE),"")</f>
        <v>0</v>
      </c>
      <c r="H100">
        <f>IFERROR(VLOOKUP(A100,Transaksi!$A$11:$H$1000,8,FALSE),"")</f>
        <v>471523</v>
      </c>
      <c r="I100">
        <f>IF(F100="","",I99+G100-H100)</f>
        <v>509101434</v>
      </c>
    </row>
    <row r="101">
      <c r="A101">
        <f>IF(Transaksi!J96="","",Transaksi!A96)</f>
        <v>96</v>
      </c>
      <c r="C101">
        <f>IFERROR(VLOOKUP(A101,Transaksi!$A$11:$C$1000,3,FALSE),"")</f>
        <v>46049</v>
      </c>
      <c r="D101">
        <f>IFERROR(VLOOKUP(A101,Transaksi!$A$11:$D$1000,4,FALSE),"")</f>
        <v>0</v>
      </c>
      <c r="E101">
        <f>IFERROR(VLOOKUP(A101,Transaksi!$A$11:$E$1000,5,FALSE),"")</f>
        <v>0</v>
      </c>
      <c r="F101" t="str">
        <f>IFERROR(VLOOKUP(A101,Transaksi!$A$11:$F$1000,6,FALSE),"")</f>
        <v>Pembelian Token Listrik</v>
      </c>
      <c r="G101">
        <f>IFERROR(VLOOKUP(A101,Transaksi!$A$11:$G$1000,7,FALSE),"")</f>
        <v>0</v>
      </c>
      <c r="H101">
        <f>IFERROR(VLOOKUP(A101,Transaksi!$A$11:$H$1000,8,FALSE),"")</f>
        <v>503000</v>
      </c>
      <c r="I101">
        <f>IF(F101="","",I100+G101-H101)</f>
        <v>508598434</v>
      </c>
    </row>
    <row r="102">
      <c r="A102">
        <f>IF(Transaksi!J97="","",Transaksi!A97)</f>
        <v>97</v>
      </c>
      <c r="C102">
        <f>IFERROR(VLOOKUP(A102,Transaksi!$A$11:$C$1000,3,FALSE),"")</f>
        <v>46049</v>
      </c>
      <c r="D102">
        <f>IFERROR(VLOOKUP(A102,Transaksi!$A$11:$D$1000,4,FALSE),"")</f>
        <v>0</v>
      </c>
      <c r="E102">
        <f>IFERROR(VLOOKUP(A102,Transaksi!$A$11:$E$1000,5,FALSE),"")</f>
        <v>0</v>
      </c>
      <c r="F102" t="str">
        <f>IFERROR(VLOOKUP(A102,Transaksi!$A$11:$F$1000,6,FALSE),"")</f>
        <v>Pembelian Bensin POM Mini</v>
      </c>
      <c r="G102">
        <f>IFERROR(VLOOKUP(A102,Transaksi!$A$11:$G$1000,7,FALSE),"")</f>
        <v>0</v>
      </c>
      <c r="H102">
        <f>IFERROR(VLOOKUP(A102,Transaksi!$A$11:$H$1000,8,FALSE),"")</f>
        <v>13000</v>
      </c>
      <c r="I102">
        <f>IF(F102="","",I101+G102-H102)</f>
        <v>508585434</v>
      </c>
    </row>
    <row r="103">
      <c r="A103">
        <f>IF(Transaksi!J98="","",Transaksi!A98)</f>
        <v>98</v>
      </c>
      <c r="C103">
        <f>IFERROR(VLOOKUP(A103,Transaksi!$A$11:$C$1000,3,FALSE),"")</f>
        <v>46050</v>
      </c>
      <c r="D103">
        <f>IFERROR(VLOOKUP(A103,Transaksi!$A$11:$D$1000,4,FALSE),"")</f>
        <v>0</v>
      </c>
      <c r="E103">
        <f>IFERROR(VLOOKUP(A103,Transaksi!$A$11:$E$1000,5,FALSE),"")</f>
        <v>0</v>
      </c>
      <c r="F103" t="str">
        <f>IFERROR(VLOOKUP(A103,Transaksi!$A$11:$F$1000,6,FALSE),"")</f>
        <v>Pembelian Bensin POM Mini</v>
      </c>
      <c r="G103">
        <f>IFERROR(VLOOKUP(A103,Transaksi!$A$11:$G$1000,7,FALSE),"")</f>
        <v>0</v>
      </c>
      <c r="H103">
        <f>IFERROR(VLOOKUP(A103,Transaksi!$A$11:$H$1000,8,FALSE),"")</f>
        <v>13000</v>
      </c>
      <c r="I103">
        <f>IF(F103="","",I102+G103-H103)</f>
        <v>508572434</v>
      </c>
    </row>
    <row r="104">
      <c r="A104">
        <f>IF(Transaksi!J99="","",Transaksi!A99)</f>
        <v>99</v>
      </c>
      <c r="C104">
        <f>IFERROR(VLOOKUP(A104,Transaksi!$A$11:$C$1000,3,FALSE),"")</f>
        <v>46050</v>
      </c>
      <c r="D104">
        <f>IFERROR(VLOOKUP(A104,Transaksi!$A$11:$D$1000,4,FALSE),"")</f>
        <v>0</v>
      </c>
      <c r="E104">
        <f>IFERROR(VLOOKUP(A104,Transaksi!$A$11:$E$1000,5,FALSE),"")</f>
        <v>130062</v>
      </c>
      <c r="F104" t="str">
        <f>IFERROR(VLOOKUP(A104,Transaksi!$A$11:$F$1000,6,FALSE),"")</f>
        <v>Pembelian Telur</v>
      </c>
      <c r="G104">
        <f>IFERROR(VLOOKUP(A104,Transaksi!$A$11:$G$1000,7,FALSE),"")</f>
        <v>0</v>
      </c>
      <c r="H104">
        <f>IFERROR(VLOOKUP(A104,Transaksi!$A$11:$H$1000,8,FALSE),"")</f>
        <v>9570000</v>
      </c>
      <c r="I104">
        <f>IF(F104="","",I103+G104-H104)</f>
        <v>499002434</v>
      </c>
    </row>
    <row r="105">
      <c r="A105">
        <f>IF(Transaksi!J100="","",Transaksi!A100)</f>
        <v>100</v>
      </c>
      <c r="C105">
        <f>IFERROR(VLOOKUP(A105,Transaksi!$A$11:$C$1000,3,FALSE),"")</f>
        <v>46050</v>
      </c>
      <c r="D105">
        <f>IFERROR(VLOOKUP(A105,Transaksi!$A$11:$D$1000,4,FALSE),"")</f>
        <v>0</v>
      </c>
      <c r="E105">
        <f>IFERROR(VLOOKUP(A105,Transaksi!$A$11:$E$1000,5,FALSE),"")</f>
        <v>130062</v>
      </c>
      <c r="F105" t="str">
        <f>IFERROR(VLOOKUP(A105,Transaksi!$A$11:$F$1000,6,FALSE),"")</f>
        <v>Biaya Administrasi</v>
      </c>
      <c r="G105">
        <f>IFERROR(VLOOKUP(A105,Transaksi!$A$11:$G$1000,7,FALSE),"")</f>
        <v>0</v>
      </c>
      <c r="H105">
        <f>IFERROR(VLOOKUP(A105,Transaksi!$A$11:$H$1000,8,FALSE),"")</f>
        <v>6500</v>
      </c>
      <c r="I105">
        <f>IF(F105="","",I104+G105-H105)</f>
        <v>498995934</v>
      </c>
    </row>
    <row r="106">
      <c r="A106">
        <f>IF(Transaksi!J101="","",Transaksi!A101)</f>
        <v>101</v>
      </c>
      <c r="C106">
        <f>IFERROR(VLOOKUP(A106,Transaksi!$A$11:$C$1000,3,FALSE),"")</f>
        <v>46050</v>
      </c>
      <c r="D106">
        <f>IFERROR(VLOOKUP(A106,Transaksi!$A$11:$D$1000,4,FALSE),"")</f>
        <v>0</v>
      </c>
      <c r="E106">
        <f>IFERROR(VLOOKUP(A106,Transaksi!$A$11:$E$1000,5,FALSE),"")</f>
        <v>434413</v>
      </c>
      <c r="F106" t="str">
        <f>IFERROR(VLOOKUP(A106,Transaksi!$A$11:$F$1000,6,FALSE),"")</f>
        <v>Pembelian Gas LPG 12Kg</v>
      </c>
      <c r="G106">
        <f>IFERROR(VLOOKUP(A106,Transaksi!$A$11:$G$1000,7,FALSE),"")</f>
        <v>0</v>
      </c>
      <c r="H106">
        <f>IFERROR(VLOOKUP(A106,Transaksi!$A$11:$H$1000,8,FALSE),"")</f>
        <v>985000</v>
      </c>
      <c r="I106">
        <f>IF(F106="","",I105+G106-H106)</f>
        <v>498010934</v>
      </c>
    </row>
    <row r="107">
      <c r="A107">
        <f>IF(Transaksi!J102="","",Transaksi!A102)</f>
        <v>102</v>
      </c>
      <c r="C107">
        <f>IFERROR(VLOOKUP(A107,Transaksi!$A$11:$C$1000,3,FALSE),"")</f>
        <v>46050</v>
      </c>
      <c r="D107">
        <f>IFERROR(VLOOKUP(A107,Transaksi!$A$11:$D$1000,4,FALSE),"")</f>
        <v>0</v>
      </c>
      <c r="E107">
        <f>IFERROR(VLOOKUP(A107,Transaksi!$A$11:$E$1000,5,FALSE),"")</f>
        <v>434413</v>
      </c>
      <c r="F107" t="str">
        <f>IFERROR(VLOOKUP(A107,Transaksi!$A$11:$F$1000,6,FALSE),"")</f>
        <v>Biaya Administrasi</v>
      </c>
      <c r="G107">
        <f>IFERROR(VLOOKUP(A107,Transaksi!$A$11:$G$1000,7,FALSE),"")</f>
        <v>0</v>
      </c>
      <c r="H107">
        <f>IFERROR(VLOOKUP(A107,Transaksi!$A$11:$H$1000,8,FALSE),"")</f>
        <v>6500</v>
      </c>
      <c r="I107">
        <f>IF(F107="","",I106+G107-H107)</f>
        <v>498004434</v>
      </c>
    </row>
    <row r="108">
      <c r="A108">
        <f>IF(Transaksi!J103="","",Transaksi!A103)</f>
        <v>103</v>
      </c>
      <c r="C108">
        <f>IFERROR(VLOOKUP(A108,Transaksi!$A$11:$C$1000,3,FALSE),"")</f>
        <v>46050</v>
      </c>
      <c r="D108">
        <f>IFERROR(VLOOKUP(A108,Transaksi!$A$11:$D$1000,4,FALSE),"")</f>
        <v>0</v>
      </c>
      <c r="E108">
        <f>IFERROR(VLOOKUP(A108,Transaksi!$A$11:$E$1000,5,FALSE),"")</f>
        <v>445547</v>
      </c>
      <c r="F108" t="str">
        <f>IFERROR(VLOOKUP(A108,Transaksi!$A$11:$F$1000,6,FALSE),"")</f>
        <v>Pembelian Roti Abon</v>
      </c>
      <c r="G108">
        <f>IFERROR(VLOOKUP(A108,Transaksi!$A$11:$G$1000,7,FALSE),"")</f>
        <v>0</v>
      </c>
      <c r="H108">
        <f>IFERROR(VLOOKUP(A108,Transaksi!$A$11:$H$1000,8,FALSE),"")</f>
        <v>5535000</v>
      </c>
      <c r="I108">
        <f>IF(F108="","",I107+G108-H108)</f>
        <v>492469434</v>
      </c>
    </row>
    <row r="109">
      <c r="A109">
        <f>IF(Transaksi!J104="","",Transaksi!A104)</f>
        <v>104</v>
      </c>
      <c r="C109">
        <f>IFERROR(VLOOKUP(A109,Transaksi!$A$11:$C$1000,3,FALSE),"")</f>
        <v>46050</v>
      </c>
      <c r="D109">
        <f>IFERROR(VLOOKUP(A109,Transaksi!$A$11:$D$1000,4,FALSE),"")</f>
        <v>0</v>
      </c>
      <c r="E109">
        <f>IFERROR(VLOOKUP(A109,Transaksi!$A$11:$E$1000,5,FALSE),"")</f>
        <v>445547</v>
      </c>
      <c r="F109" t="str">
        <f>IFERROR(VLOOKUP(A109,Transaksi!$A$11:$F$1000,6,FALSE),"")</f>
        <v>Biaya Administrasi</v>
      </c>
      <c r="G109">
        <f>IFERROR(VLOOKUP(A109,Transaksi!$A$11:$G$1000,7,FALSE),"")</f>
        <v>0</v>
      </c>
      <c r="H109">
        <f>IFERROR(VLOOKUP(A109,Transaksi!$A$11:$H$1000,8,FALSE),"")</f>
        <v>6500</v>
      </c>
      <c r="I109">
        <f>IF(F109="","",I108+G109-H109)</f>
        <v>492462934</v>
      </c>
    </row>
    <row r="110">
      <c r="A110">
        <f>IF(Transaksi!J105="","",Transaksi!A105)</f>
        <v>105</v>
      </c>
      <c r="C110">
        <f>IFERROR(VLOOKUP(A110,Transaksi!$A$11:$C$1000,3,FALSE),"")</f>
        <v>46050</v>
      </c>
      <c r="D110">
        <f>IFERROR(VLOOKUP(A110,Transaksi!$A$11:$D$1000,4,FALSE),"")</f>
        <v>0</v>
      </c>
      <c r="E110">
        <f>IFERROR(VLOOKUP(A110,Transaksi!$A$11:$E$1000,5,FALSE),"")</f>
        <v>434547</v>
      </c>
      <c r="F110" t="str">
        <f>IFERROR(VLOOKUP(A110,Transaksi!$A$11:$F$1000,6,FALSE),"")</f>
        <v>Pembelian Roti Sobek</v>
      </c>
      <c r="G110">
        <f>IFERROR(VLOOKUP(A110,Transaksi!$A$11:$G$1000,7,FALSE),"")</f>
        <v>0</v>
      </c>
      <c r="H110">
        <f>IFERROR(VLOOKUP(A110,Transaksi!$A$11:$H$1000,8,FALSE),"")</f>
        <v>5760000</v>
      </c>
      <c r="I110">
        <f>IF(F110="","",I109+G110-H110)</f>
        <v>486702934</v>
      </c>
    </row>
    <row r="111">
      <c r="A111">
        <f>IF(Transaksi!J106="","",Transaksi!A106)</f>
        <v>106</v>
      </c>
      <c r="C111">
        <f>IFERROR(VLOOKUP(A111,Transaksi!$A$11:$C$1000,3,FALSE),"")</f>
        <v>46050</v>
      </c>
      <c r="D111">
        <f>IFERROR(VLOOKUP(A111,Transaksi!$A$11:$D$1000,4,FALSE),"")</f>
        <v>0</v>
      </c>
      <c r="E111">
        <f>IFERROR(VLOOKUP(A111,Transaksi!$A$11:$E$1000,5,FALSE),"")</f>
        <v>434547</v>
      </c>
      <c r="F111" t="str">
        <f>IFERROR(VLOOKUP(A111,Transaksi!$A$11:$F$1000,6,FALSE),"")</f>
        <v>Biaya Administrasi</v>
      </c>
      <c r="G111">
        <f>IFERROR(VLOOKUP(A111,Transaksi!$A$11:$G$1000,7,FALSE),"")</f>
        <v>0</v>
      </c>
      <c r="H111">
        <f>IFERROR(VLOOKUP(A111,Transaksi!$A$11:$H$1000,8,FALSE),"")</f>
        <v>6500</v>
      </c>
      <c r="I111">
        <f>IF(F111="","",I110+G111-H111)</f>
        <v>486696434</v>
      </c>
    </row>
    <row r="112">
      <c r="A112">
        <f>IF(Transaksi!J107="","",Transaksi!A107)</f>
        <v>107</v>
      </c>
      <c r="C112">
        <f>IFERROR(VLOOKUP(A112,Transaksi!$A$11:$C$1000,3,FALSE),"")</f>
        <v>46051</v>
      </c>
      <c r="D112">
        <f>IFERROR(VLOOKUP(A112,Transaksi!$A$11:$D$1000,4,FALSE),"")</f>
        <v>0</v>
      </c>
      <c r="E112">
        <f>IFERROR(VLOOKUP(A112,Transaksi!$A$11:$E$1000,5,FALSE),"")</f>
        <v>0</v>
      </c>
      <c r="F112" t="str">
        <f>IFERROR(VLOOKUP(A112,Transaksi!$A$11:$F$1000,6,FALSE),"")</f>
        <v>Pembelian Bensin SPBU Gunungjaya</v>
      </c>
      <c r="G112">
        <f>IFERROR(VLOOKUP(A112,Transaksi!$A$11:$G$1000,7,FALSE),"")</f>
        <v>0</v>
      </c>
      <c r="H112">
        <f>IFERROR(VLOOKUP(A112,Transaksi!$A$11:$H$1000,8,FALSE),"")</f>
        <v>513513</v>
      </c>
      <c r="I112">
        <f>IF(F112="","",I111+G112-H112)</f>
        <v>486182921</v>
      </c>
    </row>
    <row r="113">
      <c r="A113">
        <f>IF(Transaksi!J108="","",Transaksi!A108)</f>
        <v>108</v>
      </c>
      <c r="C113">
        <f>IFERROR(VLOOKUP(A113,Transaksi!$A$11:$C$1000,3,FALSE),"")</f>
        <v>46051</v>
      </c>
      <c r="D113">
        <f>IFERROR(VLOOKUP(A113,Transaksi!$A$11:$D$1000,4,FALSE),"")</f>
        <v>0</v>
      </c>
      <c r="E113">
        <f>IFERROR(VLOOKUP(A113,Transaksi!$A$11:$E$1000,5,FALSE),"")</f>
        <v>0</v>
      </c>
      <c r="F113" t="str">
        <f>IFERROR(VLOOKUP(A113,Transaksi!$A$11:$F$1000,6,FALSE),"")</f>
        <v>Pembelian Bensin POM Mini</v>
      </c>
      <c r="G113">
        <f>IFERROR(VLOOKUP(A113,Transaksi!$A$11:$G$1000,7,FALSE),"")</f>
        <v>0</v>
      </c>
      <c r="H113">
        <f>IFERROR(VLOOKUP(A113,Transaksi!$A$11:$H$1000,8,FALSE),"")</f>
        <v>13000</v>
      </c>
      <c r="I113">
        <f>IF(F113="","",I112+G113-H113)</f>
        <v>486169921</v>
      </c>
    </row>
    <row r="114">
      <c r="A114">
        <f>IF(Transaksi!J109="","",Transaksi!A109)</f>
        <v>109</v>
      </c>
      <c r="C114">
        <f>IFERROR(VLOOKUP(A114,Transaksi!$A$11:$C$1000,3,FALSE),"")</f>
        <v>46052</v>
      </c>
      <c r="D114">
        <f>IFERROR(VLOOKUP(A114,Transaksi!$A$11:$D$1000,4,FALSE),"")</f>
        <v>0</v>
      </c>
      <c r="E114">
        <f>IFERROR(VLOOKUP(A114,Transaksi!$A$11:$E$1000,5,FALSE),"")</f>
        <v>0</v>
      </c>
      <c r="F114" t="str">
        <f>IFERROR(VLOOKUP(A114,Transaksi!$A$11:$F$1000,6,FALSE),"")</f>
        <v>Pembelian Token Listrik</v>
      </c>
      <c r="G114">
        <f>IFERROR(VLOOKUP(A114,Transaksi!$A$11:$G$1000,7,FALSE),"")</f>
        <v>0</v>
      </c>
      <c r="H114">
        <f>IFERROR(VLOOKUP(A114,Transaksi!$A$11:$H$1000,8,FALSE),"")</f>
        <v>503000</v>
      </c>
      <c r="I114">
        <f>IF(F114="","",I113+G114-H114)</f>
        <v>485666921</v>
      </c>
    </row>
    <row r="115">
      <c r="A115">
        <f>IF(Transaksi!J110="","",Transaksi!A110)</f>
        <v>110</v>
      </c>
      <c r="C115">
        <f>IFERROR(VLOOKUP(A115,Transaksi!$A$11:$C$1000,3,FALSE),"")</f>
        <v>46052</v>
      </c>
      <c r="D115">
        <f>IFERROR(VLOOKUP(A115,Transaksi!$A$11:$D$1000,4,FALSE),"")</f>
        <v>0</v>
      </c>
      <c r="E115">
        <f>IFERROR(VLOOKUP(A115,Transaksi!$A$11:$E$1000,5,FALSE),"")</f>
        <v>0</v>
      </c>
      <c r="F115" t="str">
        <f>IFERROR(VLOOKUP(A115,Transaksi!$A$11:$F$1000,6,FALSE),"")</f>
        <v>Pembayaran Service Streamer</v>
      </c>
      <c r="G115">
        <f>IFERROR(VLOOKUP(A115,Transaksi!$A$11:$G$1000,7,FALSE),"")</f>
        <v>0</v>
      </c>
      <c r="H115">
        <f>IFERROR(VLOOKUP(A115,Transaksi!$A$11:$H$1000,8,FALSE),"")</f>
        <v>700000</v>
      </c>
      <c r="I115">
        <f>IF(F115="","",I114+G115-H115)</f>
        <v>484966921</v>
      </c>
    </row>
    <row r="116">
      <c r="A116">
        <f>IF(Transaksi!J111="","",Transaksi!A111)</f>
        <v>111</v>
      </c>
      <c r="C116">
        <f>IFERROR(VLOOKUP(A116,Transaksi!$A$11:$C$1000,3,FALSE),"")</f>
        <v>46052</v>
      </c>
      <c r="D116">
        <f>IFERROR(VLOOKUP(A116,Transaksi!$A$11:$D$1000,4,FALSE),"")</f>
        <v>0</v>
      </c>
      <c r="E116">
        <f>IFERROR(VLOOKUP(A116,Transaksi!$A$11:$E$1000,5,FALSE),"")</f>
        <v>0</v>
      </c>
      <c r="F116" t="str">
        <f>IFERROR(VLOOKUP(A116,Transaksi!$A$11:$F$1000,6,FALSE),"")</f>
        <v>Pembelian Bensin POM Mini</v>
      </c>
      <c r="G116">
        <f>IFERROR(VLOOKUP(A116,Transaksi!$A$11:$G$1000,7,FALSE),"")</f>
        <v>0</v>
      </c>
      <c r="H116">
        <f>IFERROR(VLOOKUP(A116,Transaksi!$A$11:$H$1000,8,FALSE),"")</f>
        <v>13000</v>
      </c>
      <c r="I116">
        <f>IF(F116="","",I115+G116-H116)</f>
        <v>484953921</v>
      </c>
    </row>
    <row r="117">
      <c r="A117">
        <f>IF(Transaksi!J112="","",Transaksi!A112)</f>
        <v>112</v>
      </c>
      <c r="C117">
        <f>IFERROR(VLOOKUP(A117,Transaksi!$A$11:$C$1000,3,FALSE),"")</f>
        <v>46052</v>
      </c>
      <c r="D117">
        <f>IFERROR(VLOOKUP(A117,Transaksi!$A$11:$D$1000,4,FALSE),"")</f>
        <v>0</v>
      </c>
      <c r="E117">
        <f>IFERROR(VLOOKUP(A117,Transaksi!$A$11:$E$1000,5,FALSE),"")</f>
        <v>553556</v>
      </c>
      <c r="F117" t="str">
        <f>IFERROR(VLOOKUP(A117,Transaksi!$A$11:$F$1000,6,FALSE),"")</f>
        <v>Pembayaran Payroll Relawan</v>
      </c>
      <c r="G117">
        <f>IFERROR(VLOOKUP(A117,Transaksi!$A$11:$G$1000,7,FALSE),"")</f>
        <v>0</v>
      </c>
      <c r="H117">
        <f>IFERROR(VLOOKUP(A117,Transaksi!$A$11:$H$1000,8,FALSE),"")</f>
        <v>56640000</v>
      </c>
      <c r="I117">
        <f>IF(F117="","",I116+G117-H117)</f>
        <v>428313921</v>
      </c>
    </row>
    <row r="118">
      <c r="A118">
        <f>IF(Transaksi!J113="","",Transaksi!A113)</f>
        <v>113</v>
      </c>
      <c r="C118">
        <f>IFERROR(VLOOKUP(A118,Transaksi!$A$11:$C$1000,3,FALSE),"")</f>
        <v>46052</v>
      </c>
      <c r="D118">
        <f>IFERROR(VLOOKUP(A118,Transaksi!$A$11:$D$1000,4,FALSE),"")</f>
        <v>0</v>
      </c>
      <c r="E118">
        <f>IFERROR(VLOOKUP(A118,Transaksi!$A$11:$E$1000,5,FALSE),"")</f>
        <v>553556</v>
      </c>
      <c r="F118" t="str">
        <f>IFERROR(VLOOKUP(A118,Transaksi!$A$11:$F$1000,6,FALSE),"")</f>
        <v>Biaya Administrasi</v>
      </c>
      <c r="G118">
        <f>IFERROR(VLOOKUP(A118,Transaksi!$A$11:$G$1000,7,FALSE),"")</f>
        <v>0</v>
      </c>
      <c r="H118">
        <f>IFERROR(VLOOKUP(A118,Transaksi!$A$11:$H$1000,8,FALSE),"")</f>
        <v>6500</v>
      </c>
      <c r="I118">
        <f>IF(F118="","",I117+G118-H118)</f>
        <v>428307421</v>
      </c>
    </row>
    <row r="119">
      <c r="A119">
        <f>IF(Transaksi!J114="","",Transaksi!A114)</f>
        <v>114</v>
      </c>
      <c r="C119">
        <f>IFERROR(VLOOKUP(A119,Transaksi!$A$11:$C$1000,3,FALSE),"")</f>
        <v>46052</v>
      </c>
      <c r="D119">
        <f>IFERROR(VLOOKUP(A119,Transaksi!$A$11:$D$1000,4,FALSE),"")</f>
        <v>0</v>
      </c>
      <c r="E119">
        <f>IFERROR(VLOOKUP(A119,Transaksi!$A$11:$E$1000,5,FALSE),"")</f>
        <v>553918</v>
      </c>
      <c r="F119" t="str">
        <f>IFERROR(VLOOKUP(A119,Transaksi!$A$11:$F$1000,6,FALSE),"")</f>
        <v>Pembayaran insentif Kader Posyandu</v>
      </c>
      <c r="G119">
        <f>IFERROR(VLOOKUP(A119,Transaksi!$A$11:$G$1000,7,FALSE),"")</f>
        <v>0</v>
      </c>
      <c r="H119">
        <f>IFERROR(VLOOKUP(A119,Transaksi!$A$11:$H$1000,8,FALSE),"")</f>
        <v>1556000</v>
      </c>
      <c r="I119">
        <f>IF(F119="","",I118+G119-H119)</f>
        <v>426751421</v>
      </c>
    </row>
    <row r="120">
      <c r="A120">
        <f>IF(Transaksi!J115="","",Transaksi!A115)</f>
        <v>115</v>
      </c>
      <c r="C120">
        <f>IFERROR(VLOOKUP(A120,Transaksi!$A$11:$C$1000,3,FALSE),"")</f>
        <v>46052</v>
      </c>
      <c r="D120">
        <f>IFERROR(VLOOKUP(A120,Transaksi!$A$11:$D$1000,4,FALSE),"")</f>
        <v>0</v>
      </c>
      <c r="E120">
        <f>IFERROR(VLOOKUP(A120,Transaksi!$A$11:$E$1000,5,FALSE),"")</f>
        <v>553918</v>
      </c>
      <c r="F120" t="str">
        <f>IFERROR(VLOOKUP(A120,Transaksi!$A$11:$F$1000,6,FALSE),"")</f>
        <v>Biaya Administrasi</v>
      </c>
      <c r="G120">
        <f>IFERROR(VLOOKUP(A120,Transaksi!$A$11:$G$1000,7,FALSE),"")</f>
        <v>0</v>
      </c>
      <c r="H120">
        <f>IFERROR(VLOOKUP(A120,Transaksi!$A$11:$H$1000,8,FALSE),"")</f>
        <v>6500</v>
      </c>
      <c r="I120">
        <f>IF(F120="","",I119+G120-H120)</f>
        <v>426744921</v>
      </c>
    </row>
    <row r="121">
      <c r="A121">
        <f>IF(Transaksi!J116="","",Transaksi!A116)</f>
        <v>116</v>
      </c>
      <c r="C121">
        <f>IFERROR(VLOOKUP(A121,Transaksi!$A$11:$C$1000,3,FALSE),"")</f>
        <v>46052</v>
      </c>
      <c r="D121">
        <f>IFERROR(VLOOKUP(A121,Transaksi!$A$11:$D$1000,4,FALSE),"")</f>
        <v>0</v>
      </c>
      <c r="E121">
        <f>IFERROR(VLOOKUP(A121,Transaksi!$A$11:$E$1000,5,FALSE),"")</f>
        <v>549130</v>
      </c>
      <c r="F121" t="str">
        <f>IFERROR(VLOOKUP(A121,Transaksi!$A$11:$F$1000,6,FALSE),"")</f>
        <v>Pembayaran PIC Sekolah</v>
      </c>
      <c r="G121">
        <f>IFERROR(VLOOKUP(A121,Transaksi!$A$11:$G$1000,7,FALSE),"")</f>
        <v>0</v>
      </c>
      <c r="H121">
        <f>IFERROR(VLOOKUP(A121,Transaksi!$A$11:$H$1000,8,FALSE),"")</f>
        <v>4320000</v>
      </c>
      <c r="I121">
        <f>IF(F121="","",I120+G121-H121)</f>
        <v>422424921</v>
      </c>
    </row>
    <row r="122">
      <c r="A122">
        <f>IF(Transaksi!J117="","",Transaksi!A117)</f>
        <v>117</v>
      </c>
      <c r="C122">
        <f>IFERROR(VLOOKUP(A122,Transaksi!$A$11:$C$1000,3,FALSE),"")</f>
        <v>46052</v>
      </c>
      <c r="D122">
        <f>IFERROR(VLOOKUP(A122,Transaksi!$A$11:$D$1000,4,FALSE),"")</f>
        <v>0</v>
      </c>
      <c r="E122">
        <f>IFERROR(VLOOKUP(A122,Transaksi!$A$11:$E$1000,5,FALSE),"")</f>
        <v>549130</v>
      </c>
      <c r="F122" t="str">
        <f>IFERROR(VLOOKUP(A122,Transaksi!$A$11:$F$1000,6,FALSE),"")</f>
        <v>Biaya Administrasi</v>
      </c>
      <c r="G122">
        <f>IFERROR(VLOOKUP(A122,Transaksi!$A$11:$G$1000,7,FALSE),"")</f>
        <v>0</v>
      </c>
      <c r="H122">
        <f>IFERROR(VLOOKUP(A122,Transaksi!$A$11:$H$1000,8,FALSE),"")</f>
        <v>6500</v>
      </c>
      <c r="I122">
        <f>IF(F122="","",I121+G122-H122)</f>
        <v>422418421</v>
      </c>
    </row>
    <row r="123">
      <c r="A123">
        <f>IF(Transaksi!J118="","",Transaksi!A118)</f>
        <v>118</v>
      </c>
      <c r="C123">
        <f>IFERROR(VLOOKUP(A123,Transaksi!$A$11:$C$1000,3,FALSE),"")</f>
        <v>46052</v>
      </c>
      <c r="D123">
        <f>IFERROR(VLOOKUP(A123,Transaksi!$A$11:$D$1000,4,FALSE),"")</f>
        <v>0</v>
      </c>
      <c r="E123">
        <f>IFERROR(VLOOKUP(A123,Transaksi!$A$11:$E$1000,5,FALSE),"")</f>
        <v>549924</v>
      </c>
      <c r="F123" t="str">
        <f>IFERROR(VLOOKUP(A123,Transaksi!$A$11:$F$1000,6,FALSE),"")</f>
        <v>Pembayaran Insentif Fasilitas</v>
      </c>
      <c r="G123">
        <f>IFERROR(VLOOKUP(A123,Transaksi!$A$11:$G$1000,7,FALSE),"")</f>
        <v>0</v>
      </c>
      <c r="H123">
        <f>IFERROR(VLOOKUP(A123,Transaksi!$A$11:$H$1000,8,FALSE),"")</f>
        <v>71993500</v>
      </c>
      <c r="I123">
        <f>IF(F123="","",I122+G123-H123)</f>
        <v>350424921</v>
      </c>
    </row>
    <row r="124">
      <c r="A124">
        <f>IF(Transaksi!J119="","",Transaksi!A119)</f>
        <v>119</v>
      </c>
      <c r="C124">
        <f>IFERROR(VLOOKUP(A124,Transaksi!$A$11:$C$1000,3,FALSE),"")</f>
        <v>46052</v>
      </c>
      <c r="D124">
        <f>IFERROR(VLOOKUP(A124,Transaksi!$A$11:$D$1000,4,FALSE),"")</f>
        <v>0</v>
      </c>
      <c r="E124">
        <f>IFERROR(VLOOKUP(A124,Transaksi!$A$11:$E$1000,5,FALSE),"")</f>
        <v>549924</v>
      </c>
      <c r="F124" t="str">
        <f>IFERROR(VLOOKUP(A124,Transaksi!$A$11:$F$1000,6,FALSE),"")</f>
        <v>Biaya Administrasi</v>
      </c>
      <c r="G124">
        <f>IFERROR(VLOOKUP(A124,Transaksi!$A$11:$G$1000,7,FALSE),"")</f>
        <v>0</v>
      </c>
      <c r="H124">
        <f>IFERROR(VLOOKUP(A124,Transaksi!$A$11:$H$1000,8,FALSE),"")</f>
        <v>6500</v>
      </c>
      <c r="I124">
        <f>IF(F124="","",I123+G124-H124)</f>
        <v>350418421</v>
      </c>
    </row>
    <row r="125">
      <c r="A125">
        <f>IF(Transaksi!J120="","",Transaksi!A120)</f>
        <v>120</v>
      </c>
      <c r="C125">
        <f>IFERROR(VLOOKUP(A125,Transaksi!$A$11:$C$1000,3,FALSE),"")</f>
        <v>46053</v>
      </c>
      <c r="D125">
        <f>IFERROR(VLOOKUP(A125,Transaksi!$A$11:$D$1000,4,FALSE),"")</f>
        <v>0</v>
      </c>
      <c r="E125">
        <f>IFERROR(VLOOKUP(A125,Transaksi!$A$11:$E$1000,5,FALSE),"")</f>
        <v>0</v>
      </c>
      <c r="F125" t="str">
        <f>IFERROR(VLOOKUP(A125,Transaksi!$A$11:$F$1000,6,FALSE),"")</f>
        <v>Pembayaran Retribusi Sampah</v>
      </c>
      <c r="G125">
        <f>IFERROR(VLOOKUP(A125,Transaksi!$A$11:$G$1000,7,FALSE),"")</f>
        <v>0</v>
      </c>
      <c r="H125">
        <f>IFERROR(VLOOKUP(A125,Transaksi!$A$11:$H$1000,8,FALSE),"")</f>
        <v>125000</v>
      </c>
      <c r="I125">
        <f>IF(F125="","",I124+G125-H125)</f>
        <v>350293421</v>
      </c>
    </row>
    <row r="126">
      <c r="A126">
        <f>IF(Transaksi!J121="","",Transaksi!A121)</f>
        <v>121</v>
      </c>
      <c r="C126">
        <f>IFERROR(VLOOKUP(A126,Transaksi!$A$11:$C$1000,3,FALSE),"")</f>
        <v>46053</v>
      </c>
      <c r="D126">
        <f>IFERROR(VLOOKUP(A126,Transaksi!$A$11:$D$1000,4,FALSE),"")</f>
        <v>0</v>
      </c>
      <c r="E126">
        <f>IFERROR(VLOOKUP(A126,Transaksi!$A$11:$E$1000,5,FALSE),"")</f>
        <v>105039</v>
      </c>
      <c r="F126" t="str">
        <f>IFERROR(VLOOKUP(A126,Transaksi!$A$11:$F$1000,6,FALSE),"")</f>
        <v>Pembelian Abon</v>
      </c>
      <c r="G126">
        <f>IFERROR(VLOOKUP(A126,Transaksi!$A$11:$G$1000,7,FALSE),"")</f>
        <v>0</v>
      </c>
      <c r="H126">
        <f>IFERROR(VLOOKUP(A126,Transaksi!$A$11:$H$1000,8,FALSE),"")</f>
        <v>10080000</v>
      </c>
      <c r="I126">
        <f>IF(F126="","",I125+G126-H126)</f>
        <v>340213421</v>
      </c>
    </row>
    <row r="127">
      <c r="A127">
        <f>IF(Transaksi!J122="","",Transaksi!A122)</f>
        <v>122</v>
      </c>
      <c r="C127">
        <f>IFERROR(VLOOKUP(A127,Transaksi!$A$11:$C$1000,3,FALSE),"")</f>
        <v>46053</v>
      </c>
      <c r="D127">
        <f>IFERROR(VLOOKUP(A127,Transaksi!$A$11:$D$1000,4,FALSE),"")</f>
        <v>0</v>
      </c>
      <c r="E127">
        <f>IFERROR(VLOOKUP(A127,Transaksi!$A$11:$E$1000,5,FALSE),"")</f>
        <v>105039</v>
      </c>
      <c r="F127" t="str">
        <f>IFERROR(VLOOKUP(A127,Transaksi!$A$11:$F$1000,6,FALSE),"")</f>
        <v>Biaya Administrasi</v>
      </c>
      <c r="G127">
        <f>IFERROR(VLOOKUP(A127,Transaksi!$A$11:$G$1000,7,FALSE),"")</f>
        <v>0</v>
      </c>
      <c r="H127">
        <f>IFERROR(VLOOKUP(A127,Transaksi!$A$11:$H$1000,8,FALSE),"")</f>
        <v>6500</v>
      </c>
      <c r="I127">
        <f>IF(F127="","",I126+G127-H127)</f>
        <v>340206921</v>
      </c>
    </row>
    <row r="128">
      <c r="A128">
        <f>IF(Transaksi!J123="","",Transaksi!A123)</f>
        <v>123</v>
      </c>
      <c r="C128">
        <f>IFERROR(VLOOKUP(A128,Transaksi!$A$11:$C$1000,3,FALSE),"")</f>
        <v>46054</v>
      </c>
      <c r="D128">
        <f>IFERROR(VLOOKUP(A128,Transaksi!$A$11:$D$1000,4,FALSE),"")</f>
        <v>0</v>
      </c>
      <c r="E128">
        <f>IFERROR(VLOOKUP(A128,Transaksi!$A$11:$E$1000,5,FALSE),"")</f>
        <v>311094</v>
      </c>
      <c r="F128" t="str">
        <f>IFERROR(VLOOKUP(A128,Transaksi!$A$11:$F$1000,6,FALSE),"")</f>
        <v>Pembelian Susu Indomilk</v>
      </c>
      <c r="G128">
        <f>IFERROR(VLOOKUP(A128,Transaksi!$A$11:$G$1000,7,FALSE),"")</f>
        <v>0</v>
      </c>
      <c r="H128">
        <f>IFERROR(VLOOKUP(A128,Transaksi!$A$11:$H$1000,8,FALSE),"")</f>
        <v>8280000</v>
      </c>
      <c r="I128">
        <f>IF(F128="","",I127+G128-H128)</f>
        <v>331926921</v>
      </c>
    </row>
    <row r="129">
      <c r="A129">
        <f>IF(Transaksi!J124="","",Transaksi!A124)</f>
        <v>124</v>
      </c>
      <c r="C129">
        <f>IFERROR(VLOOKUP(A129,Transaksi!$A$11:$C$1000,3,FALSE),"")</f>
        <v>46054</v>
      </c>
      <c r="D129">
        <f>IFERROR(VLOOKUP(A129,Transaksi!$A$11:$D$1000,4,FALSE),"")</f>
        <v>0</v>
      </c>
      <c r="E129">
        <f>IFERROR(VLOOKUP(A129,Transaksi!$A$11:$E$1000,5,FALSE),"")</f>
        <v>311094</v>
      </c>
      <c r="F129" t="str">
        <f>IFERROR(VLOOKUP(A129,Transaksi!$A$11:$F$1000,6,FALSE),"")</f>
        <v>Biaya Administrasi</v>
      </c>
      <c r="G129">
        <f>IFERROR(VLOOKUP(A129,Transaksi!$A$11:$G$1000,7,FALSE),"")</f>
        <v>0</v>
      </c>
      <c r="H129">
        <f>IFERROR(VLOOKUP(A129,Transaksi!$A$11:$H$1000,8,FALSE),"")</f>
        <v>6500</v>
      </c>
      <c r="I129">
        <f>IF(F129="","",I128+G129-H129)</f>
        <v>331920421</v>
      </c>
    </row>
    <row r="130">
      <c r="A130">
        <f>IF(Transaksi!J125="","",Transaksi!A125)</f>
        <v>125</v>
      </c>
      <c r="C130">
        <f>IFERROR(VLOOKUP(A130,Transaksi!$A$11:$C$1000,3,FALSE),"")</f>
        <v>46054</v>
      </c>
      <c r="D130">
        <f>IFERROR(VLOOKUP(A130,Transaksi!$A$11:$D$1000,4,FALSE),"")</f>
        <v>0</v>
      </c>
      <c r="E130">
        <f>IFERROR(VLOOKUP(A130,Transaksi!$A$11:$E$1000,5,FALSE),"")</f>
        <v>310748</v>
      </c>
      <c r="F130" t="str">
        <f>IFERROR(VLOOKUP(A130,Transaksi!$A$11:$F$1000,6,FALSE),"")</f>
        <v>Pembelian Roti Jasun</v>
      </c>
      <c r="G130">
        <f>IFERROR(VLOOKUP(A130,Transaksi!$A$11:$G$1000,7,FALSE),"")</f>
        <v>0</v>
      </c>
      <c r="H130">
        <f>IFERROR(VLOOKUP(A130,Transaksi!$A$11:$H$1000,8,FALSE),"")</f>
        <v>2715000</v>
      </c>
      <c r="I130">
        <f>IF(F130="","",I129+G130-H130)</f>
        <v>329205421</v>
      </c>
    </row>
    <row r="131">
      <c r="A131">
        <f>IF(Transaksi!J126="","",Transaksi!A126)</f>
        <v>126</v>
      </c>
      <c r="C131">
        <f>IFERROR(VLOOKUP(A131,Transaksi!$A$11:$C$1000,3,FALSE),"")</f>
        <v>46054</v>
      </c>
      <c r="D131">
        <f>IFERROR(VLOOKUP(A131,Transaksi!$A$11:$D$1000,4,FALSE),"")</f>
        <v>0</v>
      </c>
      <c r="E131">
        <f>IFERROR(VLOOKUP(A131,Transaksi!$A$11:$E$1000,5,FALSE),"")</f>
        <v>310748</v>
      </c>
      <c r="F131" t="str">
        <f>IFERROR(VLOOKUP(A131,Transaksi!$A$11:$F$1000,6,FALSE),"")</f>
        <v>Biaya Administrasi</v>
      </c>
      <c r="G131">
        <f>IFERROR(VLOOKUP(A131,Transaksi!$A$11:$G$1000,7,FALSE),"")</f>
        <v>0</v>
      </c>
      <c r="H131">
        <f>IFERROR(VLOOKUP(A131,Transaksi!$A$11:$H$1000,8,FALSE),"")</f>
        <v>6500</v>
      </c>
      <c r="I131">
        <f>IF(F131="","",I130+G131-H131)</f>
        <v>329198921</v>
      </c>
    </row>
    <row r="132">
      <c r="A132">
        <f>IF(Transaksi!J127="","",Transaksi!A127)</f>
        <v>127</v>
      </c>
      <c r="C132">
        <f>IFERROR(VLOOKUP(A132,Transaksi!$A$11:$C$1000,3,FALSE),"")</f>
        <v>46055</v>
      </c>
      <c r="D132">
        <f>IFERROR(VLOOKUP(A132,Transaksi!$A$11:$D$1000,4,FALSE),"")</f>
        <v>0</v>
      </c>
      <c r="E132">
        <f>IFERROR(VLOOKUP(A132,Transaksi!$A$11:$E$1000,5,FALSE),"")</f>
        <v>967906</v>
      </c>
      <c r="F132" t="str">
        <f>IFERROR(VLOOKUP(A132,Transaksi!$A$11:$F$1000,6,FALSE),"")</f>
        <v>Pembelian Kurma</v>
      </c>
      <c r="G132">
        <f>IFERROR(VLOOKUP(A132,Transaksi!$A$11:$G$1000,7,FALSE),"")</f>
        <v>0</v>
      </c>
      <c r="H132">
        <f>IFERROR(VLOOKUP(A132,Transaksi!$A$11:$H$1000,8,FALSE),"")</f>
        <v>2800000</v>
      </c>
      <c r="I132">
        <f>IF(F132="","",I131+G132-H132)</f>
        <v>326398921</v>
      </c>
    </row>
    <row r="133">
      <c r="A133">
        <f>IF(Transaksi!J128="","",Transaksi!A128)</f>
        <v>128</v>
      </c>
      <c r="C133">
        <f>IFERROR(VLOOKUP(A133,Transaksi!$A$11:$C$1000,3,FALSE),"")</f>
        <v>46055</v>
      </c>
      <c r="D133">
        <f>IFERROR(VLOOKUP(A133,Transaksi!$A$11:$D$1000,4,FALSE),"")</f>
        <v>0</v>
      </c>
      <c r="E133">
        <f>IFERROR(VLOOKUP(A133,Transaksi!$A$11:$E$1000,5,FALSE),"")</f>
        <v>751807</v>
      </c>
      <c r="F133" t="str">
        <f>IFERROR(VLOOKUP(A133,Transaksi!$A$11:$F$1000,6,FALSE),"")</f>
        <v>Pembelian Susu Milklife</v>
      </c>
      <c r="G133">
        <f>IFERROR(VLOOKUP(A133,Transaksi!$A$11:$G$1000,7,FALSE),"")</f>
        <v>0</v>
      </c>
      <c r="H133">
        <f>IFERROR(VLOOKUP(A133,Transaksi!$A$11:$H$1000,8,FALSE),"")</f>
        <v>11605000</v>
      </c>
      <c r="I133">
        <f>IF(F133="","",I132+G133-H133)</f>
        <v>314793921</v>
      </c>
    </row>
    <row r="134">
      <c r="A134">
        <f>IF(Transaksi!J129="","",Transaksi!A129)</f>
        <v>129</v>
      </c>
      <c r="C134">
        <f>IFERROR(VLOOKUP(A134,Transaksi!$A$11:$C$1000,3,FALSE),"")</f>
        <v>46055</v>
      </c>
      <c r="D134">
        <f>IFERROR(VLOOKUP(A134,Transaksi!$A$11:$D$1000,4,FALSE),"")</f>
        <v>0</v>
      </c>
      <c r="E134">
        <f>IFERROR(VLOOKUP(A134,Transaksi!$A$11:$E$1000,5,FALSE),"")</f>
        <v>751807</v>
      </c>
      <c r="F134" t="str">
        <f>IFERROR(VLOOKUP(A134,Transaksi!$A$11:$F$1000,6,FALSE),"")</f>
        <v>Biaya Administrasi</v>
      </c>
      <c r="G134">
        <f>IFERROR(VLOOKUP(A134,Transaksi!$A$11:$G$1000,7,FALSE),"")</f>
        <v>0</v>
      </c>
      <c r="H134">
        <f>IFERROR(VLOOKUP(A134,Transaksi!$A$11:$H$1000,8,FALSE),"")</f>
        <v>6500</v>
      </c>
      <c r="I134">
        <f>IF(F134="","",I133+G134-H134)</f>
        <v>314787421</v>
      </c>
    </row>
    <row r="135">
      <c r="A135">
        <f>IF(Transaksi!J130="","",Transaksi!A130)</f>
        <v>130</v>
      </c>
      <c r="C135">
        <f>IFERROR(VLOOKUP(A135,Transaksi!$A$11:$C$1000,3,FALSE),"")</f>
        <v>46055</v>
      </c>
      <c r="D135">
        <f>IFERROR(VLOOKUP(A135,Transaksi!$A$11:$D$1000,4,FALSE),"")</f>
        <v>0</v>
      </c>
      <c r="E135">
        <f>IFERROR(VLOOKUP(A135,Transaksi!$A$11:$E$1000,5,FALSE),"")</f>
        <v>747432</v>
      </c>
      <c r="F135" t="str">
        <f>IFERROR(VLOOKUP(A135,Transaksi!$A$11:$F$1000,6,FALSE),"")</f>
        <v>Pembelian Biaya Bumbu Pak Ihin</v>
      </c>
      <c r="G135">
        <f>IFERROR(VLOOKUP(A135,Transaksi!$A$11:$G$1000,7,FALSE),"")</f>
        <v>0</v>
      </c>
      <c r="H135">
        <f>IFERROR(VLOOKUP(A135,Transaksi!$A$11:$H$1000,8,FALSE),"")</f>
        <v>3460000</v>
      </c>
      <c r="I135">
        <f>IF(F135="","",I134+G135-H135)</f>
        <v>311327421</v>
      </c>
    </row>
    <row r="136">
      <c r="A136">
        <f>IF(Transaksi!J131="","",Transaksi!A131)</f>
        <v>131</v>
      </c>
      <c r="C136">
        <f>IFERROR(VLOOKUP(A136,Transaksi!$A$11:$C$1000,3,FALSE),"")</f>
        <v>46055</v>
      </c>
      <c r="D136">
        <f>IFERROR(VLOOKUP(A136,Transaksi!$A$11:$D$1000,4,FALSE),"")</f>
        <v>0</v>
      </c>
      <c r="E136">
        <f>IFERROR(VLOOKUP(A136,Transaksi!$A$11:$E$1000,5,FALSE),"")</f>
        <v>747432</v>
      </c>
      <c r="F136" t="str">
        <f>IFERROR(VLOOKUP(A136,Transaksi!$A$11:$F$1000,6,FALSE),"")</f>
        <v>Biaya Administrasi</v>
      </c>
      <c r="G136">
        <f>IFERROR(VLOOKUP(A136,Transaksi!$A$11:$G$1000,7,FALSE),"")</f>
        <v>0</v>
      </c>
      <c r="H136">
        <f>IFERROR(VLOOKUP(A136,Transaksi!$A$11:$H$1000,8,FALSE),"")</f>
        <v>6500</v>
      </c>
      <c r="I136">
        <f>IF(F136="","",I135+G136-H136)</f>
        <v>311320921</v>
      </c>
    </row>
    <row r="137">
      <c r="A137">
        <f>IF(Transaksi!J132="","",Transaksi!A132)</f>
        <v>132</v>
      </c>
      <c r="C137">
        <f>IFERROR(VLOOKUP(A137,Transaksi!$A$11:$C$1000,3,FALSE),"")</f>
        <v>46055</v>
      </c>
      <c r="D137">
        <f>IFERROR(VLOOKUP(A137,Transaksi!$A$11:$D$1000,4,FALSE),"")</f>
        <v>0</v>
      </c>
      <c r="E137">
        <f>IFERROR(VLOOKUP(A137,Transaksi!$A$11:$E$1000,5,FALSE),"")</f>
        <v>751808</v>
      </c>
      <c r="F137" t="str">
        <f>IFERROR(VLOOKUP(A137,Transaksi!$A$11:$F$1000,6,FALSE),"")</f>
        <v>Pembelian Tempe</v>
      </c>
      <c r="G137">
        <f>IFERROR(VLOOKUP(A137,Transaksi!$A$11:$G$1000,7,FALSE),"")</f>
        <v>0</v>
      </c>
      <c r="H137">
        <f>IFERROR(VLOOKUP(A137,Transaksi!$A$11:$H$1000,8,FALSE),"")</f>
        <v>1990000</v>
      </c>
      <c r="I137">
        <f>IF(F137="","",I136+G137-H137)</f>
        <v>309330921</v>
      </c>
    </row>
    <row r="138">
      <c r="A138">
        <f>IF(Transaksi!J133="","",Transaksi!A133)</f>
        <v>133</v>
      </c>
      <c r="C138">
        <f>IFERROR(VLOOKUP(A138,Transaksi!$A$11:$C$1000,3,FALSE),"")</f>
        <v>46055</v>
      </c>
      <c r="D138">
        <f>IFERROR(VLOOKUP(A138,Transaksi!$A$11:$D$1000,4,FALSE),"")</f>
        <v>0</v>
      </c>
      <c r="E138">
        <f>IFERROR(VLOOKUP(A138,Transaksi!$A$11:$E$1000,5,FALSE),"")</f>
        <v>751808</v>
      </c>
      <c r="F138" t="str">
        <f>IFERROR(VLOOKUP(A138,Transaksi!$A$11:$F$1000,6,FALSE),"")</f>
        <v>Biaya Administrasi</v>
      </c>
      <c r="G138">
        <f>IFERROR(VLOOKUP(A138,Transaksi!$A$11:$G$1000,7,FALSE),"")</f>
        <v>0</v>
      </c>
      <c r="H138">
        <f>IFERROR(VLOOKUP(A138,Transaksi!$A$11:$H$1000,8,FALSE),"")</f>
        <v>6500</v>
      </c>
      <c r="I138">
        <f>IF(F138="","",I137+G138-H138)</f>
        <v>309324421</v>
      </c>
    </row>
    <row r="139">
      <c r="A139">
        <f>IF(Transaksi!J134="","",Transaksi!A134)</f>
        <v>134</v>
      </c>
      <c r="C139">
        <f>IFERROR(VLOOKUP(A139,Transaksi!$A$11:$C$1000,3,FALSE),"")</f>
        <v>46055</v>
      </c>
      <c r="D139">
        <f>IFERROR(VLOOKUP(A139,Transaksi!$A$11:$D$1000,4,FALSE),"")</f>
        <v>0</v>
      </c>
      <c r="E139">
        <f>IFERROR(VLOOKUP(A139,Transaksi!$A$11:$E$1000,5,FALSE),"")</f>
        <v>967940</v>
      </c>
      <c r="F139" t="str">
        <f>IFERROR(VLOOKUP(A139,Transaksi!$A$11:$F$1000,6,FALSE),"")</f>
        <v>Pembelian Ayam</v>
      </c>
      <c r="G139">
        <f>IFERROR(VLOOKUP(A139,Transaksi!$A$11:$G$1000,7,FALSE),"")</f>
        <v>0</v>
      </c>
      <c r="H139">
        <f>IFERROR(VLOOKUP(A139,Transaksi!$A$11:$H$1000,8,FALSE),"")</f>
        <v>16822000</v>
      </c>
      <c r="I139">
        <f>IF(F139="","",I138+G139-H139)</f>
        <v>292502421</v>
      </c>
    </row>
    <row r="140">
      <c r="A140">
        <f>IF(Transaksi!J135="","",Transaksi!A135)</f>
        <v>135</v>
      </c>
      <c r="C140">
        <f>IFERROR(VLOOKUP(A140,Transaksi!$A$11:$C$1000,3,FALSE),"")</f>
        <v>46055</v>
      </c>
      <c r="D140">
        <f>IFERROR(VLOOKUP(A140,Transaksi!$A$11:$D$1000,4,FALSE),"")</f>
        <v>0</v>
      </c>
      <c r="E140">
        <f>IFERROR(VLOOKUP(A140,Transaksi!$A$11:$E$1000,5,FALSE),"")</f>
        <v>747431</v>
      </c>
      <c r="F140" t="str">
        <f>IFERROR(VLOOKUP(A140,Transaksi!$A$11:$F$1000,6,FALSE),"")</f>
        <v>Pembelian kacang Koro</v>
      </c>
      <c r="G140">
        <f>IFERROR(VLOOKUP(A140,Transaksi!$A$11:$G$1000,7,FALSE),"")</f>
        <v>0</v>
      </c>
      <c r="H140">
        <f>IFERROR(VLOOKUP(A140,Transaksi!$A$11:$H$1000,8,FALSE),"")</f>
        <v>1470000</v>
      </c>
      <c r="I140">
        <f>IF(F140="","",I139+G140-H140)</f>
        <v>291032421</v>
      </c>
    </row>
    <row r="141">
      <c r="A141">
        <f>IF(Transaksi!J136="","",Transaksi!A136)</f>
        <v>136</v>
      </c>
      <c r="C141">
        <f>IFERROR(VLOOKUP(A141,Transaksi!$A$11:$C$1000,3,FALSE),"")</f>
        <v>46055</v>
      </c>
      <c r="D141">
        <f>IFERROR(VLOOKUP(A141,Transaksi!$A$11:$D$1000,4,FALSE),"")</f>
        <v>0</v>
      </c>
      <c r="E141">
        <f>IFERROR(VLOOKUP(A141,Transaksi!$A$11:$E$1000,5,FALSE),"")</f>
        <v>747431</v>
      </c>
      <c r="F141" t="str">
        <f>IFERROR(VLOOKUP(A141,Transaksi!$A$11:$F$1000,6,FALSE),"")</f>
        <v>Biaya Administrasi</v>
      </c>
      <c r="G141">
        <f>IFERROR(VLOOKUP(A141,Transaksi!$A$11:$G$1000,7,FALSE),"")</f>
        <v>0</v>
      </c>
      <c r="H141">
        <f>IFERROR(VLOOKUP(A141,Transaksi!$A$11:$H$1000,8,FALSE),"")</f>
        <v>6500</v>
      </c>
      <c r="I141">
        <f>IF(F141="","",I140+G141-H141)</f>
        <v>291025921</v>
      </c>
    </row>
    <row r="142">
      <c r="A142">
        <f>IF(Transaksi!J137="","",Transaksi!A137)</f>
        <v>137</v>
      </c>
      <c r="C142">
        <f>IFERROR(VLOOKUP(A142,Transaksi!$A$11:$C$1000,3,FALSE),"")</f>
        <v>46055</v>
      </c>
      <c r="D142">
        <f>IFERROR(VLOOKUP(A142,Transaksi!$A$11:$D$1000,4,FALSE),"")</f>
        <v>0</v>
      </c>
      <c r="E142">
        <f>IFERROR(VLOOKUP(A142,Transaksi!$A$11:$E$1000,5,FALSE),"")</f>
        <v>747493</v>
      </c>
      <c r="F142" t="str">
        <f>IFERROR(VLOOKUP(A142,Transaksi!$A$11:$F$1000,6,FALSE),"")</f>
        <v>Pembelian Buah Ibu Ai</v>
      </c>
      <c r="G142">
        <f>IFERROR(VLOOKUP(A142,Transaksi!$A$11:$G$1000,7,FALSE),"")</f>
        <v>0</v>
      </c>
      <c r="H142">
        <f>IFERROR(VLOOKUP(A142,Transaksi!$A$11:$H$1000,8,FALSE),"")</f>
        <v>26823950</v>
      </c>
      <c r="I142">
        <f>IF(F142="","",I141+G142-H142)</f>
        <v>264201971</v>
      </c>
    </row>
    <row r="143">
      <c r="A143">
        <f>IF(Transaksi!J138="","",Transaksi!A138)</f>
        <v>138</v>
      </c>
      <c r="C143">
        <f>IFERROR(VLOOKUP(A143,Transaksi!$A$11:$C$1000,3,FALSE),"")</f>
        <v>46055</v>
      </c>
      <c r="D143">
        <f>IFERROR(VLOOKUP(A143,Transaksi!$A$11:$D$1000,4,FALSE),"")</f>
        <v>0</v>
      </c>
      <c r="E143">
        <f>IFERROR(VLOOKUP(A143,Transaksi!$A$11:$E$1000,5,FALSE),"")</f>
        <v>747493</v>
      </c>
      <c r="F143" t="str">
        <f>IFERROR(VLOOKUP(A143,Transaksi!$A$11:$F$1000,6,FALSE),"")</f>
        <v>Biaya Administrasi</v>
      </c>
      <c r="G143">
        <f>IFERROR(VLOOKUP(A143,Transaksi!$A$11:$G$1000,7,FALSE),"")</f>
        <v>0</v>
      </c>
      <c r="H143">
        <f>IFERROR(VLOOKUP(A143,Transaksi!$A$11:$H$1000,8,FALSE),"")</f>
        <v>6500</v>
      </c>
      <c r="I143">
        <f>IF(F143="","",I142+G143-H143)</f>
        <v>264195471</v>
      </c>
    </row>
    <row r="144">
      <c r="A144">
        <f>IF(Transaksi!J139="","",Transaksi!A139)</f>
        <v>139</v>
      </c>
      <c r="C144">
        <f>IFERROR(VLOOKUP(A144,Transaksi!$A$11:$C$1000,3,FALSE),"")</f>
        <v>46055</v>
      </c>
      <c r="D144">
        <f>IFERROR(VLOOKUP(A144,Transaksi!$A$11:$D$1000,4,FALSE),"")</f>
        <v>0</v>
      </c>
      <c r="E144">
        <f>IFERROR(VLOOKUP(A144,Transaksi!$A$11:$E$1000,5,FALSE),"")</f>
        <v>752082</v>
      </c>
      <c r="F144" t="str">
        <f>IFERROR(VLOOKUP(A144,Transaksi!$A$11:$F$1000,6,FALSE),"")</f>
        <v>Pembelian Tahu</v>
      </c>
      <c r="G144">
        <f>IFERROR(VLOOKUP(A144,Transaksi!$A$11:$G$1000,7,FALSE),"")</f>
        <v>0</v>
      </c>
      <c r="H144">
        <f>IFERROR(VLOOKUP(A144,Transaksi!$A$11:$H$1000,8,FALSE),"")</f>
        <v>6736000</v>
      </c>
      <c r="I144">
        <f>IF(F144="","",I143+G144-H144)</f>
        <v>257459471</v>
      </c>
    </row>
    <row r="145">
      <c r="A145">
        <f>IF(Transaksi!J140="","",Transaksi!A140)</f>
        <v>140</v>
      </c>
      <c r="C145">
        <f>IFERROR(VLOOKUP(A145,Transaksi!$A$11:$C$1000,3,FALSE),"")</f>
        <v>46055</v>
      </c>
      <c r="D145">
        <f>IFERROR(VLOOKUP(A145,Transaksi!$A$11:$D$1000,4,FALSE),"")</f>
        <v>0</v>
      </c>
      <c r="E145">
        <f>IFERROR(VLOOKUP(A145,Transaksi!$A$11:$E$1000,5,FALSE),"")</f>
        <v>752082</v>
      </c>
      <c r="F145" t="str">
        <f>IFERROR(VLOOKUP(A145,Transaksi!$A$11:$F$1000,6,FALSE),"")</f>
        <v>Biaya Administrasi</v>
      </c>
      <c r="G145">
        <f>IFERROR(VLOOKUP(A145,Transaksi!$A$11:$G$1000,7,FALSE),"")</f>
        <v>0</v>
      </c>
      <c r="H145">
        <f>IFERROR(VLOOKUP(A145,Transaksi!$A$11:$H$1000,8,FALSE),"")</f>
        <v>6500</v>
      </c>
      <c r="I145">
        <f>IF(F145="","",I144+G145-H145)</f>
        <v>257452971</v>
      </c>
    </row>
    <row r="146">
      <c r="A146">
        <f>IF(Transaksi!J141="","",Transaksi!A141)</f>
        <v>141</v>
      </c>
      <c r="C146">
        <f>IFERROR(VLOOKUP(A146,Transaksi!$A$11:$C$1000,3,FALSE),"")</f>
        <v>46055</v>
      </c>
      <c r="D146">
        <f>IFERROR(VLOOKUP(A146,Transaksi!$A$11:$D$1000,4,FALSE),"")</f>
        <v>0</v>
      </c>
      <c r="E146">
        <f>IFERROR(VLOOKUP(A146,Transaksi!$A$11:$E$1000,5,FALSE),"")</f>
        <v>968022</v>
      </c>
      <c r="F146" t="str">
        <f>IFERROR(VLOOKUP(A146,Transaksi!$A$11:$F$1000,6,FALSE),"")</f>
        <v>Pembelian Beras</v>
      </c>
      <c r="G146">
        <f>IFERROR(VLOOKUP(A146,Transaksi!$A$11:$G$1000,7,FALSE),"")</f>
        <v>0</v>
      </c>
      <c r="H146">
        <f>IFERROR(VLOOKUP(A146,Transaksi!$A$11:$H$1000,8,FALSE),"")</f>
        <v>13140000</v>
      </c>
      <c r="I146">
        <f>IF(F146="","",I145+G146-H146)</f>
        <v>244312971</v>
      </c>
    </row>
    <row r="147">
      <c r="A147">
        <f>IF(Transaksi!J142="","",Transaksi!A142)</f>
        <v>142</v>
      </c>
      <c r="C147">
        <f>IFERROR(VLOOKUP(A147,Transaksi!$A$11:$C$1000,3,FALSE),"")</f>
        <v>46055</v>
      </c>
      <c r="D147">
        <f>IFERROR(VLOOKUP(A147,Transaksi!$A$11:$D$1000,4,FALSE),"")</f>
        <v>0</v>
      </c>
      <c r="E147">
        <f>IFERROR(VLOOKUP(A147,Transaksi!$A$11:$E$1000,5,FALSE),"")</f>
        <v>965368</v>
      </c>
      <c r="F147" t="str">
        <f>IFERROR(VLOOKUP(A147,Transaksi!$A$11:$F$1000,6,FALSE),"")</f>
        <v>Pembelian Ikan Dori</v>
      </c>
      <c r="G147">
        <f>IFERROR(VLOOKUP(A147,Transaksi!$A$11:$G$1000,7,FALSE),"")</f>
        <v>0</v>
      </c>
      <c r="H147">
        <f>IFERROR(VLOOKUP(A147,Transaksi!$A$11:$H$1000,8,FALSE),"")</f>
        <v>9840000</v>
      </c>
      <c r="I147">
        <f>IF(F147="","",I146+G147-H147)</f>
        <v>234472971</v>
      </c>
    </row>
    <row r="148">
      <c r="A148">
        <f>IF(Transaksi!J143="","",Transaksi!A143)</f>
        <v>143</v>
      </c>
      <c r="C148">
        <f>IFERROR(VLOOKUP(A148,Transaksi!$A$11:$C$1000,3,FALSE),"")</f>
        <v>46055</v>
      </c>
      <c r="D148">
        <f>IFERROR(VLOOKUP(A148,Transaksi!$A$11:$D$1000,4,FALSE),"")</f>
        <v>0</v>
      </c>
      <c r="E148">
        <f>IFERROR(VLOOKUP(A148,Transaksi!$A$11:$E$1000,5,FALSE),"")</f>
        <v>747939</v>
      </c>
      <c r="F148" t="str">
        <f>IFERROR(VLOOKUP(A148,Transaksi!$A$11:$F$1000,6,FALSE),"")</f>
        <v>Pembelian Ayam Fillet</v>
      </c>
      <c r="G148">
        <f>IFERROR(VLOOKUP(A148,Transaksi!$A$11:$G$1000,7,FALSE),"")</f>
        <v>0</v>
      </c>
      <c r="H148">
        <f>IFERROR(VLOOKUP(A148,Transaksi!$A$11:$H$1000,8,FALSE),"")</f>
        <v>1600000</v>
      </c>
      <c r="I148">
        <f>IF(F148="","",I147+G148-H148)</f>
        <v>232872971</v>
      </c>
    </row>
    <row r="149">
      <c r="A149">
        <f>IF(Transaksi!J144="","",Transaksi!A144)</f>
        <v>144</v>
      </c>
      <c r="C149">
        <f>IFERROR(VLOOKUP(A149,Transaksi!$A$11:$C$1000,3,FALSE),"")</f>
        <v>46055</v>
      </c>
      <c r="D149">
        <f>IFERROR(VLOOKUP(A149,Transaksi!$A$11:$D$1000,4,FALSE),"")</f>
        <v>0</v>
      </c>
      <c r="E149">
        <f>IFERROR(VLOOKUP(A149,Transaksi!$A$11:$E$1000,5,FALSE),"")</f>
        <v>747939</v>
      </c>
      <c r="F149" t="str">
        <f>IFERROR(VLOOKUP(A149,Transaksi!$A$11:$F$1000,6,FALSE),"")</f>
        <v>Biaya Administrasi</v>
      </c>
      <c r="G149">
        <f>IFERROR(VLOOKUP(A149,Transaksi!$A$11:$G$1000,7,FALSE),"")</f>
        <v>0</v>
      </c>
      <c r="H149">
        <f>IFERROR(VLOOKUP(A149,Transaksi!$A$11:$H$1000,8,FALSE),"")</f>
        <v>6500</v>
      </c>
      <c r="I149">
        <f>IF(F149="","",I148+G149-H149)</f>
        <v>232866471</v>
      </c>
    </row>
    <row r="150">
      <c r="A150">
        <f>IF(Transaksi!J145="","",Transaksi!A145)</f>
        <v>145</v>
      </c>
      <c r="C150">
        <f>IFERROR(VLOOKUP(A150,Transaksi!$A$11:$C$1000,3,FALSE),"")</f>
        <v>46055</v>
      </c>
      <c r="D150">
        <f>IFERROR(VLOOKUP(A150,Transaksi!$A$11:$D$1000,4,FALSE),"")</f>
        <v>0</v>
      </c>
      <c r="E150">
        <f>IFERROR(VLOOKUP(A150,Transaksi!$A$11:$E$1000,5,FALSE),"")</f>
        <v>747944</v>
      </c>
      <c r="F150" t="str">
        <f>IFERROR(VLOOKUP(A150,Transaksi!$A$11:$F$1000,6,FALSE),"")</f>
        <v xml:space="preserve">Pembelian Sayur </v>
      </c>
      <c r="G150">
        <f>IFERROR(VLOOKUP(A150,Transaksi!$A$11:$G$1000,7,FALSE),"")</f>
        <v>0</v>
      </c>
      <c r="H150">
        <f>IFERROR(VLOOKUP(A150,Transaksi!$A$11:$H$1000,8,FALSE),"")</f>
        <v>14643000</v>
      </c>
      <c r="I150">
        <f>IF(F150="","",I149+G150-H150)</f>
        <v>218223471</v>
      </c>
    </row>
    <row r="151">
      <c r="A151">
        <f>IF(Transaksi!J146="","",Transaksi!A146)</f>
        <v>146</v>
      </c>
      <c r="C151">
        <f>IFERROR(VLOOKUP(A151,Transaksi!$A$11:$C$1000,3,FALSE),"")</f>
        <v>46055</v>
      </c>
      <c r="D151">
        <f>IFERROR(VLOOKUP(A151,Transaksi!$A$11:$D$1000,4,FALSE),"")</f>
        <v>0</v>
      </c>
      <c r="E151">
        <f>IFERROR(VLOOKUP(A151,Transaksi!$A$11:$E$1000,5,FALSE),"")</f>
        <v>747944</v>
      </c>
      <c r="F151" t="str">
        <f>IFERROR(VLOOKUP(A151,Transaksi!$A$11:$F$1000,6,FALSE),"")</f>
        <v>Biaya Administrasi</v>
      </c>
      <c r="G151">
        <f>IFERROR(VLOOKUP(A151,Transaksi!$A$11:$G$1000,7,FALSE),"")</f>
        <v>0</v>
      </c>
      <c r="H151">
        <f>IFERROR(VLOOKUP(A151,Transaksi!$A$11:$H$1000,8,FALSE),"")</f>
        <v>6500</v>
      </c>
      <c r="I151">
        <f>IF(F151="","",I150+G151-H151)</f>
        <v>218216971</v>
      </c>
    </row>
    <row r="152">
      <c r="A152">
        <f>IF(Transaksi!J147="","",Transaksi!A147)</f>
        <v>147</v>
      </c>
      <c r="C152">
        <f>IFERROR(VLOOKUP(A152,Transaksi!$A$11:$C$1000,3,FALSE),"")</f>
        <v>46055</v>
      </c>
      <c r="D152">
        <f>IFERROR(VLOOKUP(A152,Transaksi!$A$11:$D$1000,4,FALSE),"")</f>
        <v>0</v>
      </c>
      <c r="E152">
        <f>IFERROR(VLOOKUP(A152,Transaksi!$A$11:$E$1000,5,FALSE),"")</f>
        <v>752261</v>
      </c>
      <c r="F152" t="str">
        <f>IFERROR(VLOOKUP(A152,Transaksi!$A$11:$F$1000,6,FALSE),"")</f>
        <v>Pembelian Kawanua</v>
      </c>
      <c r="G152">
        <f>IFERROR(VLOOKUP(A152,Transaksi!$A$11:$G$1000,7,FALSE),"")</f>
        <v>0</v>
      </c>
      <c r="H152">
        <f>IFERROR(VLOOKUP(A152,Transaksi!$A$11:$H$1000,8,FALSE),"")</f>
        <v>9440000</v>
      </c>
      <c r="I152">
        <f>IF(F152="","",I151+G152-H152)</f>
        <v>208776971</v>
      </c>
    </row>
    <row r="153">
      <c r="A153">
        <f>IF(Transaksi!J148="","",Transaksi!A148)</f>
        <v>148</v>
      </c>
      <c r="C153">
        <f>IFERROR(VLOOKUP(A153,Transaksi!$A$11:$C$1000,3,FALSE),"")</f>
        <v>46055</v>
      </c>
      <c r="D153">
        <f>IFERROR(VLOOKUP(A153,Transaksi!$A$11:$D$1000,4,FALSE),"")</f>
        <v>0</v>
      </c>
      <c r="E153">
        <f>IFERROR(VLOOKUP(A153,Transaksi!$A$11:$E$1000,5,FALSE),"")</f>
        <v>752261</v>
      </c>
      <c r="F153" t="str">
        <f>IFERROR(VLOOKUP(A153,Transaksi!$A$11:$F$1000,6,FALSE),"")</f>
        <v>Biaya Administrasi</v>
      </c>
      <c r="G153">
        <f>IFERROR(VLOOKUP(A153,Transaksi!$A$11:$G$1000,7,FALSE),"")</f>
        <v>0</v>
      </c>
      <c r="H153">
        <f>IFERROR(VLOOKUP(A153,Transaksi!$A$11:$H$1000,8,FALSE),"")</f>
        <v>6500</v>
      </c>
      <c r="I153">
        <f>IF(F153="","",I152+G153-H153)</f>
        <v>208770471</v>
      </c>
    </row>
    <row r="154">
      <c r="A154">
        <f>IF(Transaksi!J149="","",Transaksi!A149)</f>
        <v>149</v>
      </c>
      <c r="C154">
        <f>IFERROR(VLOOKUP(A154,Transaksi!$A$11:$C$1000,3,FALSE),"")</f>
        <v>46055</v>
      </c>
      <c r="D154">
        <f>IFERROR(VLOOKUP(A154,Transaksi!$A$11:$D$1000,4,FALSE),"")</f>
        <v>0</v>
      </c>
      <c r="E154">
        <f>IFERROR(VLOOKUP(A154,Transaksi!$A$11:$E$1000,5,FALSE),"")</f>
        <v>748148</v>
      </c>
      <c r="F154" t="str">
        <f>IFERROR(VLOOKUP(A154,Transaksi!$A$11:$F$1000,6,FALSE),"")</f>
        <v>pembelian Buah Pak Devi</v>
      </c>
      <c r="G154">
        <f>IFERROR(VLOOKUP(A154,Transaksi!$A$11:$G$1000,7,FALSE),"")</f>
        <v>0</v>
      </c>
      <c r="H154">
        <f>IFERROR(VLOOKUP(A154,Transaksi!$A$11:$H$1000,8,FALSE),"")</f>
        <v>1942000</v>
      </c>
      <c r="I154">
        <f>IF(F154="","",I153+G154-H154)</f>
        <v>206828471</v>
      </c>
    </row>
    <row r="155">
      <c r="A155">
        <f>IF(Transaksi!J150="","",Transaksi!A150)</f>
        <v>150</v>
      </c>
      <c r="C155">
        <f>IFERROR(VLOOKUP(A155,Transaksi!$A$11:$C$1000,3,FALSE),"")</f>
        <v>46055</v>
      </c>
      <c r="D155">
        <f>IFERROR(VLOOKUP(A155,Transaksi!$A$11:$D$1000,4,FALSE),"")</f>
        <v>0</v>
      </c>
      <c r="E155">
        <f>IFERROR(VLOOKUP(A155,Transaksi!$A$11:$E$1000,5,FALSE),"")</f>
        <v>748148</v>
      </c>
      <c r="F155" t="str">
        <f>IFERROR(VLOOKUP(A155,Transaksi!$A$11:$F$1000,6,FALSE),"")</f>
        <v>Biaya Administrasi</v>
      </c>
      <c r="G155">
        <f>IFERROR(VLOOKUP(A155,Transaksi!$A$11:$G$1000,7,FALSE),"")</f>
        <v>0</v>
      </c>
      <c r="H155">
        <f>IFERROR(VLOOKUP(A155,Transaksi!$A$11:$H$1000,8,FALSE),"")</f>
        <v>6500</v>
      </c>
      <c r="I155">
        <f>IF(F155="","",I154+G155-H155)</f>
        <v>206821971</v>
      </c>
    </row>
    <row r="156">
      <c r="A156">
        <f>IF(Transaksi!J151="","",Transaksi!A151)</f>
        <v>151</v>
      </c>
      <c r="C156">
        <f>IFERROR(VLOOKUP(A156,Transaksi!$A$11:$C$1000,3,FALSE),"")</f>
        <v>46055</v>
      </c>
      <c r="D156">
        <f>IFERROR(VLOOKUP(A156,Transaksi!$A$11:$D$1000,4,FALSE),"")</f>
        <v>0</v>
      </c>
      <c r="E156">
        <f>IFERROR(VLOOKUP(A156,Transaksi!$A$11:$E$1000,5,FALSE),"")</f>
        <v>612196</v>
      </c>
      <c r="F156" t="str">
        <f>IFERROR(VLOOKUP(A156,Transaksi!$A$11:$F$1000,6,FALSE),"")</f>
        <v>Pembayaran Sewa Mobil</v>
      </c>
      <c r="G156">
        <f>IFERROR(VLOOKUP(A156,Transaksi!$A$11:$G$1000,7,FALSE),"")</f>
        <v>0</v>
      </c>
      <c r="H156">
        <f>IFERROR(VLOOKUP(A156,Transaksi!$A$11:$H$1000,8,FALSE),"")</f>
        <v>4500000</v>
      </c>
      <c r="I156">
        <f>IF(F156="","",I155+G156-H156)</f>
        <v>202321971</v>
      </c>
    </row>
    <row r="157">
      <c r="A157">
        <f>IF(Transaksi!J152="","",Transaksi!A152)</f>
        <v>152</v>
      </c>
      <c r="C157">
        <f>IFERROR(VLOOKUP(A157,Transaksi!$A$11:$C$1000,3,FALSE),"")</f>
        <v>46055</v>
      </c>
      <c r="D157">
        <f>IFERROR(VLOOKUP(A157,Transaksi!$A$11:$D$1000,4,FALSE),"")</f>
        <v>0</v>
      </c>
      <c r="E157">
        <f>IFERROR(VLOOKUP(A157,Transaksi!$A$11:$E$1000,5,FALSE),"")</f>
        <v>612196</v>
      </c>
      <c r="F157" t="str">
        <f>IFERROR(VLOOKUP(A157,Transaksi!$A$11:$F$1000,6,FALSE),"")</f>
        <v>Biaya Administrasi</v>
      </c>
      <c r="G157">
        <f>IFERROR(VLOOKUP(A157,Transaksi!$A$11:$G$1000,7,FALSE),"")</f>
        <v>0</v>
      </c>
      <c r="H157">
        <f>IFERROR(VLOOKUP(A157,Transaksi!$A$11:$H$1000,8,FALSE),"")</f>
        <v>6500</v>
      </c>
      <c r="I157">
        <f>IF(F157="","",I156+G157-H157)</f>
        <v>202315471</v>
      </c>
    </row>
    <row r="158">
      <c r="A158">
        <f>IF(Transaksi!J153="","",Transaksi!A153)</f>
        <v>153</v>
      </c>
      <c r="C158">
        <f>IFERROR(VLOOKUP(A158,Transaksi!$A$11:$C$1000,3,FALSE),"")</f>
        <v>46055</v>
      </c>
      <c r="D158">
        <f>IFERROR(VLOOKUP(A158,Transaksi!$A$11:$D$1000,4,FALSE),"")</f>
        <v>0</v>
      </c>
      <c r="E158">
        <f>IFERROR(VLOOKUP(A158,Transaksi!$A$11:$E$1000,5,FALSE),"")</f>
        <v>612231</v>
      </c>
      <c r="F158" t="str">
        <f>IFERROR(VLOOKUP(A158,Transaksi!$A$11:$F$1000,6,FALSE),"")</f>
        <v>Pembelian OPX QQ</v>
      </c>
      <c r="G158">
        <f>IFERROR(VLOOKUP(A158,Transaksi!$A$11:$G$1000,7,FALSE),"")</f>
        <v>0</v>
      </c>
      <c r="H158">
        <f>IFERROR(VLOOKUP(A158,Transaksi!$A$11:$H$1000,8,FALSE),"")</f>
        <v>169000</v>
      </c>
      <c r="I158">
        <f>IF(F158="","",I157+G158-H158)</f>
        <v>202146471</v>
      </c>
    </row>
    <row r="159">
      <c r="A159">
        <f>IF(Transaksi!J154="","",Transaksi!A154)</f>
        <v>154</v>
      </c>
      <c r="C159">
        <f>IFERROR(VLOOKUP(A159,Transaksi!$A$11:$C$1000,3,FALSE),"")</f>
        <v>46055</v>
      </c>
      <c r="D159">
        <f>IFERROR(VLOOKUP(A159,Transaksi!$A$11:$D$1000,4,FALSE),"")</f>
        <v>0</v>
      </c>
      <c r="E159">
        <f>IFERROR(VLOOKUP(A159,Transaksi!$A$11:$E$1000,5,FALSE),"")</f>
        <v>612231</v>
      </c>
      <c r="F159" t="str">
        <f>IFERROR(VLOOKUP(A159,Transaksi!$A$11:$F$1000,6,FALSE),"")</f>
        <v>Biaya Administrasi</v>
      </c>
      <c r="G159">
        <f>IFERROR(VLOOKUP(A159,Transaksi!$A$11:$G$1000,7,FALSE),"")</f>
        <v>0</v>
      </c>
      <c r="H159">
        <f>IFERROR(VLOOKUP(A159,Transaksi!$A$11:$H$1000,8,FALSE),"")</f>
        <v>6500</v>
      </c>
      <c r="I159">
        <f>IF(F159="","",I158+G159-H159)</f>
        <v>202139971</v>
      </c>
    </row>
    <row r="160">
      <c r="A160">
        <f>IF(Transaksi!J155="","",Transaksi!A155)</f>
        <v>155</v>
      </c>
      <c r="C160">
        <f>IFERROR(VLOOKUP(A160,Transaksi!$A$11:$C$1000,3,FALSE),"")</f>
        <v>46055</v>
      </c>
      <c r="D160">
        <f>IFERROR(VLOOKUP(A160,Transaksi!$A$11:$D$1000,4,FALSE),"")</f>
        <v>0</v>
      </c>
      <c r="E160">
        <f>IFERROR(VLOOKUP(A160,Transaksi!$A$11:$E$1000,5,FALSE),"")</f>
        <v>612246</v>
      </c>
      <c r="F160" t="str">
        <f>IFERROR(VLOOKUP(A160,Transaksi!$A$11:$F$1000,6,FALSE),"")</f>
        <v>Pembelian OPX Karunia Raya</v>
      </c>
      <c r="G160">
        <f>IFERROR(VLOOKUP(A160,Transaksi!$A$11:$G$1000,7,FALSE),"")</f>
        <v>0</v>
      </c>
      <c r="H160">
        <f>IFERROR(VLOOKUP(A160,Transaksi!$A$11:$H$1000,8,FALSE),"")</f>
        <v>3730000</v>
      </c>
      <c r="I160">
        <f>IF(F160="","",I159+G160-H160)</f>
        <v>198409971</v>
      </c>
    </row>
    <row r="161">
      <c r="A161">
        <f>IF(Transaksi!J156="","",Transaksi!A156)</f>
        <v>156</v>
      </c>
      <c r="C161">
        <f>IFERROR(VLOOKUP(A161,Transaksi!$A$11:$C$1000,3,FALSE),"")</f>
        <v>46055</v>
      </c>
      <c r="D161">
        <f>IFERROR(VLOOKUP(A161,Transaksi!$A$11:$D$1000,4,FALSE),"")</f>
        <v>0</v>
      </c>
      <c r="E161">
        <f>IFERROR(VLOOKUP(A161,Transaksi!$A$11:$E$1000,5,FALSE),"")</f>
        <v>612246</v>
      </c>
      <c r="F161" t="str">
        <f>IFERROR(VLOOKUP(A161,Transaksi!$A$11:$F$1000,6,FALSE),"")</f>
        <v>Biaya Administrasi</v>
      </c>
      <c r="G161">
        <f>IFERROR(VLOOKUP(A161,Transaksi!$A$11:$G$1000,7,FALSE),"")</f>
        <v>0</v>
      </c>
      <c r="H161">
        <f>IFERROR(VLOOKUP(A161,Transaksi!$A$11:$H$1000,8,FALSE),"")</f>
        <v>6500</v>
      </c>
      <c r="I161">
        <f>IF(F161="","",I160+G161-H161)</f>
        <v>198403471</v>
      </c>
    </row>
    <row r="162">
      <c r="A162">
        <f>IF(Transaksi!J157="","",Transaksi!A157)</f>
        <v>157</v>
      </c>
      <c r="C162">
        <f>IFERROR(VLOOKUP(A162,Transaksi!$A$11:$C$1000,3,FALSE),"")</f>
        <v>46055</v>
      </c>
      <c r="D162">
        <f>IFERROR(VLOOKUP(A162,Transaksi!$A$11:$D$1000,4,FALSE),"")</f>
        <v>0</v>
      </c>
      <c r="E162">
        <f>IFERROR(VLOOKUP(A162,Transaksi!$A$11:$E$1000,5,FALSE),"")</f>
        <v>622293</v>
      </c>
      <c r="F162" t="str">
        <f>IFERROR(VLOOKUP(A162,Transaksi!$A$11:$F$1000,6,FALSE),"")</f>
        <v>Pembelian Aqua Galon</v>
      </c>
      <c r="G162">
        <f>IFERROR(VLOOKUP(A162,Transaksi!$A$11:$G$1000,7,FALSE),"")</f>
        <v>0</v>
      </c>
      <c r="H162">
        <f>IFERROR(VLOOKUP(A162,Transaksi!$A$11:$H$1000,8,FALSE),"")</f>
        <v>600000</v>
      </c>
      <c r="I162">
        <f>IF(F162="","",I161+G162-H162)</f>
        <v>197803471</v>
      </c>
    </row>
    <row r="163">
      <c r="A163">
        <f>IF(Transaksi!J158="","",Transaksi!A158)</f>
        <v>158</v>
      </c>
      <c r="C163">
        <f>IFERROR(VLOOKUP(A163,Transaksi!$A$11:$C$1000,3,FALSE),"")</f>
        <v>46055</v>
      </c>
      <c r="D163">
        <f>IFERROR(VLOOKUP(A163,Transaksi!$A$11:$D$1000,4,FALSE),"")</f>
        <v>0</v>
      </c>
      <c r="E163">
        <f>IFERROR(VLOOKUP(A163,Transaksi!$A$11:$E$1000,5,FALSE),"")</f>
        <v>622293</v>
      </c>
      <c r="F163" t="str">
        <f>IFERROR(VLOOKUP(A163,Transaksi!$A$11:$F$1000,6,FALSE),"")</f>
        <v>Biaya Administrasi</v>
      </c>
      <c r="G163">
        <f>IFERROR(VLOOKUP(A163,Transaksi!$A$11:$G$1000,7,FALSE),"")</f>
        <v>0</v>
      </c>
      <c r="H163">
        <f>IFERROR(VLOOKUP(A163,Transaksi!$A$11:$H$1000,8,FALSE),"")</f>
        <v>6500</v>
      </c>
      <c r="I163">
        <f>IF(F163="","",I162+G163-H163)</f>
        <v>197796971</v>
      </c>
    </row>
    <row r="164">
      <c r="A164">
        <f>IF(Transaksi!J159="","",Transaksi!A159)</f>
        <v>159</v>
      </c>
      <c r="C164">
        <f>IFERROR(VLOOKUP(A164,Transaksi!$A$11:$C$1000,3,FALSE),"")</f>
        <v>46055</v>
      </c>
      <c r="D164">
        <f>IFERROR(VLOOKUP(A164,Transaksi!$A$11:$D$1000,4,FALSE),"")</f>
        <v>0</v>
      </c>
      <c r="E164">
        <f>IFERROR(VLOOKUP(A164,Transaksi!$A$11:$E$1000,5,FALSE),"")</f>
        <v>612532</v>
      </c>
      <c r="F164" t="str">
        <f>IFERROR(VLOOKUP(A164,Transaksi!$A$11:$F$1000,6,FALSE),"")</f>
        <v>Pembayaran Sewa Motor</v>
      </c>
      <c r="G164">
        <f>IFERROR(VLOOKUP(A164,Transaksi!$A$11:$G$1000,7,FALSE),"")</f>
        <v>0</v>
      </c>
      <c r="H164">
        <f>IFERROR(VLOOKUP(A164,Transaksi!$A$11:$H$1000,8,FALSE),"")</f>
        <v>900000</v>
      </c>
      <c r="I164">
        <f>IF(F164="","",I163+G164-H164)</f>
        <v>196896971</v>
      </c>
    </row>
    <row r="165">
      <c r="A165">
        <f>IF(Transaksi!J160="","",Transaksi!A160)</f>
        <v>160</v>
      </c>
      <c r="C165">
        <f>IFERROR(VLOOKUP(A165,Transaksi!$A$11:$C$1000,3,FALSE),"")</f>
        <v>46055</v>
      </c>
      <c r="D165">
        <f>IFERROR(VLOOKUP(A165,Transaksi!$A$11:$D$1000,4,FALSE),"")</f>
        <v>0</v>
      </c>
      <c r="E165">
        <f>IFERROR(VLOOKUP(A165,Transaksi!$A$11:$E$1000,5,FALSE),"")</f>
        <v>612532</v>
      </c>
      <c r="F165" t="str">
        <f>IFERROR(VLOOKUP(A165,Transaksi!$A$11:$F$1000,6,FALSE),"")</f>
        <v>Biaya Administrasi</v>
      </c>
      <c r="G165">
        <f>IFERROR(VLOOKUP(A165,Transaksi!$A$11:$G$1000,7,FALSE),"")</f>
        <v>0</v>
      </c>
      <c r="H165">
        <f>IFERROR(VLOOKUP(A165,Transaksi!$A$11:$H$1000,8,FALSE),"")</f>
        <v>6500</v>
      </c>
      <c r="I165">
        <f>IF(F165="","",I164+G165-H165)</f>
        <v>196890471</v>
      </c>
    </row>
    <row r="166">
      <c r="A166">
        <f>IF(Transaksi!J161="","",Transaksi!A161)</f>
        <v>161</v>
      </c>
      <c r="C166">
        <f>IFERROR(VLOOKUP(A166,Transaksi!$A$11:$C$1000,3,FALSE),"")</f>
        <v>46055</v>
      </c>
      <c r="D166">
        <f>IFERROR(VLOOKUP(A166,Transaksi!$A$11:$D$1000,4,FALSE),"")</f>
        <v>0</v>
      </c>
      <c r="E166">
        <f>IFERROR(VLOOKUP(A166,Transaksi!$A$11:$E$1000,5,FALSE),"")</f>
        <v>612593</v>
      </c>
      <c r="F166" t="str">
        <f>IFERROR(VLOOKUP(A166,Transaksi!$A$11:$F$1000,6,FALSE),"")</f>
        <v>Pembelian OPX Koperasi PPI</v>
      </c>
      <c r="G166">
        <f>IFERROR(VLOOKUP(A166,Transaksi!$A$11:$G$1000,7,FALSE),"")</f>
        <v>0</v>
      </c>
      <c r="H166">
        <f>IFERROR(VLOOKUP(A166,Transaksi!$A$11:$H$1000,8,FALSE),"")</f>
        <v>1924750</v>
      </c>
      <c r="I166">
        <f>IF(F166="","",I165+G166-H166)</f>
        <v>194965721</v>
      </c>
    </row>
    <row r="167">
      <c r="A167">
        <f>IF(Transaksi!J162="","",Transaksi!A162)</f>
        <v>162</v>
      </c>
      <c r="C167">
        <f>IFERROR(VLOOKUP(A167,Transaksi!$A$11:$C$1000,3,FALSE),"")</f>
        <v>46055</v>
      </c>
      <c r="D167">
        <f>IFERROR(VLOOKUP(A167,Transaksi!$A$11:$D$1000,4,FALSE),"")</f>
        <v>0</v>
      </c>
      <c r="E167">
        <f>IFERROR(VLOOKUP(A167,Transaksi!$A$11:$E$1000,5,FALSE),"")</f>
        <v>612593</v>
      </c>
      <c r="F167" t="str">
        <f>IFERROR(VLOOKUP(A167,Transaksi!$A$11:$F$1000,6,FALSE),"")</f>
        <v>Biaya Administrasi</v>
      </c>
      <c r="G167">
        <f>IFERROR(VLOOKUP(A167,Transaksi!$A$11:$G$1000,7,FALSE),"")</f>
        <v>0</v>
      </c>
      <c r="H167">
        <f>IFERROR(VLOOKUP(A167,Transaksi!$A$11:$H$1000,8,FALSE),"")</f>
        <v>6500</v>
      </c>
      <c r="I167">
        <f>IF(F167="","",I166+G167-H167)</f>
        <v>194959221</v>
      </c>
    </row>
    <row r="168">
      <c r="A168">
        <f>IF(Transaksi!J163="","",Transaksi!A163)</f>
        <v>163</v>
      </c>
      <c r="C168">
        <f>IFERROR(VLOOKUP(A168,Transaksi!$A$11:$C$1000,3,FALSE),"")</f>
        <v>46055</v>
      </c>
      <c r="D168">
        <f>IFERROR(VLOOKUP(A168,Transaksi!$A$11:$D$1000,4,FALSE),"")</f>
        <v>0</v>
      </c>
      <c r="E168">
        <f>IFERROR(VLOOKUP(A168,Transaksi!$A$11:$E$1000,5,FALSE),"")</f>
        <v>622747</v>
      </c>
      <c r="F168" t="str">
        <f>IFERROR(VLOOKUP(A168,Transaksi!$A$11:$F$1000,6,FALSE),"")</f>
        <v>Pembelian OPX Kawanua</v>
      </c>
      <c r="G168">
        <f>IFERROR(VLOOKUP(A168,Transaksi!$A$11:$G$1000,7,FALSE),"")</f>
        <v>0</v>
      </c>
      <c r="H168">
        <f>IFERROR(VLOOKUP(A168,Transaksi!$A$11:$H$1000,8,FALSE),"")</f>
        <v>3784000</v>
      </c>
      <c r="I168">
        <f>IF(F168="","",I167+G168-H168)</f>
        <v>191175221</v>
      </c>
    </row>
    <row r="169">
      <c r="A169">
        <f>IF(Transaksi!J164="","",Transaksi!A164)</f>
        <v>164</v>
      </c>
      <c r="C169">
        <f>IFERROR(VLOOKUP(A169,Transaksi!$A$11:$C$1000,3,FALSE),"")</f>
        <v>46055</v>
      </c>
      <c r="D169">
        <f>IFERROR(VLOOKUP(A169,Transaksi!$A$11:$D$1000,4,FALSE),"")</f>
        <v>0</v>
      </c>
      <c r="E169">
        <f>IFERROR(VLOOKUP(A169,Transaksi!$A$11:$E$1000,5,FALSE),"")</f>
        <v>622747</v>
      </c>
      <c r="F169" t="str">
        <f>IFERROR(VLOOKUP(A169,Transaksi!$A$11:$F$1000,6,FALSE),"")</f>
        <v>Biaya Administrasi</v>
      </c>
      <c r="G169">
        <f>IFERROR(VLOOKUP(A169,Transaksi!$A$11:$G$1000,7,FALSE),"")</f>
        <v>0</v>
      </c>
      <c r="H169">
        <f>IFERROR(VLOOKUP(A169,Transaksi!$A$11:$H$1000,8,FALSE),"")</f>
        <v>6500</v>
      </c>
      <c r="I169">
        <f>IF(F169="","",I168+G169-H169)</f>
        <v>191168721</v>
      </c>
    </row>
    <row r="170">
      <c r="A170">
        <f>IF(Transaksi!J165="","",Transaksi!A165)</f>
        <v>165</v>
      </c>
      <c r="C170">
        <f>IFERROR(VLOOKUP(A170,Transaksi!$A$11:$C$1000,3,FALSE),"")</f>
        <v>46055</v>
      </c>
      <c r="D170">
        <f>IFERROR(VLOOKUP(A170,Transaksi!$A$11:$D$1000,4,FALSE),"")</f>
        <v>0</v>
      </c>
      <c r="E170">
        <f>IFERROR(VLOOKUP(A170,Transaksi!$A$11:$E$1000,5,FALSE),"")</f>
        <v>622742</v>
      </c>
      <c r="F170" t="str">
        <f>IFERROR(VLOOKUP(A170,Transaksi!$A$11:$F$1000,6,FALSE),"")</f>
        <v>Pembelian OPX Sanjaya</v>
      </c>
      <c r="G170">
        <f>IFERROR(VLOOKUP(A170,Transaksi!$A$11:$G$1000,7,FALSE),"")</f>
        <v>0</v>
      </c>
      <c r="H170">
        <f>IFERROR(VLOOKUP(A170,Transaksi!$A$11:$H$1000,8,FALSE),"")</f>
        <v>509500</v>
      </c>
      <c r="I170">
        <f>IF(F170="","",I169+G170-H170)</f>
        <v>190659221</v>
      </c>
    </row>
    <row r="171">
      <c r="A171">
        <f>IF(Transaksi!J166="","",Transaksi!A166)</f>
        <v>166</v>
      </c>
      <c r="C171">
        <f>IFERROR(VLOOKUP(A171,Transaksi!$A$11:$C$1000,3,FALSE),"")</f>
        <v>46055</v>
      </c>
      <c r="D171">
        <f>IFERROR(VLOOKUP(A171,Transaksi!$A$11:$D$1000,4,FALSE),"")</f>
        <v>0</v>
      </c>
      <c r="E171">
        <f>IFERROR(VLOOKUP(A171,Transaksi!$A$11:$E$1000,5,FALSE),"")</f>
        <v>622742</v>
      </c>
      <c r="F171" t="str">
        <f>IFERROR(VLOOKUP(A171,Transaksi!$A$11:$F$1000,6,FALSE),"")</f>
        <v>Biaya Administrasi</v>
      </c>
      <c r="G171">
        <f>IFERROR(VLOOKUP(A171,Transaksi!$A$11:$G$1000,7,FALSE),"")</f>
        <v>0</v>
      </c>
      <c r="H171">
        <f>IFERROR(VLOOKUP(A171,Transaksi!$A$11:$H$1000,8,FALSE),"")</f>
        <v>6500</v>
      </c>
      <c r="I171">
        <f>IF(F171="","",I170+G171-H171)</f>
        <v>190652721</v>
      </c>
    </row>
    <row r="172">
      <c r="A172">
        <f>IF(Transaksi!J167="","",Transaksi!A167)</f>
        <v>167</v>
      </c>
      <c r="C172">
        <f>IFERROR(VLOOKUP(A172,Transaksi!$A$11:$C$1000,3,FALSE),"")</f>
        <v>46056</v>
      </c>
      <c r="D172">
        <f>IFERROR(VLOOKUP(A172,Transaksi!$A$11:$D$1000,4,FALSE),"")</f>
        <v>0</v>
      </c>
      <c r="E172">
        <f>IFERROR(VLOOKUP(A172,Transaksi!$A$11:$E$1000,5,FALSE),"")</f>
        <v>368018</v>
      </c>
      <c r="F172" t="str">
        <f>IFERROR(VLOOKUP(A172,Transaksi!$A$11:$F$1000,6,FALSE),"")</f>
        <v>Pemindahan Dana Petty Cash</v>
      </c>
      <c r="G172">
        <f>IFERROR(VLOOKUP(A172,Transaksi!$A$11:$G$1000,7,FALSE),"")</f>
        <v>0</v>
      </c>
      <c r="H172">
        <f>IFERROR(VLOOKUP(A172,Transaksi!$A$11:$H$1000,8,FALSE),"")</f>
        <v>5000000</v>
      </c>
      <c r="I172">
        <f>IF(F172="","",I171+G172-H172)</f>
        <v>185652721</v>
      </c>
    </row>
    <row r="173">
      <c r="A173">
        <f>IF(Transaksi!J168="","",Transaksi!A168)</f>
        <v>168</v>
      </c>
      <c r="C173">
        <f>IFERROR(VLOOKUP(A173,Transaksi!$A$11:$C$1000,3,FALSE),"")</f>
        <v>46056</v>
      </c>
      <c r="D173">
        <f>IFERROR(VLOOKUP(A173,Transaksi!$A$11:$D$1000,4,FALSE),"")</f>
        <v>0</v>
      </c>
      <c r="E173">
        <f>IFERROR(VLOOKUP(A173,Transaksi!$A$11:$E$1000,5,FALSE),"")</f>
        <v>368018</v>
      </c>
      <c r="F173" t="str">
        <f>IFERROR(VLOOKUP(A173,Transaksi!$A$11:$F$1000,6,FALSE),"")</f>
        <v>Biaya Administrasi</v>
      </c>
      <c r="G173">
        <f>IFERROR(VLOOKUP(A173,Transaksi!$A$11:$G$1000,7,FALSE),"")</f>
        <v>0</v>
      </c>
      <c r="H173">
        <f>IFERROR(VLOOKUP(A173,Transaksi!$A$11:$H$1000,8,FALSE),"")</f>
        <v>6500</v>
      </c>
      <c r="I173">
        <f>IF(F173="","",I172+G173-H173)</f>
        <v>185646221</v>
      </c>
    </row>
    <row r="174">
      <c r="A174">
        <f>IF(Transaksi!J169="","",Transaksi!A169)</f>
        <v>169</v>
      </c>
      <c r="C174">
        <f>IFERROR(VLOOKUP(A174,Transaksi!$A$11:$C$1000,3,FALSE),"")</f>
        <v>46056</v>
      </c>
      <c r="D174">
        <f>IFERROR(VLOOKUP(A174,Transaksi!$A$11:$D$1000,4,FALSE),"")</f>
        <v>0</v>
      </c>
      <c r="E174">
        <f>IFERROR(VLOOKUP(A174,Transaksi!$A$11:$E$1000,5,FALSE),"")</f>
        <v>0</v>
      </c>
      <c r="F174" t="str">
        <f>IFERROR(VLOOKUP(A174,Transaksi!$A$11:$F$1000,6,FALSE),"")</f>
        <v>Pemasukan Dana Petty Cash</v>
      </c>
      <c r="G174">
        <f>IFERROR(VLOOKUP(A174,Transaksi!$A$11:$G$1000,7,FALSE),"")</f>
        <v>5000000</v>
      </c>
      <c r="H174">
        <f>IFERROR(VLOOKUP(A174,Transaksi!$A$11:$H$1000,8,FALSE),"")</f>
        <v>0</v>
      </c>
      <c r="I174">
        <f>IF(F174="","",I173+G174-H174)</f>
        <v>190646221</v>
      </c>
    </row>
    <row r="175">
      <c r="A175" t="str">
        <f>IF(Transaksi!J170="","",Transaksi!A170)</f>
        <v/>
      </c>
      <c r="C175" t="str">
        <f>IFERROR(VLOOKUP(A175,Transaksi!$A$11:$C$1000,3,FALSE),"")</f>
        <v/>
      </c>
      <c r="D175" t="str">
        <f>IFERROR(VLOOKUP(A175,Transaksi!$A$11:$D$1000,4,FALSE),"")</f>
        <v/>
      </c>
      <c r="E175" t="str">
        <f>IFERROR(VLOOKUP(A175,Transaksi!$A$11:$E$1000,5,FALSE),"")</f>
        <v/>
      </c>
      <c r="F175" t="str">
        <f>IFERROR(VLOOKUP(A175,Transaksi!$A$11:$F$1000,6,FALSE),"")</f>
        <v/>
      </c>
      <c r="G175" t="str">
        <f>IFERROR(VLOOKUP(A175,Transaksi!$A$11:$G$1000,7,FALSE),"")</f>
        <v/>
      </c>
      <c r="H175" t="str">
        <f>IFERROR(VLOOKUP(A175,Transaksi!$A$11:$H$1000,8,FALSE),"")</f>
        <v/>
      </c>
      <c r="I175" t="str">
        <f>IF(F175="","",I174+G175-H175)</f>
        <v/>
      </c>
    </row>
    <row r="176">
      <c r="A176" t="str">
        <f>IF(Transaksi!J171="","",Transaksi!A171)</f>
        <v/>
      </c>
      <c r="C176" t="str">
        <f>IFERROR(VLOOKUP(A176,Transaksi!$A$11:$C$1000,3,FALSE),"")</f>
        <v/>
      </c>
      <c r="D176" t="str">
        <f>IFERROR(VLOOKUP(A176,Transaksi!$A$11:$D$1000,4,FALSE),"")</f>
        <v/>
      </c>
      <c r="E176" t="str">
        <f>IFERROR(VLOOKUP(A176,Transaksi!$A$11:$E$1000,5,FALSE),"")</f>
        <v/>
      </c>
      <c r="F176" t="str">
        <f>IFERROR(VLOOKUP(A176,Transaksi!$A$11:$F$1000,6,FALSE),"")</f>
        <v/>
      </c>
      <c r="G176" t="str">
        <f>IFERROR(VLOOKUP(A176,Transaksi!$A$11:$G$1000,7,FALSE),"")</f>
        <v/>
      </c>
      <c r="H176" t="str">
        <f>IFERROR(VLOOKUP(A176,Transaksi!$A$11:$H$1000,8,FALSE),"")</f>
        <v/>
      </c>
      <c r="I176" t="str">
        <f>IF(F176="","",I175+G176-H176)</f>
        <v/>
      </c>
    </row>
    <row r="177">
      <c r="A177" t="str">
        <f>IF(Transaksi!J172="","",Transaksi!A172)</f>
        <v/>
      </c>
      <c r="C177" t="str">
        <f>IFERROR(VLOOKUP(A177,Transaksi!$A$11:$C$1000,3,FALSE),"")</f>
        <v/>
      </c>
      <c r="D177" t="str">
        <f>IFERROR(VLOOKUP(A177,Transaksi!$A$11:$D$1000,4,FALSE),"")</f>
        <v/>
      </c>
      <c r="E177" t="str">
        <f>IFERROR(VLOOKUP(A177,Transaksi!$A$11:$E$1000,5,FALSE),"")</f>
        <v/>
      </c>
      <c r="F177" t="str">
        <f>IFERROR(VLOOKUP(A177,Transaksi!$A$11:$F$1000,6,FALSE),"")</f>
        <v/>
      </c>
      <c r="G177" t="str">
        <f>IFERROR(VLOOKUP(A177,Transaksi!$A$11:$G$1000,7,FALSE),"")</f>
        <v/>
      </c>
      <c r="H177" t="str">
        <f>IFERROR(VLOOKUP(A177,Transaksi!$A$11:$H$1000,8,FALSE),"")</f>
        <v/>
      </c>
      <c r="I177" t="str">
        <f>IF(F177="","",I176+G177-H177)</f>
        <v/>
      </c>
    </row>
    <row r="178">
      <c r="A178" t="str">
        <f>IF(Transaksi!J173="","",Transaksi!A173)</f>
        <v/>
      </c>
      <c r="C178" t="str">
        <f>IFERROR(VLOOKUP(A178,Transaksi!$A$11:$C$1000,3,FALSE),"")</f>
        <v/>
      </c>
      <c r="D178" t="str">
        <f>IFERROR(VLOOKUP(A178,Transaksi!$A$11:$D$1000,4,FALSE),"")</f>
        <v/>
      </c>
      <c r="E178" t="str">
        <f>IFERROR(VLOOKUP(A178,Transaksi!$A$11:$E$1000,5,FALSE),"")</f>
        <v/>
      </c>
      <c r="F178" t="str">
        <f>IFERROR(VLOOKUP(A178,Transaksi!$A$11:$F$1000,6,FALSE),"")</f>
        <v/>
      </c>
      <c r="G178" t="str">
        <f>IFERROR(VLOOKUP(A178,Transaksi!$A$11:$G$1000,7,FALSE),"")</f>
        <v/>
      </c>
      <c r="H178" t="str">
        <f>IFERROR(VLOOKUP(A178,Transaksi!$A$11:$H$1000,8,FALSE),"")</f>
        <v/>
      </c>
      <c r="I178" t="str">
        <f>IF(F178="","",I177+G178-H178)</f>
        <v/>
      </c>
    </row>
    <row r="179">
      <c r="A179" t="str">
        <f>IF(Transaksi!J174="","",Transaksi!A174)</f>
        <v/>
      </c>
      <c r="C179" t="str">
        <f>IFERROR(VLOOKUP(A179,Transaksi!$A$11:$C$1000,3,FALSE),"")</f>
        <v/>
      </c>
      <c r="D179" t="str">
        <f>IFERROR(VLOOKUP(A179,Transaksi!$A$11:$D$1000,4,FALSE),"")</f>
        <v/>
      </c>
      <c r="E179" t="str">
        <f>IFERROR(VLOOKUP(A179,Transaksi!$A$11:$E$1000,5,FALSE),"")</f>
        <v/>
      </c>
      <c r="F179" t="str">
        <f>IFERROR(VLOOKUP(A179,Transaksi!$A$11:$F$1000,6,FALSE),"")</f>
        <v/>
      </c>
      <c r="G179" t="str">
        <f>IFERROR(VLOOKUP(A179,Transaksi!$A$11:$G$1000,7,FALSE),"")</f>
        <v/>
      </c>
      <c r="H179" t="str">
        <f>IFERROR(VLOOKUP(A179,Transaksi!$A$11:$H$1000,8,FALSE),"")</f>
        <v/>
      </c>
      <c r="I179" t="str">
        <f>IF(F179="","",I178+G179-H179)</f>
        <v/>
      </c>
    </row>
    <row r="180">
      <c r="A180" t="str">
        <f>IF(Transaksi!J175="","",Transaksi!A175)</f>
        <v/>
      </c>
      <c r="C180" t="str">
        <f>IFERROR(VLOOKUP(A180,Transaksi!$A$11:$C$1000,3,FALSE),"")</f>
        <v/>
      </c>
      <c r="D180" t="str">
        <f>IFERROR(VLOOKUP(A180,Transaksi!$A$11:$D$1000,4,FALSE),"")</f>
        <v/>
      </c>
      <c r="E180" t="str">
        <f>IFERROR(VLOOKUP(A180,Transaksi!$A$11:$E$1000,5,FALSE),"")</f>
        <v/>
      </c>
      <c r="F180" t="str">
        <f>IFERROR(VLOOKUP(A180,Transaksi!$A$11:$F$1000,6,FALSE),"")</f>
        <v/>
      </c>
      <c r="G180" t="str">
        <f>IFERROR(VLOOKUP(A180,Transaksi!$A$11:$G$1000,7,FALSE),"")</f>
        <v/>
      </c>
      <c r="H180" t="str">
        <f>IFERROR(VLOOKUP(A180,Transaksi!$A$11:$H$1000,8,FALSE),"")</f>
        <v/>
      </c>
      <c r="I180" t="str">
        <f>IF(F180="","",I179+G180-H180)</f>
        <v/>
      </c>
    </row>
    <row r="181">
      <c r="A181" t="str">
        <f>IF(Transaksi!J176="","",Transaksi!A176)</f>
        <v/>
      </c>
      <c r="C181" t="str">
        <f>IFERROR(VLOOKUP(A181,Transaksi!$A$11:$C$1000,3,FALSE),"")</f>
        <v/>
      </c>
      <c r="D181" t="str">
        <f>IFERROR(VLOOKUP(A181,Transaksi!$A$11:$D$1000,4,FALSE),"")</f>
        <v/>
      </c>
      <c r="E181" t="str">
        <f>IFERROR(VLOOKUP(A181,Transaksi!$A$11:$E$1000,5,FALSE),"")</f>
        <v/>
      </c>
      <c r="F181" t="str">
        <f>IFERROR(VLOOKUP(A181,Transaksi!$A$11:$F$1000,6,FALSE),"")</f>
        <v/>
      </c>
      <c r="G181" t="str">
        <f>IFERROR(VLOOKUP(A181,Transaksi!$A$11:$G$1000,7,FALSE),"")</f>
        <v/>
      </c>
      <c r="H181" t="str">
        <f>IFERROR(VLOOKUP(A181,Transaksi!$A$11:$H$1000,8,FALSE),"")</f>
        <v/>
      </c>
      <c r="I181" t="str">
        <f>IF(F181="","",I180+G181-H181)</f>
        <v/>
      </c>
    </row>
    <row r="182">
      <c r="A182" t="str">
        <f>IF(Transaksi!J177="","",Transaksi!A177)</f>
        <v/>
      </c>
      <c r="C182" t="str">
        <f>IFERROR(VLOOKUP(A182,Transaksi!$A$11:$C$1000,3,FALSE),"")</f>
        <v/>
      </c>
      <c r="D182" t="str">
        <f>IFERROR(VLOOKUP(A182,Transaksi!$A$11:$D$1000,4,FALSE),"")</f>
        <v/>
      </c>
      <c r="E182" t="str">
        <f>IFERROR(VLOOKUP(A182,Transaksi!$A$11:$E$1000,5,FALSE),"")</f>
        <v/>
      </c>
      <c r="F182" t="str">
        <f>IFERROR(VLOOKUP(A182,Transaksi!$A$11:$F$1000,6,FALSE),"")</f>
        <v/>
      </c>
      <c r="G182" t="str">
        <f>IFERROR(VLOOKUP(A182,Transaksi!$A$11:$G$1000,7,FALSE),"")</f>
        <v/>
      </c>
      <c r="H182" t="str">
        <f>IFERROR(VLOOKUP(A182,Transaksi!$A$11:$H$1000,8,FALSE),"")</f>
        <v/>
      </c>
      <c r="I182" t="str">
        <f>IF(F182="","",I181+G182-H182)</f>
        <v/>
      </c>
    </row>
    <row r="183">
      <c r="A183" t="str">
        <f>IF(Transaksi!J178="","",Transaksi!A178)</f>
        <v/>
      </c>
      <c r="C183" t="str">
        <f>IFERROR(VLOOKUP(A183,Transaksi!$A$11:$C$1000,3,FALSE),"")</f>
        <v/>
      </c>
      <c r="D183" t="str">
        <f>IFERROR(VLOOKUP(A183,Transaksi!$A$11:$D$1000,4,FALSE),"")</f>
        <v/>
      </c>
      <c r="E183" t="str">
        <f>IFERROR(VLOOKUP(A183,Transaksi!$A$11:$E$1000,5,FALSE),"")</f>
        <v/>
      </c>
      <c r="F183" t="str">
        <f>IFERROR(VLOOKUP(A183,Transaksi!$A$11:$F$1000,6,FALSE),"")</f>
        <v/>
      </c>
      <c r="G183" t="str">
        <f>IFERROR(VLOOKUP(A183,Transaksi!$A$11:$G$1000,7,FALSE),"")</f>
        <v/>
      </c>
      <c r="H183" t="str">
        <f>IFERROR(VLOOKUP(A183,Transaksi!$A$11:$H$1000,8,FALSE),"")</f>
        <v/>
      </c>
      <c r="I183" t="str">
        <f>IF(F183="","",I182+G183-H183)</f>
        <v/>
      </c>
    </row>
    <row r="184">
      <c r="A184" t="str">
        <f>IF(Transaksi!J179="","",Transaksi!A179)</f>
        <v/>
      </c>
      <c r="C184" t="str">
        <f>IFERROR(VLOOKUP(A184,Transaksi!$A$11:$C$1000,3,FALSE),"")</f>
        <v/>
      </c>
      <c r="D184" t="str">
        <f>IFERROR(VLOOKUP(A184,Transaksi!$A$11:$D$1000,4,FALSE),"")</f>
        <v/>
      </c>
      <c r="E184" t="str">
        <f>IFERROR(VLOOKUP(A184,Transaksi!$A$11:$E$1000,5,FALSE),"")</f>
        <v/>
      </c>
      <c r="F184" t="str">
        <f>IFERROR(VLOOKUP(A184,Transaksi!$A$11:$F$1000,6,FALSE),"")</f>
        <v/>
      </c>
      <c r="G184" t="str">
        <f>IFERROR(VLOOKUP(A184,Transaksi!$A$11:$G$1000,7,FALSE),"")</f>
        <v/>
      </c>
      <c r="H184" t="str">
        <f>IFERROR(VLOOKUP(A184,Transaksi!$A$11:$H$1000,8,FALSE),"")</f>
        <v/>
      </c>
      <c r="I184" t="str">
        <f>IF(F184="","",I183+G184-H184)</f>
        <v/>
      </c>
    </row>
    <row r="185">
      <c r="A185" t="str">
        <f>IF(Transaksi!J180="","",Transaksi!A180)</f>
        <v/>
      </c>
      <c r="C185" t="str">
        <f>IFERROR(VLOOKUP(A185,Transaksi!$A$11:$C$1000,3,FALSE),"")</f>
        <v/>
      </c>
      <c r="D185" t="str">
        <f>IFERROR(VLOOKUP(A185,Transaksi!$A$11:$D$1000,4,FALSE),"")</f>
        <v/>
      </c>
      <c r="E185" t="str">
        <f>IFERROR(VLOOKUP(A185,Transaksi!$A$11:$E$1000,5,FALSE),"")</f>
        <v/>
      </c>
      <c r="F185" t="str">
        <f>IFERROR(VLOOKUP(A185,Transaksi!$A$11:$F$1000,6,FALSE),"")</f>
        <v/>
      </c>
      <c r="G185" t="str">
        <f>IFERROR(VLOOKUP(A185,Transaksi!$A$11:$G$1000,7,FALSE),"")</f>
        <v/>
      </c>
      <c r="H185" t="str">
        <f>IFERROR(VLOOKUP(A185,Transaksi!$A$11:$H$1000,8,FALSE),"")</f>
        <v/>
      </c>
      <c r="I185" t="str">
        <f>IF(F185="","",I184+G185-H185)</f>
        <v/>
      </c>
    </row>
    <row r="186">
      <c r="A186" t="str">
        <f>IF(Transaksi!J181="","",Transaksi!A181)</f>
        <v/>
      </c>
      <c r="C186" t="str">
        <f>IFERROR(VLOOKUP(A186,Transaksi!$A$11:$C$1000,3,FALSE),"")</f>
        <v/>
      </c>
      <c r="D186" t="str">
        <f>IFERROR(VLOOKUP(A186,Transaksi!$A$11:$D$1000,4,FALSE),"")</f>
        <v/>
      </c>
      <c r="E186" t="str">
        <f>IFERROR(VLOOKUP(A186,Transaksi!$A$11:$E$1000,5,FALSE),"")</f>
        <v/>
      </c>
      <c r="F186" t="str">
        <f>IFERROR(VLOOKUP(A186,Transaksi!$A$11:$F$1000,6,FALSE),"")</f>
        <v/>
      </c>
      <c r="G186" t="str">
        <f>IFERROR(VLOOKUP(A186,Transaksi!$A$11:$G$1000,7,FALSE),"")</f>
        <v/>
      </c>
      <c r="H186" t="str">
        <f>IFERROR(VLOOKUP(A186,Transaksi!$A$11:$H$1000,8,FALSE),"")</f>
        <v/>
      </c>
      <c r="I186" t="str">
        <f>IF(F186="","",I185+G186-H186)</f>
        <v/>
      </c>
    </row>
    <row r="187">
      <c r="A187" t="str">
        <f>IF(Transaksi!J182="","",Transaksi!A182)</f>
        <v/>
      </c>
      <c r="C187" t="str">
        <f>IFERROR(VLOOKUP(A187,Transaksi!$A$11:$C$1000,3,FALSE),"")</f>
        <v/>
      </c>
      <c r="D187" t="str">
        <f>IFERROR(VLOOKUP(A187,Transaksi!$A$11:$D$1000,4,FALSE),"")</f>
        <v/>
      </c>
      <c r="E187" t="str">
        <f>IFERROR(VLOOKUP(A187,Transaksi!$A$11:$E$1000,5,FALSE),"")</f>
        <v/>
      </c>
      <c r="F187" t="str">
        <f>IFERROR(VLOOKUP(A187,Transaksi!$A$11:$F$1000,6,FALSE),"")</f>
        <v/>
      </c>
      <c r="G187" t="str">
        <f>IFERROR(VLOOKUP(A187,Transaksi!$A$11:$G$1000,7,FALSE),"")</f>
        <v/>
      </c>
      <c r="H187" t="str">
        <f>IFERROR(VLOOKUP(A187,Transaksi!$A$11:$H$1000,8,FALSE),"")</f>
        <v/>
      </c>
      <c r="I187" t="str">
        <f>IF(F187="","",I186+G187-H187)</f>
        <v/>
      </c>
    </row>
    <row r="188">
      <c r="A188" t="str">
        <f>IF(Transaksi!J183="","",Transaksi!A183)</f>
        <v/>
      </c>
      <c r="C188" t="str">
        <f>IFERROR(VLOOKUP(A188,Transaksi!$A$11:$C$1000,3,FALSE),"")</f>
        <v/>
      </c>
      <c r="D188" t="str">
        <f>IFERROR(VLOOKUP(A188,Transaksi!$A$11:$D$1000,4,FALSE),"")</f>
        <v/>
      </c>
      <c r="E188" t="str">
        <f>IFERROR(VLOOKUP(A188,Transaksi!$A$11:$E$1000,5,FALSE),"")</f>
        <v/>
      </c>
      <c r="F188" t="str">
        <f>IFERROR(VLOOKUP(A188,Transaksi!$A$11:$F$1000,6,FALSE),"")</f>
        <v/>
      </c>
      <c r="G188" t="str">
        <f>IFERROR(VLOOKUP(A188,Transaksi!$A$11:$G$1000,7,FALSE),"")</f>
        <v/>
      </c>
      <c r="H188" t="str">
        <f>IFERROR(VLOOKUP(A188,Transaksi!$A$11:$H$1000,8,FALSE),"")</f>
        <v/>
      </c>
      <c r="I188" t="str">
        <f>IF(F188="","",I187+G188-H188)</f>
        <v/>
      </c>
    </row>
    <row r="189">
      <c r="A189" t="str">
        <f>IF(Transaksi!J184="","",Transaksi!A184)</f>
        <v/>
      </c>
      <c r="C189" t="str">
        <f>IFERROR(VLOOKUP(A189,Transaksi!$A$11:$C$1000,3,FALSE),"")</f>
        <v/>
      </c>
      <c r="D189" t="str">
        <f>IFERROR(VLOOKUP(A189,Transaksi!$A$11:$D$1000,4,FALSE),"")</f>
        <v/>
      </c>
      <c r="E189" t="str">
        <f>IFERROR(VLOOKUP(A189,Transaksi!$A$11:$E$1000,5,FALSE),"")</f>
        <v/>
      </c>
      <c r="F189" t="str">
        <f>IFERROR(VLOOKUP(A189,Transaksi!$A$11:$F$1000,6,FALSE),"")</f>
        <v/>
      </c>
      <c r="G189" t="str">
        <f>IFERROR(VLOOKUP(A189,Transaksi!$A$11:$G$1000,7,FALSE),"")</f>
        <v/>
      </c>
      <c r="H189" t="str">
        <f>IFERROR(VLOOKUP(A189,Transaksi!$A$11:$H$1000,8,FALSE),"")</f>
        <v/>
      </c>
      <c r="I189" t="str">
        <f>IF(F189="","",I188+G189-H189)</f>
        <v/>
      </c>
    </row>
    <row r="190">
      <c r="A190" t="str">
        <f>IF(Transaksi!J185="","",Transaksi!A185)</f>
        <v/>
      </c>
      <c r="C190" t="str">
        <f>IFERROR(VLOOKUP(A190,Transaksi!$A$11:$C$1000,3,FALSE),"")</f>
        <v/>
      </c>
      <c r="D190" t="str">
        <f>IFERROR(VLOOKUP(A190,Transaksi!$A$11:$D$1000,4,FALSE),"")</f>
        <v/>
      </c>
      <c r="E190" t="str">
        <f>IFERROR(VLOOKUP(A190,Transaksi!$A$11:$E$1000,5,FALSE),"")</f>
        <v/>
      </c>
      <c r="F190" t="str">
        <f>IFERROR(VLOOKUP(A190,Transaksi!$A$11:$F$1000,6,FALSE),"")</f>
        <v/>
      </c>
      <c r="G190" t="str">
        <f>IFERROR(VLOOKUP(A190,Transaksi!$A$11:$G$1000,7,FALSE),"")</f>
        <v/>
      </c>
      <c r="H190" t="str">
        <f>IFERROR(VLOOKUP(A190,Transaksi!$A$11:$H$1000,8,FALSE),"")</f>
        <v/>
      </c>
      <c r="I190" t="str">
        <f>IF(F190="","",I189+G190-H190)</f>
        <v/>
      </c>
    </row>
    <row r="191">
      <c r="A191" t="str">
        <f>IF(Transaksi!J186="","",Transaksi!A186)</f>
        <v/>
      </c>
      <c r="C191" t="str">
        <f>IFERROR(VLOOKUP(A191,Transaksi!$A$11:$C$1000,3,FALSE),"")</f>
        <v/>
      </c>
      <c r="D191" t="str">
        <f>IFERROR(VLOOKUP(A191,Transaksi!$A$11:$D$1000,4,FALSE),"")</f>
        <v/>
      </c>
      <c r="E191" t="str">
        <f>IFERROR(VLOOKUP(A191,Transaksi!$A$11:$E$1000,5,FALSE),"")</f>
        <v/>
      </c>
      <c r="F191" t="str">
        <f>IFERROR(VLOOKUP(A191,Transaksi!$A$11:$F$1000,6,FALSE),"")</f>
        <v/>
      </c>
      <c r="G191" t="str">
        <f>IFERROR(VLOOKUP(A191,Transaksi!$A$11:$G$1000,7,FALSE),"")</f>
        <v/>
      </c>
      <c r="H191" t="str">
        <f>IFERROR(VLOOKUP(A191,Transaksi!$A$11:$H$1000,8,FALSE),"")</f>
        <v/>
      </c>
      <c r="I191" t="str">
        <f>IF(F191="","",I190+G191-H191)</f>
        <v/>
      </c>
    </row>
    <row r="192">
      <c r="A192" t="str">
        <f>IF(Transaksi!J187="","",Transaksi!A187)</f>
        <v/>
      </c>
      <c r="C192" t="str">
        <f>IFERROR(VLOOKUP(A192,Transaksi!$A$11:$C$1000,3,FALSE),"")</f>
        <v/>
      </c>
      <c r="D192" t="str">
        <f>IFERROR(VLOOKUP(A192,Transaksi!$A$11:$D$1000,4,FALSE),"")</f>
        <v/>
      </c>
      <c r="E192" t="str">
        <f>IFERROR(VLOOKUP(A192,Transaksi!$A$11:$E$1000,5,FALSE),"")</f>
        <v/>
      </c>
      <c r="F192" t="str">
        <f>IFERROR(VLOOKUP(A192,Transaksi!$A$11:$F$1000,6,FALSE),"")</f>
        <v/>
      </c>
      <c r="G192" t="str">
        <f>IFERROR(VLOOKUP(A192,Transaksi!$A$11:$G$1000,7,FALSE),"")</f>
        <v/>
      </c>
      <c r="H192" t="str">
        <f>IFERROR(VLOOKUP(A192,Transaksi!$A$11:$H$1000,8,FALSE),"")</f>
        <v/>
      </c>
      <c r="I192" t="str">
        <f>IF(F192="","",I191+G192-H192)</f>
        <v/>
      </c>
    </row>
    <row r="193">
      <c r="A193" t="str">
        <f>IF(Transaksi!J188="","",Transaksi!A188)</f>
        <v/>
      </c>
      <c r="C193" t="str">
        <f>IFERROR(VLOOKUP(A193,Transaksi!$A$11:$C$1000,3,FALSE),"")</f>
        <v/>
      </c>
      <c r="D193" t="str">
        <f>IFERROR(VLOOKUP(A193,Transaksi!$A$11:$D$1000,4,FALSE),"")</f>
        <v/>
      </c>
      <c r="E193" t="str">
        <f>IFERROR(VLOOKUP(A193,Transaksi!$A$11:$E$1000,5,FALSE),"")</f>
        <v/>
      </c>
      <c r="F193" t="str">
        <f>IFERROR(VLOOKUP(A193,Transaksi!$A$11:$F$1000,6,FALSE),"")</f>
        <v/>
      </c>
      <c r="G193" t="str">
        <f>IFERROR(VLOOKUP(A193,Transaksi!$A$11:$G$1000,7,FALSE),"")</f>
        <v/>
      </c>
      <c r="H193" t="str">
        <f>IFERROR(VLOOKUP(A193,Transaksi!$A$11:$H$1000,8,FALSE),"")</f>
        <v/>
      </c>
      <c r="I193" t="str">
        <f>IF(F193="","",I192+G193-H193)</f>
        <v/>
      </c>
    </row>
    <row r="194">
      <c r="A194" t="str">
        <f>IF(Transaksi!J189="","",Transaksi!A189)</f>
        <v/>
      </c>
      <c r="C194" t="str">
        <f>IFERROR(VLOOKUP(A194,Transaksi!$A$11:$C$1000,3,FALSE),"")</f>
        <v/>
      </c>
      <c r="D194" t="str">
        <f>IFERROR(VLOOKUP(A194,Transaksi!$A$11:$D$1000,4,FALSE),"")</f>
        <v/>
      </c>
      <c r="E194" t="str">
        <f>IFERROR(VLOOKUP(A194,Transaksi!$A$11:$E$1000,5,FALSE),"")</f>
        <v/>
      </c>
      <c r="F194" t="str">
        <f>IFERROR(VLOOKUP(A194,Transaksi!$A$11:$F$1000,6,FALSE),"")</f>
        <v/>
      </c>
      <c r="G194" t="str">
        <f>IFERROR(VLOOKUP(A194,Transaksi!$A$11:$G$1000,7,FALSE),"")</f>
        <v/>
      </c>
      <c r="H194" t="str">
        <f>IFERROR(VLOOKUP(A194,Transaksi!$A$11:$H$1000,8,FALSE),"")</f>
        <v/>
      </c>
      <c r="I194" t="str">
        <f>IF(F194="","",I193+G194-H194)</f>
        <v/>
      </c>
    </row>
    <row r="195">
      <c r="A195" t="str">
        <f>IF(Transaksi!J190="","",Transaksi!A190)</f>
        <v/>
      </c>
      <c r="C195" t="str">
        <f>IFERROR(VLOOKUP(A195,Transaksi!$A$11:$C$1000,3,FALSE),"")</f>
        <v/>
      </c>
      <c r="D195" t="str">
        <f>IFERROR(VLOOKUP(A195,Transaksi!$A$11:$D$1000,4,FALSE),"")</f>
        <v/>
      </c>
      <c r="E195" t="str">
        <f>IFERROR(VLOOKUP(A195,Transaksi!$A$11:$E$1000,5,FALSE),"")</f>
        <v/>
      </c>
      <c r="F195" t="str">
        <f>IFERROR(VLOOKUP(A195,Transaksi!$A$11:$F$1000,6,FALSE),"")</f>
        <v/>
      </c>
      <c r="G195" t="str">
        <f>IFERROR(VLOOKUP(A195,Transaksi!$A$11:$G$1000,7,FALSE),"")</f>
        <v/>
      </c>
      <c r="H195" t="str">
        <f>IFERROR(VLOOKUP(A195,Transaksi!$A$11:$H$1000,8,FALSE),"")</f>
        <v/>
      </c>
      <c r="I195" t="str">
        <f>IF(F195="","",I194+G195-H195)</f>
        <v/>
      </c>
    </row>
    <row r="196">
      <c r="A196" t="str">
        <f>IF(Transaksi!J191="","",Transaksi!A191)</f>
        <v/>
      </c>
      <c r="C196" t="str">
        <f>IFERROR(VLOOKUP(A196,Transaksi!$A$11:$C$1000,3,FALSE),"")</f>
        <v/>
      </c>
      <c r="D196" t="str">
        <f>IFERROR(VLOOKUP(A196,Transaksi!$A$11:$D$1000,4,FALSE),"")</f>
        <v/>
      </c>
      <c r="E196" t="str">
        <f>IFERROR(VLOOKUP(A196,Transaksi!$A$11:$E$1000,5,FALSE),"")</f>
        <v/>
      </c>
      <c r="F196" t="str">
        <f>IFERROR(VLOOKUP(A196,Transaksi!$A$11:$F$1000,6,FALSE),"")</f>
        <v/>
      </c>
      <c r="G196" t="str">
        <f>IFERROR(VLOOKUP(A196,Transaksi!$A$11:$G$1000,7,FALSE),"")</f>
        <v/>
      </c>
      <c r="H196" t="str">
        <f>IFERROR(VLOOKUP(A196,Transaksi!$A$11:$H$1000,8,FALSE),"")</f>
        <v/>
      </c>
      <c r="I196" t="str">
        <f>IF(F196="","",I195+G196-H196)</f>
        <v/>
      </c>
    </row>
    <row r="197">
      <c r="A197" t="str">
        <f>IF(Transaksi!J192="","",Transaksi!A192)</f>
        <v/>
      </c>
      <c r="C197" t="str">
        <f>IFERROR(VLOOKUP(A197,Transaksi!$A$11:$C$1000,3,FALSE),"")</f>
        <v/>
      </c>
      <c r="D197" t="str">
        <f>IFERROR(VLOOKUP(A197,Transaksi!$A$11:$D$1000,4,FALSE),"")</f>
        <v/>
      </c>
      <c r="E197" t="str">
        <f>IFERROR(VLOOKUP(A197,Transaksi!$A$11:$E$1000,5,FALSE),"")</f>
        <v/>
      </c>
      <c r="F197" t="str">
        <f>IFERROR(VLOOKUP(A197,Transaksi!$A$11:$F$1000,6,FALSE),"")</f>
        <v/>
      </c>
      <c r="G197" t="str">
        <f>IFERROR(VLOOKUP(A197,Transaksi!$A$11:$G$1000,7,FALSE),"")</f>
        <v/>
      </c>
      <c r="H197" t="str">
        <f>IFERROR(VLOOKUP(A197,Transaksi!$A$11:$H$1000,8,FALSE),"")</f>
        <v/>
      </c>
      <c r="I197" t="str">
        <f>IF(F197="","",I196+G197-H197)</f>
        <v/>
      </c>
    </row>
    <row r="198">
      <c r="A198" t="str">
        <f>IF(Transaksi!J193="","",Transaksi!A193)</f>
        <v/>
      </c>
      <c r="C198" t="str">
        <f>IFERROR(VLOOKUP(A198,Transaksi!$A$11:$C$1000,3,FALSE),"")</f>
        <v/>
      </c>
      <c r="D198" t="str">
        <f>IFERROR(VLOOKUP(A198,Transaksi!$A$11:$D$1000,4,FALSE),"")</f>
        <v/>
      </c>
      <c r="E198" t="str">
        <f>IFERROR(VLOOKUP(A198,Transaksi!$A$11:$E$1000,5,FALSE),"")</f>
        <v/>
      </c>
      <c r="F198" t="str">
        <f>IFERROR(VLOOKUP(A198,Transaksi!$A$11:$F$1000,6,FALSE),"")</f>
        <v/>
      </c>
      <c r="G198" t="str">
        <f>IFERROR(VLOOKUP(A198,Transaksi!$A$11:$G$1000,7,FALSE),"")</f>
        <v/>
      </c>
      <c r="H198" t="str">
        <f>IFERROR(VLOOKUP(A198,Transaksi!$A$11:$H$1000,8,FALSE),"")</f>
        <v/>
      </c>
      <c r="I198" t="str">
        <f>IF(F198="","",I197+G198-H198)</f>
        <v/>
      </c>
    </row>
    <row r="199">
      <c r="A199" t="str">
        <f>IF(Transaksi!J194="","",Transaksi!A194)</f>
        <v/>
      </c>
      <c r="C199" t="str">
        <f>IFERROR(VLOOKUP(A199,Transaksi!$A$11:$C$1000,3,FALSE),"")</f>
        <v/>
      </c>
      <c r="D199" t="str">
        <f>IFERROR(VLOOKUP(A199,Transaksi!$A$11:$D$1000,4,FALSE),"")</f>
        <v/>
      </c>
      <c r="E199" t="str">
        <f>IFERROR(VLOOKUP(A199,Transaksi!$A$11:$E$1000,5,FALSE),"")</f>
        <v/>
      </c>
      <c r="F199" t="str">
        <f>IFERROR(VLOOKUP(A199,Transaksi!$A$11:$F$1000,6,FALSE),"")</f>
        <v/>
      </c>
      <c r="G199" t="str">
        <f>IFERROR(VLOOKUP(A199,Transaksi!$A$11:$G$1000,7,FALSE),"")</f>
        <v/>
      </c>
      <c r="H199" t="str">
        <f>IFERROR(VLOOKUP(A199,Transaksi!$A$11:$H$1000,8,FALSE),"")</f>
        <v/>
      </c>
      <c r="I199" t="str">
        <f>IF(F199="","",I198+G199-H199)</f>
        <v/>
      </c>
    </row>
    <row r="200">
      <c r="A200" t="str">
        <f>IF(Transaksi!J195="","",Transaksi!A195)</f>
        <v/>
      </c>
      <c r="C200" t="str">
        <f>IFERROR(VLOOKUP(A200,Transaksi!$A$11:$C$1000,3,FALSE),"")</f>
        <v/>
      </c>
      <c r="D200" t="str">
        <f>IFERROR(VLOOKUP(A200,Transaksi!$A$11:$D$1000,4,FALSE),"")</f>
        <v/>
      </c>
      <c r="E200" t="str">
        <f>IFERROR(VLOOKUP(A200,Transaksi!$A$11:$E$1000,5,FALSE),"")</f>
        <v/>
      </c>
      <c r="F200" t="str">
        <f>IFERROR(VLOOKUP(A200,Transaksi!$A$11:$F$1000,6,FALSE),"")</f>
        <v/>
      </c>
      <c r="G200" t="str">
        <f>IFERROR(VLOOKUP(A200,Transaksi!$A$11:$G$1000,7,FALSE),"")</f>
        <v/>
      </c>
      <c r="H200" t="str">
        <f>IFERROR(VLOOKUP(A200,Transaksi!$A$11:$H$1000,8,FALSE),"")</f>
        <v/>
      </c>
      <c r="I200" t="str">
        <f>IF(F200="","",I199+G200-H200)</f>
        <v/>
      </c>
    </row>
    <row r="201">
      <c r="A201" t="str">
        <f>IF(Transaksi!J196="","",Transaksi!A196)</f>
        <v/>
      </c>
      <c r="C201" t="str">
        <f>IFERROR(VLOOKUP(A201,Transaksi!$A$11:$C$1000,3,FALSE),"")</f>
        <v/>
      </c>
      <c r="D201" t="str">
        <f>IFERROR(VLOOKUP(A201,Transaksi!$A$11:$D$1000,4,FALSE),"")</f>
        <v/>
      </c>
      <c r="E201" t="str">
        <f>IFERROR(VLOOKUP(A201,Transaksi!$A$11:$E$1000,5,FALSE),"")</f>
        <v/>
      </c>
      <c r="F201" t="str">
        <f>IFERROR(VLOOKUP(A201,Transaksi!$A$11:$F$1000,6,FALSE),"")</f>
        <v/>
      </c>
      <c r="G201" t="str">
        <f>IFERROR(VLOOKUP(A201,Transaksi!$A$11:$G$1000,7,FALSE),"")</f>
        <v/>
      </c>
      <c r="H201" t="str">
        <f>IFERROR(VLOOKUP(A201,Transaksi!$A$11:$H$1000,8,FALSE),"")</f>
        <v/>
      </c>
      <c r="I201" t="str">
        <f>IF(F201="","",I200+G201-H201)</f>
        <v/>
      </c>
    </row>
    <row r="202">
      <c r="A202" t="str">
        <f>IF(Transaksi!J197="","",Transaksi!A197)</f>
        <v/>
      </c>
      <c r="C202" t="str">
        <f>IFERROR(VLOOKUP(A202,Transaksi!$A$11:$C$1000,3,FALSE),"")</f>
        <v/>
      </c>
      <c r="D202" t="str">
        <f>IFERROR(VLOOKUP(A202,Transaksi!$A$11:$D$1000,4,FALSE),"")</f>
        <v/>
      </c>
      <c r="E202" t="str">
        <f>IFERROR(VLOOKUP(A202,Transaksi!$A$11:$E$1000,5,FALSE),"")</f>
        <v/>
      </c>
      <c r="F202" t="str">
        <f>IFERROR(VLOOKUP(A202,Transaksi!$A$11:$F$1000,6,FALSE),"")</f>
        <v/>
      </c>
      <c r="G202" t="str">
        <f>IFERROR(VLOOKUP(A202,Transaksi!$A$11:$G$1000,7,FALSE),"")</f>
        <v/>
      </c>
      <c r="H202" t="str">
        <f>IFERROR(VLOOKUP(A202,Transaksi!$A$11:$H$1000,8,FALSE),"")</f>
        <v/>
      </c>
      <c r="I202" t="str">
        <f>IF(F202="","",I201+G202-H202)</f>
        <v/>
      </c>
    </row>
    <row r="203">
      <c r="A203" t="str">
        <f>IF(Transaksi!J198="","",Transaksi!A198)</f>
        <v/>
      </c>
      <c r="C203" t="str">
        <f>IFERROR(VLOOKUP(A203,Transaksi!$A$11:$C$1000,3,FALSE),"")</f>
        <v/>
      </c>
      <c r="D203" t="str">
        <f>IFERROR(VLOOKUP(A203,Transaksi!$A$11:$D$1000,4,FALSE),"")</f>
        <v/>
      </c>
      <c r="E203" t="str">
        <f>IFERROR(VLOOKUP(A203,Transaksi!$A$11:$E$1000,5,FALSE),"")</f>
        <v/>
      </c>
      <c r="F203" t="str">
        <f>IFERROR(VLOOKUP(A203,Transaksi!$A$11:$F$1000,6,FALSE),"")</f>
        <v/>
      </c>
      <c r="G203" t="str">
        <f>IFERROR(VLOOKUP(A203,Transaksi!$A$11:$G$1000,7,FALSE),"")</f>
        <v/>
      </c>
      <c r="H203" t="str">
        <f>IFERROR(VLOOKUP(A203,Transaksi!$A$11:$H$1000,8,FALSE),"")</f>
        <v/>
      </c>
      <c r="I203" t="str">
        <f>IF(F203="","",I202+G203-H203)</f>
        <v/>
      </c>
    </row>
    <row r="204">
      <c r="A204" t="str">
        <f>IF(Transaksi!J199="","",Transaksi!A199)</f>
        <v/>
      </c>
      <c r="C204" t="str">
        <f>IFERROR(VLOOKUP(A204,Transaksi!$A$11:$C$1000,3,FALSE),"")</f>
        <v/>
      </c>
      <c r="D204" t="str">
        <f>IFERROR(VLOOKUP(A204,Transaksi!$A$11:$D$1000,4,FALSE),"")</f>
        <v/>
      </c>
      <c r="E204" t="str">
        <f>IFERROR(VLOOKUP(A204,Transaksi!$A$11:$E$1000,5,FALSE),"")</f>
        <v/>
      </c>
      <c r="F204" t="str">
        <f>IFERROR(VLOOKUP(A204,Transaksi!$A$11:$F$1000,6,FALSE),"")</f>
        <v/>
      </c>
      <c r="G204" t="str">
        <f>IFERROR(VLOOKUP(A204,Transaksi!$A$11:$G$1000,7,FALSE),"")</f>
        <v/>
      </c>
      <c r="H204" t="str">
        <f>IFERROR(VLOOKUP(A204,Transaksi!$A$11:$H$1000,8,FALSE),"")</f>
        <v/>
      </c>
      <c r="I204" t="str">
        <f>IF(F204="","",I203+G204-H204)</f>
        <v/>
      </c>
    </row>
    <row r="205">
      <c r="A205" t="str">
        <f>IF(Transaksi!J200="","",Transaksi!A200)</f>
        <v/>
      </c>
      <c r="C205" t="str">
        <f>IFERROR(VLOOKUP(A205,Transaksi!$A$11:$C$1000,3,FALSE),"")</f>
        <v/>
      </c>
      <c r="D205" t="str">
        <f>IFERROR(VLOOKUP(A205,Transaksi!$A$11:$D$1000,4,FALSE),"")</f>
        <v/>
      </c>
      <c r="E205" t="str">
        <f>IFERROR(VLOOKUP(A205,Transaksi!$A$11:$E$1000,5,FALSE),"")</f>
        <v/>
      </c>
      <c r="F205" t="str">
        <f>IFERROR(VLOOKUP(A205,Transaksi!$A$11:$F$1000,6,FALSE),"")</f>
        <v/>
      </c>
      <c r="G205" t="str">
        <f>IFERROR(VLOOKUP(A205,Transaksi!$A$11:$G$1000,7,FALSE),"")</f>
        <v/>
      </c>
      <c r="H205" t="str">
        <f>IFERROR(VLOOKUP(A205,Transaksi!$A$11:$H$1000,8,FALSE),"")</f>
        <v/>
      </c>
      <c r="I205" t="str">
        <f>IF(F205="","",I204+G205-H205)</f>
        <v/>
      </c>
    </row>
    <row r="206">
      <c r="A206" t="str">
        <f>IF(Transaksi!J201="","",Transaksi!A201)</f>
        <v/>
      </c>
      <c r="C206" t="str">
        <f>IFERROR(VLOOKUP(A206,Transaksi!$A$11:$C$1000,3,FALSE),"")</f>
        <v/>
      </c>
      <c r="D206" t="str">
        <f>IFERROR(VLOOKUP(A206,Transaksi!$A$11:$D$1000,4,FALSE),"")</f>
        <v/>
      </c>
      <c r="E206" t="str">
        <f>IFERROR(VLOOKUP(A206,Transaksi!$A$11:$E$1000,5,FALSE),"")</f>
        <v/>
      </c>
      <c r="F206" t="str">
        <f>IFERROR(VLOOKUP(A206,Transaksi!$A$11:$F$1000,6,FALSE),"")</f>
        <v/>
      </c>
      <c r="G206" t="str">
        <f>IFERROR(VLOOKUP(A206,Transaksi!$A$11:$G$1000,7,FALSE),"")</f>
        <v/>
      </c>
      <c r="H206" t="str">
        <f>IFERROR(VLOOKUP(A206,Transaksi!$A$11:$H$1000,8,FALSE),"")</f>
        <v/>
      </c>
      <c r="I206" t="str">
        <f>IF(F206="","",I205+G206-H206)</f>
        <v/>
      </c>
    </row>
    <row r="207">
      <c r="A207" t="str">
        <f>IF(Transaksi!J202="","",Transaksi!A202)</f>
        <v/>
      </c>
      <c r="C207" t="str">
        <f>IFERROR(VLOOKUP(A207,Transaksi!$A$11:$C$1000,3,FALSE),"")</f>
        <v/>
      </c>
      <c r="D207" t="str">
        <f>IFERROR(VLOOKUP(A207,Transaksi!$A$11:$D$1000,4,FALSE),"")</f>
        <v/>
      </c>
      <c r="E207" t="str">
        <f>IFERROR(VLOOKUP(A207,Transaksi!$A$11:$E$1000,5,FALSE),"")</f>
        <v/>
      </c>
      <c r="F207" t="str">
        <f>IFERROR(VLOOKUP(A207,Transaksi!$A$11:$F$1000,6,FALSE),"")</f>
        <v/>
      </c>
      <c r="G207" t="str">
        <f>IFERROR(VLOOKUP(A207,Transaksi!$A$11:$G$1000,7,FALSE),"")</f>
        <v/>
      </c>
      <c r="H207" t="str">
        <f>IFERROR(VLOOKUP(A207,Transaksi!$A$11:$H$1000,8,FALSE),"")</f>
        <v/>
      </c>
      <c r="I207" t="str">
        <f>IF(F207="","",I206+G207-H207)</f>
        <v/>
      </c>
    </row>
    <row r="208">
      <c r="A208" t="str">
        <f>IF(Transaksi!J203="","",Transaksi!A203)</f>
        <v/>
      </c>
      <c r="C208" t="str">
        <f>IFERROR(VLOOKUP(A208,Transaksi!$A$11:$C$1000,3,FALSE),"")</f>
        <v/>
      </c>
      <c r="D208" t="str">
        <f>IFERROR(VLOOKUP(A208,Transaksi!$A$11:$D$1000,4,FALSE),"")</f>
        <v/>
      </c>
      <c r="E208" t="str">
        <f>IFERROR(VLOOKUP(A208,Transaksi!$A$11:$E$1000,5,FALSE),"")</f>
        <v/>
      </c>
      <c r="F208" t="str">
        <f>IFERROR(VLOOKUP(A208,Transaksi!$A$11:$F$1000,6,FALSE),"")</f>
        <v/>
      </c>
      <c r="G208" t="str">
        <f>IFERROR(VLOOKUP(A208,Transaksi!$A$11:$G$1000,7,FALSE),"")</f>
        <v/>
      </c>
      <c r="H208" t="str">
        <f>IFERROR(VLOOKUP(A208,Transaksi!$A$11:$H$1000,8,FALSE),"")</f>
        <v/>
      </c>
      <c r="I208" t="str">
        <f>IF(F208="","",I207+G208-H208)</f>
        <v/>
      </c>
    </row>
    <row r="209">
      <c r="A209" t="str">
        <f>IF(Transaksi!J204="","",Transaksi!A204)</f>
        <v/>
      </c>
      <c r="C209" t="str">
        <f>IFERROR(VLOOKUP(A209,Transaksi!$A$11:$C$1000,3,FALSE),"")</f>
        <v/>
      </c>
      <c r="D209" t="str">
        <f>IFERROR(VLOOKUP(A209,Transaksi!$A$11:$D$1000,4,FALSE),"")</f>
        <v/>
      </c>
      <c r="E209" t="str">
        <f>IFERROR(VLOOKUP(A209,Transaksi!$A$11:$E$1000,5,FALSE),"")</f>
        <v/>
      </c>
      <c r="F209" t="str">
        <f>IFERROR(VLOOKUP(A209,Transaksi!$A$11:$F$1000,6,FALSE),"")</f>
        <v/>
      </c>
      <c r="G209" t="str">
        <f>IFERROR(VLOOKUP(A209,Transaksi!$A$11:$G$1000,7,FALSE),"")</f>
        <v/>
      </c>
      <c r="H209" t="str">
        <f>IFERROR(VLOOKUP(A209,Transaksi!$A$11:$H$1000,8,FALSE),"")</f>
        <v/>
      </c>
      <c r="I209" t="str">
        <f>IF(F209="","",I208+G209-H209)</f>
        <v/>
      </c>
    </row>
    <row r="210">
      <c r="A210" t="str">
        <f>IF(Transaksi!J205="","",Transaksi!A205)</f>
        <v/>
      </c>
      <c r="C210" t="str">
        <f>IFERROR(VLOOKUP(A210,Transaksi!$A$11:$C$1000,3,FALSE),"")</f>
        <v/>
      </c>
      <c r="D210" t="str">
        <f>IFERROR(VLOOKUP(A210,Transaksi!$A$11:$D$1000,4,FALSE),"")</f>
        <v/>
      </c>
      <c r="E210" t="str">
        <f>IFERROR(VLOOKUP(A210,Transaksi!$A$11:$E$1000,5,FALSE),"")</f>
        <v/>
      </c>
      <c r="F210" t="str">
        <f>IFERROR(VLOOKUP(A210,Transaksi!$A$11:$F$1000,6,FALSE),"")</f>
        <v/>
      </c>
      <c r="G210" t="str">
        <f>IFERROR(VLOOKUP(A210,Transaksi!$A$11:$G$1000,7,FALSE),"")</f>
        <v/>
      </c>
      <c r="H210" t="str">
        <f>IFERROR(VLOOKUP(A210,Transaksi!$A$11:$H$1000,8,FALSE),"")</f>
        <v/>
      </c>
      <c r="I210" t="str">
        <f>IF(F210="","",I209+G210-H210)</f>
        <v/>
      </c>
    </row>
    <row r="211">
      <c r="A211" t="str">
        <f>IF(Transaksi!J206="","",Transaksi!A206)</f>
        <v/>
      </c>
      <c r="C211" t="str">
        <f>IFERROR(VLOOKUP(A211,Transaksi!$A$11:$C$1000,3,FALSE),"")</f>
        <v/>
      </c>
      <c r="D211" t="str">
        <f>IFERROR(VLOOKUP(A211,Transaksi!$A$11:$D$1000,4,FALSE),"")</f>
        <v/>
      </c>
      <c r="E211" t="str">
        <f>IFERROR(VLOOKUP(A211,Transaksi!$A$11:$E$1000,5,FALSE),"")</f>
        <v/>
      </c>
      <c r="F211" t="str">
        <f>IFERROR(VLOOKUP(A211,Transaksi!$A$11:$F$1000,6,FALSE),"")</f>
        <v/>
      </c>
      <c r="G211" t="str">
        <f>IFERROR(VLOOKUP(A211,Transaksi!$A$11:$G$1000,7,FALSE),"")</f>
        <v/>
      </c>
      <c r="H211" t="str">
        <f>IFERROR(VLOOKUP(A211,Transaksi!$A$11:$H$1000,8,FALSE),"")</f>
        <v/>
      </c>
      <c r="I211" t="str">
        <f>IF(F211="","",I210+G211-H211)</f>
        <v/>
      </c>
    </row>
    <row r="212">
      <c r="A212" t="str">
        <f>IF(Transaksi!J207="","",Transaksi!A207)</f>
        <v/>
      </c>
      <c r="C212" t="str">
        <f>IFERROR(VLOOKUP(A212,Transaksi!$A$11:$C$1000,3,FALSE),"")</f>
        <v/>
      </c>
      <c r="D212" t="str">
        <f>IFERROR(VLOOKUP(A212,Transaksi!$A$11:$D$1000,4,FALSE),"")</f>
        <v/>
      </c>
      <c r="E212" t="str">
        <f>IFERROR(VLOOKUP(A212,Transaksi!$A$11:$E$1000,5,FALSE),"")</f>
        <v/>
      </c>
      <c r="F212" t="str">
        <f>IFERROR(VLOOKUP(A212,Transaksi!$A$11:$F$1000,6,FALSE),"")</f>
        <v/>
      </c>
      <c r="G212" t="str">
        <f>IFERROR(VLOOKUP(A212,Transaksi!$A$11:$G$1000,7,FALSE),"")</f>
        <v/>
      </c>
      <c r="H212" t="str">
        <f>IFERROR(VLOOKUP(A212,Transaksi!$A$11:$H$1000,8,FALSE),"")</f>
        <v/>
      </c>
      <c r="I212" t="str">
        <f>IF(F212="","",I211+G212-H212)</f>
        <v/>
      </c>
    </row>
    <row r="213">
      <c r="A213" t="str">
        <f>IF(Transaksi!J208="","",Transaksi!A208)</f>
        <v/>
      </c>
      <c r="C213" t="str">
        <f>IFERROR(VLOOKUP(A213,Transaksi!$A$11:$C$1000,3,FALSE),"")</f>
        <v/>
      </c>
      <c r="D213" t="str">
        <f>IFERROR(VLOOKUP(A213,Transaksi!$A$11:$D$1000,4,FALSE),"")</f>
        <v/>
      </c>
      <c r="E213" t="str">
        <f>IFERROR(VLOOKUP(A213,Transaksi!$A$11:$E$1000,5,FALSE),"")</f>
        <v/>
      </c>
      <c r="F213" t="str">
        <f>IFERROR(VLOOKUP(A213,Transaksi!$A$11:$F$1000,6,FALSE),"")</f>
        <v/>
      </c>
      <c r="G213" t="str">
        <f>IFERROR(VLOOKUP(A213,Transaksi!$A$11:$G$1000,7,FALSE),"")</f>
        <v/>
      </c>
      <c r="H213" t="str">
        <f>IFERROR(VLOOKUP(A213,Transaksi!$A$11:$H$1000,8,FALSE),"")</f>
        <v/>
      </c>
      <c r="I213" t="str">
        <f>IF(F213="","",I212+G213-H213)</f>
        <v/>
      </c>
    </row>
    <row r="214">
      <c r="A214" t="str">
        <f>IF(Transaksi!J209="","",Transaksi!A209)</f>
        <v/>
      </c>
      <c r="C214" t="str">
        <f>IFERROR(VLOOKUP(A214,Transaksi!$A$11:$C$1000,3,FALSE),"")</f>
        <v/>
      </c>
      <c r="D214" t="str">
        <f>IFERROR(VLOOKUP(A214,Transaksi!$A$11:$D$1000,4,FALSE),"")</f>
        <v/>
      </c>
      <c r="E214" t="str">
        <f>IFERROR(VLOOKUP(A214,Transaksi!$A$11:$E$1000,5,FALSE),"")</f>
        <v/>
      </c>
      <c r="F214" t="str">
        <f>IFERROR(VLOOKUP(A214,Transaksi!$A$11:$F$1000,6,FALSE),"")</f>
        <v/>
      </c>
      <c r="G214" t="str">
        <f>IFERROR(VLOOKUP(A214,Transaksi!$A$11:$G$1000,7,FALSE),"")</f>
        <v/>
      </c>
      <c r="H214" t="str">
        <f>IFERROR(VLOOKUP(A214,Transaksi!$A$11:$H$1000,8,FALSE),"")</f>
        <v/>
      </c>
      <c r="I214" t="str">
        <f>IF(F214="","",I213+G214-H214)</f>
        <v/>
      </c>
    </row>
    <row r="215">
      <c r="A215" t="str">
        <f>IF(Transaksi!J210="","",Transaksi!A210)</f>
        <v/>
      </c>
      <c r="C215" t="str">
        <f>IFERROR(VLOOKUP(A215,Transaksi!$A$11:$C$1000,3,FALSE),"")</f>
        <v/>
      </c>
      <c r="D215" t="str">
        <f>IFERROR(VLOOKUP(A215,Transaksi!$A$11:$D$1000,4,FALSE),"")</f>
        <v/>
      </c>
      <c r="E215" t="str">
        <f>IFERROR(VLOOKUP(A215,Transaksi!$A$11:$E$1000,5,FALSE),"")</f>
        <v/>
      </c>
      <c r="F215" t="str">
        <f>IFERROR(VLOOKUP(A215,Transaksi!$A$11:$F$1000,6,FALSE),"")</f>
        <v/>
      </c>
      <c r="G215" t="str">
        <f>IFERROR(VLOOKUP(A215,Transaksi!$A$11:$G$1000,7,FALSE),"")</f>
        <v/>
      </c>
      <c r="H215" t="str">
        <f>IFERROR(VLOOKUP(A215,Transaksi!$A$11:$H$1000,8,FALSE),"")</f>
        <v/>
      </c>
      <c r="I215" t="str">
        <f>IF(F215="","",I214+G215-H215)</f>
        <v/>
      </c>
    </row>
  </sheetData>
  <mergeCells count="1">
    <mergeCell ref="C4:I4"/>
  </mergeCells>
  <pageMargins left="0.15748031496063" right="0.118110236220472" top="0.196850393700787" bottom="0.590551181102362" header="0.236220472440945" footer="0.511811023622047"/>
  <ignoredErrors>
    <ignoredError numberStoredAsText="1" sqref="A1:J2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16"/>
  <sheetViews>
    <sheetView workbookViewId="0" rightToLeft="0"/>
  </sheetViews>
  <sheetData>
    <row r="5">
      <c r="C5" t="str">
        <v>BUKU PEMBANTU KAS DI BANK</v>
      </c>
    </row>
    <row r="6">
      <c r="C6" t="str">
        <f>Transaksi!C5</f>
        <v>Periode : 05-01-2026 s.d. 17-01-2026</v>
      </c>
    </row>
    <row r="8">
      <c r="C8" t="str">
        <v>Nama SPPG</v>
      </c>
      <c r="E8" t="str">
        <f>":  "&amp;Setup!C6</f>
        <v>:  Input Nama SPPG di sini</v>
      </c>
    </row>
    <row r="9">
      <c r="B9" t="str">
        <v>Transaksi!</v>
      </c>
      <c r="C9" t="str">
        <v>ID SPPG</v>
      </c>
      <c r="E9" t="str">
        <f>":  "&amp;Setup!C7</f>
        <v xml:space="preserve">:  </v>
      </c>
    </row>
    <row r="10">
      <c r="B10" t="str">
        <v>J</v>
      </c>
      <c r="C10" t="str">
        <v>Alamat</v>
      </c>
      <c r="E10" t="str">
        <f>":  "&amp;Setup!C8</f>
        <v xml:space="preserve">:  </v>
      </c>
      <c r="H10" t="str">
        <v>Saldo Awal</v>
      </c>
      <c r="I10">
        <f>IF(F11="","",VLOOKUP(F11,'Saldo Buku'!C8:D28,2,FALSE))</f>
        <v>702233100</v>
      </c>
    </row>
    <row r="11">
      <c r="B11" t="str">
        <v>W1000</v>
      </c>
      <c r="C11" t="str">
        <v>Buku Pembantu Kas (dapat dipilih):</v>
      </c>
      <c r="F11" t="str">
        <v>Kas di Bank</v>
      </c>
      <c r="H11" t="str">
        <v xml:space="preserve">Saldo Akhir </v>
      </c>
      <c r="I11">
        <f>I10+SUM(G16:G215)-SUM(H16:H215)</f>
        <v>189388900</v>
      </c>
    </row>
    <row r="13">
      <c r="C13" t="str">
        <v>Bulan</v>
      </c>
      <c r="E13" t="str">
        <v>No. Bukti</v>
      </c>
      <c r="F13" t="str">
        <v>Uraian Transaksi</v>
      </c>
      <c r="G13" t="str">
        <v>Debet</v>
      </c>
      <c r="H13" t="str">
        <v>Kredit</v>
      </c>
      <c r="I13" t="str">
        <v>Saldo</v>
      </c>
    </row>
    <row r="14">
      <c r="C14">
        <v>1</v>
      </c>
      <c r="E14" t="str">
        <v>2</v>
      </c>
      <c r="F14" t="str">
        <v>3</v>
      </c>
      <c r="G14" t="str">
        <v>4</v>
      </c>
      <c r="H14" t="str">
        <v>5</v>
      </c>
      <c r="I14" t="str">
        <v>6</v>
      </c>
    </row>
    <row r="15">
      <c r="A15" t="str">
        <v>Row</v>
      </c>
      <c r="B15" t="str">
        <v>Next</v>
      </c>
      <c r="C15" t="str">
        <v>x</v>
      </c>
      <c r="F15" t="str">
        <v>SALDO AWAL BULAN BERJALAN</v>
      </c>
      <c r="G15">
        <f>I10</f>
        <v>702233100</v>
      </c>
      <c r="H15">
        <v>0</v>
      </c>
      <c r="I15">
        <f>I10</f>
        <v>702233100</v>
      </c>
    </row>
    <row r="16">
      <c r="A16">
        <f>IFERROR(VLOOKUP(F11,Transaksi!J11:W1000,14,FALSE),"")</f>
        <v>26</v>
      </c>
      <c r="B16">
        <f>IF(A16="","",A16+1)</f>
        <v>27</v>
      </c>
      <c r="C16">
        <f>IFERROR(VLOOKUP(A16,Transaksi!$A$11:$C$1000,3,FALSE),"")</f>
        <v>46042</v>
      </c>
      <c r="D16">
        <f>IFERROR(VLOOKUP(A16,Transaksi!$A$11:$D$1000,4,FALSE),"")</f>
        <v>0</v>
      </c>
      <c r="E16">
        <f>IFERROR(VLOOKUP(A16,Transaksi!$A$11:$E$1000,5,FALSE),"")</f>
        <v>694742</v>
      </c>
      <c r="F16" t="str">
        <f>IFERROR(VLOOKUP(A16,Transaksi!$A$11:$F$1000,6,FALSE),"")</f>
        <v>Pembelian Roti Abon</v>
      </c>
      <c r="G16">
        <f>IFERROR(VLOOKUP(A16,Transaksi!$A$11:$G$1000,7,FALSE),"")</f>
        <v>0</v>
      </c>
      <c r="H16">
        <f>IFERROR(VLOOKUP(A16,Transaksi!$A$11:$H$1000,8,FALSE),"")</f>
        <v>2970000</v>
      </c>
      <c r="I16">
        <f>IF(F16="","",I15+G16-H16)</f>
        <v>699263100</v>
      </c>
    </row>
    <row r="17">
      <c r="A17">
        <f>IFERROR(VLOOKUP($F$11,INDIRECT($B$9&amp;$B$10&amp;B16&amp;":"&amp;$B$11),14,FALSE),"")</f>
        <v>27</v>
      </c>
      <c r="B17">
        <f>IF(A17="","",A17+1)</f>
        <v>28</v>
      </c>
      <c r="C17">
        <f>IFERROR(VLOOKUP(A17,Transaksi!$A$11:$C$1000,3,FALSE),"")</f>
        <v>46042</v>
      </c>
      <c r="D17">
        <f>IFERROR(VLOOKUP(A17,Transaksi!$A$11:$D$1000,4,FALSE),"")</f>
        <v>0</v>
      </c>
      <c r="E17">
        <f>IFERROR(VLOOKUP(A17,Transaksi!$A$11:$E$1000,5,FALSE),"")</f>
        <v>694742</v>
      </c>
      <c r="F17" t="str">
        <f>IFERROR(VLOOKUP(A17,Transaksi!$A$11:$F$1000,6,FALSE),"")</f>
        <v>Biaya Administrasi</v>
      </c>
      <c r="G17">
        <f>IFERROR(VLOOKUP(A17,Transaksi!$A$11:$G$1000,7,FALSE),"")</f>
        <v>0</v>
      </c>
      <c r="H17">
        <f>IFERROR(VLOOKUP(A17,Transaksi!$A$11:$H$1000,8,FALSE),"")</f>
        <v>6500</v>
      </c>
      <c r="I17">
        <f>IF(F17="","",I16+G17-H17)</f>
        <v>699256600</v>
      </c>
    </row>
    <row r="18">
      <c r="A18">
        <f>IFERROR(VLOOKUP($F$11,INDIRECT($B$9&amp;$B$10&amp;B17&amp;":"&amp;$B$11),14,FALSE),"")</f>
        <v>28</v>
      </c>
      <c r="B18">
        <f>IF(A18="","",A18+1)</f>
        <v>29</v>
      </c>
      <c r="C18">
        <f>IFERROR(VLOOKUP(A18,Transaksi!$A$11:$C$1000,3,FALSE),"")</f>
        <v>46042</v>
      </c>
      <c r="D18">
        <f>IFERROR(VLOOKUP(A18,Transaksi!$A$11:$D$1000,4,FALSE),"")</f>
        <v>0</v>
      </c>
      <c r="E18">
        <f>IFERROR(VLOOKUP(A18,Transaksi!$A$11:$E$1000,5,FALSE),"")</f>
        <v>694752</v>
      </c>
      <c r="F18" t="str">
        <f>IFERROR(VLOOKUP(A18,Transaksi!$A$11:$F$1000,6,FALSE),"")</f>
        <v>Pembelian Tali Rapia</v>
      </c>
      <c r="G18">
        <f>IFERROR(VLOOKUP(A18,Transaksi!$A$11:$G$1000,7,FALSE),"")</f>
        <v>0</v>
      </c>
      <c r="H18">
        <f>IFERROR(VLOOKUP(A18,Transaksi!$A$11:$H$1000,8,FALSE),"")</f>
        <v>600000</v>
      </c>
      <c r="I18">
        <f>IF(F18="","",I17+G18-H18)</f>
        <v>698656600</v>
      </c>
    </row>
    <row r="19">
      <c r="A19">
        <f>IFERROR(VLOOKUP($F$11,INDIRECT($B$9&amp;$B$10&amp;B18&amp;":"&amp;$B$11),14,FALSE),"")</f>
        <v>29</v>
      </c>
      <c r="B19">
        <f>IF(A19="","",A19+1)</f>
        <v>30</v>
      </c>
      <c r="C19">
        <f>IFERROR(VLOOKUP(A19,Transaksi!$A$11:$C$1000,3,FALSE),"")</f>
        <v>46042</v>
      </c>
      <c r="D19">
        <f>IFERROR(VLOOKUP(A19,Transaksi!$A$11:$D$1000,4,FALSE),"")</f>
        <v>0</v>
      </c>
      <c r="E19">
        <f>IFERROR(VLOOKUP(A19,Transaksi!$A$11:$E$1000,5,FALSE),"")</f>
        <v>694752</v>
      </c>
      <c r="F19" t="str">
        <f>IFERROR(VLOOKUP(A19,Transaksi!$A$11:$F$1000,6,FALSE),"")</f>
        <v>Biaya Administrasi</v>
      </c>
      <c r="G19">
        <f>IFERROR(VLOOKUP(A19,Transaksi!$A$11:$G$1000,7,FALSE),"")</f>
        <v>0</v>
      </c>
      <c r="H19">
        <f>IFERROR(VLOOKUP(A19,Transaksi!$A$11:$H$1000,8,FALSE),"")</f>
        <v>6500</v>
      </c>
      <c r="I19">
        <f>IF(F19="","",I18+G19-H19)</f>
        <v>698650100</v>
      </c>
    </row>
    <row r="20">
      <c r="A20">
        <f>IFERROR(VLOOKUP($F$11,INDIRECT($B$9&amp;$B$10&amp;B19&amp;":"&amp;$B$11),14,FALSE),"")</f>
        <v>30</v>
      </c>
      <c r="B20">
        <f>IF(A20="","",A20+1)</f>
        <v>31</v>
      </c>
      <c r="C20">
        <f>IFERROR(VLOOKUP(A20,Transaksi!$A$11:$C$1000,3,FALSE),"")</f>
        <v>46042</v>
      </c>
      <c r="D20">
        <f>IFERROR(VLOOKUP(A20,Transaksi!$A$11:$D$1000,4,FALSE),"")</f>
        <v>0</v>
      </c>
      <c r="E20">
        <f>IFERROR(VLOOKUP(A20,Transaksi!$A$11:$E$1000,5,FALSE),"")</f>
        <v>694748</v>
      </c>
      <c r="F20" t="str">
        <f>IFERROR(VLOOKUP(A20,Transaksi!$A$11:$F$1000,6,FALSE),"")</f>
        <v>Pembelian Telur</v>
      </c>
      <c r="G20">
        <f>IFERROR(VLOOKUP(A20,Transaksi!$A$11:$G$1000,7,FALSE),"")</f>
        <v>0</v>
      </c>
      <c r="H20">
        <f>IFERROR(VLOOKUP(A20,Transaksi!$A$11:$H$1000,8,FALSE),"")</f>
        <v>14790000</v>
      </c>
      <c r="I20">
        <f>IF(F20="","",I19+G20-H20)</f>
        <v>683860100</v>
      </c>
    </row>
    <row r="21">
      <c r="A21">
        <f>IFERROR(VLOOKUP($F$11,INDIRECT($B$9&amp;$B$10&amp;B20&amp;":"&amp;$B$11),14,FALSE),"")</f>
        <v>31</v>
      </c>
      <c r="B21">
        <f>IF(A21="","",A21+1)</f>
        <v>32</v>
      </c>
      <c r="C21">
        <f>IFERROR(VLOOKUP(A21,Transaksi!$A$11:$C$1000,3,FALSE),"")</f>
        <v>46042</v>
      </c>
      <c r="D21">
        <f>IFERROR(VLOOKUP(A21,Transaksi!$A$11:$D$1000,4,FALSE),"")</f>
        <v>0</v>
      </c>
      <c r="E21">
        <f>IFERROR(VLOOKUP(A21,Transaksi!$A$11:$E$1000,5,FALSE),"")</f>
        <v>694748</v>
      </c>
      <c r="F21" t="str">
        <f>IFERROR(VLOOKUP(A21,Transaksi!$A$11:$F$1000,6,FALSE),"")</f>
        <v>Biaya Administrasi</v>
      </c>
      <c r="G21">
        <f>IFERROR(VLOOKUP(A21,Transaksi!$A$11:$G$1000,7,FALSE),"")</f>
        <v>0</v>
      </c>
      <c r="H21">
        <f>IFERROR(VLOOKUP(A21,Transaksi!$A$11:$H$1000,8,FALSE),"")</f>
        <v>6500</v>
      </c>
      <c r="I21">
        <f>IF(F21="","",I20+G21-H21)</f>
        <v>683853600</v>
      </c>
    </row>
    <row r="22">
      <c r="A22">
        <f>IFERROR(VLOOKUP($F$11,INDIRECT($B$9&amp;$B$10&amp;B21&amp;":"&amp;$B$11),14,FALSE),"")</f>
        <v>32</v>
      </c>
      <c r="B22">
        <f>IF(A22="","",A22+1)</f>
        <v>33</v>
      </c>
      <c r="C22">
        <f>IFERROR(VLOOKUP(A22,Transaksi!$A$11:$C$1000,3,FALSE),"")</f>
        <v>46042</v>
      </c>
      <c r="D22">
        <f>IFERROR(VLOOKUP(A22,Transaksi!$A$11:$D$1000,4,FALSE),"")</f>
        <v>0</v>
      </c>
      <c r="E22">
        <f>IFERROR(VLOOKUP(A22,Transaksi!$A$11:$E$1000,5,FALSE),"")</f>
        <v>694946</v>
      </c>
      <c r="F22" t="str">
        <f>IFERROR(VLOOKUP(A22,Transaksi!$A$11:$F$1000,6,FALSE),"")</f>
        <v>Pembelian Aqua Galon</v>
      </c>
      <c r="G22">
        <f>IFERROR(VLOOKUP(A22,Transaksi!$A$11:$G$1000,7,FALSE),"")</f>
        <v>0</v>
      </c>
      <c r="H22">
        <f>IFERROR(VLOOKUP(A22,Transaksi!$A$11:$H$1000,8,FALSE),"")</f>
        <v>600000</v>
      </c>
      <c r="I22">
        <f>IF(F22="","",I21+G22-H22)</f>
        <v>683253600</v>
      </c>
    </row>
    <row r="23">
      <c r="A23">
        <f>IFERROR(VLOOKUP($F$11,INDIRECT($B$9&amp;$B$10&amp;B22&amp;":"&amp;$B$11),14,FALSE),"")</f>
        <v>33</v>
      </c>
      <c r="B23">
        <f>IF(A23="","",A23+1)</f>
        <v>34</v>
      </c>
      <c r="C23">
        <f>IFERROR(VLOOKUP(A23,Transaksi!$A$11:$C$1000,3,FALSE),"")</f>
        <v>46042</v>
      </c>
      <c r="D23">
        <f>IFERROR(VLOOKUP(A23,Transaksi!$A$11:$D$1000,4,FALSE),"")</f>
        <v>0</v>
      </c>
      <c r="E23">
        <f>IFERROR(VLOOKUP(A23,Transaksi!$A$11:$E$1000,5,FALSE),"")</f>
        <v>694946</v>
      </c>
      <c r="F23" t="str">
        <f>IFERROR(VLOOKUP(A23,Transaksi!$A$11:$F$1000,6,FALSE),"")</f>
        <v>Biaya Administrasi</v>
      </c>
      <c r="G23">
        <f>IFERROR(VLOOKUP(A23,Transaksi!$A$11:$G$1000,7,FALSE),"")</f>
        <v>0</v>
      </c>
      <c r="H23">
        <f>IFERROR(VLOOKUP(A23,Transaksi!$A$11:$H$1000,8,FALSE),"")</f>
        <v>6500</v>
      </c>
      <c r="I23">
        <f>IF(F23="","",I22+G23-H23)</f>
        <v>683247100</v>
      </c>
    </row>
    <row r="24">
      <c r="A24">
        <f>IFERROR(VLOOKUP($F$11,INDIRECT($B$9&amp;$B$10&amp;B23&amp;":"&amp;$B$11),14,FALSE),"")</f>
        <v>34</v>
      </c>
      <c r="B24">
        <f>IF(A24="","",A24+1)</f>
        <v>35</v>
      </c>
      <c r="C24">
        <f>IFERROR(VLOOKUP(A24,Transaksi!$A$11:$C$1000,3,FALSE),"")</f>
        <v>46042</v>
      </c>
      <c r="D24">
        <f>IFERROR(VLOOKUP(A24,Transaksi!$A$11:$D$1000,4,FALSE),"")</f>
        <v>0</v>
      </c>
      <c r="E24">
        <f>IFERROR(VLOOKUP(A24,Transaksi!$A$11:$E$1000,5,FALSE),"")</f>
        <v>694949</v>
      </c>
      <c r="F24" t="str">
        <f>IFERROR(VLOOKUP(A24,Transaksi!$A$11:$F$1000,6,FALSE),"")</f>
        <v>Pembelian Gas LPG 12Kg</v>
      </c>
      <c r="G24">
        <f>IFERROR(VLOOKUP(A24,Transaksi!$A$11:$G$1000,7,FALSE),"")</f>
        <v>0</v>
      </c>
      <c r="H24">
        <f>IFERROR(VLOOKUP(A24,Transaksi!$A$11:$H$1000,8,FALSE),"")</f>
        <v>3349000</v>
      </c>
      <c r="I24">
        <f>IF(F24="","",I23+G24-H24)</f>
        <v>679898100</v>
      </c>
    </row>
    <row r="25">
      <c r="A25">
        <f>IFERROR(VLOOKUP($F$11,INDIRECT($B$9&amp;$B$10&amp;B24&amp;":"&amp;$B$11),14,FALSE),"")</f>
        <v>35</v>
      </c>
      <c r="B25">
        <f>IF(A25="","",A25+1)</f>
        <v>36</v>
      </c>
      <c r="C25">
        <f>IFERROR(VLOOKUP(A25,Transaksi!$A$11:$C$1000,3,FALSE),"")</f>
        <v>46042</v>
      </c>
      <c r="D25">
        <f>IFERROR(VLOOKUP(A25,Transaksi!$A$11:$D$1000,4,FALSE),"")</f>
        <v>0</v>
      </c>
      <c r="E25">
        <f>IFERROR(VLOOKUP(A25,Transaksi!$A$11:$E$1000,5,FALSE),"")</f>
        <v>694949</v>
      </c>
      <c r="F25" t="str">
        <f>IFERROR(VLOOKUP(A25,Transaksi!$A$11:$F$1000,6,FALSE),"")</f>
        <v>Biaya Administrasi</v>
      </c>
      <c r="G25">
        <f>IFERROR(VLOOKUP(A25,Transaksi!$A$11:$G$1000,7,FALSE),"")</f>
        <v>0</v>
      </c>
      <c r="H25">
        <f>IFERROR(VLOOKUP(A25,Transaksi!$A$11:$H$1000,8,FALSE),"")</f>
        <v>6500</v>
      </c>
      <c r="I25">
        <f>IF(F25="","",I24+G25-H25)</f>
        <v>679891600</v>
      </c>
    </row>
    <row r="26">
      <c r="A26">
        <f>IFERROR(VLOOKUP($F$11,INDIRECT($B$9&amp;$B$10&amp;B25&amp;":"&amp;$B$11),14,FALSE),"")</f>
        <v>36</v>
      </c>
      <c r="B26">
        <f>IF(A26="","",A26+1)</f>
        <v>37</v>
      </c>
      <c r="C26">
        <f>IFERROR(VLOOKUP(A26,Transaksi!$A$11:$C$1000,3,FALSE),"")</f>
        <v>46042</v>
      </c>
      <c r="D26">
        <f>IFERROR(VLOOKUP(A26,Transaksi!$A$11:$D$1000,4,FALSE),"")</f>
        <v>0</v>
      </c>
      <c r="E26">
        <f>IFERROR(VLOOKUP(A26,Transaksi!$A$11:$E$1000,5,FALSE),"")</f>
        <v>705884</v>
      </c>
      <c r="F26" t="str">
        <f>IFERROR(VLOOKUP(A26,Transaksi!$A$11:$F$1000,6,FALSE),"")</f>
        <v>Roti Sobek</v>
      </c>
      <c r="G26">
        <f>IFERROR(VLOOKUP(A26,Transaksi!$A$11:$G$1000,7,FALSE),"")</f>
        <v>0</v>
      </c>
      <c r="H26">
        <f>IFERROR(VLOOKUP(A26,Transaksi!$A$11:$H$1000,8,FALSE),"")</f>
        <v>3510000</v>
      </c>
      <c r="I26">
        <f>IF(F26="","",I25+G26-H26)</f>
        <v>676381600</v>
      </c>
    </row>
    <row r="27">
      <c r="A27">
        <f>IFERROR(VLOOKUP($F$11,INDIRECT($B$9&amp;$B$10&amp;B26&amp;":"&amp;$B$11),14,FALSE),"")</f>
        <v>37</v>
      </c>
      <c r="B27">
        <f>IF(A27="","",A27+1)</f>
        <v>38</v>
      </c>
      <c r="C27">
        <f>IFERROR(VLOOKUP(A27,Transaksi!$A$11:$C$1000,3,FALSE),"")</f>
        <v>46042</v>
      </c>
      <c r="D27">
        <f>IFERROR(VLOOKUP(A27,Transaksi!$A$11:$D$1000,4,FALSE),"")</f>
        <v>0</v>
      </c>
      <c r="E27">
        <f>IFERROR(VLOOKUP(A27,Transaksi!$A$11:$E$1000,5,FALSE),"")</f>
        <v>705884</v>
      </c>
      <c r="F27" t="str">
        <f>IFERROR(VLOOKUP(A27,Transaksi!$A$11:$F$1000,6,FALSE),"")</f>
        <v>Biaya Administrasi</v>
      </c>
      <c r="G27">
        <f>IFERROR(VLOOKUP(A27,Transaksi!$A$11:$G$1000,7,FALSE),"")</f>
        <v>0</v>
      </c>
      <c r="H27">
        <f>IFERROR(VLOOKUP(A27,Transaksi!$A$11:$H$1000,8,FALSE),"")</f>
        <v>6500</v>
      </c>
      <c r="I27">
        <f>IF(F27="","",I26+G27-H27)</f>
        <v>676375100</v>
      </c>
    </row>
    <row r="28">
      <c r="A28">
        <f>IFERROR(VLOOKUP($F$11,INDIRECT($B$9&amp;$B$10&amp;B27&amp;":"&amp;$B$11),14,FALSE),"")</f>
        <v>43</v>
      </c>
      <c r="B28">
        <f>IF(A28="","",A28+1)</f>
        <v>44</v>
      </c>
      <c r="C28">
        <f>IFERROR(VLOOKUP(A28,Transaksi!$A$11:$C$1000,3,FALSE),"")</f>
        <v>46045</v>
      </c>
      <c r="D28">
        <f>IFERROR(VLOOKUP(A28,Transaksi!$A$11:$D$1000,4,FALSE),"")</f>
        <v>0</v>
      </c>
      <c r="E28" t="str">
        <f>IFERROR(VLOOKUP(A28,Transaksi!$A$11:$E$1000,5,FALSE),"")</f>
        <v>036902</v>
      </c>
      <c r="F28" t="str">
        <f>IFERROR(VLOOKUP(A28,Transaksi!$A$11:$F$1000,6,FALSE),"")</f>
        <v>Pembelian OPX QQ</v>
      </c>
      <c r="G28">
        <f>IFERROR(VLOOKUP(A28,Transaksi!$A$11:$G$1000,7,FALSE),"")</f>
        <v>0</v>
      </c>
      <c r="H28">
        <f>IFERROR(VLOOKUP(A28,Transaksi!$A$11:$H$1000,8,FALSE),"")</f>
        <v>729000</v>
      </c>
      <c r="I28">
        <f>IF(F28="","",I27+G28-H28)</f>
        <v>675646100</v>
      </c>
    </row>
    <row r="29">
      <c r="A29">
        <f>IFERROR(VLOOKUP($F$11,INDIRECT($B$9&amp;$B$10&amp;B28&amp;":"&amp;$B$11),14,FALSE),"")</f>
        <v>44</v>
      </c>
      <c r="B29">
        <f>IF(A29="","",A29+1)</f>
        <v>45</v>
      </c>
      <c r="C29">
        <f>IFERROR(VLOOKUP(A29,Transaksi!$A$11:$C$1000,3,FALSE),"")</f>
        <v>46045</v>
      </c>
      <c r="D29">
        <f>IFERROR(VLOOKUP(A29,Transaksi!$A$11:$D$1000,4,FALSE),"")</f>
        <v>0</v>
      </c>
      <c r="E29" t="str">
        <f>IFERROR(VLOOKUP(A29,Transaksi!$A$11:$E$1000,5,FALSE),"")</f>
        <v>036902</v>
      </c>
      <c r="F29" t="str">
        <f>IFERROR(VLOOKUP(A29,Transaksi!$A$11:$F$1000,6,FALSE),"")</f>
        <v>Biaya Administrasi</v>
      </c>
      <c r="G29">
        <f>IFERROR(VLOOKUP(A29,Transaksi!$A$11:$G$1000,7,FALSE),"")</f>
        <v>0</v>
      </c>
      <c r="H29">
        <f>IFERROR(VLOOKUP(A29,Transaksi!$A$11:$H$1000,8,FALSE),"")</f>
        <v>6500</v>
      </c>
      <c r="I29">
        <f>IF(F29="","",I28+G29-H29)</f>
        <v>675639600</v>
      </c>
    </row>
    <row r="30">
      <c r="A30">
        <f>IFERROR(VLOOKUP($F$11,INDIRECT($B$9&amp;$B$10&amp;B29&amp;":"&amp;$B$11),14,FALSE),"")</f>
        <v>45</v>
      </c>
      <c r="B30">
        <f>IF(A30="","",A30+1)</f>
        <v>46</v>
      </c>
      <c r="C30">
        <f>IFERROR(VLOOKUP(A30,Transaksi!$A$11:$C$1000,3,FALSE),"")</f>
        <v>46045</v>
      </c>
      <c r="D30">
        <f>IFERROR(VLOOKUP(A30,Transaksi!$A$11:$D$1000,4,FALSE),"")</f>
        <v>0</v>
      </c>
      <c r="E30" t="str">
        <f>IFERROR(VLOOKUP(A30,Transaksi!$A$11:$E$1000,5,FALSE),"")</f>
        <v>036914</v>
      </c>
      <c r="F30" t="str">
        <f>IFERROR(VLOOKUP(A30,Transaksi!$A$11:$F$1000,6,FALSE),"")</f>
        <v>Pembelian OPX Kawanua</v>
      </c>
      <c r="G30">
        <f>IFERROR(VLOOKUP(A30,Transaksi!$A$11:$G$1000,7,FALSE),"")</f>
        <v>0</v>
      </c>
      <c r="H30">
        <f>IFERROR(VLOOKUP(A30,Transaksi!$A$11:$H$1000,8,FALSE),"")</f>
        <v>8773500</v>
      </c>
      <c r="I30">
        <f>IF(F30="","",I29+G30-H30)</f>
        <v>666866100</v>
      </c>
    </row>
    <row r="31">
      <c r="A31">
        <f>IFERROR(VLOOKUP($F$11,INDIRECT($B$9&amp;$B$10&amp;B30&amp;":"&amp;$B$11),14,FALSE),"")</f>
        <v>46</v>
      </c>
      <c r="B31">
        <f>IF(A31="","",A31+1)</f>
        <v>47</v>
      </c>
      <c r="C31">
        <f>IFERROR(VLOOKUP(A31,Transaksi!$A$11:$C$1000,3,FALSE),"")</f>
        <v>46045</v>
      </c>
      <c r="D31">
        <f>IFERROR(VLOOKUP(A31,Transaksi!$A$11:$D$1000,4,FALSE),"")</f>
        <v>0</v>
      </c>
      <c r="E31" t="str">
        <f>IFERROR(VLOOKUP(A31,Transaksi!$A$11:$E$1000,5,FALSE),"")</f>
        <v>036914</v>
      </c>
      <c r="F31" t="str">
        <f>IFERROR(VLOOKUP(A31,Transaksi!$A$11:$F$1000,6,FALSE),"")</f>
        <v>Biaya Administrasi</v>
      </c>
      <c r="G31">
        <f>IFERROR(VLOOKUP(A31,Transaksi!$A$11:$G$1000,7,FALSE),"")</f>
        <v>0</v>
      </c>
      <c r="H31">
        <f>IFERROR(VLOOKUP(A31,Transaksi!$A$11:$H$1000,8,FALSE),"")</f>
        <v>6500</v>
      </c>
      <c r="I31">
        <f>IF(F31="","",I30+G31-H31)</f>
        <v>666859600</v>
      </c>
    </row>
    <row r="32">
      <c r="A32">
        <f>IFERROR(VLOOKUP($F$11,INDIRECT($B$9&amp;$B$10&amp;B31&amp;":"&amp;$B$11),14,FALSE),"")</f>
        <v>47</v>
      </c>
      <c r="B32">
        <f>IF(A32="","",A32+1)</f>
        <v>48</v>
      </c>
      <c r="C32">
        <f>IFERROR(VLOOKUP(A32,Transaksi!$A$11:$C$1000,3,FALSE),"")</f>
        <v>46045</v>
      </c>
      <c r="D32">
        <f>IFERROR(VLOOKUP(A32,Transaksi!$A$11:$D$1000,4,FALSE),"")</f>
        <v>0</v>
      </c>
      <c r="E32" t="str">
        <f>IFERROR(VLOOKUP(A32,Transaksi!$A$11:$E$1000,5,FALSE),"")</f>
        <v>051179</v>
      </c>
      <c r="F32" t="str">
        <f>IFERROR(VLOOKUP(A32,Transaksi!$A$11:$F$1000,6,FALSE),"")</f>
        <v>Pembelian Roti Sobek</v>
      </c>
      <c r="G32">
        <f>IFERROR(VLOOKUP(A32,Transaksi!$A$11:$G$1000,7,FALSE),"")</f>
        <v>0</v>
      </c>
      <c r="H32">
        <f>IFERROR(VLOOKUP(A32,Transaksi!$A$11:$H$1000,8,FALSE),"")</f>
        <v>5760000</v>
      </c>
      <c r="I32">
        <f>IF(F32="","",I31+G32-H32)</f>
        <v>661099600</v>
      </c>
    </row>
    <row r="33">
      <c r="A33">
        <f>IFERROR(VLOOKUP($F$11,INDIRECT($B$9&amp;$B$10&amp;B32&amp;":"&amp;$B$11),14,FALSE),"")</f>
        <v>48</v>
      </c>
      <c r="B33">
        <f>IF(A33="","",A33+1)</f>
        <v>49</v>
      </c>
      <c r="C33">
        <f>IFERROR(VLOOKUP(A33,Transaksi!$A$11:$C$1000,3,FALSE),"")</f>
        <v>46045</v>
      </c>
      <c r="D33">
        <f>IFERROR(VLOOKUP(A33,Transaksi!$A$11:$D$1000,4,FALSE),"")</f>
        <v>0</v>
      </c>
      <c r="E33" t="str">
        <f>IFERROR(VLOOKUP(A33,Transaksi!$A$11:$E$1000,5,FALSE),"")</f>
        <v>051179</v>
      </c>
      <c r="F33" t="str">
        <f>IFERROR(VLOOKUP(A33,Transaksi!$A$11:$F$1000,6,FALSE),"")</f>
        <v>Biaya Administrasi</v>
      </c>
      <c r="G33">
        <f>IFERROR(VLOOKUP(A33,Transaksi!$A$11:$G$1000,7,FALSE),"")</f>
        <v>0</v>
      </c>
      <c r="H33">
        <f>IFERROR(VLOOKUP(A33,Transaksi!$A$11:$H$1000,8,FALSE),"")</f>
        <v>6500</v>
      </c>
      <c r="I33">
        <f>IF(F33="","",I32+G33-H33)</f>
        <v>661093100</v>
      </c>
    </row>
    <row r="34">
      <c r="A34">
        <f>IFERROR(VLOOKUP($F$11,INDIRECT($B$9&amp;$B$10&amp;B33&amp;":"&amp;$B$11),14,FALSE),"")</f>
        <v>49</v>
      </c>
      <c r="B34">
        <f>IF(A34="","",A34+1)</f>
        <v>50</v>
      </c>
      <c r="C34">
        <f>IFERROR(VLOOKUP(A34,Transaksi!$A$11:$C$1000,3,FALSE),"")</f>
        <v>46045</v>
      </c>
      <c r="D34">
        <f>IFERROR(VLOOKUP(A34,Transaksi!$A$11:$D$1000,4,FALSE),"")</f>
        <v>0</v>
      </c>
      <c r="E34" t="str">
        <f>IFERROR(VLOOKUP(A34,Transaksi!$A$11:$E$1000,5,FALSE),"")</f>
        <v>051277</v>
      </c>
      <c r="F34" t="str">
        <f>IFERROR(VLOOKUP(A34,Transaksi!$A$11:$F$1000,6,FALSE),"")</f>
        <v>Pembelian OPX Sanjaya</v>
      </c>
      <c r="G34">
        <f>IFERROR(VLOOKUP(A34,Transaksi!$A$11:$G$1000,7,FALSE),"")</f>
        <v>0</v>
      </c>
      <c r="H34">
        <f>IFERROR(VLOOKUP(A34,Transaksi!$A$11:$H$1000,8,FALSE),"")</f>
        <v>1146500</v>
      </c>
      <c r="I34">
        <f>IF(F34="","",I33+G34-H34)</f>
        <v>659946600</v>
      </c>
    </row>
    <row r="35">
      <c r="A35">
        <f>IFERROR(VLOOKUP($F$11,INDIRECT($B$9&amp;$B$10&amp;B34&amp;":"&amp;$B$11),14,FALSE),"")</f>
        <v>50</v>
      </c>
      <c r="B35">
        <f>IF(A35="","",A35+1)</f>
        <v>51</v>
      </c>
      <c r="C35">
        <f>IFERROR(VLOOKUP(A35,Transaksi!$A$11:$C$1000,3,FALSE),"")</f>
        <v>46045</v>
      </c>
      <c r="D35">
        <f>IFERROR(VLOOKUP(A35,Transaksi!$A$11:$D$1000,4,FALSE),"")</f>
        <v>0</v>
      </c>
      <c r="E35" t="str">
        <f>IFERROR(VLOOKUP(A35,Transaksi!$A$11:$E$1000,5,FALSE),"")</f>
        <v>051277</v>
      </c>
      <c r="F35" t="str">
        <f>IFERROR(VLOOKUP(A35,Transaksi!$A$11:$F$1000,6,FALSE),"")</f>
        <v>Biaya Administrasi</v>
      </c>
      <c r="G35">
        <f>IFERROR(VLOOKUP(A35,Transaksi!$A$11:$G$1000,7,FALSE),"")</f>
        <v>0</v>
      </c>
      <c r="H35">
        <f>IFERROR(VLOOKUP(A35,Transaksi!$A$11:$H$1000,8,FALSE),"")</f>
        <v>6500</v>
      </c>
      <c r="I35">
        <f>IF(F35="","",I34+G35-H35)</f>
        <v>659940100</v>
      </c>
    </row>
    <row r="36">
      <c r="A36">
        <f>IFERROR(VLOOKUP($F$11,INDIRECT($B$9&amp;$B$10&amp;B35&amp;":"&amp;$B$11),14,FALSE),"")</f>
        <v>51</v>
      </c>
      <c r="B36">
        <f>IF(A36="","",A36+1)</f>
        <v>52</v>
      </c>
      <c r="C36">
        <f>IFERROR(VLOOKUP(A36,Transaksi!$A$11:$C$1000,3,FALSE),"")</f>
        <v>46045</v>
      </c>
      <c r="D36">
        <f>IFERROR(VLOOKUP(A36,Transaksi!$A$11:$D$1000,4,FALSE),"")</f>
        <v>0</v>
      </c>
      <c r="E36" t="str">
        <f>IFERROR(VLOOKUP(A36,Transaksi!$A$11:$E$1000,5,FALSE),"")</f>
        <v>051326</v>
      </c>
      <c r="F36" t="str">
        <f>IFERROR(VLOOKUP(A36,Transaksi!$A$11:$F$1000,6,FALSE),"")</f>
        <v>Pembelian OPX Karunia Raya</v>
      </c>
      <c r="G36">
        <f>IFERROR(VLOOKUP(A36,Transaksi!$A$11:$G$1000,7,FALSE),"")</f>
        <v>0</v>
      </c>
      <c r="H36">
        <f>IFERROR(VLOOKUP(A36,Transaksi!$A$11:$H$1000,8,FALSE),"")</f>
        <v>3957750</v>
      </c>
      <c r="I36">
        <f>IF(F36="","",I35+G36-H36)</f>
        <v>655982350</v>
      </c>
    </row>
    <row r="37">
      <c r="A37">
        <f>IFERROR(VLOOKUP($F$11,INDIRECT($B$9&amp;$B$10&amp;B36&amp;":"&amp;$B$11),14,FALSE),"")</f>
        <v>52</v>
      </c>
      <c r="B37">
        <f>IF(A37="","",A37+1)</f>
        <v>53</v>
      </c>
      <c r="C37">
        <f>IFERROR(VLOOKUP(A37,Transaksi!$A$11:$C$1000,3,FALSE),"")</f>
        <v>46045</v>
      </c>
      <c r="D37">
        <f>IFERROR(VLOOKUP(A37,Transaksi!$A$11:$D$1000,4,FALSE),"")</f>
        <v>0</v>
      </c>
      <c r="E37" t="str">
        <f>IFERROR(VLOOKUP(A37,Transaksi!$A$11:$E$1000,5,FALSE),"")</f>
        <v>051326</v>
      </c>
      <c r="F37" t="str">
        <f>IFERROR(VLOOKUP(A37,Transaksi!$A$11:$F$1000,6,FALSE),"")</f>
        <v>Biaya Administrasi</v>
      </c>
      <c r="G37">
        <f>IFERROR(VLOOKUP(A37,Transaksi!$A$11:$G$1000,7,FALSE),"")</f>
        <v>0</v>
      </c>
      <c r="H37">
        <f>IFERROR(VLOOKUP(A37,Transaksi!$A$11:$H$1000,8,FALSE),"")</f>
        <v>6500</v>
      </c>
      <c r="I37">
        <f>IF(F37="","",I36+G37-H37)</f>
        <v>655975850</v>
      </c>
    </row>
    <row r="38">
      <c r="A38">
        <f>IFERROR(VLOOKUP($F$11,INDIRECT($B$9&amp;$B$10&amp;B37&amp;":"&amp;$B$11),14,FALSE),"")</f>
        <v>53</v>
      </c>
      <c r="B38">
        <f>IF(A38="","",A38+1)</f>
        <v>54</v>
      </c>
      <c r="C38">
        <f>IFERROR(VLOOKUP(A38,Transaksi!$A$11:$C$1000,3,FALSE),"")</f>
        <v>46045</v>
      </c>
      <c r="D38">
        <f>IFERROR(VLOOKUP(A38,Transaksi!$A$11:$D$1000,4,FALSE),"")</f>
        <v>0</v>
      </c>
      <c r="E38" t="str">
        <f>IFERROR(VLOOKUP(A38,Transaksi!$A$11:$E$1000,5,FALSE),"")</f>
        <v>037350</v>
      </c>
      <c r="F38" t="str">
        <f>IFERROR(VLOOKUP(A38,Transaksi!$A$11:$F$1000,6,FALSE),"")</f>
        <v>Pembelian Roti Abon</v>
      </c>
      <c r="G38">
        <f>IFERROR(VLOOKUP(A38,Transaksi!$A$11:$G$1000,7,FALSE),"")</f>
        <v>0</v>
      </c>
      <c r="H38">
        <f>IFERROR(VLOOKUP(A38,Transaksi!$A$11:$H$1000,8,FALSE),"")</f>
        <v>4320000</v>
      </c>
      <c r="I38">
        <f>IF(F38="","",I37+G38-H38)</f>
        <v>651655850</v>
      </c>
    </row>
    <row r="39">
      <c r="A39">
        <f>IFERROR(VLOOKUP($F$11,INDIRECT($B$9&amp;$B$10&amp;B38&amp;":"&amp;$B$11),14,FALSE),"")</f>
        <v>54</v>
      </c>
      <c r="B39">
        <f>IF(A39="","",A39+1)</f>
        <v>55</v>
      </c>
      <c r="C39">
        <f>IFERROR(VLOOKUP(A39,Transaksi!$A$11:$C$1000,3,FALSE),"")</f>
        <v>46045</v>
      </c>
      <c r="D39">
        <f>IFERROR(VLOOKUP(A39,Transaksi!$A$11:$D$1000,4,FALSE),"")</f>
        <v>0</v>
      </c>
      <c r="E39" t="str">
        <f>IFERROR(VLOOKUP(A39,Transaksi!$A$11:$E$1000,5,FALSE),"")</f>
        <v>037350</v>
      </c>
      <c r="F39" t="str">
        <f>IFERROR(VLOOKUP(A39,Transaksi!$A$11:$F$1000,6,FALSE),"")</f>
        <v>Biaya Administrasi</v>
      </c>
      <c r="G39">
        <f>IFERROR(VLOOKUP(A39,Transaksi!$A$11:$G$1000,7,FALSE),"")</f>
        <v>0</v>
      </c>
      <c r="H39">
        <f>IFERROR(VLOOKUP(A39,Transaksi!$A$11:$H$1000,8,FALSE),"")</f>
        <v>6500</v>
      </c>
      <c r="I39">
        <f>IF(F39="","",I38+G39-H39)</f>
        <v>651649350</v>
      </c>
    </row>
    <row r="40">
      <c r="A40">
        <f>IFERROR(VLOOKUP($F$11,INDIRECT($B$9&amp;$B$10&amp;B39&amp;":"&amp;$B$11),14,FALSE),"")</f>
        <v>68</v>
      </c>
      <c r="B40">
        <f>IF(A40="","",A40+1)</f>
        <v>69</v>
      </c>
      <c r="C40">
        <f>IFERROR(VLOOKUP(A40,Transaksi!$A$11:$C$1000,3,FALSE),"")</f>
        <v>46048</v>
      </c>
      <c r="D40">
        <f>IFERROR(VLOOKUP(A40,Transaksi!$A$11:$D$1000,4,FALSE),"")</f>
        <v>0</v>
      </c>
      <c r="E40">
        <f>IFERROR(VLOOKUP(A40,Transaksi!$A$11:$E$1000,5,FALSE),"")</f>
        <v>903596</v>
      </c>
      <c r="F40" t="str">
        <f>IFERROR(VLOOKUP(A40,Transaksi!$A$11:$F$1000,6,FALSE),"")</f>
        <v>Pembelian Ikan Lele</v>
      </c>
      <c r="G40">
        <f>IFERROR(VLOOKUP(A40,Transaksi!$A$11:$G$1000,7,FALSE),"")</f>
        <v>0</v>
      </c>
      <c r="H40">
        <f>IFERROR(VLOOKUP(A40,Transaksi!$A$11:$H$1000,8,FALSE),"")</f>
        <v>8635000</v>
      </c>
      <c r="I40">
        <f>IF(F40="","",I39+G40-H40)</f>
        <v>643014350</v>
      </c>
    </row>
    <row r="41">
      <c r="A41">
        <f>IFERROR(VLOOKUP($F$11,INDIRECT($B$9&amp;$B$10&amp;B40&amp;":"&amp;$B$11),14,FALSE),"")</f>
        <v>69</v>
      </c>
      <c r="B41">
        <f>IF(A41="","",A41+1)</f>
        <v>70</v>
      </c>
      <c r="C41">
        <f>IFERROR(VLOOKUP(A41,Transaksi!$A$11:$C$1000,3,FALSE),"")</f>
        <v>46048</v>
      </c>
      <c r="D41">
        <f>IFERROR(VLOOKUP(A41,Transaksi!$A$11:$D$1000,4,FALSE),"")</f>
        <v>0</v>
      </c>
      <c r="E41" t="str">
        <f>IFERROR(VLOOKUP(A41,Transaksi!$A$11:$E$1000,5,FALSE),"")</f>
        <v>084670</v>
      </c>
      <c r="F41" t="str">
        <f>IFERROR(VLOOKUP(A41,Transaksi!$A$11:$F$1000,6,FALSE),"")</f>
        <v>Pembelian Tempe</v>
      </c>
      <c r="G41">
        <f>IFERROR(VLOOKUP(A41,Transaksi!$A$11:$G$1000,7,FALSE),"")</f>
        <v>0</v>
      </c>
      <c r="H41">
        <f>IFERROR(VLOOKUP(A41,Transaksi!$A$11:$H$1000,8,FALSE),"")</f>
        <v>1990000</v>
      </c>
      <c r="I41">
        <f>IF(F41="","",I40+G41-H41)</f>
        <v>641024350</v>
      </c>
    </row>
    <row r="42">
      <c r="A42">
        <f>IFERROR(VLOOKUP($F$11,INDIRECT($B$9&amp;$B$10&amp;B41&amp;":"&amp;$B$11),14,FALSE),"")</f>
        <v>70</v>
      </c>
      <c r="B42">
        <f>IF(A42="","",A42+1)</f>
        <v>71</v>
      </c>
      <c r="C42">
        <f>IFERROR(VLOOKUP(A42,Transaksi!$A$11:$C$1000,3,FALSE),"")</f>
        <v>46048</v>
      </c>
      <c r="D42">
        <f>IFERROR(VLOOKUP(A42,Transaksi!$A$11:$D$1000,4,FALSE),"")</f>
        <v>0</v>
      </c>
      <c r="E42" t="str">
        <f>IFERROR(VLOOKUP(A42,Transaksi!$A$11:$E$1000,5,FALSE),"")</f>
        <v>084670</v>
      </c>
      <c r="F42" t="str">
        <f>IFERROR(VLOOKUP(A42,Transaksi!$A$11:$F$1000,6,FALSE),"")</f>
        <v>Biaya Administrasi</v>
      </c>
      <c r="G42">
        <f>IFERROR(VLOOKUP(A42,Transaksi!$A$11:$G$1000,7,FALSE),"")</f>
        <v>0</v>
      </c>
      <c r="H42">
        <f>IFERROR(VLOOKUP(A42,Transaksi!$A$11:$H$1000,8,FALSE),"")</f>
        <v>6500</v>
      </c>
      <c r="I42">
        <f>IF(F42="","",I41+G42-H42)</f>
        <v>641017850</v>
      </c>
    </row>
    <row r="43">
      <c r="A43">
        <f>IFERROR(VLOOKUP($F$11,INDIRECT($B$9&amp;$B$10&amp;B42&amp;":"&amp;$B$11),14,FALSE),"")</f>
        <v>71</v>
      </c>
      <c r="B43">
        <f>IF(A43="","",A43+1)</f>
        <v>72</v>
      </c>
      <c r="C43">
        <f>IFERROR(VLOOKUP(A43,Transaksi!$A$11:$C$1000,3,FALSE),"")</f>
        <v>46048</v>
      </c>
      <c r="D43">
        <f>IFERROR(VLOOKUP(A43,Transaksi!$A$11:$D$1000,4,FALSE),"")</f>
        <v>0</v>
      </c>
      <c r="E43" t="str">
        <f>IFERROR(VLOOKUP(A43,Transaksi!$A$11:$E$1000,5,FALSE),"")</f>
        <v>084678</v>
      </c>
      <c r="F43" t="str">
        <f>IFERROR(VLOOKUP(A43,Transaksi!$A$11:$F$1000,6,FALSE),"")</f>
        <v>Pembelian Bumbu Pak Ihin</v>
      </c>
      <c r="G43">
        <f>IFERROR(VLOOKUP(A43,Transaksi!$A$11:$G$1000,7,FALSE),"")</f>
        <v>0</v>
      </c>
      <c r="H43">
        <f>IFERROR(VLOOKUP(A43,Transaksi!$A$11:$H$1000,8,FALSE),"")</f>
        <v>4770000</v>
      </c>
      <c r="I43">
        <f>IF(F43="","",I42+G43-H43)</f>
        <v>636247850</v>
      </c>
    </row>
    <row r="44">
      <c r="A44">
        <f>IFERROR(VLOOKUP($F$11,INDIRECT($B$9&amp;$B$10&amp;B43&amp;":"&amp;$B$11),14,FALSE),"")</f>
        <v>72</v>
      </c>
      <c r="B44">
        <f>IF(A44="","",A44+1)</f>
        <v>73</v>
      </c>
      <c r="C44">
        <f>IFERROR(VLOOKUP(A44,Transaksi!$A$11:$C$1000,3,FALSE),"")</f>
        <v>46048</v>
      </c>
      <c r="D44">
        <f>IFERROR(VLOOKUP(A44,Transaksi!$A$11:$D$1000,4,FALSE),"")</f>
        <v>0</v>
      </c>
      <c r="E44" t="str">
        <f>IFERROR(VLOOKUP(A44,Transaksi!$A$11:$E$1000,5,FALSE),"")</f>
        <v>084678</v>
      </c>
      <c r="F44" t="str">
        <f>IFERROR(VLOOKUP(A44,Transaksi!$A$11:$F$1000,6,FALSE),"")</f>
        <v>Biaya Administrasi</v>
      </c>
      <c r="G44">
        <f>IFERROR(VLOOKUP(A44,Transaksi!$A$11:$G$1000,7,FALSE),"")</f>
        <v>0</v>
      </c>
      <c r="H44">
        <f>IFERROR(VLOOKUP(A44,Transaksi!$A$11:$H$1000,8,FALSE),"")</f>
        <v>6500</v>
      </c>
      <c r="I44">
        <f>IF(F44="","",I43+G44-H44)</f>
        <v>636241350</v>
      </c>
    </row>
    <row r="45">
      <c r="A45">
        <f>IFERROR(VLOOKUP($F$11,INDIRECT($B$9&amp;$B$10&amp;B44&amp;":"&amp;$B$11),14,FALSE),"")</f>
        <v>73</v>
      </c>
      <c r="B45">
        <f>IF(A45="","",A45+1)</f>
        <v>74</v>
      </c>
      <c r="C45">
        <f>IFERROR(VLOOKUP(A45,Transaksi!$A$11:$C$1000,3,FALSE),"")</f>
        <v>46048</v>
      </c>
      <c r="D45">
        <f>IFERROR(VLOOKUP(A45,Transaksi!$A$11:$D$1000,4,FALSE),"")</f>
        <v>0</v>
      </c>
      <c r="E45">
        <f>IFERROR(VLOOKUP(A45,Transaksi!$A$11:$E$1000,5,FALSE),"")</f>
        <v>903609</v>
      </c>
      <c r="F45" t="str">
        <f>IFERROR(VLOOKUP(A45,Transaksi!$A$11:$F$1000,6,FALSE),"")</f>
        <v>Pembelian Kurma</v>
      </c>
      <c r="G45">
        <f>IFERROR(VLOOKUP(A45,Transaksi!$A$11:$G$1000,7,FALSE),"")</f>
        <v>0</v>
      </c>
      <c r="H45">
        <f>IFERROR(VLOOKUP(A45,Transaksi!$A$11:$H$1000,8,FALSE),"")</f>
        <v>3920000</v>
      </c>
      <c r="I45">
        <f>IF(F45="","",I44+G45-H45)</f>
        <v>632321350</v>
      </c>
    </row>
    <row r="46">
      <c r="A46">
        <f>IFERROR(VLOOKUP($F$11,INDIRECT($B$9&amp;$B$10&amp;B45&amp;":"&amp;$B$11),14,FALSE),"")</f>
        <v>74</v>
      </c>
      <c r="B46">
        <f>IF(A46="","",A46+1)</f>
        <v>75</v>
      </c>
      <c r="C46">
        <f>IFERROR(VLOOKUP(A46,Transaksi!$A$11:$C$1000,3,FALSE),"")</f>
        <v>46048</v>
      </c>
      <c r="D46">
        <f>IFERROR(VLOOKUP(A46,Transaksi!$A$11:$D$1000,4,FALSE),"")</f>
        <v>0</v>
      </c>
      <c r="E46" t="str">
        <f>IFERROR(VLOOKUP(A46,Transaksi!$A$11:$E$1000,5,FALSE),"")</f>
        <v>075301</v>
      </c>
      <c r="F46" t="str">
        <f>IFERROR(VLOOKUP(A46,Transaksi!$A$11:$F$1000,6,FALSE),"")</f>
        <v>Pembelian Buah</v>
      </c>
      <c r="G46">
        <f>IFERROR(VLOOKUP(A46,Transaksi!$A$11:$G$1000,7,FALSE),"")</f>
        <v>0</v>
      </c>
      <c r="H46">
        <f>IFERROR(VLOOKUP(A46,Transaksi!$A$11:$H$1000,8,FALSE),"")</f>
        <v>26837250</v>
      </c>
      <c r="I46">
        <f>IF(F46="","",I45+G46-H46)</f>
        <v>605484100</v>
      </c>
    </row>
    <row r="47">
      <c r="A47">
        <f>IFERROR(VLOOKUP($F$11,INDIRECT($B$9&amp;$B$10&amp;B46&amp;":"&amp;$B$11),14,FALSE),"")</f>
        <v>75</v>
      </c>
      <c r="B47">
        <f>IF(A47="","",A47+1)</f>
        <v>76</v>
      </c>
      <c r="C47">
        <f>IFERROR(VLOOKUP(A47,Transaksi!$A$11:$C$1000,3,FALSE),"")</f>
        <v>46048</v>
      </c>
      <c r="D47">
        <f>IFERROR(VLOOKUP(A47,Transaksi!$A$11:$D$1000,4,FALSE),"")</f>
        <v>0</v>
      </c>
      <c r="E47" t="str">
        <f>IFERROR(VLOOKUP(A47,Transaksi!$A$11:$E$1000,5,FALSE),"")</f>
        <v>075301</v>
      </c>
      <c r="F47" t="str">
        <f>IFERROR(VLOOKUP(A47,Transaksi!$A$11:$F$1000,6,FALSE),"")</f>
        <v>Biaya Administrasi</v>
      </c>
      <c r="G47">
        <f>IFERROR(VLOOKUP(A47,Transaksi!$A$11:$G$1000,7,FALSE),"")</f>
        <v>0</v>
      </c>
      <c r="H47">
        <f>IFERROR(VLOOKUP(A47,Transaksi!$A$11:$H$1000,8,FALSE),"")</f>
        <v>6500</v>
      </c>
      <c r="I47">
        <f>IF(F47="","",I46+G47-H47)</f>
        <v>605477600</v>
      </c>
    </row>
    <row r="48">
      <c r="A48">
        <f>IFERROR(VLOOKUP($F$11,INDIRECT($B$9&amp;$B$10&amp;B47&amp;":"&amp;$B$11),14,FALSE),"")</f>
        <v>76</v>
      </c>
      <c r="B48">
        <f>IF(A48="","",A48+1)</f>
        <v>77</v>
      </c>
      <c r="C48">
        <f>IFERROR(VLOOKUP(A48,Transaksi!$A$11:$C$1000,3,FALSE),"")</f>
        <v>46048</v>
      </c>
      <c r="D48">
        <f>IFERROR(VLOOKUP(A48,Transaksi!$A$11:$D$1000,4,FALSE),"")</f>
        <v>0</v>
      </c>
      <c r="E48" t="str">
        <f>IFERROR(VLOOKUP(A48,Transaksi!$A$11:$E$1000,5,FALSE),"")</f>
        <v>084729</v>
      </c>
      <c r="F48" t="str">
        <f>IFERROR(VLOOKUP(A48,Transaksi!$A$11:$F$1000,6,FALSE),"")</f>
        <v>pembelian Buah Pak Devi</v>
      </c>
      <c r="G48">
        <f>IFERROR(VLOOKUP(A48,Transaksi!$A$11:$G$1000,7,FALSE),"")</f>
        <v>0</v>
      </c>
      <c r="H48">
        <f>IFERROR(VLOOKUP(A48,Transaksi!$A$11:$H$1000,8,FALSE),"")</f>
        <v>612000</v>
      </c>
      <c r="I48">
        <f>IF(F48="","",I47+G48-H48)</f>
        <v>604865600</v>
      </c>
    </row>
    <row r="49">
      <c r="A49">
        <f>IFERROR(VLOOKUP($F$11,INDIRECT($B$9&amp;$B$10&amp;B48&amp;":"&amp;$B$11),14,FALSE),"")</f>
        <v>77</v>
      </c>
      <c r="B49">
        <f>IF(A49="","",A49+1)</f>
        <v>78</v>
      </c>
      <c r="C49">
        <f>IFERROR(VLOOKUP(A49,Transaksi!$A$11:$C$1000,3,FALSE),"")</f>
        <v>46048</v>
      </c>
      <c r="D49">
        <f>IFERROR(VLOOKUP(A49,Transaksi!$A$11:$D$1000,4,FALSE),"")</f>
        <v>0</v>
      </c>
      <c r="E49" t="str">
        <f>IFERROR(VLOOKUP(A49,Transaksi!$A$11:$E$1000,5,FALSE),"")</f>
        <v>084729</v>
      </c>
      <c r="F49" t="str">
        <f>IFERROR(VLOOKUP(A49,Transaksi!$A$11:$F$1000,6,FALSE),"")</f>
        <v>Biaya Administrasi</v>
      </c>
      <c r="G49">
        <f>IFERROR(VLOOKUP(A49,Transaksi!$A$11:$G$1000,7,FALSE),"")</f>
        <v>0</v>
      </c>
      <c r="H49">
        <f>IFERROR(VLOOKUP(A49,Transaksi!$A$11:$H$1000,8,FALSE),"")</f>
        <v>6500</v>
      </c>
      <c r="I49">
        <f>IF(F49="","",I48+G49-H49)</f>
        <v>604859100</v>
      </c>
    </row>
    <row r="50">
      <c r="A50">
        <f>IFERROR(VLOOKUP($F$11,INDIRECT($B$9&amp;$B$10&amp;B49&amp;":"&amp;$B$11),14,FALSE),"")</f>
        <v>78</v>
      </c>
      <c r="B50">
        <f>IF(A50="","",A50+1)</f>
        <v>79</v>
      </c>
      <c r="C50">
        <f>IFERROR(VLOOKUP(A50,Transaksi!$A$11:$C$1000,3,FALSE),"")</f>
        <v>46048</v>
      </c>
      <c r="D50">
        <f>IFERROR(VLOOKUP(A50,Transaksi!$A$11:$D$1000,4,FALSE),"")</f>
        <v>0</v>
      </c>
      <c r="E50">
        <f>IFERROR(VLOOKUP(A50,Transaksi!$A$11:$E$1000,5,FALSE),"")</f>
        <v>903617</v>
      </c>
      <c r="F50" t="str">
        <f>IFERROR(VLOOKUP(A50,Transaksi!$A$11:$F$1000,6,FALSE),"")</f>
        <v>Pembelian Beras</v>
      </c>
      <c r="G50">
        <f>IFERROR(VLOOKUP(A50,Transaksi!$A$11:$G$1000,7,FALSE),"")</f>
        <v>0</v>
      </c>
      <c r="H50">
        <f>IFERROR(VLOOKUP(A50,Transaksi!$A$11:$H$1000,8,FALSE),"")</f>
        <v>15695000</v>
      </c>
      <c r="I50">
        <f>IF(F50="","",I49+G50-H50)</f>
        <v>589164100</v>
      </c>
    </row>
    <row r="51">
      <c r="A51">
        <f>IFERROR(VLOOKUP($F$11,INDIRECT($B$9&amp;$B$10&amp;B50&amp;":"&amp;$B$11),14,FALSE),"")</f>
        <v>79</v>
      </c>
      <c r="B51">
        <f>IF(A51="","",A51+1)</f>
        <v>80</v>
      </c>
      <c r="C51">
        <f>IFERROR(VLOOKUP(A51,Transaksi!$A$11:$C$1000,3,FALSE),"")</f>
        <v>46048</v>
      </c>
      <c r="D51">
        <f>IFERROR(VLOOKUP(A51,Transaksi!$A$11:$D$1000,4,FALSE),"")</f>
        <v>0</v>
      </c>
      <c r="E51">
        <f>IFERROR(VLOOKUP(A51,Transaksi!$A$11:$E$1000,5,FALSE),"")</f>
        <v>995207</v>
      </c>
      <c r="F51" t="str">
        <f>IFERROR(VLOOKUP(A51,Transaksi!$A$11:$F$1000,6,FALSE),"")</f>
        <v>Pembelian Daging</v>
      </c>
      <c r="G51">
        <f>IFERROR(VLOOKUP(A51,Transaksi!$A$11:$G$1000,7,FALSE),"")</f>
        <v>0</v>
      </c>
      <c r="H51">
        <f>IFERROR(VLOOKUP(A51,Transaksi!$A$11:$H$1000,8,FALSE),"")</f>
        <v>12870000</v>
      </c>
      <c r="I51">
        <f>IF(F51="","",I50+G51-H51)</f>
        <v>576294100</v>
      </c>
    </row>
    <row r="52">
      <c r="A52">
        <f>IFERROR(VLOOKUP($F$11,INDIRECT($B$9&amp;$B$10&amp;B51&amp;":"&amp;$B$11),14,FALSE),"")</f>
        <v>80</v>
      </c>
      <c r="B52">
        <f>IF(A52="","",A52+1)</f>
        <v>81</v>
      </c>
      <c r="C52">
        <f>IFERROR(VLOOKUP(A52,Transaksi!$A$11:$C$1000,3,FALSE),"")</f>
        <v>46048</v>
      </c>
      <c r="D52">
        <f>IFERROR(VLOOKUP(A52,Transaksi!$A$11:$D$1000,4,FALSE),"")</f>
        <v>0</v>
      </c>
      <c r="E52" t="str">
        <f>IFERROR(VLOOKUP(A52,Transaksi!$A$11:$E$1000,5,FALSE),"")</f>
        <v>085026</v>
      </c>
      <c r="F52" t="str">
        <f>IFERROR(VLOOKUP(A52,Transaksi!$A$11:$F$1000,6,FALSE),"")</f>
        <v>Pembelian Susu</v>
      </c>
      <c r="G52">
        <f>IFERROR(VLOOKUP(A52,Transaksi!$A$11:$G$1000,7,FALSE),"")</f>
        <v>0</v>
      </c>
      <c r="H52">
        <f>IFERROR(VLOOKUP(A52,Transaksi!$A$11:$H$1000,8,FALSE),"")</f>
        <v>20256000</v>
      </c>
      <c r="I52">
        <f>IF(F52="","",I51+G52-H52)</f>
        <v>556038100</v>
      </c>
    </row>
    <row r="53">
      <c r="A53">
        <f>IFERROR(VLOOKUP($F$11,INDIRECT($B$9&amp;$B$10&amp;B52&amp;":"&amp;$B$11),14,FALSE),"")</f>
        <v>81</v>
      </c>
      <c r="B53">
        <f>IF(A53="","",A53+1)</f>
        <v>82</v>
      </c>
      <c r="C53">
        <f>IFERROR(VLOOKUP(A53,Transaksi!$A$11:$C$1000,3,FALSE),"")</f>
        <v>46048</v>
      </c>
      <c r="D53">
        <f>IFERROR(VLOOKUP(A53,Transaksi!$A$11:$D$1000,4,FALSE),"")</f>
        <v>0</v>
      </c>
      <c r="E53" t="str">
        <f>IFERROR(VLOOKUP(A53,Transaksi!$A$11:$E$1000,5,FALSE),"")</f>
        <v>085026</v>
      </c>
      <c r="F53" t="str">
        <f>IFERROR(VLOOKUP(A53,Transaksi!$A$11:$F$1000,6,FALSE),"")</f>
        <v>Biaya Administrasi</v>
      </c>
      <c r="G53">
        <f>IFERROR(VLOOKUP(A53,Transaksi!$A$11:$G$1000,7,FALSE),"")</f>
        <v>0</v>
      </c>
      <c r="H53">
        <f>IFERROR(VLOOKUP(A53,Transaksi!$A$11:$H$1000,8,FALSE),"")</f>
        <v>6500</v>
      </c>
      <c r="I53">
        <f>IF(F53="","",I52+G53-H53)</f>
        <v>556031600</v>
      </c>
    </row>
    <row r="54">
      <c r="A54">
        <f>IFERROR(VLOOKUP($F$11,INDIRECT($B$9&amp;$B$10&amp;B53&amp;":"&amp;$B$11),14,FALSE),"")</f>
        <v>82</v>
      </c>
      <c r="B54">
        <f>IF(A54="","",A54+1)</f>
        <v>83</v>
      </c>
      <c r="C54">
        <f>IFERROR(VLOOKUP(A54,Transaksi!$A$11:$C$1000,3,FALSE),"")</f>
        <v>46048</v>
      </c>
      <c r="D54">
        <f>IFERROR(VLOOKUP(A54,Transaksi!$A$11:$D$1000,4,FALSE),"")</f>
        <v>0</v>
      </c>
      <c r="E54" t="str">
        <f>IFERROR(VLOOKUP(A54,Transaksi!$A$11:$E$1000,5,FALSE),"")</f>
        <v>085030</v>
      </c>
      <c r="F54" t="str">
        <f>IFERROR(VLOOKUP(A54,Transaksi!$A$11:$F$1000,6,FALSE),"")</f>
        <v>Pembelian Sayur</v>
      </c>
      <c r="G54">
        <f>IFERROR(VLOOKUP(A54,Transaksi!$A$11:$G$1000,7,FALSE),"")</f>
        <v>0</v>
      </c>
      <c r="H54">
        <f>IFERROR(VLOOKUP(A54,Transaksi!$A$11:$H$1000,8,FALSE),"")</f>
        <v>12297000</v>
      </c>
      <c r="I54">
        <f>IF(F54="","",I53+G54-H54)</f>
        <v>543734600</v>
      </c>
    </row>
    <row r="55">
      <c r="A55">
        <f>IFERROR(VLOOKUP($F$11,INDIRECT($B$9&amp;$B$10&amp;B54&amp;":"&amp;$B$11),14,FALSE),"")</f>
        <v>83</v>
      </c>
      <c r="B55">
        <f>IF(A55="","",A55+1)</f>
        <v>84</v>
      </c>
      <c r="C55">
        <f>IFERROR(VLOOKUP(A55,Transaksi!$A$11:$C$1000,3,FALSE),"")</f>
        <v>46048</v>
      </c>
      <c r="D55">
        <f>IFERROR(VLOOKUP(A55,Transaksi!$A$11:$D$1000,4,FALSE),"")</f>
        <v>0</v>
      </c>
      <c r="E55" t="str">
        <f>IFERROR(VLOOKUP(A55,Transaksi!$A$11:$E$1000,5,FALSE),"")</f>
        <v>085030</v>
      </c>
      <c r="F55" t="str">
        <f>IFERROR(VLOOKUP(A55,Transaksi!$A$11:$F$1000,6,FALSE),"")</f>
        <v>Biaya Administrasi</v>
      </c>
      <c r="G55">
        <f>IFERROR(VLOOKUP(A55,Transaksi!$A$11:$G$1000,7,FALSE),"")</f>
        <v>0</v>
      </c>
      <c r="H55">
        <f>IFERROR(VLOOKUP(A55,Transaksi!$A$11:$H$1000,8,FALSE),"")</f>
        <v>6500</v>
      </c>
      <c r="I55">
        <f>IF(F55="","",I54+G55-H55)</f>
        <v>543728100</v>
      </c>
    </row>
    <row r="56">
      <c r="A56">
        <f>IFERROR(VLOOKUP($F$11,INDIRECT($B$9&amp;$B$10&amp;B55&amp;":"&amp;$B$11),14,FALSE),"")</f>
        <v>84</v>
      </c>
      <c r="B56">
        <f>IF(A56="","",A56+1)</f>
        <v>85</v>
      </c>
      <c r="C56">
        <f>IFERROR(VLOOKUP(A56,Transaksi!$A$11:$C$1000,3,FALSE),"")</f>
        <v>46048</v>
      </c>
      <c r="D56">
        <f>IFERROR(VLOOKUP(A56,Transaksi!$A$11:$D$1000,4,FALSE),"")</f>
        <v>0</v>
      </c>
      <c r="E56" t="str">
        <f>IFERROR(VLOOKUP(A56,Transaksi!$A$11:$E$1000,5,FALSE),"")</f>
        <v>085073</v>
      </c>
      <c r="F56" t="str">
        <f>IFERROR(VLOOKUP(A56,Transaksi!$A$11:$F$1000,6,FALSE),"")</f>
        <v>Pembelian Tahu</v>
      </c>
      <c r="G56">
        <f>IFERROR(VLOOKUP(A56,Transaksi!$A$11:$G$1000,7,FALSE),"")</f>
        <v>0</v>
      </c>
      <c r="H56">
        <f>IFERROR(VLOOKUP(A56,Transaksi!$A$11:$H$1000,8,FALSE),"")</f>
        <v>6848000</v>
      </c>
      <c r="I56">
        <f>IF(F56="","",I55+G56-H56)</f>
        <v>536880100</v>
      </c>
    </row>
    <row r="57">
      <c r="A57">
        <f>IFERROR(VLOOKUP($F$11,INDIRECT($B$9&amp;$B$10&amp;B56&amp;":"&amp;$B$11),14,FALSE),"")</f>
        <v>85</v>
      </c>
      <c r="B57">
        <f>IF(A57="","",A57+1)</f>
        <v>86</v>
      </c>
      <c r="C57">
        <f>IFERROR(VLOOKUP(A57,Transaksi!$A$11:$C$1000,3,FALSE),"")</f>
        <v>46048</v>
      </c>
      <c r="D57">
        <f>IFERROR(VLOOKUP(A57,Transaksi!$A$11:$D$1000,4,FALSE),"")</f>
        <v>0</v>
      </c>
      <c r="E57" t="str">
        <f>IFERROR(VLOOKUP(A57,Transaksi!$A$11:$E$1000,5,FALSE),"")</f>
        <v>085073</v>
      </c>
      <c r="F57" t="str">
        <f>IFERROR(VLOOKUP(A57,Transaksi!$A$11:$F$1000,6,FALSE),"")</f>
        <v>Biaya Administrasi</v>
      </c>
      <c r="G57">
        <f>IFERROR(VLOOKUP(A57,Transaksi!$A$11:$G$1000,7,FALSE),"")</f>
        <v>0</v>
      </c>
      <c r="H57">
        <f>IFERROR(VLOOKUP(A57,Transaksi!$A$11:$H$1000,8,FALSE),"")</f>
        <v>6500</v>
      </c>
      <c r="I57">
        <f>IF(F57="","",I56+G57-H57)</f>
        <v>536873600</v>
      </c>
    </row>
    <row r="58">
      <c r="A58">
        <f>IFERROR(VLOOKUP($F$11,INDIRECT($B$9&amp;$B$10&amp;B57&amp;":"&amp;$B$11),14,FALSE),"")</f>
        <v>86</v>
      </c>
      <c r="B58">
        <f>IF(A58="","",A58+1)</f>
        <v>87</v>
      </c>
      <c r="C58">
        <f>IFERROR(VLOOKUP(A58,Transaksi!$A$11:$C$1000,3,FALSE),"")</f>
        <v>46048</v>
      </c>
      <c r="D58">
        <f>IFERROR(VLOOKUP(A58,Transaksi!$A$11:$D$1000,4,FALSE),"")</f>
        <v>0</v>
      </c>
      <c r="E58" t="str">
        <f>IFERROR(VLOOKUP(A58,Transaksi!$A$11:$E$1000,5,FALSE),"")</f>
        <v>075511</v>
      </c>
      <c r="F58" t="str">
        <f>IFERROR(VLOOKUP(A58,Transaksi!$A$11:$F$1000,6,FALSE),"")</f>
        <v>Pembelian kacang Koro</v>
      </c>
      <c r="G58">
        <f>IFERROR(VLOOKUP(A58,Transaksi!$A$11:$G$1000,7,FALSE),"")</f>
        <v>0</v>
      </c>
      <c r="H58">
        <f>IFERROR(VLOOKUP(A58,Transaksi!$A$11:$H$1000,8,FALSE),"")</f>
        <v>2625000</v>
      </c>
      <c r="I58">
        <f>IF(F58="","",I57+G58-H58)</f>
        <v>534248600</v>
      </c>
    </row>
    <row r="59">
      <c r="A59">
        <f>IFERROR(VLOOKUP($F$11,INDIRECT($B$9&amp;$B$10&amp;B58&amp;":"&amp;$B$11),14,FALSE),"")</f>
        <v>87</v>
      </c>
      <c r="B59">
        <f>IF(A59="","",A59+1)</f>
        <v>88</v>
      </c>
      <c r="C59">
        <f>IFERROR(VLOOKUP(A59,Transaksi!$A$11:$C$1000,3,FALSE),"")</f>
        <v>46048</v>
      </c>
      <c r="D59">
        <f>IFERROR(VLOOKUP(A59,Transaksi!$A$11:$D$1000,4,FALSE),"")</f>
        <v>0</v>
      </c>
      <c r="E59" t="str">
        <f>IFERROR(VLOOKUP(A59,Transaksi!$A$11:$E$1000,5,FALSE),"")</f>
        <v>075511</v>
      </c>
      <c r="F59" t="str">
        <f>IFERROR(VLOOKUP(A59,Transaksi!$A$11:$F$1000,6,FALSE),"")</f>
        <v>Biaya Administrasi</v>
      </c>
      <c r="G59">
        <f>IFERROR(VLOOKUP(A59,Transaksi!$A$11:$G$1000,7,FALSE),"")</f>
        <v>0</v>
      </c>
      <c r="H59">
        <f>IFERROR(VLOOKUP(A59,Transaksi!$A$11:$H$1000,8,FALSE),"")</f>
        <v>6500</v>
      </c>
      <c r="I59">
        <f>IF(F59="","",I58+G59-H59)</f>
        <v>534242100</v>
      </c>
    </row>
    <row r="60">
      <c r="A60">
        <f>IFERROR(VLOOKUP($F$11,INDIRECT($B$9&amp;$B$10&amp;B59&amp;":"&amp;$B$11),14,FALSE),"")</f>
        <v>88</v>
      </c>
      <c r="B60">
        <f>IF(A60="","",A60+1)</f>
        <v>89</v>
      </c>
      <c r="C60">
        <f>IFERROR(VLOOKUP(A60,Transaksi!$A$11:$C$1000,3,FALSE),"")</f>
        <v>46048</v>
      </c>
      <c r="D60">
        <f>IFERROR(VLOOKUP(A60,Transaksi!$A$11:$D$1000,4,FALSE),"")</f>
        <v>0</v>
      </c>
      <c r="E60">
        <f>IFERROR(VLOOKUP(A60,Transaksi!$A$11:$E$1000,5,FALSE),"")</f>
        <v>995242</v>
      </c>
      <c r="F60" t="str">
        <f>IFERROR(VLOOKUP(A60,Transaksi!$A$11:$F$1000,6,FALSE),"")</f>
        <v>Pembelian Ayam</v>
      </c>
      <c r="G60">
        <f>IFERROR(VLOOKUP(A60,Transaksi!$A$11:$G$1000,7,FALSE),"")</f>
        <v>0</v>
      </c>
      <c r="H60">
        <f>IFERROR(VLOOKUP(A60,Transaksi!$A$11:$H$1000,8,FALSE),"")</f>
        <v>9009000</v>
      </c>
      <c r="I60">
        <f>IF(F60="","",I59+G60-H60)</f>
        <v>525233100</v>
      </c>
    </row>
    <row r="61">
      <c r="A61">
        <f>IFERROR(VLOOKUP($F$11,INDIRECT($B$9&amp;$B$10&amp;B60&amp;":"&amp;$B$11),14,FALSE),"")</f>
        <v>89</v>
      </c>
      <c r="B61">
        <f>IF(A61="","",A61+1)</f>
        <v>90</v>
      </c>
      <c r="C61">
        <f>IFERROR(VLOOKUP(A61,Transaksi!$A$11:$C$1000,3,FALSE),"")</f>
        <v>46048</v>
      </c>
      <c r="D61">
        <f>IFERROR(VLOOKUP(A61,Transaksi!$A$11:$D$1000,4,FALSE),"")</f>
        <v>0</v>
      </c>
      <c r="E61" t="str">
        <f>IFERROR(VLOOKUP(A61,Transaksi!$A$11:$E$1000,5,FALSE),"")</f>
        <v>085211</v>
      </c>
      <c r="F61" t="str">
        <f>IFERROR(VLOOKUP(A61,Transaksi!$A$11:$F$1000,6,FALSE),"")</f>
        <v>Pembelian Bumbu Kawanua</v>
      </c>
      <c r="G61">
        <f>IFERROR(VLOOKUP(A61,Transaksi!$A$11:$G$1000,7,FALSE),"")</f>
        <v>0</v>
      </c>
      <c r="H61">
        <f>IFERROR(VLOOKUP(A61,Transaksi!$A$11:$H$1000,8,FALSE),"")</f>
        <v>9877000</v>
      </c>
      <c r="I61">
        <f>IF(F61="","",I60+G61-H61)</f>
        <v>515356100</v>
      </c>
    </row>
    <row r="62">
      <c r="A62">
        <f>IFERROR(VLOOKUP($F$11,INDIRECT($B$9&amp;$B$10&amp;B61&amp;":"&amp;$B$11),14,FALSE),"")</f>
        <v>90</v>
      </c>
      <c r="B62">
        <f>IF(A62="","",A62+1)</f>
        <v>91</v>
      </c>
      <c r="C62">
        <f>IFERROR(VLOOKUP(A62,Transaksi!$A$11:$C$1000,3,FALSE),"")</f>
        <v>46048</v>
      </c>
      <c r="D62">
        <f>IFERROR(VLOOKUP(A62,Transaksi!$A$11:$D$1000,4,FALSE),"")</f>
        <v>0</v>
      </c>
      <c r="E62" t="str">
        <f>IFERROR(VLOOKUP(A62,Transaksi!$A$11:$E$1000,5,FALSE),"")</f>
        <v>085211</v>
      </c>
      <c r="F62" t="str">
        <f>IFERROR(VLOOKUP(A62,Transaksi!$A$11:$F$1000,6,FALSE),"")</f>
        <v>Biaya Administrasi</v>
      </c>
      <c r="G62">
        <f>IFERROR(VLOOKUP(A62,Transaksi!$A$11:$G$1000,7,FALSE),"")</f>
        <v>0</v>
      </c>
      <c r="H62">
        <f>IFERROR(VLOOKUP(A62,Transaksi!$A$11:$H$1000,8,FALSE),"")</f>
        <v>6500</v>
      </c>
      <c r="I62">
        <f>IF(F62="","",I61+G62-H62)</f>
        <v>515349600</v>
      </c>
    </row>
    <row r="63">
      <c r="A63">
        <f>IFERROR(VLOOKUP($F$11,INDIRECT($B$9&amp;$B$10&amp;B62&amp;":"&amp;$B$11),14,FALSE),"")</f>
        <v>91</v>
      </c>
      <c r="B63">
        <f>IF(A63="","",A63+1)</f>
        <v>92</v>
      </c>
      <c r="C63">
        <f>IFERROR(VLOOKUP(A63,Transaksi!$A$11:$C$1000,3,FALSE),"")</f>
        <v>46048</v>
      </c>
      <c r="D63">
        <f>IFERROR(VLOOKUP(A63,Transaksi!$A$11:$D$1000,4,FALSE),"")</f>
        <v>0</v>
      </c>
      <c r="E63">
        <f>IFERROR(VLOOKUP(A63,Transaksi!$A$11:$E$1000,5,FALSE),"")</f>
        <v>157826</v>
      </c>
      <c r="F63" t="str">
        <f>IFERROR(VLOOKUP(A63,Transaksi!$A$11:$F$1000,6,FALSE),"")</f>
        <v>Pembelian Gas LPG 12Kg</v>
      </c>
      <c r="G63">
        <f>IFERROR(VLOOKUP(A63,Transaksi!$A$11:$G$1000,7,FALSE),"")</f>
        <v>0</v>
      </c>
      <c r="H63">
        <f>IFERROR(VLOOKUP(A63,Transaksi!$A$11:$H$1000,8,FALSE),"")</f>
        <v>1379000</v>
      </c>
      <c r="I63">
        <f>IF(F63="","",I62+G63-H63)</f>
        <v>513970600</v>
      </c>
    </row>
    <row r="64">
      <c r="A64">
        <f>IFERROR(VLOOKUP($F$11,INDIRECT($B$9&amp;$B$10&amp;B63&amp;":"&amp;$B$11),14,FALSE),"")</f>
        <v>92</v>
      </c>
      <c r="B64">
        <f>IF(A64="","",A64+1)</f>
        <v>93</v>
      </c>
      <c r="C64">
        <f>IFERROR(VLOOKUP(A64,Transaksi!$A$11:$C$1000,3,FALSE),"")</f>
        <v>46048</v>
      </c>
      <c r="D64">
        <f>IFERROR(VLOOKUP(A64,Transaksi!$A$11:$D$1000,4,FALSE),"")</f>
        <v>0</v>
      </c>
      <c r="E64">
        <f>IFERROR(VLOOKUP(A64,Transaksi!$A$11:$E$1000,5,FALSE),"")</f>
        <v>157826</v>
      </c>
      <c r="F64" t="str">
        <f>IFERROR(VLOOKUP(A64,Transaksi!$A$11:$F$1000,6,FALSE),"")</f>
        <v>Biaya Administrasi</v>
      </c>
      <c r="G64">
        <f>IFERROR(VLOOKUP(A64,Transaksi!$A$11:$G$1000,7,FALSE),"")</f>
        <v>0</v>
      </c>
      <c r="H64">
        <f>IFERROR(VLOOKUP(A64,Transaksi!$A$11:$H$1000,8,FALSE),"")</f>
        <v>6500</v>
      </c>
      <c r="I64">
        <f>IF(F64="","",I63+G64-H64)</f>
        <v>513964100</v>
      </c>
    </row>
    <row r="65">
      <c r="A65">
        <f>IFERROR(VLOOKUP($F$11,INDIRECT($B$9&amp;$B$10&amp;B64&amp;":"&amp;$B$11),14,FALSE),"")</f>
        <v>93</v>
      </c>
      <c r="B65">
        <f>IF(A65="","",A65+1)</f>
        <v>94</v>
      </c>
      <c r="C65">
        <f>IFERROR(VLOOKUP(A65,Transaksi!$A$11:$C$1000,3,FALSE),"")</f>
        <v>46048</v>
      </c>
      <c r="D65">
        <f>IFERROR(VLOOKUP(A65,Transaksi!$A$11:$D$1000,4,FALSE),"")</f>
        <v>0</v>
      </c>
      <c r="E65">
        <f>IFERROR(VLOOKUP(A65,Transaksi!$A$11:$E$1000,5,FALSE),"")</f>
        <v>149322</v>
      </c>
      <c r="F65" t="str">
        <f>IFERROR(VLOOKUP(A65,Transaksi!$A$11:$F$1000,6,FALSE),"")</f>
        <v>Pembelian Roti Sobek</v>
      </c>
      <c r="G65">
        <f>IFERROR(VLOOKUP(A65,Transaksi!$A$11:$G$1000,7,FALSE),"")</f>
        <v>0</v>
      </c>
      <c r="H65">
        <f>IFERROR(VLOOKUP(A65,Transaksi!$A$11:$H$1000,8,FALSE),"")</f>
        <v>3510000</v>
      </c>
      <c r="I65">
        <f>IF(F65="","",I64+G65-H65)</f>
        <v>510454100</v>
      </c>
    </row>
    <row r="66">
      <c r="A66">
        <f>IFERROR(VLOOKUP($F$11,INDIRECT($B$9&amp;$B$10&amp;B65&amp;":"&amp;$B$11),14,FALSE),"")</f>
        <v>94</v>
      </c>
      <c r="B66">
        <f>IF(A66="","",A66+1)</f>
        <v>95</v>
      </c>
      <c r="C66">
        <f>IFERROR(VLOOKUP(A66,Transaksi!$A$11:$C$1000,3,FALSE),"")</f>
        <v>46048</v>
      </c>
      <c r="D66">
        <f>IFERROR(VLOOKUP(A66,Transaksi!$A$11:$D$1000,4,FALSE),"")</f>
        <v>0</v>
      </c>
      <c r="E66">
        <f>IFERROR(VLOOKUP(A66,Transaksi!$A$11:$E$1000,5,FALSE),"")</f>
        <v>149322</v>
      </c>
      <c r="F66" t="str">
        <f>IFERROR(VLOOKUP(A66,Transaksi!$A$11:$F$1000,6,FALSE),"")</f>
        <v>Biaya Administrasi</v>
      </c>
      <c r="G66">
        <f>IFERROR(VLOOKUP(A66,Transaksi!$A$11:$G$1000,7,FALSE),"")</f>
        <v>0</v>
      </c>
      <c r="H66">
        <f>IFERROR(VLOOKUP(A66,Transaksi!$A$11:$H$1000,8,FALSE),"")</f>
        <v>6500</v>
      </c>
      <c r="I66">
        <f>IF(F66="","",I65+G66-H66)</f>
        <v>510447600</v>
      </c>
    </row>
    <row r="67">
      <c r="A67">
        <f>IFERROR(VLOOKUP($F$11,INDIRECT($B$9&amp;$B$10&amp;B66&amp;":"&amp;$B$11),14,FALSE),"")</f>
        <v>99</v>
      </c>
      <c r="B67">
        <f>IF(A67="","",A67+1)</f>
        <v>100</v>
      </c>
      <c r="C67">
        <f>IFERROR(VLOOKUP(A67,Transaksi!$A$11:$C$1000,3,FALSE),"")</f>
        <v>46050</v>
      </c>
      <c r="D67">
        <f>IFERROR(VLOOKUP(A67,Transaksi!$A$11:$D$1000,4,FALSE),"")</f>
        <v>0</v>
      </c>
      <c r="E67">
        <f>IFERROR(VLOOKUP(A67,Transaksi!$A$11:$E$1000,5,FALSE),"")</f>
        <v>130062</v>
      </c>
      <c r="F67" t="str">
        <f>IFERROR(VLOOKUP(A67,Transaksi!$A$11:$F$1000,6,FALSE),"")</f>
        <v>Pembelian Telur</v>
      </c>
      <c r="G67">
        <f>IFERROR(VLOOKUP(A67,Transaksi!$A$11:$G$1000,7,FALSE),"")</f>
        <v>0</v>
      </c>
      <c r="H67">
        <f>IFERROR(VLOOKUP(A67,Transaksi!$A$11:$H$1000,8,FALSE),"")</f>
        <v>9570000</v>
      </c>
      <c r="I67">
        <f>IF(F67="","",I66+G67-H67)</f>
        <v>500877600</v>
      </c>
    </row>
    <row r="68">
      <c r="A68">
        <f>IFERROR(VLOOKUP($F$11,INDIRECT($B$9&amp;$B$10&amp;B67&amp;":"&amp;$B$11),14,FALSE),"")</f>
        <v>100</v>
      </c>
      <c r="B68">
        <f>IF(A68="","",A68+1)</f>
        <v>101</v>
      </c>
      <c r="C68">
        <f>IFERROR(VLOOKUP(A68,Transaksi!$A$11:$C$1000,3,FALSE),"")</f>
        <v>46050</v>
      </c>
      <c r="D68">
        <f>IFERROR(VLOOKUP(A68,Transaksi!$A$11:$D$1000,4,FALSE),"")</f>
        <v>0</v>
      </c>
      <c r="E68">
        <f>IFERROR(VLOOKUP(A68,Transaksi!$A$11:$E$1000,5,FALSE),"")</f>
        <v>130062</v>
      </c>
      <c r="F68" t="str">
        <f>IFERROR(VLOOKUP(A68,Transaksi!$A$11:$F$1000,6,FALSE),"")</f>
        <v>Biaya Administrasi</v>
      </c>
      <c r="G68">
        <f>IFERROR(VLOOKUP(A68,Transaksi!$A$11:$G$1000,7,FALSE),"")</f>
        <v>0</v>
      </c>
      <c r="H68">
        <f>IFERROR(VLOOKUP(A68,Transaksi!$A$11:$H$1000,8,FALSE),"")</f>
        <v>6500</v>
      </c>
      <c r="I68">
        <f>IF(F68="","",I67+G68-H68)</f>
        <v>500871100</v>
      </c>
    </row>
    <row r="69">
      <c r="A69">
        <f>IFERROR(VLOOKUP($F$11,INDIRECT($B$9&amp;$B$10&amp;B68&amp;":"&amp;$B$11),14,FALSE),"")</f>
        <v>101</v>
      </c>
      <c r="B69">
        <f>IF(A69="","",A69+1)</f>
        <v>102</v>
      </c>
      <c r="C69">
        <f>IFERROR(VLOOKUP(A69,Transaksi!$A$11:$C$1000,3,FALSE),"")</f>
        <v>46050</v>
      </c>
      <c r="D69">
        <f>IFERROR(VLOOKUP(A69,Transaksi!$A$11:$D$1000,4,FALSE),"")</f>
        <v>0</v>
      </c>
      <c r="E69">
        <f>IFERROR(VLOOKUP(A69,Transaksi!$A$11:$E$1000,5,FALSE),"")</f>
        <v>434413</v>
      </c>
      <c r="F69" t="str">
        <f>IFERROR(VLOOKUP(A69,Transaksi!$A$11:$F$1000,6,FALSE),"")</f>
        <v>Pembelian Gas LPG 12Kg</v>
      </c>
      <c r="G69">
        <f>IFERROR(VLOOKUP(A69,Transaksi!$A$11:$G$1000,7,FALSE),"")</f>
        <v>0</v>
      </c>
      <c r="H69">
        <f>IFERROR(VLOOKUP(A69,Transaksi!$A$11:$H$1000,8,FALSE),"")</f>
        <v>985000</v>
      </c>
      <c r="I69">
        <f>IF(F69="","",I68+G69-H69)</f>
        <v>499886100</v>
      </c>
    </row>
    <row r="70">
      <c r="A70">
        <f>IFERROR(VLOOKUP($F$11,INDIRECT($B$9&amp;$B$10&amp;B69&amp;":"&amp;$B$11),14,FALSE),"")</f>
        <v>102</v>
      </c>
      <c r="B70">
        <f>IF(A70="","",A70+1)</f>
        <v>103</v>
      </c>
      <c r="C70">
        <f>IFERROR(VLOOKUP(A70,Transaksi!$A$11:$C$1000,3,FALSE),"")</f>
        <v>46050</v>
      </c>
      <c r="D70">
        <f>IFERROR(VLOOKUP(A70,Transaksi!$A$11:$D$1000,4,FALSE),"")</f>
        <v>0</v>
      </c>
      <c r="E70">
        <f>IFERROR(VLOOKUP(A70,Transaksi!$A$11:$E$1000,5,FALSE),"")</f>
        <v>434413</v>
      </c>
      <c r="F70" t="str">
        <f>IFERROR(VLOOKUP(A70,Transaksi!$A$11:$F$1000,6,FALSE),"")</f>
        <v>Biaya Administrasi</v>
      </c>
      <c r="G70">
        <f>IFERROR(VLOOKUP(A70,Transaksi!$A$11:$G$1000,7,FALSE),"")</f>
        <v>0</v>
      </c>
      <c r="H70">
        <f>IFERROR(VLOOKUP(A70,Transaksi!$A$11:$H$1000,8,FALSE),"")</f>
        <v>6500</v>
      </c>
      <c r="I70">
        <f>IF(F70="","",I69+G70-H70)</f>
        <v>499879600</v>
      </c>
    </row>
    <row r="71">
      <c r="A71">
        <f>IFERROR(VLOOKUP($F$11,INDIRECT($B$9&amp;$B$10&amp;B70&amp;":"&amp;$B$11),14,FALSE),"")</f>
        <v>103</v>
      </c>
      <c r="B71">
        <f>IF(A71="","",A71+1)</f>
        <v>104</v>
      </c>
      <c r="C71">
        <f>IFERROR(VLOOKUP(A71,Transaksi!$A$11:$C$1000,3,FALSE),"")</f>
        <v>46050</v>
      </c>
      <c r="D71">
        <f>IFERROR(VLOOKUP(A71,Transaksi!$A$11:$D$1000,4,FALSE),"")</f>
        <v>0</v>
      </c>
      <c r="E71">
        <f>IFERROR(VLOOKUP(A71,Transaksi!$A$11:$E$1000,5,FALSE),"")</f>
        <v>445547</v>
      </c>
      <c r="F71" t="str">
        <f>IFERROR(VLOOKUP(A71,Transaksi!$A$11:$F$1000,6,FALSE),"")</f>
        <v>Pembelian Roti Abon</v>
      </c>
      <c r="G71">
        <f>IFERROR(VLOOKUP(A71,Transaksi!$A$11:$G$1000,7,FALSE),"")</f>
        <v>0</v>
      </c>
      <c r="H71">
        <f>IFERROR(VLOOKUP(A71,Transaksi!$A$11:$H$1000,8,FALSE),"")</f>
        <v>5535000</v>
      </c>
      <c r="I71">
        <f>IF(F71="","",I70+G71-H71)</f>
        <v>494344600</v>
      </c>
    </row>
    <row r="72">
      <c r="A72">
        <f>IFERROR(VLOOKUP($F$11,INDIRECT($B$9&amp;$B$10&amp;B71&amp;":"&amp;$B$11),14,FALSE),"")</f>
        <v>104</v>
      </c>
      <c r="B72">
        <f>IF(A72="","",A72+1)</f>
        <v>105</v>
      </c>
      <c r="C72">
        <f>IFERROR(VLOOKUP(A72,Transaksi!$A$11:$C$1000,3,FALSE),"")</f>
        <v>46050</v>
      </c>
      <c r="D72">
        <f>IFERROR(VLOOKUP(A72,Transaksi!$A$11:$D$1000,4,FALSE),"")</f>
        <v>0</v>
      </c>
      <c r="E72">
        <f>IFERROR(VLOOKUP(A72,Transaksi!$A$11:$E$1000,5,FALSE),"")</f>
        <v>445547</v>
      </c>
      <c r="F72" t="str">
        <f>IFERROR(VLOOKUP(A72,Transaksi!$A$11:$F$1000,6,FALSE),"")</f>
        <v>Biaya Administrasi</v>
      </c>
      <c r="G72">
        <f>IFERROR(VLOOKUP(A72,Transaksi!$A$11:$G$1000,7,FALSE),"")</f>
        <v>0</v>
      </c>
      <c r="H72">
        <f>IFERROR(VLOOKUP(A72,Transaksi!$A$11:$H$1000,8,FALSE),"")</f>
        <v>6500</v>
      </c>
      <c r="I72">
        <f>IF(F72="","",I71+G72-H72)</f>
        <v>494338100</v>
      </c>
    </row>
    <row r="73">
      <c r="A73">
        <f>IFERROR(VLOOKUP($F$11,INDIRECT($B$9&amp;$B$10&amp;B72&amp;":"&amp;$B$11),14,FALSE),"")</f>
        <v>105</v>
      </c>
      <c r="B73">
        <f>IF(A73="","",A73+1)</f>
        <v>106</v>
      </c>
      <c r="C73">
        <f>IFERROR(VLOOKUP(A73,Transaksi!$A$11:$C$1000,3,FALSE),"")</f>
        <v>46050</v>
      </c>
      <c r="D73">
        <f>IFERROR(VLOOKUP(A73,Transaksi!$A$11:$D$1000,4,FALSE),"")</f>
        <v>0</v>
      </c>
      <c r="E73">
        <f>IFERROR(VLOOKUP(A73,Transaksi!$A$11:$E$1000,5,FALSE),"")</f>
        <v>434547</v>
      </c>
      <c r="F73" t="str">
        <f>IFERROR(VLOOKUP(A73,Transaksi!$A$11:$F$1000,6,FALSE),"")</f>
        <v>Pembelian Roti Sobek</v>
      </c>
      <c r="G73">
        <f>IFERROR(VLOOKUP(A73,Transaksi!$A$11:$G$1000,7,FALSE),"")</f>
        <v>0</v>
      </c>
      <c r="H73">
        <f>IFERROR(VLOOKUP(A73,Transaksi!$A$11:$H$1000,8,FALSE),"")</f>
        <v>5760000</v>
      </c>
      <c r="I73">
        <f>IF(F73="","",I72+G73-H73)</f>
        <v>488578100</v>
      </c>
    </row>
    <row r="74">
      <c r="A74">
        <f>IFERROR(VLOOKUP($F$11,INDIRECT($B$9&amp;$B$10&amp;B73&amp;":"&amp;$B$11),14,FALSE),"")</f>
        <v>106</v>
      </c>
      <c r="B74">
        <f>IF(A74="","",A74+1)</f>
        <v>107</v>
      </c>
      <c r="C74">
        <f>IFERROR(VLOOKUP(A74,Transaksi!$A$11:$C$1000,3,FALSE),"")</f>
        <v>46050</v>
      </c>
      <c r="D74">
        <f>IFERROR(VLOOKUP(A74,Transaksi!$A$11:$D$1000,4,FALSE),"")</f>
        <v>0</v>
      </c>
      <c r="E74">
        <f>IFERROR(VLOOKUP(A74,Transaksi!$A$11:$E$1000,5,FALSE),"")</f>
        <v>434547</v>
      </c>
      <c r="F74" t="str">
        <f>IFERROR(VLOOKUP(A74,Transaksi!$A$11:$F$1000,6,FALSE),"")</f>
        <v>Biaya Administrasi</v>
      </c>
      <c r="G74">
        <f>IFERROR(VLOOKUP(A74,Transaksi!$A$11:$G$1000,7,FALSE),"")</f>
        <v>0</v>
      </c>
      <c r="H74">
        <f>IFERROR(VLOOKUP(A74,Transaksi!$A$11:$H$1000,8,FALSE),"")</f>
        <v>6500</v>
      </c>
      <c r="I74">
        <f>IF(F74="","",I73+G74-H74)</f>
        <v>488571600</v>
      </c>
    </row>
    <row r="75">
      <c r="A75">
        <f>IFERROR(VLOOKUP($F$11,INDIRECT($B$9&amp;$B$10&amp;B74&amp;":"&amp;$B$11),14,FALSE),"")</f>
        <v>112</v>
      </c>
      <c r="B75">
        <f>IF(A75="","",A75+1)</f>
        <v>113</v>
      </c>
      <c r="C75">
        <f>IFERROR(VLOOKUP(A75,Transaksi!$A$11:$C$1000,3,FALSE),"")</f>
        <v>46052</v>
      </c>
      <c r="D75">
        <f>IFERROR(VLOOKUP(A75,Transaksi!$A$11:$D$1000,4,FALSE),"")</f>
        <v>0</v>
      </c>
      <c r="E75">
        <f>IFERROR(VLOOKUP(A75,Transaksi!$A$11:$E$1000,5,FALSE),"")</f>
        <v>553556</v>
      </c>
      <c r="F75" t="str">
        <f>IFERROR(VLOOKUP(A75,Transaksi!$A$11:$F$1000,6,FALSE),"")</f>
        <v>Pembayaran Payroll Relawan</v>
      </c>
      <c r="G75">
        <f>IFERROR(VLOOKUP(A75,Transaksi!$A$11:$G$1000,7,FALSE),"")</f>
        <v>0</v>
      </c>
      <c r="H75">
        <f>IFERROR(VLOOKUP(A75,Transaksi!$A$11:$H$1000,8,FALSE),"")</f>
        <v>56640000</v>
      </c>
      <c r="I75">
        <f>IF(F75="","",I74+G75-H75)</f>
        <v>431931600</v>
      </c>
    </row>
    <row r="76">
      <c r="A76">
        <f>IFERROR(VLOOKUP($F$11,INDIRECT($B$9&amp;$B$10&amp;B75&amp;":"&amp;$B$11),14,FALSE),"")</f>
        <v>113</v>
      </c>
      <c r="B76">
        <f>IF(A76="","",A76+1)</f>
        <v>114</v>
      </c>
      <c r="C76">
        <f>IFERROR(VLOOKUP(A76,Transaksi!$A$11:$C$1000,3,FALSE),"")</f>
        <v>46052</v>
      </c>
      <c r="D76">
        <f>IFERROR(VLOOKUP(A76,Transaksi!$A$11:$D$1000,4,FALSE),"")</f>
        <v>0</v>
      </c>
      <c r="E76">
        <f>IFERROR(VLOOKUP(A76,Transaksi!$A$11:$E$1000,5,FALSE),"")</f>
        <v>553556</v>
      </c>
      <c r="F76" t="str">
        <f>IFERROR(VLOOKUP(A76,Transaksi!$A$11:$F$1000,6,FALSE),"")</f>
        <v>Biaya Administrasi</v>
      </c>
      <c r="G76">
        <f>IFERROR(VLOOKUP(A76,Transaksi!$A$11:$G$1000,7,FALSE),"")</f>
        <v>0</v>
      </c>
      <c r="H76">
        <f>IFERROR(VLOOKUP(A76,Transaksi!$A$11:$H$1000,8,FALSE),"")</f>
        <v>6500</v>
      </c>
      <c r="I76">
        <f>IF(F76="","",I75+G76-H76)</f>
        <v>431925100</v>
      </c>
    </row>
    <row r="77">
      <c r="A77">
        <f>IFERROR(VLOOKUP($F$11,INDIRECT($B$9&amp;$B$10&amp;B76&amp;":"&amp;$B$11),14,FALSE),"")</f>
        <v>114</v>
      </c>
      <c r="B77">
        <f>IF(A77="","",A77+1)</f>
        <v>115</v>
      </c>
      <c r="C77">
        <f>IFERROR(VLOOKUP(A77,Transaksi!$A$11:$C$1000,3,FALSE),"")</f>
        <v>46052</v>
      </c>
      <c r="D77">
        <f>IFERROR(VLOOKUP(A77,Transaksi!$A$11:$D$1000,4,FALSE),"")</f>
        <v>0</v>
      </c>
      <c r="E77">
        <f>IFERROR(VLOOKUP(A77,Transaksi!$A$11:$E$1000,5,FALSE),"")</f>
        <v>553918</v>
      </c>
      <c r="F77" t="str">
        <f>IFERROR(VLOOKUP(A77,Transaksi!$A$11:$F$1000,6,FALSE),"")</f>
        <v>Pembayaran insentif Kader Posyandu</v>
      </c>
      <c r="G77">
        <f>IFERROR(VLOOKUP(A77,Transaksi!$A$11:$G$1000,7,FALSE),"")</f>
        <v>0</v>
      </c>
      <c r="H77">
        <f>IFERROR(VLOOKUP(A77,Transaksi!$A$11:$H$1000,8,FALSE),"")</f>
        <v>1556000</v>
      </c>
      <c r="I77">
        <f>IF(F77="","",I76+G77-H77)</f>
        <v>430369100</v>
      </c>
    </row>
    <row r="78">
      <c r="A78">
        <f>IFERROR(VLOOKUP($F$11,INDIRECT($B$9&amp;$B$10&amp;B77&amp;":"&amp;$B$11),14,FALSE),"")</f>
        <v>115</v>
      </c>
      <c r="B78">
        <f>IF(A78="","",A78+1)</f>
        <v>116</v>
      </c>
      <c r="C78">
        <f>IFERROR(VLOOKUP(A78,Transaksi!$A$11:$C$1000,3,FALSE),"")</f>
        <v>46052</v>
      </c>
      <c r="D78">
        <f>IFERROR(VLOOKUP(A78,Transaksi!$A$11:$D$1000,4,FALSE),"")</f>
        <v>0</v>
      </c>
      <c r="E78">
        <f>IFERROR(VLOOKUP(A78,Transaksi!$A$11:$E$1000,5,FALSE),"")</f>
        <v>553918</v>
      </c>
      <c r="F78" t="str">
        <f>IFERROR(VLOOKUP(A78,Transaksi!$A$11:$F$1000,6,FALSE),"")</f>
        <v>Biaya Administrasi</v>
      </c>
      <c r="G78">
        <f>IFERROR(VLOOKUP(A78,Transaksi!$A$11:$G$1000,7,FALSE),"")</f>
        <v>0</v>
      </c>
      <c r="H78">
        <f>IFERROR(VLOOKUP(A78,Transaksi!$A$11:$H$1000,8,FALSE),"")</f>
        <v>6500</v>
      </c>
      <c r="I78">
        <f>IF(F78="","",I77+G78-H78)</f>
        <v>430362600</v>
      </c>
    </row>
    <row r="79">
      <c r="A79">
        <f>IFERROR(VLOOKUP($F$11,INDIRECT($B$9&amp;$B$10&amp;B78&amp;":"&amp;$B$11),14,FALSE),"")</f>
        <v>116</v>
      </c>
      <c r="B79">
        <f>IF(A79="","",A79+1)</f>
        <v>117</v>
      </c>
      <c r="C79">
        <f>IFERROR(VLOOKUP(A79,Transaksi!$A$11:$C$1000,3,FALSE),"")</f>
        <v>46052</v>
      </c>
      <c r="D79">
        <f>IFERROR(VLOOKUP(A79,Transaksi!$A$11:$D$1000,4,FALSE),"")</f>
        <v>0</v>
      </c>
      <c r="E79">
        <f>IFERROR(VLOOKUP(A79,Transaksi!$A$11:$E$1000,5,FALSE),"")</f>
        <v>549130</v>
      </c>
      <c r="F79" t="str">
        <f>IFERROR(VLOOKUP(A79,Transaksi!$A$11:$F$1000,6,FALSE),"")</f>
        <v>Pembayaran PIC Sekolah</v>
      </c>
      <c r="G79">
        <f>IFERROR(VLOOKUP(A79,Transaksi!$A$11:$G$1000,7,FALSE),"")</f>
        <v>0</v>
      </c>
      <c r="H79">
        <f>IFERROR(VLOOKUP(A79,Transaksi!$A$11:$H$1000,8,FALSE),"")</f>
        <v>4320000</v>
      </c>
      <c r="I79">
        <f>IF(F79="","",I78+G79-H79)</f>
        <v>426042600</v>
      </c>
    </row>
    <row r="80">
      <c r="A80">
        <f>IFERROR(VLOOKUP($F$11,INDIRECT($B$9&amp;$B$10&amp;B79&amp;":"&amp;$B$11),14,FALSE),"")</f>
        <v>117</v>
      </c>
      <c r="B80">
        <f>IF(A80="","",A80+1)</f>
        <v>118</v>
      </c>
      <c r="C80">
        <f>IFERROR(VLOOKUP(A80,Transaksi!$A$11:$C$1000,3,FALSE),"")</f>
        <v>46052</v>
      </c>
      <c r="D80">
        <f>IFERROR(VLOOKUP(A80,Transaksi!$A$11:$D$1000,4,FALSE),"")</f>
        <v>0</v>
      </c>
      <c r="E80">
        <f>IFERROR(VLOOKUP(A80,Transaksi!$A$11:$E$1000,5,FALSE),"")</f>
        <v>549130</v>
      </c>
      <c r="F80" t="str">
        <f>IFERROR(VLOOKUP(A80,Transaksi!$A$11:$F$1000,6,FALSE),"")</f>
        <v>Biaya Administrasi</v>
      </c>
      <c r="G80">
        <f>IFERROR(VLOOKUP(A80,Transaksi!$A$11:$G$1000,7,FALSE),"")</f>
        <v>0</v>
      </c>
      <c r="H80">
        <f>IFERROR(VLOOKUP(A80,Transaksi!$A$11:$H$1000,8,FALSE),"")</f>
        <v>6500</v>
      </c>
      <c r="I80">
        <f>IF(F80="","",I79+G80-H80)</f>
        <v>426036100</v>
      </c>
    </row>
    <row r="81">
      <c r="A81">
        <f>IFERROR(VLOOKUP($F$11,INDIRECT($B$9&amp;$B$10&amp;B80&amp;":"&amp;$B$11),14,FALSE),"")</f>
        <v>118</v>
      </c>
      <c r="B81">
        <f>IF(A81="","",A81+1)</f>
        <v>119</v>
      </c>
      <c r="C81">
        <f>IFERROR(VLOOKUP(A81,Transaksi!$A$11:$C$1000,3,FALSE),"")</f>
        <v>46052</v>
      </c>
      <c r="D81">
        <f>IFERROR(VLOOKUP(A81,Transaksi!$A$11:$D$1000,4,FALSE),"")</f>
        <v>0</v>
      </c>
      <c r="E81">
        <f>IFERROR(VLOOKUP(A81,Transaksi!$A$11:$E$1000,5,FALSE),"")</f>
        <v>549924</v>
      </c>
      <c r="F81" t="str">
        <f>IFERROR(VLOOKUP(A81,Transaksi!$A$11:$F$1000,6,FALSE),"")</f>
        <v>Pembayaran Insentif Fasilitas</v>
      </c>
      <c r="G81">
        <f>IFERROR(VLOOKUP(A81,Transaksi!$A$11:$G$1000,7,FALSE),"")</f>
        <v>0</v>
      </c>
      <c r="H81">
        <f>IFERROR(VLOOKUP(A81,Transaksi!$A$11:$H$1000,8,FALSE),"")</f>
        <v>71993500</v>
      </c>
      <c r="I81">
        <f>IF(F81="","",I80+G81-H81)</f>
        <v>354042600</v>
      </c>
    </row>
    <row r="82">
      <c r="A82">
        <f>IFERROR(VLOOKUP($F$11,INDIRECT($B$9&amp;$B$10&amp;B81&amp;":"&amp;$B$11),14,FALSE),"")</f>
        <v>119</v>
      </c>
      <c r="B82">
        <f>IF(A82="","",A82+1)</f>
        <v>120</v>
      </c>
      <c r="C82">
        <f>IFERROR(VLOOKUP(A82,Transaksi!$A$11:$C$1000,3,FALSE),"")</f>
        <v>46052</v>
      </c>
      <c r="D82">
        <f>IFERROR(VLOOKUP(A82,Transaksi!$A$11:$D$1000,4,FALSE),"")</f>
        <v>0</v>
      </c>
      <c r="E82">
        <f>IFERROR(VLOOKUP(A82,Transaksi!$A$11:$E$1000,5,FALSE),"")</f>
        <v>549924</v>
      </c>
      <c r="F82" t="str">
        <f>IFERROR(VLOOKUP(A82,Transaksi!$A$11:$F$1000,6,FALSE),"")</f>
        <v>Biaya Administrasi</v>
      </c>
      <c r="G82">
        <f>IFERROR(VLOOKUP(A82,Transaksi!$A$11:$G$1000,7,FALSE),"")</f>
        <v>0</v>
      </c>
      <c r="H82">
        <f>IFERROR(VLOOKUP(A82,Transaksi!$A$11:$H$1000,8,FALSE),"")</f>
        <v>6500</v>
      </c>
      <c r="I82">
        <f>IF(F82="","",I81+G82-H82)</f>
        <v>354036100</v>
      </c>
    </row>
    <row r="83">
      <c r="A83">
        <f>IFERROR(VLOOKUP($F$11,INDIRECT($B$9&amp;$B$10&amp;B82&amp;":"&amp;$B$11),14,FALSE),"")</f>
        <v>121</v>
      </c>
      <c r="B83">
        <f>IF(A83="","",A83+1)</f>
        <v>122</v>
      </c>
      <c r="C83">
        <f>IFERROR(VLOOKUP(A83,Transaksi!$A$11:$C$1000,3,FALSE),"")</f>
        <v>46053</v>
      </c>
      <c r="D83">
        <f>IFERROR(VLOOKUP(A83,Transaksi!$A$11:$D$1000,4,FALSE),"")</f>
        <v>0</v>
      </c>
      <c r="E83">
        <f>IFERROR(VLOOKUP(A83,Transaksi!$A$11:$E$1000,5,FALSE),"")</f>
        <v>105039</v>
      </c>
      <c r="F83" t="str">
        <f>IFERROR(VLOOKUP(A83,Transaksi!$A$11:$F$1000,6,FALSE),"")</f>
        <v>Pembelian Abon</v>
      </c>
      <c r="G83">
        <f>IFERROR(VLOOKUP(A83,Transaksi!$A$11:$G$1000,7,FALSE),"")</f>
        <v>0</v>
      </c>
      <c r="H83">
        <f>IFERROR(VLOOKUP(A83,Transaksi!$A$11:$H$1000,8,FALSE),"")</f>
        <v>10080000</v>
      </c>
      <c r="I83">
        <f>IF(F83="","",I82+G83-H83)</f>
        <v>343956100</v>
      </c>
    </row>
    <row r="84">
      <c r="A84">
        <f>IFERROR(VLOOKUP($F$11,INDIRECT($B$9&amp;$B$10&amp;B83&amp;":"&amp;$B$11),14,FALSE),"")</f>
        <v>122</v>
      </c>
      <c r="B84">
        <f>IF(A84="","",A84+1)</f>
        <v>123</v>
      </c>
      <c r="C84">
        <f>IFERROR(VLOOKUP(A84,Transaksi!$A$11:$C$1000,3,FALSE),"")</f>
        <v>46053</v>
      </c>
      <c r="D84">
        <f>IFERROR(VLOOKUP(A84,Transaksi!$A$11:$D$1000,4,FALSE),"")</f>
        <v>0</v>
      </c>
      <c r="E84">
        <f>IFERROR(VLOOKUP(A84,Transaksi!$A$11:$E$1000,5,FALSE),"")</f>
        <v>105039</v>
      </c>
      <c r="F84" t="str">
        <f>IFERROR(VLOOKUP(A84,Transaksi!$A$11:$F$1000,6,FALSE),"")</f>
        <v>Biaya Administrasi</v>
      </c>
      <c r="G84">
        <f>IFERROR(VLOOKUP(A84,Transaksi!$A$11:$G$1000,7,FALSE),"")</f>
        <v>0</v>
      </c>
      <c r="H84">
        <f>IFERROR(VLOOKUP(A84,Transaksi!$A$11:$H$1000,8,FALSE),"")</f>
        <v>6500</v>
      </c>
      <c r="I84">
        <f>IF(F84="","",I83+G84-H84)</f>
        <v>343949600</v>
      </c>
    </row>
    <row r="85">
      <c r="A85">
        <f>IFERROR(VLOOKUP($F$11,INDIRECT($B$9&amp;$B$10&amp;B84&amp;":"&amp;$B$11),14,FALSE),"")</f>
        <v>123</v>
      </c>
      <c r="B85">
        <f>IF(A85="","",A85+1)</f>
        <v>124</v>
      </c>
      <c r="C85">
        <f>IFERROR(VLOOKUP(A85,Transaksi!$A$11:$C$1000,3,FALSE),"")</f>
        <v>46054</v>
      </c>
      <c r="D85">
        <f>IFERROR(VLOOKUP(A85,Transaksi!$A$11:$D$1000,4,FALSE),"")</f>
        <v>0</v>
      </c>
      <c r="E85">
        <f>IFERROR(VLOOKUP(A85,Transaksi!$A$11:$E$1000,5,FALSE),"")</f>
        <v>311094</v>
      </c>
      <c r="F85" t="str">
        <f>IFERROR(VLOOKUP(A85,Transaksi!$A$11:$F$1000,6,FALSE),"")</f>
        <v>Pembelian Susu Indomilk</v>
      </c>
      <c r="G85">
        <f>IFERROR(VLOOKUP(A85,Transaksi!$A$11:$G$1000,7,FALSE),"")</f>
        <v>0</v>
      </c>
      <c r="H85">
        <f>IFERROR(VLOOKUP(A85,Transaksi!$A$11:$H$1000,8,FALSE),"")</f>
        <v>8280000</v>
      </c>
      <c r="I85">
        <f>IF(F85="","",I84+G85-H85)</f>
        <v>335669600</v>
      </c>
    </row>
    <row r="86">
      <c r="A86">
        <f>IFERROR(VLOOKUP($F$11,INDIRECT($B$9&amp;$B$10&amp;B85&amp;":"&amp;$B$11),14,FALSE),"")</f>
        <v>124</v>
      </c>
      <c r="B86">
        <f>IF(A86="","",A86+1)</f>
        <v>125</v>
      </c>
      <c r="C86">
        <f>IFERROR(VLOOKUP(A86,Transaksi!$A$11:$C$1000,3,FALSE),"")</f>
        <v>46054</v>
      </c>
      <c r="D86">
        <f>IFERROR(VLOOKUP(A86,Transaksi!$A$11:$D$1000,4,FALSE),"")</f>
        <v>0</v>
      </c>
      <c r="E86">
        <f>IFERROR(VLOOKUP(A86,Transaksi!$A$11:$E$1000,5,FALSE),"")</f>
        <v>311094</v>
      </c>
      <c r="F86" t="str">
        <f>IFERROR(VLOOKUP(A86,Transaksi!$A$11:$F$1000,6,FALSE),"")</f>
        <v>Biaya Administrasi</v>
      </c>
      <c r="G86">
        <f>IFERROR(VLOOKUP(A86,Transaksi!$A$11:$G$1000,7,FALSE),"")</f>
        <v>0</v>
      </c>
      <c r="H86">
        <f>IFERROR(VLOOKUP(A86,Transaksi!$A$11:$H$1000,8,FALSE),"")</f>
        <v>6500</v>
      </c>
      <c r="I86">
        <f>IF(F86="","",I85+G86-H86)</f>
        <v>335663100</v>
      </c>
    </row>
    <row r="87">
      <c r="A87">
        <f>IFERROR(VLOOKUP($F$11,INDIRECT($B$9&amp;$B$10&amp;B86&amp;":"&amp;$B$11),14,FALSE),"")</f>
        <v>125</v>
      </c>
      <c r="B87">
        <f>IF(A87="","",A87+1)</f>
        <v>126</v>
      </c>
      <c r="C87">
        <f>IFERROR(VLOOKUP(A87,Transaksi!$A$11:$C$1000,3,FALSE),"")</f>
        <v>46054</v>
      </c>
      <c r="D87">
        <f>IFERROR(VLOOKUP(A87,Transaksi!$A$11:$D$1000,4,FALSE),"")</f>
        <v>0</v>
      </c>
      <c r="E87">
        <f>IFERROR(VLOOKUP(A87,Transaksi!$A$11:$E$1000,5,FALSE),"")</f>
        <v>310748</v>
      </c>
      <c r="F87" t="str">
        <f>IFERROR(VLOOKUP(A87,Transaksi!$A$11:$F$1000,6,FALSE),"")</f>
        <v>Pembelian Roti Jasun</v>
      </c>
      <c r="G87">
        <f>IFERROR(VLOOKUP(A87,Transaksi!$A$11:$G$1000,7,FALSE),"")</f>
        <v>0</v>
      </c>
      <c r="H87">
        <f>IFERROR(VLOOKUP(A87,Transaksi!$A$11:$H$1000,8,FALSE),"")</f>
        <v>2715000</v>
      </c>
      <c r="I87">
        <f>IF(F87="","",I86+G87-H87)</f>
        <v>332948100</v>
      </c>
    </row>
    <row r="88">
      <c r="A88">
        <f>IFERROR(VLOOKUP($F$11,INDIRECT($B$9&amp;$B$10&amp;B87&amp;":"&amp;$B$11),14,FALSE),"")</f>
        <v>126</v>
      </c>
      <c r="B88">
        <f>IF(A88="","",A88+1)</f>
        <v>127</v>
      </c>
      <c r="C88">
        <f>IFERROR(VLOOKUP(A88,Transaksi!$A$11:$C$1000,3,FALSE),"")</f>
        <v>46054</v>
      </c>
      <c r="D88">
        <f>IFERROR(VLOOKUP(A88,Transaksi!$A$11:$D$1000,4,FALSE),"")</f>
        <v>0</v>
      </c>
      <c r="E88">
        <f>IFERROR(VLOOKUP(A88,Transaksi!$A$11:$E$1000,5,FALSE),"")</f>
        <v>310748</v>
      </c>
      <c r="F88" t="str">
        <f>IFERROR(VLOOKUP(A88,Transaksi!$A$11:$F$1000,6,FALSE),"")</f>
        <v>Biaya Administrasi</v>
      </c>
      <c r="G88">
        <f>IFERROR(VLOOKUP(A88,Transaksi!$A$11:$G$1000,7,FALSE),"")</f>
        <v>0</v>
      </c>
      <c r="H88">
        <f>IFERROR(VLOOKUP(A88,Transaksi!$A$11:$H$1000,8,FALSE),"")</f>
        <v>6500</v>
      </c>
      <c r="I88">
        <f>IF(F88="","",I87+G88-H88)</f>
        <v>332941600</v>
      </c>
    </row>
    <row r="89">
      <c r="A89">
        <f>IFERROR(VLOOKUP($F$11,INDIRECT($B$9&amp;$B$10&amp;B88&amp;":"&amp;$B$11),14,FALSE),"")</f>
        <v>127</v>
      </c>
      <c r="B89">
        <f>IF(A89="","",A89+1)</f>
        <v>128</v>
      </c>
      <c r="C89">
        <f>IFERROR(VLOOKUP(A89,Transaksi!$A$11:$C$1000,3,FALSE),"")</f>
        <v>46055</v>
      </c>
      <c r="D89">
        <f>IFERROR(VLOOKUP(A89,Transaksi!$A$11:$D$1000,4,FALSE),"")</f>
        <v>0</v>
      </c>
      <c r="E89">
        <f>IFERROR(VLOOKUP(A89,Transaksi!$A$11:$E$1000,5,FALSE),"")</f>
        <v>967906</v>
      </c>
      <c r="F89" t="str">
        <f>IFERROR(VLOOKUP(A89,Transaksi!$A$11:$F$1000,6,FALSE),"")</f>
        <v>Pembelian Kurma</v>
      </c>
      <c r="G89">
        <f>IFERROR(VLOOKUP(A89,Transaksi!$A$11:$G$1000,7,FALSE),"")</f>
        <v>0</v>
      </c>
      <c r="H89">
        <f>IFERROR(VLOOKUP(A89,Transaksi!$A$11:$H$1000,8,FALSE),"")</f>
        <v>2800000</v>
      </c>
      <c r="I89">
        <f>IF(F89="","",I88+G89-H89)</f>
        <v>330141600</v>
      </c>
    </row>
    <row r="90">
      <c r="A90">
        <f>IFERROR(VLOOKUP($F$11,INDIRECT($B$9&amp;$B$10&amp;B89&amp;":"&amp;$B$11),14,FALSE),"")</f>
        <v>128</v>
      </c>
      <c r="B90">
        <f>IF(A90="","",A90+1)</f>
        <v>129</v>
      </c>
      <c r="C90">
        <f>IFERROR(VLOOKUP(A90,Transaksi!$A$11:$C$1000,3,FALSE),"")</f>
        <v>46055</v>
      </c>
      <c r="D90">
        <f>IFERROR(VLOOKUP(A90,Transaksi!$A$11:$D$1000,4,FALSE),"")</f>
        <v>0</v>
      </c>
      <c r="E90">
        <f>IFERROR(VLOOKUP(A90,Transaksi!$A$11:$E$1000,5,FALSE),"")</f>
        <v>751807</v>
      </c>
      <c r="F90" t="str">
        <f>IFERROR(VLOOKUP(A90,Transaksi!$A$11:$F$1000,6,FALSE),"")</f>
        <v>Pembelian Susu Milklife</v>
      </c>
      <c r="G90">
        <f>IFERROR(VLOOKUP(A90,Transaksi!$A$11:$G$1000,7,FALSE),"")</f>
        <v>0</v>
      </c>
      <c r="H90">
        <f>IFERROR(VLOOKUP(A90,Transaksi!$A$11:$H$1000,8,FALSE),"")</f>
        <v>11605000</v>
      </c>
      <c r="I90">
        <f>IF(F90="","",I89+G90-H90)</f>
        <v>318536600</v>
      </c>
    </row>
    <row r="91">
      <c r="A91">
        <f>IFERROR(VLOOKUP($F$11,INDIRECT($B$9&amp;$B$10&amp;B90&amp;":"&amp;$B$11),14,FALSE),"")</f>
        <v>129</v>
      </c>
      <c r="B91">
        <f>IF(A91="","",A91+1)</f>
        <v>130</v>
      </c>
      <c r="C91">
        <f>IFERROR(VLOOKUP(A91,Transaksi!$A$11:$C$1000,3,FALSE),"")</f>
        <v>46055</v>
      </c>
      <c r="D91">
        <f>IFERROR(VLOOKUP(A91,Transaksi!$A$11:$D$1000,4,FALSE),"")</f>
        <v>0</v>
      </c>
      <c r="E91">
        <f>IFERROR(VLOOKUP(A91,Transaksi!$A$11:$E$1000,5,FALSE),"")</f>
        <v>751807</v>
      </c>
      <c r="F91" t="str">
        <f>IFERROR(VLOOKUP(A91,Transaksi!$A$11:$F$1000,6,FALSE),"")</f>
        <v>Biaya Administrasi</v>
      </c>
      <c r="G91">
        <f>IFERROR(VLOOKUP(A91,Transaksi!$A$11:$G$1000,7,FALSE),"")</f>
        <v>0</v>
      </c>
      <c r="H91">
        <f>IFERROR(VLOOKUP(A91,Transaksi!$A$11:$H$1000,8,FALSE),"")</f>
        <v>6500</v>
      </c>
      <c r="I91">
        <f>IF(F91="","",I90+G91-H91)</f>
        <v>318530100</v>
      </c>
    </row>
    <row r="92">
      <c r="A92">
        <f>IFERROR(VLOOKUP($F$11,INDIRECT($B$9&amp;$B$10&amp;B91&amp;":"&amp;$B$11),14,FALSE),"")</f>
        <v>130</v>
      </c>
      <c r="B92">
        <f>IF(A92="","",A92+1)</f>
        <v>131</v>
      </c>
      <c r="C92">
        <f>IFERROR(VLOOKUP(A92,Transaksi!$A$11:$C$1000,3,FALSE),"")</f>
        <v>46055</v>
      </c>
      <c r="D92">
        <f>IFERROR(VLOOKUP(A92,Transaksi!$A$11:$D$1000,4,FALSE),"")</f>
        <v>0</v>
      </c>
      <c r="E92">
        <f>IFERROR(VLOOKUP(A92,Transaksi!$A$11:$E$1000,5,FALSE),"")</f>
        <v>747432</v>
      </c>
      <c r="F92" t="str">
        <f>IFERROR(VLOOKUP(A92,Transaksi!$A$11:$F$1000,6,FALSE),"")</f>
        <v>Pembelian Biaya Bumbu Pak Ihin</v>
      </c>
      <c r="G92">
        <f>IFERROR(VLOOKUP(A92,Transaksi!$A$11:$G$1000,7,FALSE),"")</f>
        <v>0</v>
      </c>
      <c r="H92">
        <f>IFERROR(VLOOKUP(A92,Transaksi!$A$11:$H$1000,8,FALSE),"")</f>
        <v>3460000</v>
      </c>
      <c r="I92">
        <f>IF(F92="","",I91+G92-H92)</f>
        <v>315070100</v>
      </c>
    </row>
    <row r="93">
      <c r="A93">
        <f>IFERROR(VLOOKUP($F$11,INDIRECT($B$9&amp;$B$10&amp;B92&amp;":"&amp;$B$11),14,FALSE),"")</f>
        <v>131</v>
      </c>
      <c r="B93">
        <f>IF(A93="","",A93+1)</f>
        <v>132</v>
      </c>
      <c r="C93">
        <f>IFERROR(VLOOKUP(A93,Transaksi!$A$11:$C$1000,3,FALSE),"")</f>
        <v>46055</v>
      </c>
      <c r="D93">
        <f>IFERROR(VLOOKUP(A93,Transaksi!$A$11:$D$1000,4,FALSE),"")</f>
        <v>0</v>
      </c>
      <c r="E93">
        <f>IFERROR(VLOOKUP(A93,Transaksi!$A$11:$E$1000,5,FALSE),"")</f>
        <v>747432</v>
      </c>
      <c r="F93" t="str">
        <f>IFERROR(VLOOKUP(A93,Transaksi!$A$11:$F$1000,6,FALSE),"")</f>
        <v>Biaya Administrasi</v>
      </c>
      <c r="G93">
        <f>IFERROR(VLOOKUP(A93,Transaksi!$A$11:$G$1000,7,FALSE),"")</f>
        <v>0</v>
      </c>
      <c r="H93">
        <f>IFERROR(VLOOKUP(A93,Transaksi!$A$11:$H$1000,8,FALSE),"")</f>
        <v>6500</v>
      </c>
      <c r="I93">
        <f>IF(F93="","",I92+G93-H93)</f>
        <v>315063600</v>
      </c>
    </row>
    <row r="94">
      <c r="A94">
        <f>IFERROR(VLOOKUP($F$11,INDIRECT($B$9&amp;$B$10&amp;B93&amp;":"&amp;$B$11),14,FALSE),"")</f>
        <v>132</v>
      </c>
      <c r="B94">
        <f>IF(A94="","",A94+1)</f>
        <v>133</v>
      </c>
      <c r="C94">
        <f>IFERROR(VLOOKUP(A94,Transaksi!$A$11:$C$1000,3,FALSE),"")</f>
        <v>46055</v>
      </c>
      <c r="D94">
        <f>IFERROR(VLOOKUP(A94,Transaksi!$A$11:$D$1000,4,FALSE),"")</f>
        <v>0</v>
      </c>
      <c r="E94">
        <f>IFERROR(VLOOKUP(A94,Transaksi!$A$11:$E$1000,5,FALSE),"")</f>
        <v>751808</v>
      </c>
      <c r="F94" t="str">
        <f>IFERROR(VLOOKUP(A94,Transaksi!$A$11:$F$1000,6,FALSE),"")</f>
        <v>Pembelian Tempe</v>
      </c>
      <c r="G94">
        <f>IFERROR(VLOOKUP(A94,Transaksi!$A$11:$G$1000,7,FALSE),"")</f>
        <v>0</v>
      </c>
      <c r="H94">
        <f>IFERROR(VLOOKUP(A94,Transaksi!$A$11:$H$1000,8,FALSE),"")</f>
        <v>1990000</v>
      </c>
      <c r="I94">
        <f>IF(F94="","",I93+G94-H94)</f>
        <v>313073600</v>
      </c>
    </row>
    <row r="95">
      <c r="A95">
        <f>IFERROR(VLOOKUP($F$11,INDIRECT($B$9&amp;$B$10&amp;B94&amp;":"&amp;$B$11),14,FALSE),"")</f>
        <v>133</v>
      </c>
      <c r="B95">
        <f>IF(A95="","",A95+1)</f>
        <v>134</v>
      </c>
      <c r="C95">
        <f>IFERROR(VLOOKUP(A95,Transaksi!$A$11:$C$1000,3,FALSE),"")</f>
        <v>46055</v>
      </c>
      <c r="D95">
        <f>IFERROR(VLOOKUP(A95,Transaksi!$A$11:$D$1000,4,FALSE),"")</f>
        <v>0</v>
      </c>
      <c r="E95">
        <f>IFERROR(VLOOKUP(A95,Transaksi!$A$11:$E$1000,5,FALSE),"")</f>
        <v>751808</v>
      </c>
      <c r="F95" t="str">
        <f>IFERROR(VLOOKUP(A95,Transaksi!$A$11:$F$1000,6,FALSE),"")</f>
        <v>Biaya Administrasi</v>
      </c>
      <c r="G95">
        <f>IFERROR(VLOOKUP(A95,Transaksi!$A$11:$G$1000,7,FALSE),"")</f>
        <v>0</v>
      </c>
      <c r="H95">
        <f>IFERROR(VLOOKUP(A95,Transaksi!$A$11:$H$1000,8,FALSE),"")</f>
        <v>6500</v>
      </c>
      <c r="I95">
        <f>IF(F95="","",I94+G95-H95)</f>
        <v>313067100</v>
      </c>
    </row>
    <row r="96">
      <c r="A96">
        <f>IFERROR(VLOOKUP($F$11,INDIRECT($B$9&amp;$B$10&amp;B95&amp;":"&amp;$B$11),14,FALSE),"")</f>
        <v>134</v>
      </c>
      <c r="B96">
        <f>IF(A96="","",A96+1)</f>
        <v>135</v>
      </c>
      <c r="C96">
        <f>IFERROR(VLOOKUP(A96,Transaksi!$A$11:$C$1000,3,FALSE),"")</f>
        <v>46055</v>
      </c>
      <c r="D96">
        <f>IFERROR(VLOOKUP(A96,Transaksi!$A$11:$D$1000,4,FALSE),"")</f>
        <v>0</v>
      </c>
      <c r="E96">
        <f>IFERROR(VLOOKUP(A96,Transaksi!$A$11:$E$1000,5,FALSE),"")</f>
        <v>967940</v>
      </c>
      <c r="F96" t="str">
        <f>IFERROR(VLOOKUP(A96,Transaksi!$A$11:$F$1000,6,FALSE),"")</f>
        <v>Pembelian Ayam</v>
      </c>
      <c r="G96">
        <f>IFERROR(VLOOKUP(A96,Transaksi!$A$11:$G$1000,7,FALSE),"")</f>
        <v>0</v>
      </c>
      <c r="H96">
        <f>IFERROR(VLOOKUP(A96,Transaksi!$A$11:$H$1000,8,FALSE),"")</f>
        <v>16822000</v>
      </c>
      <c r="I96">
        <f>IF(F96="","",I95+G96-H96)</f>
        <v>296245100</v>
      </c>
    </row>
    <row r="97">
      <c r="A97">
        <f>IFERROR(VLOOKUP($F$11,INDIRECT($B$9&amp;$B$10&amp;B96&amp;":"&amp;$B$11),14,FALSE),"")</f>
        <v>135</v>
      </c>
      <c r="B97">
        <f>IF(A97="","",A97+1)</f>
        <v>136</v>
      </c>
      <c r="C97">
        <f>IFERROR(VLOOKUP(A97,Transaksi!$A$11:$C$1000,3,FALSE),"")</f>
        <v>46055</v>
      </c>
      <c r="D97">
        <f>IFERROR(VLOOKUP(A97,Transaksi!$A$11:$D$1000,4,FALSE),"")</f>
        <v>0</v>
      </c>
      <c r="E97">
        <f>IFERROR(VLOOKUP(A97,Transaksi!$A$11:$E$1000,5,FALSE),"")</f>
        <v>747431</v>
      </c>
      <c r="F97" t="str">
        <f>IFERROR(VLOOKUP(A97,Transaksi!$A$11:$F$1000,6,FALSE),"")</f>
        <v>Pembelian kacang Koro</v>
      </c>
      <c r="G97">
        <f>IFERROR(VLOOKUP(A97,Transaksi!$A$11:$G$1000,7,FALSE),"")</f>
        <v>0</v>
      </c>
      <c r="H97">
        <f>IFERROR(VLOOKUP(A97,Transaksi!$A$11:$H$1000,8,FALSE),"")</f>
        <v>1470000</v>
      </c>
      <c r="I97">
        <f>IF(F97="","",I96+G97-H97)</f>
        <v>294775100</v>
      </c>
    </row>
    <row r="98">
      <c r="A98">
        <f>IFERROR(VLOOKUP($F$11,INDIRECT($B$9&amp;$B$10&amp;B97&amp;":"&amp;$B$11),14,FALSE),"")</f>
        <v>136</v>
      </c>
      <c r="B98">
        <f>IF(A98="","",A98+1)</f>
        <v>137</v>
      </c>
      <c r="C98">
        <f>IFERROR(VLOOKUP(A98,Transaksi!$A$11:$C$1000,3,FALSE),"")</f>
        <v>46055</v>
      </c>
      <c r="D98">
        <f>IFERROR(VLOOKUP(A98,Transaksi!$A$11:$D$1000,4,FALSE),"")</f>
        <v>0</v>
      </c>
      <c r="E98">
        <f>IFERROR(VLOOKUP(A98,Transaksi!$A$11:$E$1000,5,FALSE),"")</f>
        <v>747431</v>
      </c>
      <c r="F98" t="str">
        <f>IFERROR(VLOOKUP(A98,Transaksi!$A$11:$F$1000,6,FALSE),"")</f>
        <v>Biaya Administrasi</v>
      </c>
      <c r="G98">
        <f>IFERROR(VLOOKUP(A98,Transaksi!$A$11:$G$1000,7,FALSE),"")</f>
        <v>0</v>
      </c>
      <c r="H98">
        <f>IFERROR(VLOOKUP(A98,Transaksi!$A$11:$H$1000,8,FALSE),"")</f>
        <v>6500</v>
      </c>
      <c r="I98">
        <f>IF(F98="","",I97+G98-H98)</f>
        <v>294768600</v>
      </c>
    </row>
    <row r="99">
      <c r="A99">
        <f>IFERROR(VLOOKUP($F$11,INDIRECT($B$9&amp;$B$10&amp;B98&amp;":"&amp;$B$11),14,FALSE),"")</f>
        <v>137</v>
      </c>
      <c r="B99">
        <f>IF(A99="","",A99+1)</f>
        <v>138</v>
      </c>
      <c r="C99">
        <f>IFERROR(VLOOKUP(A99,Transaksi!$A$11:$C$1000,3,FALSE),"")</f>
        <v>46055</v>
      </c>
      <c r="D99">
        <f>IFERROR(VLOOKUP(A99,Transaksi!$A$11:$D$1000,4,FALSE),"")</f>
        <v>0</v>
      </c>
      <c r="E99">
        <f>IFERROR(VLOOKUP(A99,Transaksi!$A$11:$E$1000,5,FALSE),"")</f>
        <v>747493</v>
      </c>
      <c r="F99" t="str">
        <f>IFERROR(VLOOKUP(A99,Transaksi!$A$11:$F$1000,6,FALSE),"")</f>
        <v>Pembelian Buah Ibu Ai</v>
      </c>
      <c r="G99">
        <f>IFERROR(VLOOKUP(A99,Transaksi!$A$11:$G$1000,7,FALSE),"")</f>
        <v>0</v>
      </c>
      <c r="H99">
        <f>IFERROR(VLOOKUP(A99,Transaksi!$A$11:$H$1000,8,FALSE),"")</f>
        <v>26823950</v>
      </c>
      <c r="I99">
        <f>IF(F99="","",I98+G99-H99)</f>
        <v>267944650</v>
      </c>
    </row>
    <row r="100">
      <c r="A100">
        <f>IFERROR(VLOOKUP($F$11,INDIRECT($B$9&amp;$B$10&amp;B99&amp;":"&amp;$B$11),14,FALSE),"")</f>
        <v>138</v>
      </c>
      <c r="B100">
        <f>IF(A100="","",A100+1)</f>
        <v>139</v>
      </c>
      <c r="C100">
        <f>IFERROR(VLOOKUP(A100,Transaksi!$A$11:$C$1000,3,FALSE),"")</f>
        <v>46055</v>
      </c>
      <c r="D100">
        <f>IFERROR(VLOOKUP(A100,Transaksi!$A$11:$D$1000,4,FALSE),"")</f>
        <v>0</v>
      </c>
      <c r="E100">
        <f>IFERROR(VLOOKUP(A100,Transaksi!$A$11:$E$1000,5,FALSE),"")</f>
        <v>747493</v>
      </c>
      <c r="F100" t="str">
        <f>IFERROR(VLOOKUP(A100,Transaksi!$A$11:$F$1000,6,FALSE),"")</f>
        <v>Biaya Administrasi</v>
      </c>
      <c r="G100">
        <f>IFERROR(VLOOKUP(A100,Transaksi!$A$11:$G$1000,7,FALSE),"")</f>
        <v>0</v>
      </c>
      <c r="H100">
        <f>IFERROR(VLOOKUP(A100,Transaksi!$A$11:$H$1000,8,FALSE),"")</f>
        <v>6500</v>
      </c>
      <c r="I100">
        <f>IF(F100="","",I99+G100-H100)</f>
        <v>267938150</v>
      </c>
    </row>
    <row r="101">
      <c r="A101">
        <f>IFERROR(VLOOKUP($F$11,INDIRECT($B$9&amp;$B$10&amp;B100&amp;":"&amp;$B$11),14,FALSE),"")</f>
        <v>139</v>
      </c>
      <c r="B101">
        <f>IF(A101="","",A101+1)</f>
        <v>140</v>
      </c>
      <c r="C101">
        <f>IFERROR(VLOOKUP(A101,Transaksi!$A$11:$C$1000,3,FALSE),"")</f>
        <v>46055</v>
      </c>
      <c r="D101">
        <f>IFERROR(VLOOKUP(A101,Transaksi!$A$11:$D$1000,4,FALSE),"")</f>
        <v>0</v>
      </c>
      <c r="E101">
        <f>IFERROR(VLOOKUP(A101,Transaksi!$A$11:$E$1000,5,FALSE),"")</f>
        <v>752082</v>
      </c>
      <c r="F101" t="str">
        <f>IFERROR(VLOOKUP(A101,Transaksi!$A$11:$F$1000,6,FALSE),"")</f>
        <v>Pembelian Tahu</v>
      </c>
      <c r="G101">
        <f>IFERROR(VLOOKUP(A101,Transaksi!$A$11:$G$1000,7,FALSE),"")</f>
        <v>0</v>
      </c>
      <c r="H101">
        <f>IFERROR(VLOOKUP(A101,Transaksi!$A$11:$H$1000,8,FALSE),"")</f>
        <v>6736000</v>
      </c>
      <c r="I101">
        <f>IF(F101="","",I100+G101-H101)</f>
        <v>261202150</v>
      </c>
    </row>
    <row r="102">
      <c r="A102">
        <f>IFERROR(VLOOKUP($F$11,INDIRECT($B$9&amp;$B$10&amp;B101&amp;":"&amp;$B$11),14,FALSE),"")</f>
        <v>140</v>
      </c>
      <c r="B102">
        <f>IF(A102="","",A102+1)</f>
        <v>141</v>
      </c>
      <c r="C102">
        <f>IFERROR(VLOOKUP(A102,Transaksi!$A$11:$C$1000,3,FALSE),"")</f>
        <v>46055</v>
      </c>
      <c r="D102">
        <f>IFERROR(VLOOKUP(A102,Transaksi!$A$11:$D$1000,4,FALSE),"")</f>
        <v>0</v>
      </c>
      <c r="E102">
        <f>IFERROR(VLOOKUP(A102,Transaksi!$A$11:$E$1000,5,FALSE),"")</f>
        <v>752082</v>
      </c>
      <c r="F102" t="str">
        <f>IFERROR(VLOOKUP(A102,Transaksi!$A$11:$F$1000,6,FALSE),"")</f>
        <v>Biaya Administrasi</v>
      </c>
      <c r="G102">
        <f>IFERROR(VLOOKUP(A102,Transaksi!$A$11:$G$1000,7,FALSE),"")</f>
        <v>0</v>
      </c>
      <c r="H102">
        <f>IFERROR(VLOOKUP(A102,Transaksi!$A$11:$H$1000,8,FALSE),"")</f>
        <v>6500</v>
      </c>
      <c r="I102">
        <f>IF(F102="","",I101+G102-H102)</f>
        <v>261195650</v>
      </c>
    </row>
    <row r="103">
      <c r="A103">
        <f>IFERROR(VLOOKUP($F$11,INDIRECT($B$9&amp;$B$10&amp;B102&amp;":"&amp;$B$11),14,FALSE),"")</f>
        <v>141</v>
      </c>
      <c r="B103">
        <f>IF(A103="","",A103+1)</f>
        <v>142</v>
      </c>
      <c r="C103">
        <f>IFERROR(VLOOKUP(A103,Transaksi!$A$11:$C$1000,3,FALSE),"")</f>
        <v>46055</v>
      </c>
      <c r="D103">
        <f>IFERROR(VLOOKUP(A103,Transaksi!$A$11:$D$1000,4,FALSE),"")</f>
        <v>0</v>
      </c>
      <c r="E103">
        <f>IFERROR(VLOOKUP(A103,Transaksi!$A$11:$E$1000,5,FALSE),"")</f>
        <v>968022</v>
      </c>
      <c r="F103" t="str">
        <f>IFERROR(VLOOKUP(A103,Transaksi!$A$11:$F$1000,6,FALSE),"")</f>
        <v>Pembelian Beras</v>
      </c>
      <c r="G103">
        <f>IFERROR(VLOOKUP(A103,Transaksi!$A$11:$G$1000,7,FALSE),"")</f>
        <v>0</v>
      </c>
      <c r="H103">
        <f>IFERROR(VLOOKUP(A103,Transaksi!$A$11:$H$1000,8,FALSE),"")</f>
        <v>13140000</v>
      </c>
      <c r="I103">
        <f>IF(F103="","",I102+G103-H103)</f>
        <v>248055650</v>
      </c>
    </row>
    <row r="104">
      <c r="A104">
        <f>IFERROR(VLOOKUP($F$11,INDIRECT($B$9&amp;$B$10&amp;B103&amp;":"&amp;$B$11),14,FALSE),"")</f>
        <v>142</v>
      </c>
      <c r="B104">
        <f>IF(A104="","",A104+1)</f>
        <v>143</v>
      </c>
      <c r="C104">
        <f>IFERROR(VLOOKUP(A104,Transaksi!$A$11:$C$1000,3,FALSE),"")</f>
        <v>46055</v>
      </c>
      <c r="D104">
        <f>IFERROR(VLOOKUP(A104,Transaksi!$A$11:$D$1000,4,FALSE),"")</f>
        <v>0</v>
      </c>
      <c r="E104">
        <f>IFERROR(VLOOKUP(A104,Transaksi!$A$11:$E$1000,5,FALSE),"")</f>
        <v>965368</v>
      </c>
      <c r="F104" t="str">
        <f>IFERROR(VLOOKUP(A104,Transaksi!$A$11:$F$1000,6,FALSE),"")</f>
        <v>Pembelian Ikan Dori</v>
      </c>
      <c r="G104">
        <f>IFERROR(VLOOKUP(A104,Transaksi!$A$11:$G$1000,7,FALSE),"")</f>
        <v>0</v>
      </c>
      <c r="H104">
        <f>IFERROR(VLOOKUP(A104,Transaksi!$A$11:$H$1000,8,FALSE),"")</f>
        <v>9840000</v>
      </c>
      <c r="I104">
        <f>IF(F104="","",I103+G104-H104)</f>
        <v>238215650</v>
      </c>
    </row>
    <row r="105">
      <c r="A105">
        <f>IFERROR(VLOOKUP($F$11,INDIRECT($B$9&amp;$B$10&amp;B104&amp;":"&amp;$B$11),14,FALSE),"")</f>
        <v>143</v>
      </c>
      <c r="B105">
        <f>IF(A105="","",A105+1)</f>
        <v>144</v>
      </c>
      <c r="C105">
        <f>IFERROR(VLOOKUP(A105,Transaksi!$A$11:$C$1000,3,FALSE),"")</f>
        <v>46055</v>
      </c>
      <c r="D105">
        <f>IFERROR(VLOOKUP(A105,Transaksi!$A$11:$D$1000,4,FALSE),"")</f>
        <v>0</v>
      </c>
      <c r="E105">
        <f>IFERROR(VLOOKUP(A105,Transaksi!$A$11:$E$1000,5,FALSE),"")</f>
        <v>747939</v>
      </c>
      <c r="F105" t="str">
        <f>IFERROR(VLOOKUP(A105,Transaksi!$A$11:$F$1000,6,FALSE),"")</f>
        <v>Pembelian Ayam Fillet</v>
      </c>
      <c r="G105">
        <f>IFERROR(VLOOKUP(A105,Transaksi!$A$11:$G$1000,7,FALSE),"")</f>
        <v>0</v>
      </c>
      <c r="H105">
        <f>IFERROR(VLOOKUP(A105,Transaksi!$A$11:$H$1000,8,FALSE),"")</f>
        <v>1600000</v>
      </c>
      <c r="I105">
        <f>IF(F105="","",I104+G105-H105)</f>
        <v>236615650</v>
      </c>
    </row>
    <row r="106">
      <c r="A106">
        <f>IFERROR(VLOOKUP($F$11,INDIRECT($B$9&amp;$B$10&amp;B105&amp;":"&amp;$B$11),14,FALSE),"")</f>
        <v>144</v>
      </c>
      <c r="B106">
        <f>IF(A106="","",A106+1)</f>
        <v>145</v>
      </c>
      <c r="C106">
        <f>IFERROR(VLOOKUP(A106,Transaksi!$A$11:$C$1000,3,FALSE),"")</f>
        <v>46055</v>
      </c>
      <c r="D106">
        <f>IFERROR(VLOOKUP(A106,Transaksi!$A$11:$D$1000,4,FALSE),"")</f>
        <v>0</v>
      </c>
      <c r="E106">
        <f>IFERROR(VLOOKUP(A106,Transaksi!$A$11:$E$1000,5,FALSE),"")</f>
        <v>747939</v>
      </c>
      <c r="F106" t="str">
        <f>IFERROR(VLOOKUP(A106,Transaksi!$A$11:$F$1000,6,FALSE),"")</f>
        <v>Biaya Administrasi</v>
      </c>
      <c r="G106">
        <f>IFERROR(VLOOKUP(A106,Transaksi!$A$11:$G$1000,7,FALSE),"")</f>
        <v>0</v>
      </c>
      <c r="H106">
        <f>IFERROR(VLOOKUP(A106,Transaksi!$A$11:$H$1000,8,FALSE),"")</f>
        <v>6500</v>
      </c>
      <c r="I106">
        <f>IF(F106="","",I105+G106-H106)</f>
        <v>236609150</v>
      </c>
    </row>
    <row r="107">
      <c r="A107">
        <f>IFERROR(VLOOKUP($F$11,INDIRECT($B$9&amp;$B$10&amp;B106&amp;":"&amp;$B$11),14,FALSE),"")</f>
        <v>145</v>
      </c>
      <c r="B107">
        <f>IF(A107="","",A107+1)</f>
        <v>146</v>
      </c>
      <c r="C107">
        <f>IFERROR(VLOOKUP(A107,Transaksi!$A$11:$C$1000,3,FALSE),"")</f>
        <v>46055</v>
      </c>
      <c r="D107">
        <f>IFERROR(VLOOKUP(A107,Transaksi!$A$11:$D$1000,4,FALSE),"")</f>
        <v>0</v>
      </c>
      <c r="E107">
        <f>IFERROR(VLOOKUP(A107,Transaksi!$A$11:$E$1000,5,FALSE),"")</f>
        <v>747944</v>
      </c>
      <c r="F107" t="str">
        <f>IFERROR(VLOOKUP(A107,Transaksi!$A$11:$F$1000,6,FALSE),"")</f>
        <v xml:space="preserve">Pembelian Sayur </v>
      </c>
      <c r="G107">
        <f>IFERROR(VLOOKUP(A107,Transaksi!$A$11:$G$1000,7,FALSE),"")</f>
        <v>0</v>
      </c>
      <c r="H107">
        <f>IFERROR(VLOOKUP(A107,Transaksi!$A$11:$H$1000,8,FALSE),"")</f>
        <v>14643000</v>
      </c>
      <c r="I107">
        <f>IF(F107="","",I106+G107-H107)</f>
        <v>221966150</v>
      </c>
    </row>
    <row r="108">
      <c r="A108">
        <f>IFERROR(VLOOKUP($F$11,INDIRECT($B$9&amp;$B$10&amp;B107&amp;":"&amp;$B$11),14,FALSE),"")</f>
        <v>146</v>
      </c>
      <c r="B108">
        <f>IF(A108="","",A108+1)</f>
        <v>147</v>
      </c>
      <c r="C108">
        <f>IFERROR(VLOOKUP(A108,Transaksi!$A$11:$C$1000,3,FALSE),"")</f>
        <v>46055</v>
      </c>
      <c r="D108">
        <f>IFERROR(VLOOKUP(A108,Transaksi!$A$11:$D$1000,4,FALSE),"")</f>
        <v>0</v>
      </c>
      <c r="E108">
        <f>IFERROR(VLOOKUP(A108,Transaksi!$A$11:$E$1000,5,FALSE),"")</f>
        <v>747944</v>
      </c>
      <c r="F108" t="str">
        <f>IFERROR(VLOOKUP(A108,Transaksi!$A$11:$F$1000,6,FALSE),"")</f>
        <v>Biaya Administrasi</v>
      </c>
      <c r="G108">
        <f>IFERROR(VLOOKUP(A108,Transaksi!$A$11:$G$1000,7,FALSE),"")</f>
        <v>0</v>
      </c>
      <c r="H108">
        <f>IFERROR(VLOOKUP(A108,Transaksi!$A$11:$H$1000,8,FALSE),"")</f>
        <v>6500</v>
      </c>
      <c r="I108">
        <f>IF(F108="","",I107+G108-H108)</f>
        <v>221959650</v>
      </c>
    </row>
    <row r="109">
      <c r="A109">
        <f>IFERROR(VLOOKUP($F$11,INDIRECT($B$9&amp;$B$10&amp;B108&amp;":"&amp;$B$11),14,FALSE),"")</f>
        <v>147</v>
      </c>
      <c r="B109">
        <f>IF(A109="","",A109+1)</f>
        <v>148</v>
      </c>
      <c r="C109">
        <f>IFERROR(VLOOKUP(A109,Transaksi!$A$11:$C$1000,3,FALSE),"")</f>
        <v>46055</v>
      </c>
      <c r="D109">
        <f>IFERROR(VLOOKUP(A109,Transaksi!$A$11:$D$1000,4,FALSE),"")</f>
        <v>0</v>
      </c>
      <c r="E109">
        <f>IFERROR(VLOOKUP(A109,Transaksi!$A$11:$E$1000,5,FALSE),"")</f>
        <v>752261</v>
      </c>
      <c r="F109" t="str">
        <f>IFERROR(VLOOKUP(A109,Transaksi!$A$11:$F$1000,6,FALSE),"")</f>
        <v>Pembelian Kawanua</v>
      </c>
      <c r="G109">
        <f>IFERROR(VLOOKUP(A109,Transaksi!$A$11:$G$1000,7,FALSE),"")</f>
        <v>0</v>
      </c>
      <c r="H109">
        <f>IFERROR(VLOOKUP(A109,Transaksi!$A$11:$H$1000,8,FALSE),"")</f>
        <v>9440000</v>
      </c>
      <c r="I109">
        <f>IF(F109="","",I108+G109-H109)</f>
        <v>212519650</v>
      </c>
    </row>
    <row r="110">
      <c r="A110">
        <f>IFERROR(VLOOKUP($F$11,INDIRECT($B$9&amp;$B$10&amp;B109&amp;":"&amp;$B$11),14,FALSE),"")</f>
        <v>148</v>
      </c>
      <c r="B110">
        <f>IF(A110="","",A110+1)</f>
        <v>149</v>
      </c>
      <c r="C110">
        <f>IFERROR(VLOOKUP(A110,Transaksi!$A$11:$C$1000,3,FALSE),"")</f>
        <v>46055</v>
      </c>
      <c r="D110">
        <f>IFERROR(VLOOKUP(A110,Transaksi!$A$11:$D$1000,4,FALSE),"")</f>
        <v>0</v>
      </c>
      <c r="E110">
        <f>IFERROR(VLOOKUP(A110,Transaksi!$A$11:$E$1000,5,FALSE),"")</f>
        <v>752261</v>
      </c>
      <c r="F110" t="str">
        <f>IFERROR(VLOOKUP(A110,Transaksi!$A$11:$F$1000,6,FALSE),"")</f>
        <v>Biaya Administrasi</v>
      </c>
      <c r="G110">
        <f>IFERROR(VLOOKUP(A110,Transaksi!$A$11:$G$1000,7,FALSE),"")</f>
        <v>0</v>
      </c>
      <c r="H110">
        <f>IFERROR(VLOOKUP(A110,Transaksi!$A$11:$H$1000,8,FALSE),"")</f>
        <v>6500</v>
      </c>
      <c r="I110">
        <f>IF(F110="","",I109+G110-H110)</f>
        <v>212513150</v>
      </c>
    </row>
    <row r="111">
      <c r="A111">
        <f>IFERROR(VLOOKUP($F$11,INDIRECT($B$9&amp;$B$10&amp;B110&amp;":"&amp;$B$11),14,FALSE),"")</f>
        <v>149</v>
      </c>
      <c r="B111">
        <f>IF(A111="","",A111+1)</f>
        <v>150</v>
      </c>
      <c r="C111">
        <f>IFERROR(VLOOKUP(A111,Transaksi!$A$11:$C$1000,3,FALSE),"")</f>
        <v>46055</v>
      </c>
      <c r="D111">
        <f>IFERROR(VLOOKUP(A111,Transaksi!$A$11:$D$1000,4,FALSE),"")</f>
        <v>0</v>
      </c>
      <c r="E111">
        <f>IFERROR(VLOOKUP(A111,Transaksi!$A$11:$E$1000,5,FALSE),"")</f>
        <v>748148</v>
      </c>
      <c r="F111" t="str">
        <f>IFERROR(VLOOKUP(A111,Transaksi!$A$11:$F$1000,6,FALSE),"")</f>
        <v>pembelian Buah Pak Devi</v>
      </c>
      <c r="G111">
        <f>IFERROR(VLOOKUP(A111,Transaksi!$A$11:$G$1000,7,FALSE),"")</f>
        <v>0</v>
      </c>
      <c r="H111">
        <f>IFERROR(VLOOKUP(A111,Transaksi!$A$11:$H$1000,8,FALSE),"")</f>
        <v>1942000</v>
      </c>
      <c r="I111">
        <f>IF(F111="","",I110+G111-H111)</f>
        <v>210571150</v>
      </c>
    </row>
    <row r="112">
      <c r="A112">
        <f>IFERROR(VLOOKUP($F$11,INDIRECT($B$9&amp;$B$10&amp;B111&amp;":"&amp;$B$11),14,FALSE),"")</f>
        <v>150</v>
      </c>
      <c r="B112">
        <f>IF(A112="","",A112+1)</f>
        <v>151</v>
      </c>
      <c r="C112">
        <f>IFERROR(VLOOKUP(A112,Transaksi!$A$11:$C$1000,3,FALSE),"")</f>
        <v>46055</v>
      </c>
      <c r="D112">
        <f>IFERROR(VLOOKUP(A112,Transaksi!$A$11:$D$1000,4,FALSE),"")</f>
        <v>0</v>
      </c>
      <c r="E112">
        <f>IFERROR(VLOOKUP(A112,Transaksi!$A$11:$E$1000,5,FALSE),"")</f>
        <v>748148</v>
      </c>
      <c r="F112" t="str">
        <f>IFERROR(VLOOKUP(A112,Transaksi!$A$11:$F$1000,6,FALSE),"")</f>
        <v>Biaya Administrasi</v>
      </c>
      <c r="G112">
        <f>IFERROR(VLOOKUP(A112,Transaksi!$A$11:$G$1000,7,FALSE),"")</f>
        <v>0</v>
      </c>
      <c r="H112">
        <f>IFERROR(VLOOKUP(A112,Transaksi!$A$11:$H$1000,8,FALSE),"")</f>
        <v>6500</v>
      </c>
      <c r="I112">
        <f>IF(F112="","",I111+G112-H112)</f>
        <v>210564650</v>
      </c>
    </row>
    <row r="113">
      <c r="A113">
        <f>IFERROR(VLOOKUP($F$11,INDIRECT($B$9&amp;$B$10&amp;B112&amp;":"&amp;$B$11),14,FALSE),"")</f>
        <v>151</v>
      </c>
      <c r="B113">
        <f>IF(A113="","",A113+1)</f>
        <v>152</v>
      </c>
      <c r="C113">
        <f>IFERROR(VLOOKUP(A113,Transaksi!$A$11:$C$1000,3,FALSE),"")</f>
        <v>46055</v>
      </c>
      <c r="D113">
        <f>IFERROR(VLOOKUP(A113,Transaksi!$A$11:$D$1000,4,FALSE),"")</f>
        <v>0</v>
      </c>
      <c r="E113">
        <f>IFERROR(VLOOKUP(A113,Transaksi!$A$11:$E$1000,5,FALSE),"")</f>
        <v>612196</v>
      </c>
      <c r="F113" t="str">
        <f>IFERROR(VLOOKUP(A113,Transaksi!$A$11:$F$1000,6,FALSE),"")</f>
        <v>Pembayaran Sewa Mobil</v>
      </c>
      <c r="G113">
        <f>IFERROR(VLOOKUP(A113,Transaksi!$A$11:$G$1000,7,FALSE),"")</f>
        <v>0</v>
      </c>
      <c r="H113">
        <f>IFERROR(VLOOKUP(A113,Transaksi!$A$11:$H$1000,8,FALSE),"")</f>
        <v>4500000</v>
      </c>
      <c r="I113">
        <f>IF(F113="","",I112+G113-H113)</f>
        <v>206064650</v>
      </c>
    </row>
    <row r="114">
      <c r="A114">
        <f>IFERROR(VLOOKUP($F$11,INDIRECT($B$9&amp;$B$10&amp;B113&amp;":"&amp;$B$11),14,FALSE),"")</f>
        <v>152</v>
      </c>
      <c r="B114">
        <f>IF(A114="","",A114+1)</f>
        <v>153</v>
      </c>
      <c r="C114">
        <f>IFERROR(VLOOKUP(A114,Transaksi!$A$11:$C$1000,3,FALSE),"")</f>
        <v>46055</v>
      </c>
      <c r="D114">
        <f>IFERROR(VLOOKUP(A114,Transaksi!$A$11:$D$1000,4,FALSE),"")</f>
        <v>0</v>
      </c>
      <c r="E114">
        <f>IFERROR(VLOOKUP(A114,Transaksi!$A$11:$E$1000,5,FALSE),"")</f>
        <v>612196</v>
      </c>
      <c r="F114" t="str">
        <f>IFERROR(VLOOKUP(A114,Transaksi!$A$11:$F$1000,6,FALSE),"")</f>
        <v>Biaya Administrasi</v>
      </c>
      <c r="G114">
        <f>IFERROR(VLOOKUP(A114,Transaksi!$A$11:$G$1000,7,FALSE),"")</f>
        <v>0</v>
      </c>
      <c r="H114">
        <f>IFERROR(VLOOKUP(A114,Transaksi!$A$11:$H$1000,8,FALSE),"")</f>
        <v>6500</v>
      </c>
      <c r="I114">
        <f>IF(F114="","",I113+G114-H114)</f>
        <v>206058150</v>
      </c>
    </row>
    <row r="115">
      <c r="A115">
        <f>IFERROR(VLOOKUP($F$11,INDIRECT($B$9&amp;$B$10&amp;B114&amp;":"&amp;$B$11),14,FALSE),"")</f>
        <v>153</v>
      </c>
      <c r="B115">
        <f>IF(A115="","",A115+1)</f>
        <v>154</v>
      </c>
      <c r="C115">
        <f>IFERROR(VLOOKUP(A115,Transaksi!$A$11:$C$1000,3,FALSE),"")</f>
        <v>46055</v>
      </c>
      <c r="D115">
        <f>IFERROR(VLOOKUP(A115,Transaksi!$A$11:$D$1000,4,FALSE),"")</f>
        <v>0</v>
      </c>
      <c r="E115">
        <f>IFERROR(VLOOKUP(A115,Transaksi!$A$11:$E$1000,5,FALSE),"")</f>
        <v>612231</v>
      </c>
      <c r="F115" t="str">
        <f>IFERROR(VLOOKUP(A115,Transaksi!$A$11:$F$1000,6,FALSE),"")</f>
        <v>Pembelian OPX QQ</v>
      </c>
      <c r="G115">
        <f>IFERROR(VLOOKUP(A115,Transaksi!$A$11:$G$1000,7,FALSE),"")</f>
        <v>0</v>
      </c>
      <c r="H115">
        <f>IFERROR(VLOOKUP(A115,Transaksi!$A$11:$H$1000,8,FALSE),"")</f>
        <v>169000</v>
      </c>
      <c r="I115">
        <f>IF(F115="","",I114+G115-H115)</f>
        <v>205889150</v>
      </c>
    </row>
    <row r="116">
      <c r="A116">
        <f>IFERROR(VLOOKUP($F$11,INDIRECT($B$9&amp;$B$10&amp;B115&amp;":"&amp;$B$11),14,FALSE),"")</f>
        <v>154</v>
      </c>
      <c r="B116">
        <f>IF(A116="","",A116+1)</f>
        <v>155</v>
      </c>
      <c r="C116">
        <f>IFERROR(VLOOKUP(A116,Transaksi!$A$11:$C$1000,3,FALSE),"")</f>
        <v>46055</v>
      </c>
      <c r="D116">
        <f>IFERROR(VLOOKUP(A116,Transaksi!$A$11:$D$1000,4,FALSE),"")</f>
        <v>0</v>
      </c>
      <c r="E116">
        <f>IFERROR(VLOOKUP(A116,Transaksi!$A$11:$E$1000,5,FALSE),"")</f>
        <v>612231</v>
      </c>
      <c r="F116" t="str">
        <f>IFERROR(VLOOKUP(A116,Transaksi!$A$11:$F$1000,6,FALSE),"")</f>
        <v>Biaya Administrasi</v>
      </c>
      <c r="G116">
        <f>IFERROR(VLOOKUP(A116,Transaksi!$A$11:$G$1000,7,FALSE),"")</f>
        <v>0</v>
      </c>
      <c r="H116">
        <f>IFERROR(VLOOKUP(A116,Transaksi!$A$11:$H$1000,8,FALSE),"")</f>
        <v>6500</v>
      </c>
      <c r="I116">
        <f>IF(F116="","",I115+G116-H116)</f>
        <v>205882650</v>
      </c>
    </row>
    <row r="117">
      <c r="A117">
        <f>IFERROR(VLOOKUP($F$11,INDIRECT($B$9&amp;$B$10&amp;B116&amp;":"&amp;$B$11),14,FALSE),"")</f>
        <v>155</v>
      </c>
      <c r="B117">
        <f>IF(A117="","",A117+1)</f>
        <v>156</v>
      </c>
      <c r="C117">
        <f>IFERROR(VLOOKUP(A117,Transaksi!$A$11:$C$1000,3,FALSE),"")</f>
        <v>46055</v>
      </c>
      <c r="D117">
        <f>IFERROR(VLOOKUP(A117,Transaksi!$A$11:$D$1000,4,FALSE),"")</f>
        <v>0</v>
      </c>
      <c r="E117">
        <f>IFERROR(VLOOKUP(A117,Transaksi!$A$11:$E$1000,5,FALSE),"")</f>
        <v>612246</v>
      </c>
      <c r="F117" t="str">
        <f>IFERROR(VLOOKUP(A117,Transaksi!$A$11:$F$1000,6,FALSE),"")</f>
        <v>Pembelian OPX Karunia Raya</v>
      </c>
      <c r="G117">
        <f>IFERROR(VLOOKUP(A117,Transaksi!$A$11:$G$1000,7,FALSE),"")</f>
        <v>0</v>
      </c>
      <c r="H117">
        <f>IFERROR(VLOOKUP(A117,Transaksi!$A$11:$H$1000,8,FALSE),"")</f>
        <v>3730000</v>
      </c>
      <c r="I117">
        <f>IF(F117="","",I116+G117-H117)</f>
        <v>202152650</v>
      </c>
    </row>
    <row r="118">
      <c r="A118">
        <f>IFERROR(VLOOKUP($F$11,INDIRECT($B$9&amp;$B$10&amp;B117&amp;":"&amp;$B$11),14,FALSE),"")</f>
        <v>156</v>
      </c>
      <c r="B118">
        <f>IF(A118="","",A118+1)</f>
        <v>157</v>
      </c>
      <c r="C118">
        <f>IFERROR(VLOOKUP(A118,Transaksi!$A$11:$C$1000,3,FALSE),"")</f>
        <v>46055</v>
      </c>
      <c r="D118">
        <f>IFERROR(VLOOKUP(A118,Transaksi!$A$11:$D$1000,4,FALSE),"")</f>
        <v>0</v>
      </c>
      <c r="E118">
        <f>IFERROR(VLOOKUP(A118,Transaksi!$A$11:$E$1000,5,FALSE),"")</f>
        <v>612246</v>
      </c>
      <c r="F118" t="str">
        <f>IFERROR(VLOOKUP(A118,Transaksi!$A$11:$F$1000,6,FALSE),"")</f>
        <v>Biaya Administrasi</v>
      </c>
      <c r="G118">
        <f>IFERROR(VLOOKUP(A118,Transaksi!$A$11:$G$1000,7,FALSE),"")</f>
        <v>0</v>
      </c>
      <c r="H118">
        <f>IFERROR(VLOOKUP(A118,Transaksi!$A$11:$H$1000,8,FALSE),"")</f>
        <v>6500</v>
      </c>
      <c r="I118">
        <f>IF(F118="","",I117+G118-H118)</f>
        <v>202146150</v>
      </c>
    </row>
    <row r="119">
      <c r="A119">
        <f>IFERROR(VLOOKUP($F$11,INDIRECT($B$9&amp;$B$10&amp;B118&amp;":"&amp;$B$11),14,FALSE),"")</f>
        <v>157</v>
      </c>
      <c r="B119">
        <f>IF(A119="","",A119+1)</f>
        <v>158</v>
      </c>
      <c r="C119">
        <f>IFERROR(VLOOKUP(A119,Transaksi!$A$11:$C$1000,3,FALSE),"")</f>
        <v>46055</v>
      </c>
      <c r="D119">
        <f>IFERROR(VLOOKUP(A119,Transaksi!$A$11:$D$1000,4,FALSE),"")</f>
        <v>0</v>
      </c>
      <c r="E119">
        <f>IFERROR(VLOOKUP(A119,Transaksi!$A$11:$E$1000,5,FALSE),"")</f>
        <v>622293</v>
      </c>
      <c r="F119" t="str">
        <f>IFERROR(VLOOKUP(A119,Transaksi!$A$11:$F$1000,6,FALSE),"")</f>
        <v>Pembelian Aqua Galon</v>
      </c>
      <c r="G119">
        <f>IFERROR(VLOOKUP(A119,Transaksi!$A$11:$G$1000,7,FALSE),"")</f>
        <v>0</v>
      </c>
      <c r="H119">
        <f>IFERROR(VLOOKUP(A119,Transaksi!$A$11:$H$1000,8,FALSE),"")</f>
        <v>600000</v>
      </c>
      <c r="I119">
        <f>IF(F119="","",I118+G119-H119)</f>
        <v>201546150</v>
      </c>
    </row>
    <row r="120">
      <c r="A120">
        <f>IFERROR(VLOOKUP($F$11,INDIRECT($B$9&amp;$B$10&amp;B119&amp;":"&amp;$B$11),14,FALSE),"")</f>
        <v>158</v>
      </c>
      <c r="B120">
        <f>IF(A120="","",A120+1)</f>
        <v>159</v>
      </c>
      <c r="C120">
        <f>IFERROR(VLOOKUP(A120,Transaksi!$A$11:$C$1000,3,FALSE),"")</f>
        <v>46055</v>
      </c>
      <c r="D120">
        <f>IFERROR(VLOOKUP(A120,Transaksi!$A$11:$D$1000,4,FALSE),"")</f>
        <v>0</v>
      </c>
      <c r="E120">
        <f>IFERROR(VLOOKUP(A120,Transaksi!$A$11:$E$1000,5,FALSE),"")</f>
        <v>622293</v>
      </c>
      <c r="F120" t="str">
        <f>IFERROR(VLOOKUP(A120,Transaksi!$A$11:$F$1000,6,FALSE),"")</f>
        <v>Biaya Administrasi</v>
      </c>
      <c r="G120">
        <f>IFERROR(VLOOKUP(A120,Transaksi!$A$11:$G$1000,7,FALSE),"")</f>
        <v>0</v>
      </c>
      <c r="H120">
        <f>IFERROR(VLOOKUP(A120,Transaksi!$A$11:$H$1000,8,FALSE),"")</f>
        <v>6500</v>
      </c>
      <c r="I120">
        <f>IF(F120="","",I119+G120-H120)</f>
        <v>201539650</v>
      </c>
    </row>
    <row r="121">
      <c r="A121">
        <f>IFERROR(VLOOKUP($F$11,INDIRECT($B$9&amp;$B$10&amp;B120&amp;":"&amp;$B$11),14,FALSE),"")</f>
        <v>159</v>
      </c>
      <c r="B121">
        <f>IF(A121="","",A121+1)</f>
        <v>160</v>
      </c>
      <c r="C121">
        <f>IFERROR(VLOOKUP(A121,Transaksi!$A$11:$C$1000,3,FALSE),"")</f>
        <v>46055</v>
      </c>
      <c r="D121">
        <f>IFERROR(VLOOKUP(A121,Transaksi!$A$11:$D$1000,4,FALSE),"")</f>
        <v>0</v>
      </c>
      <c r="E121">
        <f>IFERROR(VLOOKUP(A121,Transaksi!$A$11:$E$1000,5,FALSE),"")</f>
        <v>612532</v>
      </c>
      <c r="F121" t="str">
        <f>IFERROR(VLOOKUP(A121,Transaksi!$A$11:$F$1000,6,FALSE),"")</f>
        <v>Pembayaran Sewa Motor</v>
      </c>
      <c r="G121">
        <f>IFERROR(VLOOKUP(A121,Transaksi!$A$11:$G$1000,7,FALSE),"")</f>
        <v>0</v>
      </c>
      <c r="H121">
        <f>IFERROR(VLOOKUP(A121,Transaksi!$A$11:$H$1000,8,FALSE),"")</f>
        <v>900000</v>
      </c>
      <c r="I121">
        <f>IF(F121="","",I120+G121-H121)</f>
        <v>200639650</v>
      </c>
    </row>
    <row r="122">
      <c r="A122">
        <f>IFERROR(VLOOKUP($F$11,INDIRECT($B$9&amp;$B$10&amp;B121&amp;":"&amp;$B$11),14,FALSE),"")</f>
        <v>160</v>
      </c>
      <c r="B122">
        <f>IF(A122="","",A122+1)</f>
        <v>161</v>
      </c>
      <c r="C122">
        <f>IFERROR(VLOOKUP(A122,Transaksi!$A$11:$C$1000,3,FALSE),"")</f>
        <v>46055</v>
      </c>
      <c r="D122">
        <f>IFERROR(VLOOKUP(A122,Transaksi!$A$11:$D$1000,4,FALSE),"")</f>
        <v>0</v>
      </c>
      <c r="E122">
        <f>IFERROR(VLOOKUP(A122,Transaksi!$A$11:$E$1000,5,FALSE),"")</f>
        <v>612532</v>
      </c>
      <c r="F122" t="str">
        <f>IFERROR(VLOOKUP(A122,Transaksi!$A$11:$F$1000,6,FALSE),"")</f>
        <v>Biaya Administrasi</v>
      </c>
      <c r="G122">
        <f>IFERROR(VLOOKUP(A122,Transaksi!$A$11:$G$1000,7,FALSE),"")</f>
        <v>0</v>
      </c>
      <c r="H122">
        <f>IFERROR(VLOOKUP(A122,Transaksi!$A$11:$H$1000,8,FALSE),"")</f>
        <v>6500</v>
      </c>
      <c r="I122">
        <f>IF(F122="","",I121+G122-H122)</f>
        <v>200633150</v>
      </c>
    </row>
    <row r="123">
      <c r="A123">
        <f>IFERROR(VLOOKUP($F$11,INDIRECT($B$9&amp;$B$10&amp;B122&amp;":"&amp;$B$11),14,FALSE),"")</f>
        <v>161</v>
      </c>
      <c r="B123">
        <f>IF(A123="","",A123+1)</f>
        <v>162</v>
      </c>
      <c r="C123">
        <f>IFERROR(VLOOKUP(A123,Transaksi!$A$11:$C$1000,3,FALSE),"")</f>
        <v>46055</v>
      </c>
      <c r="D123">
        <f>IFERROR(VLOOKUP(A123,Transaksi!$A$11:$D$1000,4,FALSE),"")</f>
        <v>0</v>
      </c>
      <c r="E123">
        <f>IFERROR(VLOOKUP(A123,Transaksi!$A$11:$E$1000,5,FALSE),"")</f>
        <v>612593</v>
      </c>
      <c r="F123" t="str">
        <f>IFERROR(VLOOKUP(A123,Transaksi!$A$11:$F$1000,6,FALSE),"")</f>
        <v>Pembelian OPX Koperasi PPI</v>
      </c>
      <c r="G123">
        <f>IFERROR(VLOOKUP(A123,Transaksi!$A$11:$G$1000,7,FALSE),"")</f>
        <v>0</v>
      </c>
      <c r="H123">
        <f>IFERROR(VLOOKUP(A123,Transaksi!$A$11:$H$1000,8,FALSE),"")</f>
        <v>1924750</v>
      </c>
      <c r="I123">
        <f>IF(F123="","",I122+G123-H123)</f>
        <v>198708400</v>
      </c>
    </row>
    <row r="124">
      <c r="A124">
        <f>IFERROR(VLOOKUP($F$11,INDIRECT($B$9&amp;$B$10&amp;B123&amp;":"&amp;$B$11),14,FALSE),"")</f>
        <v>162</v>
      </c>
      <c r="B124">
        <f>IF(A124="","",A124+1)</f>
        <v>163</v>
      </c>
      <c r="C124">
        <f>IFERROR(VLOOKUP(A124,Transaksi!$A$11:$C$1000,3,FALSE),"")</f>
        <v>46055</v>
      </c>
      <c r="D124">
        <f>IFERROR(VLOOKUP(A124,Transaksi!$A$11:$D$1000,4,FALSE),"")</f>
        <v>0</v>
      </c>
      <c r="E124">
        <f>IFERROR(VLOOKUP(A124,Transaksi!$A$11:$E$1000,5,FALSE),"")</f>
        <v>612593</v>
      </c>
      <c r="F124" t="str">
        <f>IFERROR(VLOOKUP(A124,Transaksi!$A$11:$F$1000,6,FALSE),"")</f>
        <v>Biaya Administrasi</v>
      </c>
      <c r="G124">
        <f>IFERROR(VLOOKUP(A124,Transaksi!$A$11:$G$1000,7,FALSE),"")</f>
        <v>0</v>
      </c>
      <c r="H124">
        <f>IFERROR(VLOOKUP(A124,Transaksi!$A$11:$H$1000,8,FALSE),"")</f>
        <v>6500</v>
      </c>
      <c r="I124">
        <f>IF(F124="","",I123+G124-H124)</f>
        <v>198701900</v>
      </c>
    </row>
    <row r="125">
      <c r="A125">
        <f>IFERROR(VLOOKUP($F$11,INDIRECT($B$9&amp;$B$10&amp;B124&amp;":"&amp;$B$11),14,FALSE),"")</f>
        <v>163</v>
      </c>
      <c r="B125">
        <f>IF(A125="","",A125+1)</f>
        <v>164</v>
      </c>
      <c r="C125">
        <f>IFERROR(VLOOKUP(A125,Transaksi!$A$11:$C$1000,3,FALSE),"")</f>
        <v>46055</v>
      </c>
      <c r="D125">
        <f>IFERROR(VLOOKUP(A125,Transaksi!$A$11:$D$1000,4,FALSE),"")</f>
        <v>0</v>
      </c>
      <c r="E125">
        <f>IFERROR(VLOOKUP(A125,Transaksi!$A$11:$E$1000,5,FALSE),"")</f>
        <v>622747</v>
      </c>
      <c r="F125" t="str">
        <f>IFERROR(VLOOKUP(A125,Transaksi!$A$11:$F$1000,6,FALSE),"")</f>
        <v>Pembelian OPX Kawanua</v>
      </c>
      <c r="G125">
        <f>IFERROR(VLOOKUP(A125,Transaksi!$A$11:$G$1000,7,FALSE),"")</f>
        <v>0</v>
      </c>
      <c r="H125">
        <f>IFERROR(VLOOKUP(A125,Transaksi!$A$11:$H$1000,8,FALSE),"")</f>
        <v>3784000</v>
      </c>
      <c r="I125">
        <f>IF(F125="","",I124+G125-H125)</f>
        <v>194917900</v>
      </c>
    </row>
    <row r="126">
      <c r="A126">
        <f>IFERROR(VLOOKUP($F$11,INDIRECT($B$9&amp;$B$10&amp;B125&amp;":"&amp;$B$11),14,FALSE),"")</f>
        <v>164</v>
      </c>
      <c r="B126">
        <f>IF(A126="","",A126+1)</f>
        <v>165</v>
      </c>
      <c r="C126">
        <f>IFERROR(VLOOKUP(A126,Transaksi!$A$11:$C$1000,3,FALSE),"")</f>
        <v>46055</v>
      </c>
      <c r="D126">
        <f>IFERROR(VLOOKUP(A126,Transaksi!$A$11:$D$1000,4,FALSE),"")</f>
        <v>0</v>
      </c>
      <c r="E126">
        <f>IFERROR(VLOOKUP(A126,Transaksi!$A$11:$E$1000,5,FALSE),"")</f>
        <v>622747</v>
      </c>
      <c r="F126" t="str">
        <f>IFERROR(VLOOKUP(A126,Transaksi!$A$11:$F$1000,6,FALSE),"")</f>
        <v>Biaya Administrasi</v>
      </c>
      <c r="G126">
        <f>IFERROR(VLOOKUP(A126,Transaksi!$A$11:$G$1000,7,FALSE),"")</f>
        <v>0</v>
      </c>
      <c r="H126">
        <f>IFERROR(VLOOKUP(A126,Transaksi!$A$11:$H$1000,8,FALSE),"")</f>
        <v>6500</v>
      </c>
      <c r="I126">
        <f>IF(F126="","",I125+G126-H126)</f>
        <v>194911400</v>
      </c>
    </row>
    <row r="127">
      <c r="A127">
        <f>IFERROR(VLOOKUP($F$11,INDIRECT($B$9&amp;$B$10&amp;B126&amp;":"&amp;$B$11),14,FALSE),"")</f>
        <v>165</v>
      </c>
      <c r="B127">
        <f>IF(A127="","",A127+1)</f>
        <v>166</v>
      </c>
      <c r="C127">
        <f>IFERROR(VLOOKUP(A127,Transaksi!$A$11:$C$1000,3,FALSE),"")</f>
        <v>46055</v>
      </c>
      <c r="D127">
        <f>IFERROR(VLOOKUP(A127,Transaksi!$A$11:$D$1000,4,FALSE),"")</f>
        <v>0</v>
      </c>
      <c r="E127">
        <f>IFERROR(VLOOKUP(A127,Transaksi!$A$11:$E$1000,5,FALSE),"")</f>
        <v>622742</v>
      </c>
      <c r="F127" t="str">
        <f>IFERROR(VLOOKUP(A127,Transaksi!$A$11:$F$1000,6,FALSE),"")</f>
        <v>Pembelian OPX Sanjaya</v>
      </c>
      <c r="G127">
        <f>IFERROR(VLOOKUP(A127,Transaksi!$A$11:$G$1000,7,FALSE),"")</f>
        <v>0</v>
      </c>
      <c r="H127">
        <f>IFERROR(VLOOKUP(A127,Transaksi!$A$11:$H$1000,8,FALSE),"")</f>
        <v>509500</v>
      </c>
      <c r="I127">
        <f>IF(F127="","",I126+G127-H127)</f>
        <v>194401900</v>
      </c>
    </row>
    <row r="128">
      <c r="A128">
        <f>IFERROR(VLOOKUP($F$11,INDIRECT($B$9&amp;$B$10&amp;B127&amp;":"&amp;$B$11),14,FALSE),"")</f>
        <v>166</v>
      </c>
      <c r="B128">
        <f>IF(A128="","",A128+1)</f>
        <v>167</v>
      </c>
      <c r="C128">
        <f>IFERROR(VLOOKUP(A128,Transaksi!$A$11:$C$1000,3,FALSE),"")</f>
        <v>46055</v>
      </c>
      <c r="D128">
        <f>IFERROR(VLOOKUP(A128,Transaksi!$A$11:$D$1000,4,FALSE),"")</f>
        <v>0</v>
      </c>
      <c r="E128">
        <f>IFERROR(VLOOKUP(A128,Transaksi!$A$11:$E$1000,5,FALSE),"")</f>
        <v>622742</v>
      </c>
      <c r="F128" t="str">
        <f>IFERROR(VLOOKUP(A128,Transaksi!$A$11:$F$1000,6,FALSE),"")</f>
        <v>Biaya Administrasi</v>
      </c>
      <c r="G128">
        <f>IFERROR(VLOOKUP(A128,Transaksi!$A$11:$G$1000,7,FALSE),"")</f>
        <v>0</v>
      </c>
      <c r="H128">
        <f>IFERROR(VLOOKUP(A128,Transaksi!$A$11:$H$1000,8,FALSE),"")</f>
        <v>6500</v>
      </c>
      <c r="I128">
        <f>IF(F128="","",I127+G128-H128)</f>
        <v>194395400</v>
      </c>
    </row>
    <row r="129">
      <c r="A129">
        <f>IFERROR(VLOOKUP($F$11,INDIRECT($B$9&amp;$B$10&amp;B128&amp;":"&amp;$B$11),14,FALSE),"")</f>
        <v>167</v>
      </c>
      <c r="B129">
        <f>IF(A129="","",A129+1)</f>
        <v>168</v>
      </c>
      <c r="C129">
        <f>IFERROR(VLOOKUP(A129,Transaksi!$A$11:$C$1000,3,FALSE),"")</f>
        <v>46056</v>
      </c>
      <c r="D129">
        <f>IFERROR(VLOOKUP(A129,Transaksi!$A$11:$D$1000,4,FALSE),"")</f>
        <v>0</v>
      </c>
      <c r="E129">
        <f>IFERROR(VLOOKUP(A129,Transaksi!$A$11:$E$1000,5,FALSE),"")</f>
        <v>368018</v>
      </c>
      <c r="F129" t="str">
        <f>IFERROR(VLOOKUP(A129,Transaksi!$A$11:$F$1000,6,FALSE),"")</f>
        <v>Pemindahan Dana Petty Cash</v>
      </c>
      <c r="G129">
        <f>IFERROR(VLOOKUP(A129,Transaksi!$A$11:$G$1000,7,FALSE),"")</f>
        <v>0</v>
      </c>
      <c r="H129">
        <f>IFERROR(VLOOKUP(A129,Transaksi!$A$11:$H$1000,8,FALSE),"")</f>
        <v>5000000</v>
      </c>
      <c r="I129">
        <f>IF(F129="","",I128+G129-H129)</f>
        <v>189395400</v>
      </c>
    </row>
    <row r="130">
      <c r="A130">
        <f>IFERROR(VLOOKUP($F$11,INDIRECT($B$9&amp;$B$10&amp;B129&amp;":"&amp;$B$11),14,FALSE),"")</f>
        <v>168</v>
      </c>
      <c r="B130">
        <f>IF(A130="","",A130+1)</f>
        <v>169</v>
      </c>
      <c r="C130">
        <f>IFERROR(VLOOKUP(A130,Transaksi!$A$11:$C$1000,3,FALSE),"")</f>
        <v>46056</v>
      </c>
      <c r="D130">
        <f>IFERROR(VLOOKUP(A130,Transaksi!$A$11:$D$1000,4,FALSE),"")</f>
        <v>0</v>
      </c>
      <c r="E130">
        <f>IFERROR(VLOOKUP(A130,Transaksi!$A$11:$E$1000,5,FALSE),"")</f>
        <v>368018</v>
      </c>
      <c r="F130" t="str">
        <f>IFERROR(VLOOKUP(A130,Transaksi!$A$11:$F$1000,6,FALSE),"")</f>
        <v>Biaya Administrasi</v>
      </c>
      <c r="G130">
        <f>IFERROR(VLOOKUP(A130,Transaksi!$A$11:$G$1000,7,FALSE),"")</f>
        <v>0</v>
      </c>
      <c r="H130">
        <f>IFERROR(VLOOKUP(A130,Transaksi!$A$11:$H$1000,8,FALSE),"")</f>
        <v>6500</v>
      </c>
      <c r="I130">
        <f>IF(F130="","",I129+G130-H130)</f>
        <v>189388900</v>
      </c>
    </row>
    <row r="131">
      <c r="A131" t="str">
        <f>IFERROR(VLOOKUP($F$11,INDIRECT($B$9&amp;$B$10&amp;B130&amp;":"&amp;$B$11),14,FALSE),"")</f>
        <v/>
      </c>
      <c r="B131" t="str">
        <f>IF(A131="","",A131+1)</f>
        <v/>
      </c>
      <c r="C131" t="str">
        <f>IFERROR(VLOOKUP(A131,Transaksi!$A$11:$C$1000,3,FALSE),"")</f>
        <v/>
      </c>
      <c r="D131" t="str">
        <f>IFERROR(VLOOKUP(A131,Transaksi!$A$11:$D$1000,4,FALSE),"")</f>
        <v/>
      </c>
      <c r="E131" t="str">
        <f>IFERROR(VLOOKUP(A131,Transaksi!$A$11:$E$1000,5,FALSE),"")</f>
        <v/>
      </c>
      <c r="F131" t="str">
        <f>IFERROR(VLOOKUP(A131,Transaksi!$A$11:$F$1000,6,FALSE),"")</f>
        <v/>
      </c>
      <c r="G131" t="str">
        <f>IFERROR(VLOOKUP(A131,Transaksi!$A$11:$G$1000,7,FALSE),"")</f>
        <v/>
      </c>
      <c r="H131" t="str">
        <f>IFERROR(VLOOKUP(A131,Transaksi!$A$11:$H$1000,8,FALSE),"")</f>
        <v/>
      </c>
      <c r="I131" t="str">
        <f>IF(F131="","",I130+G131-H131)</f>
        <v/>
      </c>
    </row>
    <row r="132">
      <c r="A132" t="str">
        <f>IFERROR(VLOOKUP($F$11,INDIRECT($B$9&amp;$B$10&amp;B131&amp;":"&amp;$B$11),14,FALSE),"")</f>
        <v/>
      </c>
      <c r="B132" t="str">
        <f>IF(A132="","",A132+1)</f>
        <v/>
      </c>
      <c r="C132" t="str">
        <f>IFERROR(VLOOKUP(A132,Transaksi!$A$11:$C$1000,3,FALSE),"")</f>
        <v/>
      </c>
      <c r="D132" t="str">
        <f>IFERROR(VLOOKUP(A132,Transaksi!$A$11:$D$1000,4,FALSE),"")</f>
        <v/>
      </c>
      <c r="E132" t="str">
        <f>IFERROR(VLOOKUP(A132,Transaksi!$A$11:$E$1000,5,FALSE),"")</f>
        <v/>
      </c>
      <c r="F132" t="str">
        <f>IFERROR(VLOOKUP(A132,Transaksi!$A$11:$F$1000,6,FALSE),"")</f>
        <v/>
      </c>
      <c r="G132" t="str">
        <f>IFERROR(VLOOKUP(A132,Transaksi!$A$11:$G$1000,7,FALSE),"")</f>
        <v/>
      </c>
      <c r="H132" t="str">
        <f>IFERROR(VLOOKUP(A132,Transaksi!$A$11:$H$1000,8,FALSE),"")</f>
        <v/>
      </c>
      <c r="I132" t="str">
        <f>IF(F132="","",I131+G132-H132)</f>
        <v/>
      </c>
    </row>
    <row r="133">
      <c r="A133" t="str">
        <f>IFERROR(VLOOKUP($F$11,INDIRECT($B$9&amp;$B$10&amp;B132&amp;":"&amp;$B$11),14,FALSE),"")</f>
        <v/>
      </c>
      <c r="B133" t="str">
        <f>IF(A133="","",A133+1)</f>
        <v/>
      </c>
      <c r="C133" t="str">
        <f>IFERROR(VLOOKUP(A133,Transaksi!$A$11:$C$1000,3,FALSE),"")</f>
        <v/>
      </c>
      <c r="D133" t="str">
        <f>IFERROR(VLOOKUP(A133,Transaksi!$A$11:$D$1000,4,FALSE),"")</f>
        <v/>
      </c>
      <c r="E133" t="str">
        <f>IFERROR(VLOOKUP(A133,Transaksi!$A$11:$E$1000,5,FALSE),"")</f>
        <v/>
      </c>
      <c r="F133" t="str">
        <f>IFERROR(VLOOKUP(A133,Transaksi!$A$11:$F$1000,6,FALSE),"")</f>
        <v/>
      </c>
      <c r="G133" t="str">
        <f>IFERROR(VLOOKUP(A133,Transaksi!$A$11:$G$1000,7,FALSE),"")</f>
        <v/>
      </c>
      <c r="H133" t="str">
        <f>IFERROR(VLOOKUP(A133,Transaksi!$A$11:$H$1000,8,FALSE),"")</f>
        <v/>
      </c>
      <c r="I133" t="str">
        <f>IF(F133="","",I132+G133-H133)</f>
        <v/>
      </c>
    </row>
    <row r="134">
      <c r="A134" t="str">
        <f>IFERROR(VLOOKUP($F$11,INDIRECT($B$9&amp;$B$10&amp;B133&amp;":"&amp;$B$11),14,FALSE),"")</f>
        <v/>
      </c>
      <c r="B134" t="str">
        <f>IF(A134="","",A134+1)</f>
        <v/>
      </c>
      <c r="C134" t="str">
        <f>IFERROR(VLOOKUP(A134,Transaksi!$A$11:$C$1000,3,FALSE),"")</f>
        <v/>
      </c>
      <c r="D134" t="str">
        <f>IFERROR(VLOOKUP(A134,Transaksi!$A$11:$D$1000,4,FALSE),"")</f>
        <v/>
      </c>
      <c r="E134" t="str">
        <f>IFERROR(VLOOKUP(A134,Transaksi!$A$11:$E$1000,5,FALSE),"")</f>
        <v/>
      </c>
      <c r="F134" t="str">
        <f>IFERROR(VLOOKUP(A134,Transaksi!$A$11:$F$1000,6,FALSE),"")</f>
        <v/>
      </c>
      <c r="G134" t="str">
        <f>IFERROR(VLOOKUP(A134,Transaksi!$A$11:$G$1000,7,FALSE),"")</f>
        <v/>
      </c>
      <c r="H134" t="str">
        <f>IFERROR(VLOOKUP(A134,Transaksi!$A$11:$H$1000,8,FALSE),"")</f>
        <v/>
      </c>
      <c r="I134" t="str">
        <f>IF(F134="","",I133+G134-H134)</f>
        <v/>
      </c>
    </row>
    <row r="135">
      <c r="A135" t="str">
        <f>IFERROR(VLOOKUP($F$11,INDIRECT($B$9&amp;$B$10&amp;B134&amp;":"&amp;$B$11),14,FALSE),"")</f>
        <v/>
      </c>
      <c r="B135" t="str">
        <f>IF(A135="","",A135+1)</f>
        <v/>
      </c>
      <c r="C135" t="str">
        <f>IFERROR(VLOOKUP(A135,Transaksi!$A$11:$C$1000,3,FALSE),"")</f>
        <v/>
      </c>
      <c r="D135" t="str">
        <f>IFERROR(VLOOKUP(A135,Transaksi!$A$11:$D$1000,4,FALSE),"")</f>
        <v/>
      </c>
      <c r="E135" t="str">
        <f>IFERROR(VLOOKUP(A135,Transaksi!$A$11:$E$1000,5,FALSE),"")</f>
        <v/>
      </c>
      <c r="F135" t="str">
        <f>IFERROR(VLOOKUP(A135,Transaksi!$A$11:$F$1000,6,FALSE),"")</f>
        <v/>
      </c>
      <c r="G135" t="str">
        <f>IFERROR(VLOOKUP(A135,Transaksi!$A$11:$G$1000,7,FALSE),"")</f>
        <v/>
      </c>
      <c r="H135" t="str">
        <f>IFERROR(VLOOKUP(A135,Transaksi!$A$11:$H$1000,8,FALSE),"")</f>
        <v/>
      </c>
      <c r="I135" t="str">
        <f>IF(F135="","",I134+G135-H135)</f>
        <v/>
      </c>
    </row>
    <row r="136">
      <c r="A136" t="str">
        <f>IFERROR(VLOOKUP($F$11,INDIRECT($B$9&amp;$B$10&amp;B135&amp;":"&amp;$B$11),14,FALSE),"")</f>
        <v/>
      </c>
      <c r="B136" t="str">
        <f>IF(A136="","",A136+1)</f>
        <v/>
      </c>
      <c r="C136" t="str">
        <f>IFERROR(VLOOKUP(A136,Transaksi!$A$11:$C$1000,3,FALSE),"")</f>
        <v/>
      </c>
      <c r="D136" t="str">
        <f>IFERROR(VLOOKUP(A136,Transaksi!$A$11:$D$1000,4,FALSE),"")</f>
        <v/>
      </c>
      <c r="E136" t="str">
        <f>IFERROR(VLOOKUP(A136,Transaksi!$A$11:$E$1000,5,FALSE),"")</f>
        <v/>
      </c>
      <c r="F136" t="str">
        <f>IFERROR(VLOOKUP(A136,Transaksi!$A$11:$F$1000,6,FALSE),"")</f>
        <v/>
      </c>
      <c r="G136" t="str">
        <f>IFERROR(VLOOKUP(A136,Transaksi!$A$11:$G$1000,7,FALSE),"")</f>
        <v/>
      </c>
      <c r="H136" t="str">
        <f>IFERROR(VLOOKUP(A136,Transaksi!$A$11:$H$1000,8,FALSE),"")</f>
        <v/>
      </c>
      <c r="I136" t="str">
        <f>IF(F136="","",I135+G136-H136)</f>
        <v/>
      </c>
    </row>
    <row r="137">
      <c r="A137" t="str">
        <f>IFERROR(VLOOKUP($F$11,INDIRECT($B$9&amp;$B$10&amp;B136&amp;":"&amp;$B$11),14,FALSE),"")</f>
        <v/>
      </c>
      <c r="B137" t="str">
        <f>IF(A137="","",A137+1)</f>
        <v/>
      </c>
      <c r="C137" t="str">
        <f>IFERROR(VLOOKUP(A137,Transaksi!$A$11:$C$1000,3,FALSE),"")</f>
        <v/>
      </c>
      <c r="D137" t="str">
        <f>IFERROR(VLOOKUP(A137,Transaksi!$A$11:$D$1000,4,FALSE),"")</f>
        <v/>
      </c>
      <c r="E137" t="str">
        <f>IFERROR(VLOOKUP(A137,Transaksi!$A$11:$E$1000,5,FALSE),"")</f>
        <v/>
      </c>
      <c r="F137" t="str">
        <f>IFERROR(VLOOKUP(A137,Transaksi!$A$11:$F$1000,6,FALSE),"")</f>
        <v/>
      </c>
      <c r="G137" t="str">
        <f>IFERROR(VLOOKUP(A137,Transaksi!$A$11:$G$1000,7,FALSE),"")</f>
        <v/>
      </c>
      <c r="H137" t="str">
        <f>IFERROR(VLOOKUP(A137,Transaksi!$A$11:$H$1000,8,FALSE),"")</f>
        <v/>
      </c>
      <c r="I137" t="str">
        <f>IF(F137="","",I136+G137-H137)</f>
        <v/>
      </c>
    </row>
    <row r="138">
      <c r="A138" t="str">
        <f>IFERROR(VLOOKUP($F$11,INDIRECT($B$9&amp;$B$10&amp;B137&amp;":"&amp;$B$11),14,FALSE),"")</f>
        <v/>
      </c>
      <c r="B138" t="str">
        <f>IF(A138="","",A138+1)</f>
        <v/>
      </c>
      <c r="C138" t="str">
        <f>IFERROR(VLOOKUP(A138,Transaksi!$A$11:$C$1000,3,FALSE),"")</f>
        <v/>
      </c>
      <c r="D138" t="str">
        <f>IFERROR(VLOOKUP(A138,Transaksi!$A$11:$D$1000,4,FALSE),"")</f>
        <v/>
      </c>
      <c r="E138" t="str">
        <f>IFERROR(VLOOKUP(A138,Transaksi!$A$11:$E$1000,5,FALSE),"")</f>
        <v/>
      </c>
      <c r="F138" t="str">
        <f>IFERROR(VLOOKUP(A138,Transaksi!$A$11:$F$1000,6,FALSE),"")</f>
        <v/>
      </c>
      <c r="G138" t="str">
        <f>IFERROR(VLOOKUP(A138,Transaksi!$A$11:$G$1000,7,FALSE),"")</f>
        <v/>
      </c>
      <c r="H138" t="str">
        <f>IFERROR(VLOOKUP(A138,Transaksi!$A$11:$H$1000,8,FALSE),"")</f>
        <v/>
      </c>
      <c r="I138" t="str">
        <f>IF(F138="","",I137+G138-H138)</f>
        <v/>
      </c>
    </row>
    <row r="139">
      <c r="A139" t="str">
        <f>IFERROR(VLOOKUP($F$11,INDIRECT($B$9&amp;$B$10&amp;B138&amp;":"&amp;$B$11),14,FALSE),"")</f>
        <v/>
      </c>
      <c r="B139" t="str">
        <f>IF(A139="","",A139+1)</f>
        <v/>
      </c>
      <c r="C139" t="str">
        <f>IFERROR(VLOOKUP(A139,Transaksi!$A$11:$C$1000,3,FALSE),"")</f>
        <v/>
      </c>
      <c r="D139" t="str">
        <f>IFERROR(VLOOKUP(A139,Transaksi!$A$11:$D$1000,4,FALSE),"")</f>
        <v/>
      </c>
      <c r="E139" t="str">
        <f>IFERROR(VLOOKUP(A139,Transaksi!$A$11:$E$1000,5,FALSE),"")</f>
        <v/>
      </c>
      <c r="F139" t="str">
        <f>IFERROR(VLOOKUP(A139,Transaksi!$A$11:$F$1000,6,FALSE),"")</f>
        <v/>
      </c>
      <c r="G139" t="str">
        <f>IFERROR(VLOOKUP(A139,Transaksi!$A$11:$G$1000,7,FALSE),"")</f>
        <v/>
      </c>
      <c r="H139" t="str">
        <f>IFERROR(VLOOKUP(A139,Transaksi!$A$11:$H$1000,8,FALSE),"")</f>
        <v/>
      </c>
      <c r="I139" t="str">
        <f>IF(F139="","",I138+G139-H139)</f>
        <v/>
      </c>
    </row>
    <row r="140">
      <c r="A140" t="str">
        <f>IFERROR(VLOOKUP($F$11,INDIRECT($B$9&amp;$B$10&amp;B139&amp;":"&amp;$B$11),14,FALSE),"")</f>
        <v/>
      </c>
      <c r="B140" t="str">
        <f>IF(A140="","",A140+1)</f>
        <v/>
      </c>
      <c r="C140" t="str">
        <f>IFERROR(VLOOKUP(A140,Transaksi!$A$11:$C$1000,3,FALSE),"")</f>
        <v/>
      </c>
      <c r="D140" t="str">
        <f>IFERROR(VLOOKUP(A140,Transaksi!$A$11:$D$1000,4,FALSE),"")</f>
        <v/>
      </c>
      <c r="E140" t="str">
        <f>IFERROR(VLOOKUP(A140,Transaksi!$A$11:$E$1000,5,FALSE),"")</f>
        <v/>
      </c>
      <c r="F140" t="str">
        <f>IFERROR(VLOOKUP(A140,Transaksi!$A$11:$F$1000,6,FALSE),"")</f>
        <v/>
      </c>
      <c r="G140" t="str">
        <f>IFERROR(VLOOKUP(A140,Transaksi!$A$11:$G$1000,7,FALSE),"")</f>
        <v/>
      </c>
      <c r="H140" t="str">
        <f>IFERROR(VLOOKUP(A140,Transaksi!$A$11:$H$1000,8,FALSE),"")</f>
        <v/>
      </c>
      <c r="I140" t="str">
        <f>IF(F140="","",I139+G140-H140)</f>
        <v/>
      </c>
    </row>
    <row r="141">
      <c r="A141" t="str">
        <f>IFERROR(VLOOKUP($F$11,INDIRECT($B$9&amp;$B$10&amp;B140&amp;":"&amp;$B$11),14,FALSE),"")</f>
        <v/>
      </c>
      <c r="B141" t="str">
        <f>IF(A141="","",A141+1)</f>
        <v/>
      </c>
      <c r="C141" t="str">
        <f>IFERROR(VLOOKUP(A141,Transaksi!$A$11:$C$1000,3,FALSE),"")</f>
        <v/>
      </c>
      <c r="D141" t="str">
        <f>IFERROR(VLOOKUP(A141,Transaksi!$A$11:$D$1000,4,FALSE),"")</f>
        <v/>
      </c>
      <c r="E141" t="str">
        <f>IFERROR(VLOOKUP(A141,Transaksi!$A$11:$E$1000,5,FALSE),"")</f>
        <v/>
      </c>
      <c r="F141" t="str">
        <f>IFERROR(VLOOKUP(A141,Transaksi!$A$11:$F$1000,6,FALSE),"")</f>
        <v/>
      </c>
      <c r="G141" t="str">
        <f>IFERROR(VLOOKUP(A141,Transaksi!$A$11:$G$1000,7,FALSE),"")</f>
        <v/>
      </c>
      <c r="H141" t="str">
        <f>IFERROR(VLOOKUP(A141,Transaksi!$A$11:$H$1000,8,FALSE),"")</f>
        <v/>
      </c>
      <c r="I141" t="str">
        <f>IF(F141="","",I140+G141-H141)</f>
        <v/>
      </c>
    </row>
    <row r="142">
      <c r="A142" t="str">
        <f>IFERROR(VLOOKUP($F$11,INDIRECT($B$9&amp;$B$10&amp;B141&amp;":"&amp;$B$11),14,FALSE),"")</f>
        <v/>
      </c>
      <c r="B142" t="str">
        <f>IF(A142="","",A142+1)</f>
        <v/>
      </c>
      <c r="C142" t="str">
        <f>IFERROR(VLOOKUP(A142,Transaksi!$A$11:$C$1000,3,FALSE),"")</f>
        <v/>
      </c>
      <c r="D142" t="str">
        <f>IFERROR(VLOOKUP(A142,Transaksi!$A$11:$D$1000,4,FALSE),"")</f>
        <v/>
      </c>
      <c r="E142" t="str">
        <f>IFERROR(VLOOKUP(A142,Transaksi!$A$11:$E$1000,5,FALSE),"")</f>
        <v/>
      </c>
      <c r="F142" t="str">
        <f>IFERROR(VLOOKUP(A142,Transaksi!$A$11:$F$1000,6,FALSE),"")</f>
        <v/>
      </c>
      <c r="G142" t="str">
        <f>IFERROR(VLOOKUP(A142,Transaksi!$A$11:$G$1000,7,FALSE),"")</f>
        <v/>
      </c>
      <c r="H142" t="str">
        <f>IFERROR(VLOOKUP(A142,Transaksi!$A$11:$H$1000,8,FALSE),"")</f>
        <v/>
      </c>
      <c r="I142" t="str">
        <f>IF(F142="","",I141+G142-H142)</f>
        <v/>
      </c>
    </row>
    <row r="143">
      <c r="A143" t="str">
        <f>IFERROR(VLOOKUP($F$11,INDIRECT($B$9&amp;$B$10&amp;B142&amp;":"&amp;$B$11),14,FALSE),"")</f>
        <v/>
      </c>
      <c r="B143" t="str">
        <f>IF(A143="","",A143+1)</f>
        <v/>
      </c>
      <c r="C143" t="str">
        <f>IFERROR(VLOOKUP(A143,Transaksi!$A$11:$C$1000,3,FALSE),"")</f>
        <v/>
      </c>
      <c r="D143" t="str">
        <f>IFERROR(VLOOKUP(A143,Transaksi!$A$11:$D$1000,4,FALSE),"")</f>
        <v/>
      </c>
      <c r="E143" t="str">
        <f>IFERROR(VLOOKUP(A143,Transaksi!$A$11:$E$1000,5,FALSE),"")</f>
        <v/>
      </c>
      <c r="F143" t="str">
        <f>IFERROR(VLOOKUP(A143,Transaksi!$A$11:$F$1000,6,FALSE),"")</f>
        <v/>
      </c>
      <c r="G143" t="str">
        <f>IFERROR(VLOOKUP(A143,Transaksi!$A$11:$G$1000,7,FALSE),"")</f>
        <v/>
      </c>
      <c r="H143" t="str">
        <f>IFERROR(VLOOKUP(A143,Transaksi!$A$11:$H$1000,8,FALSE),"")</f>
        <v/>
      </c>
      <c r="I143" t="str">
        <f>IF(F143="","",I142+G143-H143)</f>
        <v/>
      </c>
    </row>
    <row r="144">
      <c r="A144" t="str">
        <f>IFERROR(VLOOKUP($F$11,INDIRECT($B$9&amp;$B$10&amp;B143&amp;":"&amp;$B$11),14,FALSE),"")</f>
        <v/>
      </c>
      <c r="B144" t="str">
        <f>IF(A144="","",A144+1)</f>
        <v/>
      </c>
      <c r="C144" t="str">
        <f>IFERROR(VLOOKUP(A144,Transaksi!$A$11:$C$1000,3,FALSE),"")</f>
        <v/>
      </c>
      <c r="D144" t="str">
        <f>IFERROR(VLOOKUP(A144,Transaksi!$A$11:$D$1000,4,FALSE),"")</f>
        <v/>
      </c>
      <c r="E144" t="str">
        <f>IFERROR(VLOOKUP(A144,Transaksi!$A$11:$E$1000,5,FALSE),"")</f>
        <v/>
      </c>
      <c r="F144" t="str">
        <f>IFERROR(VLOOKUP(A144,Transaksi!$A$11:$F$1000,6,FALSE),"")</f>
        <v/>
      </c>
      <c r="G144" t="str">
        <f>IFERROR(VLOOKUP(A144,Transaksi!$A$11:$G$1000,7,FALSE),"")</f>
        <v/>
      </c>
      <c r="H144" t="str">
        <f>IFERROR(VLOOKUP(A144,Transaksi!$A$11:$H$1000,8,FALSE),"")</f>
        <v/>
      </c>
      <c r="I144" t="str">
        <f>IF(F144="","",I143+G144-H144)</f>
        <v/>
      </c>
    </row>
    <row r="145">
      <c r="A145" t="str">
        <f>IFERROR(VLOOKUP($F$11,INDIRECT($B$9&amp;$B$10&amp;B144&amp;":"&amp;$B$11),14,FALSE),"")</f>
        <v/>
      </c>
      <c r="B145" t="str">
        <f>IF(A145="","",A145+1)</f>
        <v/>
      </c>
      <c r="C145" t="str">
        <f>IFERROR(VLOOKUP(A145,Transaksi!$A$11:$C$1000,3,FALSE),"")</f>
        <v/>
      </c>
      <c r="D145" t="str">
        <f>IFERROR(VLOOKUP(A145,Transaksi!$A$11:$D$1000,4,FALSE),"")</f>
        <v/>
      </c>
      <c r="E145" t="str">
        <f>IFERROR(VLOOKUP(A145,Transaksi!$A$11:$E$1000,5,FALSE),"")</f>
        <v/>
      </c>
      <c r="F145" t="str">
        <f>IFERROR(VLOOKUP(A145,Transaksi!$A$11:$F$1000,6,FALSE),"")</f>
        <v/>
      </c>
      <c r="G145" t="str">
        <f>IFERROR(VLOOKUP(A145,Transaksi!$A$11:$G$1000,7,FALSE),"")</f>
        <v/>
      </c>
      <c r="H145" t="str">
        <f>IFERROR(VLOOKUP(A145,Transaksi!$A$11:$H$1000,8,FALSE),"")</f>
        <v/>
      </c>
      <c r="I145" t="str">
        <f>IF(F145="","",I144+G145-H145)</f>
        <v/>
      </c>
    </row>
    <row r="146">
      <c r="A146" t="str">
        <f>IFERROR(VLOOKUP($F$11,INDIRECT($B$9&amp;$B$10&amp;B145&amp;":"&amp;$B$11),14,FALSE),"")</f>
        <v/>
      </c>
      <c r="B146" t="str">
        <f>IF(A146="","",A146+1)</f>
        <v/>
      </c>
      <c r="C146" t="str">
        <f>IFERROR(VLOOKUP(A146,Transaksi!$A$11:$C$1000,3,FALSE),"")</f>
        <v/>
      </c>
      <c r="D146" t="str">
        <f>IFERROR(VLOOKUP(A146,Transaksi!$A$11:$D$1000,4,FALSE),"")</f>
        <v/>
      </c>
      <c r="E146" t="str">
        <f>IFERROR(VLOOKUP(A146,Transaksi!$A$11:$E$1000,5,FALSE),"")</f>
        <v/>
      </c>
      <c r="F146" t="str">
        <f>IFERROR(VLOOKUP(A146,Transaksi!$A$11:$F$1000,6,FALSE),"")</f>
        <v/>
      </c>
      <c r="G146" t="str">
        <f>IFERROR(VLOOKUP(A146,Transaksi!$A$11:$G$1000,7,FALSE),"")</f>
        <v/>
      </c>
      <c r="H146" t="str">
        <f>IFERROR(VLOOKUP(A146,Transaksi!$A$11:$H$1000,8,FALSE),"")</f>
        <v/>
      </c>
      <c r="I146" t="str">
        <f>IF(F146="","",I145+G146-H146)</f>
        <v/>
      </c>
    </row>
    <row r="147">
      <c r="A147" t="str">
        <f>IFERROR(VLOOKUP($F$11,INDIRECT($B$9&amp;$B$10&amp;B146&amp;":"&amp;$B$11),14,FALSE),"")</f>
        <v/>
      </c>
      <c r="B147" t="str">
        <f>IF(A147="","",A147+1)</f>
        <v/>
      </c>
      <c r="C147" t="str">
        <f>IFERROR(VLOOKUP(A147,Transaksi!$A$11:$C$1000,3,FALSE),"")</f>
        <v/>
      </c>
      <c r="D147" t="str">
        <f>IFERROR(VLOOKUP(A147,Transaksi!$A$11:$D$1000,4,FALSE),"")</f>
        <v/>
      </c>
      <c r="E147" t="str">
        <f>IFERROR(VLOOKUP(A147,Transaksi!$A$11:$E$1000,5,FALSE),"")</f>
        <v/>
      </c>
      <c r="F147" t="str">
        <f>IFERROR(VLOOKUP(A147,Transaksi!$A$11:$F$1000,6,FALSE),"")</f>
        <v/>
      </c>
      <c r="G147" t="str">
        <f>IFERROR(VLOOKUP(A147,Transaksi!$A$11:$G$1000,7,FALSE),"")</f>
        <v/>
      </c>
      <c r="H147" t="str">
        <f>IFERROR(VLOOKUP(A147,Transaksi!$A$11:$H$1000,8,FALSE),"")</f>
        <v/>
      </c>
      <c r="I147" t="str">
        <f>IF(F147="","",I146+G147-H147)</f>
        <v/>
      </c>
    </row>
    <row r="148">
      <c r="A148" t="str">
        <f>IFERROR(VLOOKUP($F$11,INDIRECT($B$9&amp;$B$10&amp;B147&amp;":"&amp;$B$11),14,FALSE),"")</f>
        <v/>
      </c>
      <c r="B148" t="str">
        <f>IF(A148="","",A148+1)</f>
        <v/>
      </c>
      <c r="C148" t="str">
        <f>IFERROR(VLOOKUP(A148,Transaksi!$A$11:$C$1000,3,FALSE),"")</f>
        <v/>
      </c>
      <c r="D148" t="str">
        <f>IFERROR(VLOOKUP(A148,Transaksi!$A$11:$D$1000,4,FALSE),"")</f>
        <v/>
      </c>
      <c r="E148" t="str">
        <f>IFERROR(VLOOKUP(A148,Transaksi!$A$11:$E$1000,5,FALSE),"")</f>
        <v/>
      </c>
      <c r="F148" t="str">
        <f>IFERROR(VLOOKUP(A148,Transaksi!$A$11:$F$1000,6,FALSE),"")</f>
        <v/>
      </c>
      <c r="G148" t="str">
        <f>IFERROR(VLOOKUP(A148,Transaksi!$A$11:$G$1000,7,FALSE),"")</f>
        <v/>
      </c>
      <c r="H148" t="str">
        <f>IFERROR(VLOOKUP(A148,Transaksi!$A$11:$H$1000,8,FALSE),"")</f>
        <v/>
      </c>
      <c r="I148" t="str">
        <f>IF(F148="","",I147+G148-H148)</f>
        <v/>
      </c>
    </row>
    <row r="149">
      <c r="A149" t="str">
        <f>IFERROR(VLOOKUP($F$11,INDIRECT($B$9&amp;$B$10&amp;B148&amp;":"&amp;$B$11),14,FALSE),"")</f>
        <v/>
      </c>
      <c r="B149" t="str">
        <f>IF(A149="","",A149+1)</f>
        <v/>
      </c>
      <c r="C149" t="str">
        <f>IFERROR(VLOOKUP(A149,Transaksi!$A$11:$C$1000,3,FALSE),"")</f>
        <v/>
      </c>
      <c r="D149" t="str">
        <f>IFERROR(VLOOKUP(A149,Transaksi!$A$11:$D$1000,4,FALSE),"")</f>
        <v/>
      </c>
      <c r="E149" t="str">
        <f>IFERROR(VLOOKUP(A149,Transaksi!$A$11:$E$1000,5,FALSE),"")</f>
        <v/>
      </c>
      <c r="F149" t="str">
        <f>IFERROR(VLOOKUP(A149,Transaksi!$A$11:$F$1000,6,FALSE),"")</f>
        <v/>
      </c>
      <c r="G149" t="str">
        <f>IFERROR(VLOOKUP(A149,Transaksi!$A$11:$G$1000,7,FALSE),"")</f>
        <v/>
      </c>
      <c r="H149" t="str">
        <f>IFERROR(VLOOKUP(A149,Transaksi!$A$11:$H$1000,8,FALSE),"")</f>
        <v/>
      </c>
      <c r="I149" t="str">
        <f>IF(F149="","",I148+G149-H149)</f>
        <v/>
      </c>
    </row>
    <row r="150">
      <c r="A150" t="str">
        <f>IFERROR(VLOOKUP($F$11,INDIRECT($B$9&amp;$B$10&amp;B149&amp;":"&amp;$B$11),14,FALSE),"")</f>
        <v/>
      </c>
      <c r="B150" t="str">
        <f>IF(A150="","",A150+1)</f>
        <v/>
      </c>
      <c r="C150" t="str">
        <f>IFERROR(VLOOKUP(A150,Transaksi!$A$11:$C$1000,3,FALSE),"")</f>
        <v/>
      </c>
      <c r="D150" t="str">
        <f>IFERROR(VLOOKUP(A150,Transaksi!$A$11:$D$1000,4,FALSE),"")</f>
        <v/>
      </c>
      <c r="E150" t="str">
        <f>IFERROR(VLOOKUP(A150,Transaksi!$A$11:$E$1000,5,FALSE),"")</f>
        <v/>
      </c>
      <c r="F150" t="str">
        <f>IFERROR(VLOOKUP(A150,Transaksi!$A$11:$F$1000,6,FALSE),"")</f>
        <v/>
      </c>
      <c r="G150" t="str">
        <f>IFERROR(VLOOKUP(A150,Transaksi!$A$11:$G$1000,7,FALSE),"")</f>
        <v/>
      </c>
      <c r="H150" t="str">
        <f>IFERROR(VLOOKUP(A150,Transaksi!$A$11:$H$1000,8,FALSE),"")</f>
        <v/>
      </c>
      <c r="I150" t="str">
        <f>IF(F150="","",I149+G150-H150)</f>
        <v/>
      </c>
    </row>
    <row r="151">
      <c r="A151" t="str">
        <f>IFERROR(VLOOKUP($F$11,INDIRECT($B$9&amp;$B$10&amp;B150&amp;":"&amp;$B$11),14,FALSE),"")</f>
        <v/>
      </c>
      <c r="B151" t="str">
        <f>IF(A151="","",A151+1)</f>
        <v/>
      </c>
      <c r="C151" t="str">
        <f>IFERROR(VLOOKUP(A151,Transaksi!$A$11:$C$1000,3,FALSE),"")</f>
        <v/>
      </c>
      <c r="D151" t="str">
        <f>IFERROR(VLOOKUP(A151,Transaksi!$A$11:$D$1000,4,FALSE),"")</f>
        <v/>
      </c>
      <c r="E151" t="str">
        <f>IFERROR(VLOOKUP(A151,Transaksi!$A$11:$E$1000,5,FALSE),"")</f>
        <v/>
      </c>
      <c r="F151" t="str">
        <f>IFERROR(VLOOKUP(A151,Transaksi!$A$11:$F$1000,6,FALSE),"")</f>
        <v/>
      </c>
      <c r="G151" t="str">
        <f>IFERROR(VLOOKUP(A151,Transaksi!$A$11:$G$1000,7,FALSE),"")</f>
        <v/>
      </c>
      <c r="H151" t="str">
        <f>IFERROR(VLOOKUP(A151,Transaksi!$A$11:$H$1000,8,FALSE),"")</f>
        <v/>
      </c>
      <c r="I151" t="str">
        <f>IF(F151="","",I150+G151-H151)</f>
        <v/>
      </c>
    </row>
    <row r="152">
      <c r="A152" t="str">
        <f>IFERROR(VLOOKUP($F$11,INDIRECT($B$9&amp;$B$10&amp;B151&amp;":"&amp;$B$11),14,FALSE),"")</f>
        <v/>
      </c>
      <c r="B152" t="str">
        <f>IF(A152="","",A152+1)</f>
        <v/>
      </c>
      <c r="C152" t="str">
        <f>IFERROR(VLOOKUP(A152,Transaksi!$A$11:$C$1000,3,FALSE),"")</f>
        <v/>
      </c>
      <c r="D152" t="str">
        <f>IFERROR(VLOOKUP(A152,Transaksi!$A$11:$D$1000,4,FALSE),"")</f>
        <v/>
      </c>
      <c r="E152" t="str">
        <f>IFERROR(VLOOKUP(A152,Transaksi!$A$11:$E$1000,5,FALSE),"")</f>
        <v/>
      </c>
      <c r="F152" t="str">
        <f>IFERROR(VLOOKUP(A152,Transaksi!$A$11:$F$1000,6,FALSE),"")</f>
        <v/>
      </c>
      <c r="G152" t="str">
        <f>IFERROR(VLOOKUP(A152,Transaksi!$A$11:$G$1000,7,FALSE),"")</f>
        <v/>
      </c>
      <c r="H152" t="str">
        <f>IFERROR(VLOOKUP(A152,Transaksi!$A$11:$H$1000,8,FALSE),"")</f>
        <v/>
      </c>
      <c r="I152" t="str">
        <f>IF(F152="","",I151+G152-H152)</f>
        <v/>
      </c>
    </row>
    <row r="153">
      <c r="A153" t="str">
        <f>IFERROR(VLOOKUP($F$11,INDIRECT($B$9&amp;$B$10&amp;B152&amp;":"&amp;$B$11),14,FALSE),"")</f>
        <v/>
      </c>
      <c r="B153" t="str">
        <f>IF(A153="","",A153+1)</f>
        <v/>
      </c>
      <c r="C153" t="str">
        <f>IFERROR(VLOOKUP(A153,Transaksi!$A$11:$C$1000,3,FALSE),"")</f>
        <v/>
      </c>
      <c r="D153" t="str">
        <f>IFERROR(VLOOKUP(A153,Transaksi!$A$11:$D$1000,4,FALSE),"")</f>
        <v/>
      </c>
      <c r="E153" t="str">
        <f>IFERROR(VLOOKUP(A153,Transaksi!$A$11:$E$1000,5,FALSE),"")</f>
        <v/>
      </c>
      <c r="F153" t="str">
        <f>IFERROR(VLOOKUP(A153,Transaksi!$A$11:$F$1000,6,FALSE),"")</f>
        <v/>
      </c>
      <c r="G153" t="str">
        <f>IFERROR(VLOOKUP(A153,Transaksi!$A$11:$G$1000,7,FALSE),"")</f>
        <v/>
      </c>
      <c r="H153" t="str">
        <f>IFERROR(VLOOKUP(A153,Transaksi!$A$11:$H$1000,8,FALSE),"")</f>
        <v/>
      </c>
      <c r="I153" t="str">
        <f>IF(F153="","",I152+G153-H153)</f>
        <v/>
      </c>
    </row>
    <row r="154">
      <c r="A154" t="str">
        <f>IFERROR(VLOOKUP($F$11,INDIRECT($B$9&amp;$B$10&amp;B153&amp;":"&amp;$B$11),14,FALSE),"")</f>
        <v/>
      </c>
      <c r="B154" t="str">
        <f>IF(A154="","",A154+1)</f>
        <v/>
      </c>
      <c r="C154" t="str">
        <f>IFERROR(VLOOKUP(A154,Transaksi!$A$11:$C$1000,3,FALSE),"")</f>
        <v/>
      </c>
      <c r="D154" t="str">
        <f>IFERROR(VLOOKUP(A154,Transaksi!$A$11:$D$1000,4,FALSE),"")</f>
        <v/>
      </c>
      <c r="E154" t="str">
        <f>IFERROR(VLOOKUP(A154,Transaksi!$A$11:$E$1000,5,FALSE),"")</f>
        <v/>
      </c>
      <c r="F154" t="str">
        <f>IFERROR(VLOOKUP(A154,Transaksi!$A$11:$F$1000,6,FALSE),"")</f>
        <v/>
      </c>
      <c r="G154" t="str">
        <f>IFERROR(VLOOKUP(A154,Transaksi!$A$11:$G$1000,7,FALSE),"")</f>
        <v/>
      </c>
      <c r="H154" t="str">
        <f>IFERROR(VLOOKUP(A154,Transaksi!$A$11:$H$1000,8,FALSE),"")</f>
        <v/>
      </c>
      <c r="I154" t="str">
        <f>IF(F154="","",I153+G154-H154)</f>
        <v/>
      </c>
    </row>
    <row r="155">
      <c r="A155" t="str">
        <f>IFERROR(VLOOKUP($F$11,INDIRECT($B$9&amp;$B$10&amp;B154&amp;":"&amp;$B$11),14,FALSE),"")</f>
        <v/>
      </c>
      <c r="B155" t="str">
        <f>IF(A155="","",A155+1)</f>
        <v/>
      </c>
      <c r="C155" t="str">
        <f>IFERROR(VLOOKUP(A155,Transaksi!$A$11:$C$1000,3,FALSE),"")</f>
        <v/>
      </c>
      <c r="D155" t="str">
        <f>IFERROR(VLOOKUP(A155,Transaksi!$A$11:$D$1000,4,FALSE),"")</f>
        <v/>
      </c>
      <c r="E155" t="str">
        <f>IFERROR(VLOOKUP(A155,Transaksi!$A$11:$E$1000,5,FALSE),"")</f>
        <v/>
      </c>
      <c r="F155" t="str">
        <f>IFERROR(VLOOKUP(A155,Transaksi!$A$11:$F$1000,6,FALSE),"")</f>
        <v/>
      </c>
      <c r="G155" t="str">
        <f>IFERROR(VLOOKUP(A155,Transaksi!$A$11:$G$1000,7,FALSE),"")</f>
        <v/>
      </c>
      <c r="H155" t="str">
        <f>IFERROR(VLOOKUP(A155,Transaksi!$A$11:$H$1000,8,FALSE),"")</f>
        <v/>
      </c>
      <c r="I155" t="str">
        <f>IF(F155="","",I154+G155-H155)</f>
        <v/>
      </c>
    </row>
    <row r="156">
      <c r="A156" t="str">
        <f>IFERROR(VLOOKUP($F$11,INDIRECT($B$9&amp;$B$10&amp;B155&amp;":"&amp;$B$11),14,FALSE),"")</f>
        <v/>
      </c>
      <c r="B156" t="str">
        <f>IF(A156="","",A156+1)</f>
        <v/>
      </c>
      <c r="C156" t="str">
        <f>IFERROR(VLOOKUP(A156,Transaksi!$A$11:$C$1000,3,FALSE),"")</f>
        <v/>
      </c>
      <c r="D156" t="str">
        <f>IFERROR(VLOOKUP(A156,Transaksi!$A$11:$D$1000,4,FALSE),"")</f>
        <v/>
      </c>
      <c r="E156" t="str">
        <f>IFERROR(VLOOKUP(A156,Transaksi!$A$11:$E$1000,5,FALSE),"")</f>
        <v/>
      </c>
      <c r="F156" t="str">
        <f>IFERROR(VLOOKUP(A156,Transaksi!$A$11:$F$1000,6,FALSE),"")</f>
        <v/>
      </c>
      <c r="G156" t="str">
        <f>IFERROR(VLOOKUP(A156,Transaksi!$A$11:$G$1000,7,FALSE),"")</f>
        <v/>
      </c>
      <c r="H156" t="str">
        <f>IFERROR(VLOOKUP(A156,Transaksi!$A$11:$H$1000,8,FALSE),"")</f>
        <v/>
      </c>
      <c r="I156" t="str">
        <f>IF(F156="","",I155+G156-H156)</f>
        <v/>
      </c>
    </row>
    <row r="157">
      <c r="A157" t="str">
        <f>IFERROR(VLOOKUP($F$11,INDIRECT($B$9&amp;$B$10&amp;B156&amp;":"&amp;$B$11),14,FALSE),"")</f>
        <v/>
      </c>
      <c r="B157" t="str">
        <f>IF(A157="","",A157+1)</f>
        <v/>
      </c>
      <c r="C157" t="str">
        <f>IFERROR(VLOOKUP(A157,Transaksi!$A$11:$C$1000,3,FALSE),"")</f>
        <v/>
      </c>
      <c r="D157" t="str">
        <f>IFERROR(VLOOKUP(A157,Transaksi!$A$11:$D$1000,4,FALSE),"")</f>
        <v/>
      </c>
      <c r="E157" t="str">
        <f>IFERROR(VLOOKUP(A157,Transaksi!$A$11:$E$1000,5,FALSE),"")</f>
        <v/>
      </c>
      <c r="F157" t="str">
        <f>IFERROR(VLOOKUP(A157,Transaksi!$A$11:$F$1000,6,FALSE),"")</f>
        <v/>
      </c>
      <c r="G157" t="str">
        <f>IFERROR(VLOOKUP(A157,Transaksi!$A$11:$G$1000,7,FALSE),"")</f>
        <v/>
      </c>
      <c r="H157" t="str">
        <f>IFERROR(VLOOKUP(A157,Transaksi!$A$11:$H$1000,8,FALSE),"")</f>
        <v/>
      </c>
      <c r="I157" t="str">
        <f>IF(F157="","",I156+G157-H157)</f>
        <v/>
      </c>
    </row>
    <row r="158">
      <c r="A158" t="str">
        <f>IFERROR(VLOOKUP($F$11,INDIRECT($B$9&amp;$B$10&amp;B157&amp;":"&amp;$B$11),14,FALSE),"")</f>
        <v/>
      </c>
      <c r="B158" t="str">
        <f>IF(A158="","",A158+1)</f>
        <v/>
      </c>
      <c r="C158" t="str">
        <f>IFERROR(VLOOKUP(A158,Transaksi!$A$11:$C$1000,3,FALSE),"")</f>
        <v/>
      </c>
      <c r="D158" t="str">
        <f>IFERROR(VLOOKUP(A158,Transaksi!$A$11:$D$1000,4,FALSE),"")</f>
        <v/>
      </c>
      <c r="E158" t="str">
        <f>IFERROR(VLOOKUP(A158,Transaksi!$A$11:$E$1000,5,FALSE),"")</f>
        <v/>
      </c>
      <c r="F158" t="str">
        <f>IFERROR(VLOOKUP(A158,Transaksi!$A$11:$F$1000,6,FALSE),"")</f>
        <v/>
      </c>
      <c r="G158" t="str">
        <f>IFERROR(VLOOKUP(A158,Transaksi!$A$11:$G$1000,7,FALSE),"")</f>
        <v/>
      </c>
      <c r="H158" t="str">
        <f>IFERROR(VLOOKUP(A158,Transaksi!$A$11:$H$1000,8,FALSE),"")</f>
        <v/>
      </c>
      <c r="I158" t="str">
        <f>IF(F158="","",I157+G158-H158)</f>
        <v/>
      </c>
    </row>
    <row r="159">
      <c r="A159" t="str">
        <f>IFERROR(VLOOKUP($F$11,INDIRECT($B$9&amp;$B$10&amp;B158&amp;":"&amp;$B$11),14,FALSE),"")</f>
        <v/>
      </c>
      <c r="B159" t="str">
        <f>IF(A159="","",A159+1)</f>
        <v/>
      </c>
      <c r="C159" t="str">
        <f>IFERROR(VLOOKUP(A159,Transaksi!$A$11:$C$1000,3,FALSE),"")</f>
        <v/>
      </c>
      <c r="D159" t="str">
        <f>IFERROR(VLOOKUP(A159,Transaksi!$A$11:$D$1000,4,FALSE),"")</f>
        <v/>
      </c>
      <c r="E159" t="str">
        <f>IFERROR(VLOOKUP(A159,Transaksi!$A$11:$E$1000,5,FALSE),"")</f>
        <v/>
      </c>
      <c r="F159" t="str">
        <f>IFERROR(VLOOKUP(A159,Transaksi!$A$11:$F$1000,6,FALSE),"")</f>
        <v/>
      </c>
      <c r="G159" t="str">
        <f>IFERROR(VLOOKUP(A159,Transaksi!$A$11:$G$1000,7,FALSE),"")</f>
        <v/>
      </c>
      <c r="H159" t="str">
        <f>IFERROR(VLOOKUP(A159,Transaksi!$A$11:$H$1000,8,FALSE),"")</f>
        <v/>
      </c>
      <c r="I159" t="str">
        <f>IF(F159="","",I158+G159-H159)</f>
        <v/>
      </c>
    </row>
    <row r="160">
      <c r="A160" t="str">
        <f>IFERROR(VLOOKUP($F$11,INDIRECT($B$9&amp;$B$10&amp;B159&amp;":"&amp;$B$11),14,FALSE),"")</f>
        <v/>
      </c>
      <c r="B160" t="str">
        <f>IF(A160="","",A160+1)</f>
        <v/>
      </c>
      <c r="C160" t="str">
        <f>IFERROR(VLOOKUP(A160,Transaksi!$A$11:$C$1000,3,FALSE),"")</f>
        <v/>
      </c>
      <c r="D160" t="str">
        <f>IFERROR(VLOOKUP(A160,Transaksi!$A$11:$D$1000,4,FALSE),"")</f>
        <v/>
      </c>
      <c r="E160" t="str">
        <f>IFERROR(VLOOKUP(A160,Transaksi!$A$11:$E$1000,5,FALSE),"")</f>
        <v/>
      </c>
      <c r="F160" t="str">
        <f>IFERROR(VLOOKUP(A160,Transaksi!$A$11:$F$1000,6,FALSE),"")</f>
        <v/>
      </c>
      <c r="G160" t="str">
        <f>IFERROR(VLOOKUP(A160,Transaksi!$A$11:$G$1000,7,FALSE),"")</f>
        <v/>
      </c>
      <c r="H160" t="str">
        <f>IFERROR(VLOOKUP(A160,Transaksi!$A$11:$H$1000,8,FALSE),"")</f>
        <v/>
      </c>
      <c r="I160" t="str">
        <f>IF(F160="","",I159+G160-H160)</f>
        <v/>
      </c>
    </row>
    <row r="161">
      <c r="A161" t="str">
        <f>IFERROR(VLOOKUP($F$11,INDIRECT($B$9&amp;$B$10&amp;B160&amp;":"&amp;$B$11),14,FALSE),"")</f>
        <v/>
      </c>
      <c r="B161" t="str">
        <f>IF(A161="","",A161+1)</f>
        <v/>
      </c>
      <c r="C161" t="str">
        <f>IFERROR(VLOOKUP(A161,Transaksi!$A$11:$C$1000,3,FALSE),"")</f>
        <v/>
      </c>
      <c r="D161" t="str">
        <f>IFERROR(VLOOKUP(A161,Transaksi!$A$11:$D$1000,4,FALSE),"")</f>
        <v/>
      </c>
      <c r="E161" t="str">
        <f>IFERROR(VLOOKUP(A161,Transaksi!$A$11:$E$1000,5,FALSE),"")</f>
        <v/>
      </c>
      <c r="F161" t="str">
        <f>IFERROR(VLOOKUP(A161,Transaksi!$A$11:$F$1000,6,FALSE),"")</f>
        <v/>
      </c>
      <c r="G161" t="str">
        <f>IFERROR(VLOOKUP(A161,Transaksi!$A$11:$G$1000,7,FALSE),"")</f>
        <v/>
      </c>
      <c r="H161" t="str">
        <f>IFERROR(VLOOKUP(A161,Transaksi!$A$11:$H$1000,8,FALSE),"")</f>
        <v/>
      </c>
      <c r="I161" t="str">
        <f>IF(F161="","",I160+G161-H161)</f>
        <v/>
      </c>
    </row>
    <row r="162">
      <c r="A162" t="str">
        <f>IFERROR(VLOOKUP($F$11,INDIRECT($B$9&amp;$B$10&amp;B161&amp;":"&amp;$B$11),14,FALSE),"")</f>
        <v/>
      </c>
      <c r="B162" t="str">
        <f>IF(A162="","",A162+1)</f>
        <v/>
      </c>
      <c r="C162" t="str">
        <f>IFERROR(VLOOKUP(A162,Transaksi!$A$11:$C$1000,3,FALSE),"")</f>
        <v/>
      </c>
      <c r="D162" t="str">
        <f>IFERROR(VLOOKUP(A162,Transaksi!$A$11:$D$1000,4,FALSE),"")</f>
        <v/>
      </c>
      <c r="E162" t="str">
        <f>IFERROR(VLOOKUP(A162,Transaksi!$A$11:$E$1000,5,FALSE),"")</f>
        <v/>
      </c>
      <c r="F162" t="str">
        <f>IFERROR(VLOOKUP(A162,Transaksi!$A$11:$F$1000,6,FALSE),"")</f>
        <v/>
      </c>
      <c r="G162" t="str">
        <f>IFERROR(VLOOKUP(A162,Transaksi!$A$11:$G$1000,7,FALSE),"")</f>
        <v/>
      </c>
      <c r="H162" t="str">
        <f>IFERROR(VLOOKUP(A162,Transaksi!$A$11:$H$1000,8,FALSE),"")</f>
        <v/>
      </c>
      <c r="I162" t="str">
        <f>IF(F162="","",I161+G162-H162)</f>
        <v/>
      </c>
    </row>
    <row r="163">
      <c r="A163" t="str">
        <f>IFERROR(VLOOKUP($F$11,INDIRECT($B$9&amp;$B$10&amp;B162&amp;":"&amp;$B$11),14,FALSE),"")</f>
        <v/>
      </c>
      <c r="B163" t="str">
        <f>IF(A163="","",A163+1)</f>
        <v/>
      </c>
      <c r="C163" t="str">
        <f>IFERROR(VLOOKUP(A163,Transaksi!$A$11:$C$1000,3,FALSE),"")</f>
        <v/>
      </c>
      <c r="D163" t="str">
        <f>IFERROR(VLOOKUP(A163,Transaksi!$A$11:$D$1000,4,FALSE),"")</f>
        <v/>
      </c>
      <c r="E163" t="str">
        <f>IFERROR(VLOOKUP(A163,Transaksi!$A$11:$E$1000,5,FALSE),"")</f>
        <v/>
      </c>
      <c r="F163" t="str">
        <f>IFERROR(VLOOKUP(A163,Transaksi!$A$11:$F$1000,6,FALSE),"")</f>
        <v/>
      </c>
      <c r="G163" t="str">
        <f>IFERROR(VLOOKUP(A163,Transaksi!$A$11:$G$1000,7,FALSE),"")</f>
        <v/>
      </c>
      <c r="H163" t="str">
        <f>IFERROR(VLOOKUP(A163,Transaksi!$A$11:$H$1000,8,FALSE),"")</f>
        <v/>
      </c>
      <c r="I163" t="str">
        <f>IF(F163="","",I162+G163-H163)</f>
        <v/>
      </c>
    </row>
    <row r="164">
      <c r="A164" t="str">
        <f>IFERROR(VLOOKUP($F$11,INDIRECT($B$9&amp;$B$10&amp;B163&amp;":"&amp;$B$11),14,FALSE),"")</f>
        <v/>
      </c>
      <c r="B164" t="str">
        <f>IF(A164="","",A164+1)</f>
        <v/>
      </c>
      <c r="C164" t="str">
        <f>IFERROR(VLOOKUP(A164,Transaksi!$A$11:$C$1000,3,FALSE),"")</f>
        <v/>
      </c>
      <c r="D164" t="str">
        <f>IFERROR(VLOOKUP(A164,Transaksi!$A$11:$D$1000,4,FALSE),"")</f>
        <v/>
      </c>
      <c r="E164" t="str">
        <f>IFERROR(VLOOKUP(A164,Transaksi!$A$11:$E$1000,5,FALSE),"")</f>
        <v/>
      </c>
      <c r="F164" t="str">
        <f>IFERROR(VLOOKUP(A164,Transaksi!$A$11:$F$1000,6,FALSE),"")</f>
        <v/>
      </c>
      <c r="G164" t="str">
        <f>IFERROR(VLOOKUP(A164,Transaksi!$A$11:$G$1000,7,FALSE),"")</f>
        <v/>
      </c>
      <c r="H164" t="str">
        <f>IFERROR(VLOOKUP(A164,Transaksi!$A$11:$H$1000,8,FALSE),"")</f>
        <v/>
      </c>
      <c r="I164" t="str">
        <f>IF(F164="","",I163+G164-H164)</f>
        <v/>
      </c>
    </row>
    <row r="165">
      <c r="A165" t="str">
        <f>IFERROR(VLOOKUP($F$11,INDIRECT($B$9&amp;$B$10&amp;B164&amp;":"&amp;$B$11),14,FALSE),"")</f>
        <v/>
      </c>
      <c r="B165" t="str">
        <f>IF(A165="","",A165+1)</f>
        <v/>
      </c>
      <c r="C165" t="str">
        <f>IFERROR(VLOOKUP(A165,Transaksi!$A$11:$C$1000,3,FALSE),"")</f>
        <v/>
      </c>
      <c r="D165" t="str">
        <f>IFERROR(VLOOKUP(A165,Transaksi!$A$11:$D$1000,4,FALSE),"")</f>
        <v/>
      </c>
      <c r="E165" t="str">
        <f>IFERROR(VLOOKUP(A165,Transaksi!$A$11:$E$1000,5,FALSE),"")</f>
        <v/>
      </c>
      <c r="F165" t="str">
        <f>IFERROR(VLOOKUP(A165,Transaksi!$A$11:$F$1000,6,FALSE),"")</f>
        <v/>
      </c>
      <c r="G165" t="str">
        <f>IFERROR(VLOOKUP(A165,Transaksi!$A$11:$G$1000,7,FALSE),"")</f>
        <v/>
      </c>
      <c r="H165" t="str">
        <f>IFERROR(VLOOKUP(A165,Transaksi!$A$11:$H$1000,8,FALSE),"")</f>
        <v/>
      </c>
      <c r="I165" t="str">
        <f>IF(F165="","",I164+G165-H165)</f>
        <v/>
      </c>
    </row>
    <row r="166">
      <c r="A166" t="str">
        <f>IFERROR(VLOOKUP($F$11,INDIRECT($B$9&amp;$B$10&amp;B165&amp;":"&amp;$B$11),14,FALSE),"")</f>
        <v/>
      </c>
      <c r="B166" t="str">
        <f>IF(A166="","",A166+1)</f>
        <v/>
      </c>
      <c r="C166" t="str">
        <f>IFERROR(VLOOKUP(A166,Transaksi!$A$11:$C$1000,3,FALSE),"")</f>
        <v/>
      </c>
      <c r="D166" t="str">
        <f>IFERROR(VLOOKUP(A166,Transaksi!$A$11:$D$1000,4,FALSE),"")</f>
        <v/>
      </c>
      <c r="E166" t="str">
        <f>IFERROR(VLOOKUP(A166,Transaksi!$A$11:$E$1000,5,FALSE),"")</f>
        <v/>
      </c>
      <c r="F166" t="str">
        <f>IFERROR(VLOOKUP(A166,Transaksi!$A$11:$F$1000,6,FALSE),"")</f>
        <v/>
      </c>
      <c r="G166" t="str">
        <f>IFERROR(VLOOKUP(A166,Transaksi!$A$11:$G$1000,7,FALSE),"")</f>
        <v/>
      </c>
      <c r="H166" t="str">
        <f>IFERROR(VLOOKUP(A166,Transaksi!$A$11:$H$1000,8,FALSE),"")</f>
        <v/>
      </c>
      <c r="I166" t="str">
        <f>IF(F166="","",I165+G166-H166)</f>
        <v/>
      </c>
    </row>
    <row r="167">
      <c r="A167" t="str">
        <f>IFERROR(VLOOKUP($F$11,INDIRECT($B$9&amp;$B$10&amp;B166&amp;":"&amp;$B$11),14,FALSE),"")</f>
        <v/>
      </c>
      <c r="B167" t="str">
        <f>IF(A167="","",A167+1)</f>
        <v/>
      </c>
      <c r="C167" t="str">
        <f>IFERROR(VLOOKUP(A167,Transaksi!$A$11:$C$1000,3,FALSE),"")</f>
        <v/>
      </c>
      <c r="D167" t="str">
        <f>IFERROR(VLOOKUP(A167,Transaksi!$A$11:$D$1000,4,FALSE),"")</f>
        <v/>
      </c>
      <c r="E167" t="str">
        <f>IFERROR(VLOOKUP(A167,Transaksi!$A$11:$E$1000,5,FALSE),"")</f>
        <v/>
      </c>
      <c r="F167" t="str">
        <f>IFERROR(VLOOKUP(A167,Transaksi!$A$11:$F$1000,6,FALSE),"")</f>
        <v/>
      </c>
      <c r="G167" t="str">
        <f>IFERROR(VLOOKUP(A167,Transaksi!$A$11:$G$1000,7,FALSE),"")</f>
        <v/>
      </c>
      <c r="H167" t="str">
        <f>IFERROR(VLOOKUP(A167,Transaksi!$A$11:$H$1000,8,FALSE),"")</f>
        <v/>
      </c>
      <c r="I167" t="str">
        <f>IF(F167="","",I166+G167-H167)</f>
        <v/>
      </c>
    </row>
    <row r="168">
      <c r="A168" t="str">
        <f>IFERROR(VLOOKUP($F$11,INDIRECT($B$9&amp;$B$10&amp;B167&amp;":"&amp;$B$11),14,FALSE),"")</f>
        <v/>
      </c>
      <c r="B168" t="str">
        <f>IF(A168="","",A168+1)</f>
        <v/>
      </c>
      <c r="C168" t="str">
        <f>IFERROR(VLOOKUP(A168,Transaksi!$A$11:$C$1000,3,FALSE),"")</f>
        <v/>
      </c>
      <c r="D168" t="str">
        <f>IFERROR(VLOOKUP(A168,Transaksi!$A$11:$D$1000,4,FALSE),"")</f>
        <v/>
      </c>
      <c r="E168" t="str">
        <f>IFERROR(VLOOKUP(A168,Transaksi!$A$11:$E$1000,5,FALSE),"")</f>
        <v/>
      </c>
      <c r="F168" t="str">
        <f>IFERROR(VLOOKUP(A168,Transaksi!$A$11:$F$1000,6,FALSE),"")</f>
        <v/>
      </c>
      <c r="G168" t="str">
        <f>IFERROR(VLOOKUP(A168,Transaksi!$A$11:$G$1000,7,FALSE),"")</f>
        <v/>
      </c>
      <c r="H168" t="str">
        <f>IFERROR(VLOOKUP(A168,Transaksi!$A$11:$H$1000,8,FALSE),"")</f>
        <v/>
      </c>
      <c r="I168" t="str">
        <f>IF(F168="","",I167+G168-H168)</f>
        <v/>
      </c>
    </row>
    <row r="169">
      <c r="A169" t="str">
        <f>IFERROR(VLOOKUP($F$11,INDIRECT($B$9&amp;$B$10&amp;B168&amp;":"&amp;$B$11),14,FALSE),"")</f>
        <v/>
      </c>
      <c r="B169" t="str">
        <f>IF(A169="","",A169+1)</f>
        <v/>
      </c>
      <c r="C169" t="str">
        <f>IFERROR(VLOOKUP(A169,Transaksi!$A$11:$C$1000,3,FALSE),"")</f>
        <v/>
      </c>
      <c r="D169" t="str">
        <f>IFERROR(VLOOKUP(A169,Transaksi!$A$11:$D$1000,4,FALSE),"")</f>
        <v/>
      </c>
      <c r="E169" t="str">
        <f>IFERROR(VLOOKUP(A169,Transaksi!$A$11:$E$1000,5,FALSE),"")</f>
        <v/>
      </c>
      <c r="F169" t="str">
        <f>IFERROR(VLOOKUP(A169,Transaksi!$A$11:$F$1000,6,FALSE),"")</f>
        <v/>
      </c>
      <c r="G169" t="str">
        <f>IFERROR(VLOOKUP(A169,Transaksi!$A$11:$G$1000,7,FALSE),"")</f>
        <v/>
      </c>
      <c r="H169" t="str">
        <f>IFERROR(VLOOKUP(A169,Transaksi!$A$11:$H$1000,8,FALSE),"")</f>
        <v/>
      </c>
      <c r="I169" t="str">
        <f>IF(F169="","",I168+G169-H169)</f>
        <v/>
      </c>
    </row>
    <row r="170">
      <c r="A170" t="str">
        <f>IFERROR(VLOOKUP($F$11,INDIRECT($B$9&amp;$B$10&amp;B169&amp;":"&amp;$B$11),14,FALSE),"")</f>
        <v/>
      </c>
      <c r="B170" t="str">
        <f>IF(A170="","",A170+1)</f>
        <v/>
      </c>
      <c r="C170" t="str">
        <f>IFERROR(VLOOKUP(A170,Transaksi!$A$11:$C$1000,3,FALSE),"")</f>
        <v/>
      </c>
      <c r="D170" t="str">
        <f>IFERROR(VLOOKUP(A170,Transaksi!$A$11:$D$1000,4,FALSE),"")</f>
        <v/>
      </c>
      <c r="E170" t="str">
        <f>IFERROR(VLOOKUP(A170,Transaksi!$A$11:$E$1000,5,FALSE),"")</f>
        <v/>
      </c>
      <c r="F170" t="str">
        <f>IFERROR(VLOOKUP(A170,Transaksi!$A$11:$F$1000,6,FALSE),"")</f>
        <v/>
      </c>
      <c r="G170" t="str">
        <f>IFERROR(VLOOKUP(A170,Transaksi!$A$11:$G$1000,7,FALSE),"")</f>
        <v/>
      </c>
      <c r="H170" t="str">
        <f>IFERROR(VLOOKUP(A170,Transaksi!$A$11:$H$1000,8,FALSE),"")</f>
        <v/>
      </c>
      <c r="I170" t="str">
        <f>IF(F170="","",I169+G170-H170)</f>
        <v/>
      </c>
    </row>
    <row r="171">
      <c r="A171" t="str">
        <f>IFERROR(VLOOKUP($F$11,INDIRECT($B$9&amp;$B$10&amp;B170&amp;":"&amp;$B$11),14,FALSE),"")</f>
        <v/>
      </c>
      <c r="B171" t="str">
        <f>IF(A171="","",A171+1)</f>
        <v/>
      </c>
      <c r="C171" t="str">
        <f>IFERROR(VLOOKUP(A171,Transaksi!$A$11:$C$1000,3,FALSE),"")</f>
        <v/>
      </c>
      <c r="D171" t="str">
        <f>IFERROR(VLOOKUP(A171,Transaksi!$A$11:$D$1000,4,FALSE),"")</f>
        <v/>
      </c>
      <c r="E171" t="str">
        <f>IFERROR(VLOOKUP(A171,Transaksi!$A$11:$E$1000,5,FALSE),"")</f>
        <v/>
      </c>
      <c r="F171" t="str">
        <f>IFERROR(VLOOKUP(A171,Transaksi!$A$11:$F$1000,6,FALSE),"")</f>
        <v/>
      </c>
      <c r="G171" t="str">
        <f>IFERROR(VLOOKUP(A171,Transaksi!$A$11:$G$1000,7,FALSE),"")</f>
        <v/>
      </c>
      <c r="H171" t="str">
        <f>IFERROR(VLOOKUP(A171,Transaksi!$A$11:$H$1000,8,FALSE),"")</f>
        <v/>
      </c>
      <c r="I171" t="str">
        <f>IF(F171="","",I170+G171-H171)</f>
        <v/>
      </c>
    </row>
    <row r="172">
      <c r="A172" t="str">
        <f>IFERROR(VLOOKUP($F$11,INDIRECT($B$9&amp;$B$10&amp;B171&amp;":"&amp;$B$11),14,FALSE),"")</f>
        <v/>
      </c>
      <c r="B172" t="str">
        <f>IF(A172="","",A172+1)</f>
        <v/>
      </c>
      <c r="C172" t="str">
        <f>IFERROR(VLOOKUP(A172,Transaksi!$A$11:$C$1000,3,FALSE),"")</f>
        <v/>
      </c>
      <c r="D172" t="str">
        <f>IFERROR(VLOOKUP(A172,Transaksi!$A$11:$D$1000,4,FALSE),"")</f>
        <v/>
      </c>
      <c r="E172" t="str">
        <f>IFERROR(VLOOKUP(A172,Transaksi!$A$11:$E$1000,5,FALSE),"")</f>
        <v/>
      </c>
      <c r="F172" t="str">
        <f>IFERROR(VLOOKUP(A172,Transaksi!$A$11:$F$1000,6,FALSE),"")</f>
        <v/>
      </c>
      <c r="G172" t="str">
        <f>IFERROR(VLOOKUP(A172,Transaksi!$A$11:$G$1000,7,FALSE),"")</f>
        <v/>
      </c>
      <c r="H172" t="str">
        <f>IFERROR(VLOOKUP(A172,Transaksi!$A$11:$H$1000,8,FALSE),"")</f>
        <v/>
      </c>
      <c r="I172" t="str">
        <f>IF(F172="","",I171+G172-H172)</f>
        <v/>
      </c>
    </row>
    <row r="173">
      <c r="A173" t="str">
        <f>IFERROR(VLOOKUP($F$11,INDIRECT($B$9&amp;$B$10&amp;B172&amp;":"&amp;$B$11),14,FALSE),"")</f>
        <v/>
      </c>
      <c r="B173" t="str">
        <f>IF(A173="","",A173+1)</f>
        <v/>
      </c>
      <c r="C173" t="str">
        <f>IFERROR(VLOOKUP(A173,Transaksi!$A$11:$C$1000,3,FALSE),"")</f>
        <v/>
      </c>
      <c r="D173" t="str">
        <f>IFERROR(VLOOKUP(A173,Transaksi!$A$11:$D$1000,4,FALSE),"")</f>
        <v/>
      </c>
      <c r="E173" t="str">
        <f>IFERROR(VLOOKUP(A173,Transaksi!$A$11:$E$1000,5,FALSE),"")</f>
        <v/>
      </c>
      <c r="F173" t="str">
        <f>IFERROR(VLOOKUP(A173,Transaksi!$A$11:$F$1000,6,FALSE),"")</f>
        <v/>
      </c>
      <c r="G173" t="str">
        <f>IFERROR(VLOOKUP(A173,Transaksi!$A$11:$G$1000,7,FALSE),"")</f>
        <v/>
      </c>
      <c r="H173" t="str">
        <f>IFERROR(VLOOKUP(A173,Transaksi!$A$11:$H$1000,8,FALSE),"")</f>
        <v/>
      </c>
      <c r="I173" t="str">
        <f>IF(F173="","",I172+G173-H173)</f>
        <v/>
      </c>
    </row>
    <row r="174">
      <c r="A174" t="str">
        <f>IFERROR(VLOOKUP($F$11,INDIRECT($B$9&amp;$B$10&amp;B173&amp;":"&amp;$B$11),14,FALSE),"")</f>
        <v/>
      </c>
      <c r="B174" t="str">
        <f>IF(A174="","",A174+1)</f>
        <v/>
      </c>
      <c r="C174" t="str">
        <f>IFERROR(VLOOKUP(A174,Transaksi!$A$11:$C$1000,3,FALSE),"")</f>
        <v/>
      </c>
      <c r="D174" t="str">
        <f>IFERROR(VLOOKUP(A174,Transaksi!$A$11:$D$1000,4,FALSE),"")</f>
        <v/>
      </c>
      <c r="E174" t="str">
        <f>IFERROR(VLOOKUP(A174,Transaksi!$A$11:$E$1000,5,FALSE),"")</f>
        <v/>
      </c>
      <c r="F174" t="str">
        <f>IFERROR(VLOOKUP(A174,Transaksi!$A$11:$F$1000,6,FALSE),"")</f>
        <v/>
      </c>
      <c r="G174" t="str">
        <f>IFERROR(VLOOKUP(A174,Transaksi!$A$11:$G$1000,7,FALSE),"")</f>
        <v/>
      </c>
      <c r="H174" t="str">
        <f>IFERROR(VLOOKUP(A174,Transaksi!$A$11:$H$1000,8,FALSE),"")</f>
        <v/>
      </c>
      <c r="I174" t="str">
        <f>IF(F174="","",I173+G174-H174)</f>
        <v/>
      </c>
    </row>
    <row r="175">
      <c r="A175" t="str">
        <f>IFERROR(VLOOKUP($F$11,INDIRECT($B$9&amp;$B$10&amp;B174&amp;":"&amp;$B$11),14,FALSE),"")</f>
        <v/>
      </c>
      <c r="B175" t="str">
        <f>IF(A175="","",A175+1)</f>
        <v/>
      </c>
      <c r="C175" t="str">
        <f>IFERROR(VLOOKUP(A175,Transaksi!$A$11:$C$1000,3,FALSE),"")</f>
        <v/>
      </c>
      <c r="D175" t="str">
        <f>IFERROR(VLOOKUP(A175,Transaksi!$A$11:$D$1000,4,FALSE),"")</f>
        <v/>
      </c>
      <c r="E175" t="str">
        <f>IFERROR(VLOOKUP(A175,Transaksi!$A$11:$E$1000,5,FALSE),"")</f>
        <v/>
      </c>
      <c r="F175" t="str">
        <f>IFERROR(VLOOKUP(A175,Transaksi!$A$11:$F$1000,6,FALSE),"")</f>
        <v/>
      </c>
      <c r="G175" t="str">
        <f>IFERROR(VLOOKUP(A175,Transaksi!$A$11:$G$1000,7,FALSE),"")</f>
        <v/>
      </c>
      <c r="H175" t="str">
        <f>IFERROR(VLOOKUP(A175,Transaksi!$A$11:$H$1000,8,FALSE),"")</f>
        <v/>
      </c>
      <c r="I175" t="str">
        <f>IF(F175="","",I174+G175-H175)</f>
        <v/>
      </c>
    </row>
    <row r="176">
      <c r="A176" t="str">
        <f>IFERROR(VLOOKUP($F$11,INDIRECT($B$9&amp;$B$10&amp;B175&amp;":"&amp;$B$11),14,FALSE),"")</f>
        <v/>
      </c>
      <c r="B176" t="str">
        <f>IF(A176="","",A176+1)</f>
        <v/>
      </c>
      <c r="C176" t="str">
        <f>IFERROR(VLOOKUP(A176,Transaksi!$A$11:$C$1000,3,FALSE),"")</f>
        <v/>
      </c>
      <c r="D176" t="str">
        <f>IFERROR(VLOOKUP(A176,Transaksi!$A$11:$D$1000,4,FALSE),"")</f>
        <v/>
      </c>
      <c r="E176" t="str">
        <f>IFERROR(VLOOKUP(A176,Transaksi!$A$11:$E$1000,5,FALSE),"")</f>
        <v/>
      </c>
      <c r="F176" t="str">
        <f>IFERROR(VLOOKUP(A176,Transaksi!$A$11:$F$1000,6,FALSE),"")</f>
        <v/>
      </c>
      <c r="G176" t="str">
        <f>IFERROR(VLOOKUP(A176,Transaksi!$A$11:$G$1000,7,FALSE),"")</f>
        <v/>
      </c>
      <c r="H176" t="str">
        <f>IFERROR(VLOOKUP(A176,Transaksi!$A$11:$H$1000,8,FALSE),"")</f>
        <v/>
      </c>
      <c r="I176" t="str">
        <f>IF(F176="","",I175+G176-H176)</f>
        <v/>
      </c>
    </row>
    <row r="177">
      <c r="A177" t="str">
        <f>IFERROR(VLOOKUP($F$11,INDIRECT($B$9&amp;$B$10&amp;B176&amp;":"&amp;$B$11),14,FALSE),"")</f>
        <v/>
      </c>
      <c r="B177" t="str">
        <f>IF(A177="","",A177+1)</f>
        <v/>
      </c>
      <c r="C177" t="str">
        <f>IFERROR(VLOOKUP(A177,Transaksi!$A$11:$C$1000,3,FALSE),"")</f>
        <v/>
      </c>
      <c r="D177" t="str">
        <f>IFERROR(VLOOKUP(A177,Transaksi!$A$11:$D$1000,4,FALSE),"")</f>
        <v/>
      </c>
      <c r="E177" t="str">
        <f>IFERROR(VLOOKUP(A177,Transaksi!$A$11:$E$1000,5,FALSE),"")</f>
        <v/>
      </c>
      <c r="F177" t="str">
        <f>IFERROR(VLOOKUP(A177,Transaksi!$A$11:$F$1000,6,FALSE),"")</f>
        <v/>
      </c>
      <c r="G177" t="str">
        <f>IFERROR(VLOOKUP(A177,Transaksi!$A$11:$G$1000,7,FALSE),"")</f>
        <v/>
      </c>
      <c r="H177" t="str">
        <f>IFERROR(VLOOKUP(A177,Transaksi!$A$11:$H$1000,8,FALSE),"")</f>
        <v/>
      </c>
      <c r="I177" t="str">
        <f>IF(F177="","",I176+G177-H177)</f>
        <v/>
      </c>
    </row>
    <row r="178">
      <c r="A178" t="str">
        <f>IFERROR(VLOOKUP($F$11,INDIRECT($B$9&amp;$B$10&amp;B177&amp;":"&amp;$B$11),14,FALSE),"")</f>
        <v/>
      </c>
      <c r="B178" t="str">
        <f>IF(A178="","",A178+1)</f>
        <v/>
      </c>
      <c r="C178" t="str">
        <f>IFERROR(VLOOKUP(A178,Transaksi!$A$11:$C$1000,3,FALSE),"")</f>
        <v/>
      </c>
      <c r="D178" t="str">
        <f>IFERROR(VLOOKUP(A178,Transaksi!$A$11:$D$1000,4,FALSE),"")</f>
        <v/>
      </c>
      <c r="E178" t="str">
        <f>IFERROR(VLOOKUP(A178,Transaksi!$A$11:$E$1000,5,FALSE),"")</f>
        <v/>
      </c>
      <c r="F178" t="str">
        <f>IFERROR(VLOOKUP(A178,Transaksi!$A$11:$F$1000,6,FALSE),"")</f>
        <v/>
      </c>
      <c r="G178" t="str">
        <f>IFERROR(VLOOKUP(A178,Transaksi!$A$11:$G$1000,7,FALSE),"")</f>
        <v/>
      </c>
      <c r="H178" t="str">
        <f>IFERROR(VLOOKUP(A178,Transaksi!$A$11:$H$1000,8,FALSE),"")</f>
        <v/>
      </c>
      <c r="I178" t="str">
        <f>IF(F178="","",I177+G178-H178)</f>
        <v/>
      </c>
    </row>
    <row r="179">
      <c r="A179" t="str">
        <f>IFERROR(VLOOKUP($F$11,INDIRECT($B$9&amp;$B$10&amp;B178&amp;":"&amp;$B$11),14,FALSE),"")</f>
        <v/>
      </c>
      <c r="B179" t="str">
        <f>IF(A179="","",A179+1)</f>
        <v/>
      </c>
      <c r="C179" t="str">
        <f>IFERROR(VLOOKUP(A179,Transaksi!$A$11:$C$1000,3,FALSE),"")</f>
        <v/>
      </c>
      <c r="D179" t="str">
        <f>IFERROR(VLOOKUP(A179,Transaksi!$A$11:$D$1000,4,FALSE),"")</f>
        <v/>
      </c>
      <c r="E179" t="str">
        <f>IFERROR(VLOOKUP(A179,Transaksi!$A$11:$E$1000,5,FALSE),"")</f>
        <v/>
      </c>
      <c r="F179" t="str">
        <f>IFERROR(VLOOKUP(A179,Transaksi!$A$11:$F$1000,6,FALSE),"")</f>
        <v/>
      </c>
      <c r="G179" t="str">
        <f>IFERROR(VLOOKUP(A179,Transaksi!$A$11:$G$1000,7,FALSE),"")</f>
        <v/>
      </c>
      <c r="H179" t="str">
        <f>IFERROR(VLOOKUP(A179,Transaksi!$A$11:$H$1000,8,FALSE),"")</f>
        <v/>
      </c>
      <c r="I179" t="str">
        <f>IF(F179="","",I178+G179-H179)</f>
        <v/>
      </c>
    </row>
    <row r="180">
      <c r="A180" t="str">
        <f>IFERROR(VLOOKUP($F$11,INDIRECT($B$9&amp;$B$10&amp;B179&amp;":"&amp;$B$11),14,FALSE),"")</f>
        <v/>
      </c>
      <c r="B180" t="str">
        <f>IF(A180="","",A180+1)</f>
        <v/>
      </c>
      <c r="C180" t="str">
        <f>IFERROR(VLOOKUP(A180,Transaksi!$A$11:$C$1000,3,FALSE),"")</f>
        <v/>
      </c>
      <c r="D180" t="str">
        <f>IFERROR(VLOOKUP(A180,Transaksi!$A$11:$D$1000,4,FALSE),"")</f>
        <v/>
      </c>
      <c r="E180" t="str">
        <f>IFERROR(VLOOKUP(A180,Transaksi!$A$11:$E$1000,5,FALSE),"")</f>
        <v/>
      </c>
      <c r="F180" t="str">
        <f>IFERROR(VLOOKUP(A180,Transaksi!$A$11:$F$1000,6,FALSE),"")</f>
        <v/>
      </c>
      <c r="G180" t="str">
        <f>IFERROR(VLOOKUP(A180,Transaksi!$A$11:$G$1000,7,FALSE),"")</f>
        <v/>
      </c>
      <c r="H180" t="str">
        <f>IFERROR(VLOOKUP(A180,Transaksi!$A$11:$H$1000,8,FALSE),"")</f>
        <v/>
      </c>
      <c r="I180" t="str">
        <f>IF(F180="","",I179+G180-H180)</f>
        <v/>
      </c>
    </row>
    <row r="181">
      <c r="A181" t="str">
        <f>IFERROR(VLOOKUP($F$11,INDIRECT($B$9&amp;$B$10&amp;B180&amp;":"&amp;$B$11),14,FALSE),"")</f>
        <v/>
      </c>
      <c r="B181" t="str">
        <f>IF(A181="","",A181+1)</f>
        <v/>
      </c>
      <c r="C181" t="str">
        <f>IFERROR(VLOOKUP(A181,Transaksi!$A$11:$C$1000,3,FALSE),"")</f>
        <v/>
      </c>
      <c r="D181" t="str">
        <f>IFERROR(VLOOKUP(A181,Transaksi!$A$11:$D$1000,4,FALSE),"")</f>
        <v/>
      </c>
      <c r="E181" t="str">
        <f>IFERROR(VLOOKUP(A181,Transaksi!$A$11:$E$1000,5,FALSE),"")</f>
        <v/>
      </c>
      <c r="F181" t="str">
        <f>IFERROR(VLOOKUP(A181,Transaksi!$A$11:$F$1000,6,FALSE),"")</f>
        <v/>
      </c>
      <c r="G181" t="str">
        <f>IFERROR(VLOOKUP(A181,Transaksi!$A$11:$G$1000,7,FALSE),"")</f>
        <v/>
      </c>
      <c r="H181" t="str">
        <f>IFERROR(VLOOKUP(A181,Transaksi!$A$11:$H$1000,8,FALSE),"")</f>
        <v/>
      </c>
      <c r="I181" t="str">
        <f>IF(F181="","",I180+G181-H181)</f>
        <v/>
      </c>
    </row>
    <row r="182">
      <c r="A182" t="str">
        <f>IFERROR(VLOOKUP($F$11,INDIRECT($B$9&amp;$B$10&amp;B181&amp;":"&amp;$B$11),14,FALSE),"")</f>
        <v/>
      </c>
      <c r="B182" t="str">
        <f>IF(A182="","",A182+1)</f>
        <v/>
      </c>
      <c r="C182" t="str">
        <f>IFERROR(VLOOKUP(A182,Transaksi!$A$11:$C$1000,3,FALSE),"")</f>
        <v/>
      </c>
      <c r="D182" t="str">
        <f>IFERROR(VLOOKUP(A182,Transaksi!$A$11:$D$1000,4,FALSE),"")</f>
        <v/>
      </c>
      <c r="E182" t="str">
        <f>IFERROR(VLOOKUP(A182,Transaksi!$A$11:$E$1000,5,FALSE),"")</f>
        <v/>
      </c>
      <c r="F182" t="str">
        <f>IFERROR(VLOOKUP(A182,Transaksi!$A$11:$F$1000,6,FALSE),"")</f>
        <v/>
      </c>
      <c r="G182" t="str">
        <f>IFERROR(VLOOKUP(A182,Transaksi!$A$11:$G$1000,7,FALSE),"")</f>
        <v/>
      </c>
      <c r="H182" t="str">
        <f>IFERROR(VLOOKUP(A182,Transaksi!$A$11:$H$1000,8,FALSE),"")</f>
        <v/>
      </c>
      <c r="I182" t="str">
        <f>IF(F182="","",I181+G182-H182)</f>
        <v/>
      </c>
    </row>
    <row r="183">
      <c r="A183" t="str">
        <f>IFERROR(VLOOKUP($F$11,INDIRECT($B$9&amp;$B$10&amp;B182&amp;":"&amp;$B$11),14,FALSE),"")</f>
        <v/>
      </c>
      <c r="B183" t="str">
        <f>IF(A183="","",A183+1)</f>
        <v/>
      </c>
      <c r="C183" t="str">
        <f>IFERROR(VLOOKUP(A183,Transaksi!$A$11:$C$1000,3,FALSE),"")</f>
        <v/>
      </c>
      <c r="D183" t="str">
        <f>IFERROR(VLOOKUP(A183,Transaksi!$A$11:$D$1000,4,FALSE),"")</f>
        <v/>
      </c>
      <c r="E183" t="str">
        <f>IFERROR(VLOOKUP(A183,Transaksi!$A$11:$E$1000,5,FALSE),"")</f>
        <v/>
      </c>
      <c r="F183" t="str">
        <f>IFERROR(VLOOKUP(A183,Transaksi!$A$11:$F$1000,6,FALSE),"")</f>
        <v/>
      </c>
      <c r="G183" t="str">
        <f>IFERROR(VLOOKUP(A183,Transaksi!$A$11:$G$1000,7,FALSE),"")</f>
        <v/>
      </c>
      <c r="H183" t="str">
        <f>IFERROR(VLOOKUP(A183,Transaksi!$A$11:$H$1000,8,FALSE),"")</f>
        <v/>
      </c>
      <c r="I183" t="str">
        <f>IF(F183="","",I182+G183-H183)</f>
        <v/>
      </c>
    </row>
    <row r="184">
      <c r="A184" t="str">
        <f>IFERROR(VLOOKUP($F$11,INDIRECT($B$9&amp;$B$10&amp;B183&amp;":"&amp;$B$11),14,FALSE),"")</f>
        <v/>
      </c>
      <c r="B184" t="str">
        <f>IF(A184="","",A184+1)</f>
        <v/>
      </c>
      <c r="C184" t="str">
        <f>IFERROR(VLOOKUP(A184,Transaksi!$A$11:$C$1000,3,FALSE),"")</f>
        <v/>
      </c>
      <c r="D184" t="str">
        <f>IFERROR(VLOOKUP(A184,Transaksi!$A$11:$D$1000,4,FALSE),"")</f>
        <v/>
      </c>
      <c r="E184" t="str">
        <f>IFERROR(VLOOKUP(A184,Transaksi!$A$11:$E$1000,5,FALSE),"")</f>
        <v/>
      </c>
      <c r="F184" t="str">
        <f>IFERROR(VLOOKUP(A184,Transaksi!$A$11:$F$1000,6,FALSE),"")</f>
        <v/>
      </c>
      <c r="G184" t="str">
        <f>IFERROR(VLOOKUP(A184,Transaksi!$A$11:$G$1000,7,FALSE),"")</f>
        <v/>
      </c>
      <c r="H184" t="str">
        <f>IFERROR(VLOOKUP(A184,Transaksi!$A$11:$H$1000,8,FALSE),"")</f>
        <v/>
      </c>
      <c r="I184" t="str">
        <f>IF(F184="","",I183+G184-H184)</f>
        <v/>
      </c>
    </row>
    <row r="185">
      <c r="A185" t="str">
        <f>IFERROR(VLOOKUP($F$11,INDIRECT($B$9&amp;$B$10&amp;B184&amp;":"&amp;$B$11),14,FALSE),"")</f>
        <v/>
      </c>
      <c r="B185" t="str">
        <f>IF(A185="","",A185+1)</f>
        <v/>
      </c>
      <c r="C185" t="str">
        <f>IFERROR(VLOOKUP(A185,Transaksi!$A$11:$C$1000,3,FALSE),"")</f>
        <v/>
      </c>
      <c r="D185" t="str">
        <f>IFERROR(VLOOKUP(A185,Transaksi!$A$11:$D$1000,4,FALSE),"")</f>
        <v/>
      </c>
      <c r="E185" t="str">
        <f>IFERROR(VLOOKUP(A185,Transaksi!$A$11:$E$1000,5,FALSE),"")</f>
        <v/>
      </c>
      <c r="F185" t="str">
        <f>IFERROR(VLOOKUP(A185,Transaksi!$A$11:$F$1000,6,FALSE),"")</f>
        <v/>
      </c>
      <c r="G185" t="str">
        <f>IFERROR(VLOOKUP(A185,Transaksi!$A$11:$G$1000,7,FALSE),"")</f>
        <v/>
      </c>
      <c r="H185" t="str">
        <f>IFERROR(VLOOKUP(A185,Transaksi!$A$11:$H$1000,8,FALSE),"")</f>
        <v/>
      </c>
      <c r="I185" t="str">
        <f>IF(F185="","",I184+G185-H185)</f>
        <v/>
      </c>
    </row>
    <row r="186">
      <c r="A186" t="str">
        <f>IFERROR(VLOOKUP($F$11,INDIRECT($B$9&amp;$B$10&amp;B185&amp;":"&amp;$B$11),14,FALSE),"")</f>
        <v/>
      </c>
      <c r="B186" t="str">
        <f>IF(A186="","",A186+1)</f>
        <v/>
      </c>
      <c r="C186" t="str">
        <f>IFERROR(VLOOKUP(A186,Transaksi!$A$11:$C$1000,3,FALSE),"")</f>
        <v/>
      </c>
      <c r="D186" t="str">
        <f>IFERROR(VLOOKUP(A186,Transaksi!$A$11:$D$1000,4,FALSE),"")</f>
        <v/>
      </c>
      <c r="E186" t="str">
        <f>IFERROR(VLOOKUP(A186,Transaksi!$A$11:$E$1000,5,FALSE),"")</f>
        <v/>
      </c>
      <c r="F186" t="str">
        <f>IFERROR(VLOOKUP(A186,Transaksi!$A$11:$F$1000,6,FALSE),"")</f>
        <v/>
      </c>
      <c r="G186" t="str">
        <f>IFERROR(VLOOKUP(A186,Transaksi!$A$11:$G$1000,7,FALSE),"")</f>
        <v/>
      </c>
      <c r="H186" t="str">
        <f>IFERROR(VLOOKUP(A186,Transaksi!$A$11:$H$1000,8,FALSE),"")</f>
        <v/>
      </c>
      <c r="I186" t="str">
        <f>IF(F186="","",I185+G186-H186)</f>
        <v/>
      </c>
    </row>
    <row r="187">
      <c r="A187" t="str">
        <f>IFERROR(VLOOKUP($F$11,INDIRECT($B$9&amp;$B$10&amp;B186&amp;":"&amp;$B$11),14,FALSE),"")</f>
        <v/>
      </c>
      <c r="B187" t="str">
        <f>IF(A187="","",A187+1)</f>
        <v/>
      </c>
      <c r="C187" t="str">
        <f>IFERROR(VLOOKUP(A187,Transaksi!$A$11:$C$1000,3,FALSE),"")</f>
        <v/>
      </c>
      <c r="D187" t="str">
        <f>IFERROR(VLOOKUP(A187,Transaksi!$A$11:$D$1000,4,FALSE),"")</f>
        <v/>
      </c>
      <c r="E187" t="str">
        <f>IFERROR(VLOOKUP(A187,Transaksi!$A$11:$E$1000,5,FALSE),"")</f>
        <v/>
      </c>
      <c r="F187" t="str">
        <f>IFERROR(VLOOKUP(A187,Transaksi!$A$11:$F$1000,6,FALSE),"")</f>
        <v/>
      </c>
      <c r="G187" t="str">
        <f>IFERROR(VLOOKUP(A187,Transaksi!$A$11:$G$1000,7,FALSE),"")</f>
        <v/>
      </c>
      <c r="H187" t="str">
        <f>IFERROR(VLOOKUP(A187,Transaksi!$A$11:$H$1000,8,FALSE),"")</f>
        <v/>
      </c>
      <c r="I187" t="str">
        <f>IF(F187="","",I186+G187-H187)</f>
        <v/>
      </c>
    </row>
    <row r="188">
      <c r="A188" t="str">
        <f>IFERROR(VLOOKUP($F$11,INDIRECT($B$9&amp;$B$10&amp;B187&amp;":"&amp;$B$11),14,FALSE),"")</f>
        <v/>
      </c>
      <c r="B188" t="str">
        <f>IF(A188="","",A188+1)</f>
        <v/>
      </c>
      <c r="C188" t="str">
        <f>IFERROR(VLOOKUP(A188,Transaksi!$A$11:$C$1000,3,FALSE),"")</f>
        <v/>
      </c>
      <c r="D188" t="str">
        <f>IFERROR(VLOOKUP(A188,Transaksi!$A$11:$D$1000,4,FALSE),"")</f>
        <v/>
      </c>
      <c r="E188" t="str">
        <f>IFERROR(VLOOKUP(A188,Transaksi!$A$11:$E$1000,5,FALSE),"")</f>
        <v/>
      </c>
      <c r="F188" t="str">
        <f>IFERROR(VLOOKUP(A188,Transaksi!$A$11:$F$1000,6,FALSE),"")</f>
        <v/>
      </c>
      <c r="G188" t="str">
        <f>IFERROR(VLOOKUP(A188,Transaksi!$A$11:$G$1000,7,FALSE),"")</f>
        <v/>
      </c>
      <c r="H188" t="str">
        <f>IFERROR(VLOOKUP(A188,Transaksi!$A$11:$H$1000,8,FALSE),"")</f>
        <v/>
      </c>
      <c r="I188" t="str">
        <f>IF(F188="","",I187+G188-H188)</f>
        <v/>
      </c>
    </row>
    <row r="189">
      <c r="A189" t="str">
        <f>IFERROR(VLOOKUP($F$11,INDIRECT($B$9&amp;$B$10&amp;B188&amp;":"&amp;$B$11),14,FALSE),"")</f>
        <v/>
      </c>
      <c r="B189" t="str">
        <f>IF(A189="","",A189+1)</f>
        <v/>
      </c>
      <c r="C189" t="str">
        <f>IFERROR(VLOOKUP(A189,Transaksi!$A$11:$C$1000,3,FALSE),"")</f>
        <v/>
      </c>
      <c r="D189" t="str">
        <f>IFERROR(VLOOKUP(A189,Transaksi!$A$11:$D$1000,4,FALSE),"")</f>
        <v/>
      </c>
      <c r="E189" t="str">
        <f>IFERROR(VLOOKUP(A189,Transaksi!$A$11:$E$1000,5,FALSE),"")</f>
        <v/>
      </c>
      <c r="F189" t="str">
        <f>IFERROR(VLOOKUP(A189,Transaksi!$A$11:$F$1000,6,FALSE),"")</f>
        <v/>
      </c>
      <c r="G189" t="str">
        <f>IFERROR(VLOOKUP(A189,Transaksi!$A$11:$G$1000,7,FALSE),"")</f>
        <v/>
      </c>
      <c r="H189" t="str">
        <f>IFERROR(VLOOKUP(A189,Transaksi!$A$11:$H$1000,8,FALSE),"")</f>
        <v/>
      </c>
      <c r="I189" t="str">
        <f>IF(F189="","",I188+G189-H189)</f>
        <v/>
      </c>
    </row>
    <row r="190">
      <c r="A190" t="str">
        <f>IFERROR(VLOOKUP($F$11,INDIRECT($B$9&amp;$B$10&amp;B189&amp;":"&amp;$B$11),14,FALSE),"")</f>
        <v/>
      </c>
      <c r="B190" t="str">
        <f>IF(A190="","",A190+1)</f>
        <v/>
      </c>
      <c r="C190" t="str">
        <f>IFERROR(VLOOKUP(A190,Transaksi!$A$11:$C$1000,3,FALSE),"")</f>
        <v/>
      </c>
      <c r="D190" t="str">
        <f>IFERROR(VLOOKUP(A190,Transaksi!$A$11:$D$1000,4,FALSE),"")</f>
        <v/>
      </c>
      <c r="E190" t="str">
        <f>IFERROR(VLOOKUP(A190,Transaksi!$A$11:$E$1000,5,FALSE),"")</f>
        <v/>
      </c>
      <c r="F190" t="str">
        <f>IFERROR(VLOOKUP(A190,Transaksi!$A$11:$F$1000,6,FALSE),"")</f>
        <v/>
      </c>
      <c r="G190" t="str">
        <f>IFERROR(VLOOKUP(A190,Transaksi!$A$11:$G$1000,7,FALSE),"")</f>
        <v/>
      </c>
      <c r="H190" t="str">
        <f>IFERROR(VLOOKUP(A190,Transaksi!$A$11:$H$1000,8,FALSE),"")</f>
        <v/>
      </c>
      <c r="I190" t="str">
        <f>IF(F190="","",I189+G190-H190)</f>
        <v/>
      </c>
    </row>
    <row r="191">
      <c r="A191" t="str">
        <f>IFERROR(VLOOKUP($F$11,INDIRECT($B$9&amp;$B$10&amp;B190&amp;":"&amp;$B$11),14,FALSE),"")</f>
        <v/>
      </c>
      <c r="B191" t="str">
        <f>IF(A191="","",A191+1)</f>
        <v/>
      </c>
      <c r="C191" t="str">
        <f>IFERROR(VLOOKUP(A191,Transaksi!$A$11:$C$1000,3,FALSE),"")</f>
        <v/>
      </c>
      <c r="D191" t="str">
        <f>IFERROR(VLOOKUP(A191,Transaksi!$A$11:$D$1000,4,FALSE),"")</f>
        <v/>
      </c>
      <c r="E191" t="str">
        <f>IFERROR(VLOOKUP(A191,Transaksi!$A$11:$E$1000,5,FALSE),"")</f>
        <v/>
      </c>
      <c r="F191" t="str">
        <f>IFERROR(VLOOKUP(A191,Transaksi!$A$11:$F$1000,6,FALSE),"")</f>
        <v/>
      </c>
      <c r="G191" t="str">
        <f>IFERROR(VLOOKUP(A191,Transaksi!$A$11:$G$1000,7,FALSE),"")</f>
        <v/>
      </c>
      <c r="H191" t="str">
        <f>IFERROR(VLOOKUP(A191,Transaksi!$A$11:$H$1000,8,FALSE),"")</f>
        <v/>
      </c>
      <c r="I191" t="str">
        <f>IF(F191="","",I190+G191-H191)</f>
        <v/>
      </c>
    </row>
    <row r="192">
      <c r="A192" t="str">
        <f>IFERROR(VLOOKUP($F$11,INDIRECT($B$9&amp;$B$10&amp;B191&amp;":"&amp;$B$11),14,FALSE),"")</f>
        <v/>
      </c>
      <c r="B192" t="str">
        <f>IF(A192="","",A192+1)</f>
        <v/>
      </c>
      <c r="C192" t="str">
        <f>IFERROR(VLOOKUP(A192,Transaksi!$A$11:$C$1000,3,FALSE),"")</f>
        <v/>
      </c>
      <c r="D192" t="str">
        <f>IFERROR(VLOOKUP(A192,Transaksi!$A$11:$D$1000,4,FALSE),"")</f>
        <v/>
      </c>
      <c r="E192" t="str">
        <f>IFERROR(VLOOKUP(A192,Transaksi!$A$11:$E$1000,5,FALSE),"")</f>
        <v/>
      </c>
      <c r="F192" t="str">
        <f>IFERROR(VLOOKUP(A192,Transaksi!$A$11:$F$1000,6,FALSE),"")</f>
        <v/>
      </c>
      <c r="G192" t="str">
        <f>IFERROR(VLOOKUP(A192,Transaksi!$A$11:$G$1000,7,FALSE),"")</f>
        <v/>
      </c>
      <c r="H192" t="str">
        <f>IFERROR(VLOOKUP(A192,Transaksi!$A$11:$H$1000,8,FALSE),"")</f>
        <v/>
      </c>
      <c r="I192" t="str">
        <f>IF(F192="","",I191+G192-H192)</f>
        <v/>
      </c>
    </row>
    <row r="193">
      <c r="A193" t="str">
        <f>IFERROR(VLOOKUP($F$11,INDIRECT($B$9&amp;$B$10&amp;B192&amp;":"&amp;$B$11),14,FALSE),"")</f>
        <v/>
      </c>
      <c r="B193" t="str">
        <f>IF(A193="","",A193+1)</f>
        <v/>
      </c>
      <c r="C193" t="str">
        <f>IFERROR(VLOOKUP(A193,Transaksi!$A$11:$C$1000,3,FALSE),"")</f>
        <v/>
      </c>
      <c r="D193" t="str">
        <f>IFERROR(VLOOKUP(A193,Transaksi!$A$11:$D$1000,4,FALSE),"")</f>
        <v/>
      </c>
      <c r="E193" t="str">
        <f>IFERROR(VLOOKUP(A193,Transaksi!$A$11:$E$1000,5,FALSE),"")</f>
        <v/>
      </c>
      <c r="F193" t="str">
        <f>IFERROR(VLOOKUP(A193,Transaksi!$A$11:$F$1000,6,FALSE),"")</f>
        <v/>
      </c>
      <c r="G193" t="str">
        <f>IFERROR(VLOOKUP(A193,Transaksi!$A$11:$G$1000,7,FALSE),"")</f>
        <v/>
      </c>
      <c r="H193" t="str">
        <f>IFERROR(VLOOKUP(A193,Transaksi!$A$11:$H$1000,8,FALSE),"")</f>
        <v/>
      </c>
      <c r="I193" t="str">
        <f>IF(F193="","",I192+G193-H193)</f>
        <v/>
      </c>
    </row>
    <row r="194">
      <c r="A194" t="str">
        <f>IFERROR(VLOOKUP($F$11,INDIRECT($B$9&amp;$B$10&amp;B193&amp;":"&amp;$B$11),14,FALSE),"")</f>
        <v/>
      </c>
      <c r="B194" t="str">
        <f>IF(A194="","",A194+1)</f>
        <v/>
      </c>
      <c r="C194" t="str">
        <f>IFERROR(VLOOKUP(A194,Transaksi!$A$11:$C$1000,3,FALSE),"")</f>
        <v/>
      </c>
      <c r="D194" t="str">
        <f>IFERROR(VLOOKUP(A194,Transaksi!$A$11:$D$1000,4,FALSE),"")</f>
        <v/>
      </c>
      <c r="E194" t="str">
        <f>IFERROR(VLOOKUP(A194,Transaksi!$A$11:$E$1000,5,FALSE),"")</f>
        <v/>
      </c>
      <c r="F194" t="str">
        <f>IFERROR(VLOOKUP(A194,Transaksi!$A$11:$F$1000,6,FALSE),"")</f>
        <v/>
      </c>
      <c r="G194" t="str">
        <f>IFERROR(VLOOKUP(A194,Transaksi!$A$11:$G$1000,7,FALSE),"")</f>
        <v/>
      </c>
      <c r="H194" t="str">
        <f>IFERROR(VLOOKUP(A194,Transaksi!$A$11:$H$1000,8,FALSE),"")</f>
        <v/>
      </c>
      <c r="I194" t="str">
        <f>IF(F194="","",I193+G194-H194)</f>
        <v/>
      </c>
    </row>
    <row r="195">
      <c r="A195" t="str">
        <f>IFERROR(VLOOKUP($F$11,INDIRECT($B$9&amp;$B$10&amp;B194&amp;":"&amp;$B$11),14,FALSE),"")</f>
        <v/>
      </c>
      <c r="B195" t="str">
        <f>IF(A195="","",A195+1)</f>
        <v/>
      </c>
      <c r="C195" t="str">
        <f>IFERROR(VLOOKUP(A195,Transaksi!$A$11:$C$1000,3,FALSE),"")</f>
        <v/>
      </c>
      <c r="D195" t="str">
        <f>IFERROR(VLOOKUP(A195,Transaksi!$A$11:$D$1000,4,FALSE),"")</f>
        <v/>
      </c>
      <c r="E195" t="str">
        <f>IFERROR(VLOOKUP(A195,Transaksi!$A$11:$E$1000,5,FALSE),"")</f>
        <v/>
      </c>
      <c r="F195" t="str">
        <f>IFERROR(VLOOKUP(A195,Transaksi!$A$11:$F$1000,6,FALSE),"")</f>
        <v/>
      </c>
      <c r="G195" t="str">
        <f>IFERROR(VLOOKUP(A195,Transaksi!$A$11:$G$1000,7,FALSE),"")</f>
        <v/>
      </c>
      <c r="H195" t="str">
        <f>IFERROR(VLOOKUP(A195,Transaksi!$A$11:$H$1000,8,FALSE),"")</f>
        <v/>
      </c>
      <c r="I195" t="str">
        <f>IF(F195="","",I194+G195-H195)</f>
        <v/>
      </c>
    </row>
    <row r="196">
      <c r="A196" t="str">
        <f>IFERROR(VLOOKUP($F$11,INDIRECT($B$9&amp;$B$10&amp;B195&amp;":"&amp;$B$11),14,FALSE),"")</f>
        <v/>
      </c>
      <c r="B196" t="str">
        <f>IF(A196="","",A196+1)</f>
        <v/>
      </c>
      <c r="C196" t="str">
        <f>IFERROR(VLOOKUP(A196,Transaksi!$A$11:$C$1000,3,FALSE),"")</f>
        <v/>
      </c>
      <c r="D196" t="str">
        <f>IFERROR(VLOOKUP(A196,Transaksi!$A$11:$D$1000,4,FALSE),"")</f>
        <v/>
      </c>
      <c r="E196" t="str">
        <f>IFERROR(VLOOKUP(A196,Transaksi!$A$11:$E$1000,5,FALSE),"")</f>
        <v/>
      </c>
      <c r="F196" t="str">
        <f>IFERROR(VLOOKUP(A196,Transaksi!$A$11:$F$1000,6,FALSE),"")</f>
        <v/>
      </c>
      <c r="G196" t="str">
        <f>IFERROR(VLOOKUP(A196,Transaksi!$A$11:$G$1000,7,FALSE),"")</f>
        <v/>
      </c>
      <c r="H196" t="str">
        <f>IFERROR(VLOOKUP(A196,Transaksi!$A$11:$H$1000,8,FALSE),"")</f>
        <v/>
      </c>
      <c r="I196" t="str">
        <f>IF(F196="","",I195+G196-H196)</f>
        <v/>
      </c>
    </row>
    <row r="197">
      <c r="A197" t="str">
        <f>IFERROR(VLOOKUP($F$11,INDIRECT($B$9&amp;$B$10&amp;B196&amp;":"&amp;$B$11),14,FALSE),"")</f>
        <v/>
      </c>
      <c r="B197" t="str">
        <f>IF(A197="","",A197+1)</f>
        <v/>
      </c>
      <c r="C197" t="str">
        <f>IFERROR(VLOOKUP(A197,Transaksi!$A$11:$C$1000,3,FALSE),"")</f>
        <v/>
      </c>
      <c r="D197" t="str">
        <f>IFERROR(VLOOKUP(A197,Transaksi!$A$11:$D$1000,4,FALSE),"")</f>
        <v/>
      </c>
      <c r="E197" t="str">
        <f>IFERROR(VLOOKUP(A197,Transaksi!$A$11:$E$1000,5,FALSE),"")</f>
        <v/>
      </c>
      <c r="F197" t="str">
        <f>IFERROR(VLOOKUP(A197,Transaksi!$A$11:$F$1000,6,FALSE),"")</f>
        <v/>
      </c>
      <c r="G197" t="str">
        <f>IFERROR(VLOOKUP(A197,Transaksi!$A$11:$G$1000,7,FALSE),"")</f>
        <v/>
      </c>
      <c r="H197" t="str">
        <f>IFERROR(VLOOKUP(A197,Transaksi!$A$11:$H$1000,8,FALSE),"")</f>
        <v/>
      </c>
      <c r="I197" t="str">
        <f>IF(F197="","",I196+G197-H197)</f>
        <v/>
      </c>
    </row>
    <row r="198">
      <c r="A198" t="str">
        <f>IFERROR(VLOOKUP($F$11,INDIRECT($B$9&amp;$B$10&amp;B197&amp;":"&amp;$B$11),14,FALSE),"")</f>
        <v/>
      </c>
      <c r="B198" t="str">
        <f>IF(A198="","",A198+1)</f>
        <v/>
      </c>
      <c r="C198" t="str">
        <f>IFERROR(VLOOKUP(A198,Transaksi!$A$11:$C$1000,3,FALSE),"")</f>
        <v/>
      </c>
      <c r="D198" t="str">
        <f>IFERROR(VLOOKUP(A198,Transaksi!$A$11:$D$1000,4,FALSE),"")</f>
        <v/>
      </c>
      <c r="E198" t="str">
        <f>IFERROR(VLOOKUP(A198,Transaksi!$A$11:$E$1000,5,FALSE),"")</f>
        <v/>
      </c>
      <c r="F198" t="str">
        <f>IFERROR(VLOOKUP(A198,Transaksi!$A$11:$F$1000,6,FALSE),"")</f>
        <v/>
      </c>
      <c r="G198" t="str">
        <f>IFERROR(VLOOKUP(A198,Transaksi!$A$11:$G$1000,7,FALSE),"")</f>
        <v/>
      </c>
      <c r="H198" t="str">
        <f>IFERROR(VLOOKUP(A198,Transaksi!$A$11:$H$1000,8,FALSE),"")</f>
        <v/>
      </c>
      <c r="I198" t="str">
        <f>IF(F198="","",I197+G198-H198)</f>
        <v/>
      </c>
    </row>
    <row r="199">
      <c r="A199" t="str">
        <f>IFERROR(VLOOKUP($F$11,INDIRECT($B$9&amp;$B$10&amp;B198&amp;":"&amp;$B$11),14,FALSE),"")</f>
        <v/>
      </c>
      <c r="B199" t="str">
        <f>IF(A199="","",A199+1)</f>
        <v/>
      </c>
      <c r="C199" t="str">
        <f>IFERROR(VLOOKUP(A199,Transaksi!$A$11:$C$1000,3,FALSE),"")</f>
        <v/>
      </c>
      <c r="D199" t="str">
        <f>IFERROR(VLOOKUP(A199,Transaksi!$A$11:$D$1000,4,FALSE),"")</f>
        <v/>
      </c>
      <c r="E199" t="str">
        <f>IFERROR(VLOOKUP(A199,Transaksi!$A$11:$E$1000,5,FALSE),"")</f>
        <v/>
      </c>
      <c r="F199" t="str">
        <f>IFERROR(VLOOKUP(A199,Transaksi!$A$11:$F$1000,6,FALSE),"")</f>
        <v/>
      </c>
      <c r="G199" t="str">
        <f>IFERROR(VLOOKUP(A199,Transaksi!$A$11:$G$1000,7,FALSE),"")</f>
        <v/>
      </c>
      <c r="H199" t="str">
        <f>IFERROR(VLOOKUP(A199,Transaksi!$A$11:$H$1000,8,FALSE),"")</f>
        <v/>
      </c>
      <c r="I199" t="str">
        <f>IF(F199="","",I198+G199-H199)</f>
        <v/>
      </c>
    </row>
    <row r="200">
      <c r="A200" t="str">
        <f>IFERROR(VLOOKUP($F$11,INDIRECT($B$9&amp;$B$10&amp;B199&amp;":"&amp;$B$11),14,FALSE),"")</f>
        <v/>
      </c>
      <c r="B200" t="str">
        <f>IF(A200="","",A200+1)</f>
        <v/>
      </c>
      <c r="C200" t="str">
        <f>IFERROR(VLOOKUP(A200,Transaksi!$A$11:$C$1000,3,FALSE),"")</f>
        <v/>
      </c>
      <c r="D200" t="str">
        <f>IFERROR(VLOOKUP(A200,Transaksi!$A$11:$D$1000,4,FALSE),"")</f>
        <v/>
      </c>
      <c r="E200" t="str">
        <f>IFERROR(VLOOKUP(A200,Transaksi!$A$11:$E$1000,5,FALSE),"")</f>
        <v/>
      </c>
      <c r="F200" t="str">
        <f>IFERROR(VLOOKUP(A200,Transaksi!$A$11:$F$1000,6,FALSE),"")</f>
        <v/>
      </c>
      <c r="G200" t="str">
        <f>IFERROR(VLOOKUP(A200,Transaksi!$A$11:$G$1000,7,FALSE),"")</f>
        <v/>
      </c>
      <c r="H200" t="str">
        <f>IFERROR(VLOOKUP(A200,Transaksi!$A$11:$H$1000,8,FALSE),"")</f>
        <v/>
      </c>
      <c r="I200" t="str">
        <f>IF(F200="","",I199+G200-H200)</f>
        <v/>
      </c>
    </row>
    <row r="201">
      <c r="A201" t="str">
        <f>IFERROR(VLOOKUP($F$11,INDIRECT($B$9&amp;$B$10&amp;B200&amp;":"&amp;$B$11),14,FALSE),"")</f>
        <v/>
      </c>
      <c r="B201" t="str">
        <f>IF(A201="","",A201+1)</f>
        <v/>
      </c>
      <c r="C201" t="str">
        <f>IFERROR(VLOOKUP(A201,Transaksi!$A$11:$C$1000,3,FALSE),"")</f>
        <v/>
      </c>
      <c r="D201" t="str">
        <f>IFERROR(VLOOKUP(A201,Transaksi!$A$11:$D$1000,4,FALSE),"")</f>
        <v/>
      </c>
      <c r="E201" t="str">
        <f>IFERROR(VLOOKUP(A201,Transaksi!$A$11:$E$1000,5,FALSE),"")</f>
        <v/>
      </c>
      <c r="F201" t="str">
        <f>IFERROR(VLOOKUP(A201,Transaksi!$A$11:$F$1000,6,FALSE),"")</f>
        <v/>
      </c>
      <c r="G201" t="str">
        <f>IFERROR(VLOOKUP(A201,Transaksi!$A$11:$G$1000,7,FALSE),"")</f>
        <v/>
      </c>
      <c r="H201" t="str">
        <f>IFERROR(VLOOKUP(A201,Transaksi!$A$11:$H$1000,8,FALSE),"")</f>
        <v/>
      </c>
      <c r="I201" t="str">
        <f>IF(F201="","",I200+G201-H201)</f>
        <v/>
      </c>
    </row>
    <row r="202">
      <c r="A202" t="str">
        <f>IFERROR(VLOOKUP($F$11,INDIRECT($B$9&amp;$B$10&amp;B201&amp;":"&amp;$B$11),14,FALSE),"")</f>
        <v/>
      </c>
      <c r="B202" t="str">
        <f>IF(A202="","",A202+1)</f>
        <v/>
      </c>
      <c r="C202" t="str">
        <f>IFERROR(VLOOKUP(A202,Transaksi!$A$11:$C$1000,3,FALSE),"")</f>
        <v/>
      </c>
      <c r="D202" t="str">
        <f>IFERROR(VLOOKUP(A202,Transaksi!$A$11:$D$1000,4,FALSE),"")</f>
        <v/>
      </c>
      <c r="E202" t="str">
        <f>IFERROR(VLOOKUP(A202,Transaksi!$A$11:$E$1000,5,FALSE),"")</f>
        <v/>
      </c>
      <c r="F202" t="str">
        <f>IFERROR(VLOOKUP(A202,Transaksi!$A$11:$F$1000,6,FALSE),"")</f>
        <v/>
      </c>
      <c r="G202" t="str">
        <f>IFERROR(VLOOKUP(A202,Transaksi!$A$11:$G$1000,7,FALSE),"")</f>
        <v/>
      </c>
      <c r="H202" t="str">
        <f>IFERROR(VLOOKUP(A202,Transaksi!$A$11:$H$1000,8,FALSE),"")</f>
        <v/>
      </c>
      <c r="I202" t="str">
        <f>IF(F202="","",I201+G202-H202)</f>
        <v/>
      </c>
    </row>
    <row r="203">
      <c r="A203" t="str">
        <f>IFERROR(VLOOKUP($F$11,INDIRECT($B$9&amp;$B$10&amp;B202&amp;":"&amp;$B$11),14,FALSE),"")</f>
        <v/>
      </c>
      <c r="B203" t="str">
        <f>IF(A203="","",A203+1)</f>
        <v/>
      </c>
      <c r="C203" t="str">
        <f>IFERROR(VLOOKUP(A203,Transaksi!$A$11:$C$1000,3,FALSE),"")</f>
        <v/>
      </c>
      <c r="D203" t="str">
        <f>IFERROR(VLOOKUP(A203,Transaksi!$A$11:$D$1000,4,FALSE),"")</f>
        <v/>
      </c>
      <c r="E203" t="str">
        <f>IFERROR(VLOOKUP(A203,Transaksi!$A$11:$E$1000,5,FALSE),"")</f>
        <v/>
      </c>
      <c r="F203" t="str">
        <f>IFERROR(VLOOKUP(A203,Transaksi!$A$11:$F$1000,6,FALSE),"")</f>
        <v/>
      </c>
      <c r="G203" t="str">
        <f>IFERROR(VLOOKUP(A203,Transaksi!$A$11:$G$1000,7,FALSE),"")</f>
        <v/>
      </c>
      <c r="H203" t="str">
        <f>IFERROR(VLOOKUP(A203,Transaksi!$A$11:$H$1000,8,FALSE),"")</f>
        <v/>
      </c>
      <c r="I203" t="str">
        <f>IF(F203="","",I202+G203-H203)</f>
        <v/>
      </c>
    </row>
    <row r="204">
      <c r="A204" t="str">
        <f>IFERROR(VLOOKUP($F$11,INDIRECT($B$9&amp;$B$10&amp;B203&amp;":"&amp;$B$11),14,FALSE),"")</f>
        <v/>
      </c>
      <c r="B204" t="str">
        <f>IF(A204="","",A204+1)</f>
        <v/>
      </c>
      <c r="C204" t="str">
        <f>IFERROR(VLOOKUP(A204,Transaksi!$A$11:$C$1000,3,FALSE),"")</f>
        <v/>
      </c>
      <c r="D204" t="str">
        <f>IFERROR(VLOOKUP(A204,Transaksi!$A$11:$D$1000,4,FALSE),"")</f>
        <v/>
      </c>
      <c r="E204" t="str">
        <f>IFERROR(VLOOKUP(A204,Transaksi!$A$11:$E$1000,5,FALSE),"")</f>
        <v/>
      </c>
      <c r="F204" t="str">
        <f>IFERROR(VLOOKUP(A204,Transaksi!$A$11:$F$1000,6,FALSE),"")</f>
        <v/>
      </c>
      <c r="G204" t="str">
        <f>IFERROR(VLOOKUP(A204,Transaksi!$A$11:$G$1000,7,FALSE),"")</f>
        <v/>
      </c>
      <c r="H204" t="str">
        <f>IFERROR(VLOOKUP(A204,Transaksi!$A$11:$H$1000,8,FALSE),"")</f>
        <v/>
      </c>
      <c r="I204" t="str">
        <f>IF(F204="","",I203+G204-H204)</f>
        <v/>
      </c>
    </row>
    <row r="205">
      <c r="A205" t="str">
        <f>IFERROR(VLOOKUP($F$11,INDIRECT($B$9&amp;$B$10&amp;B204&amp;":"&amp;$B$11),14,FALSE),"")</f>
        <v/>
      </c>
      <c r="B205" t="str">
        <f>IF(A205="","",A205+1)</f>
        <v/>
      </c>
      <c r="C205" t="str">
        <f>IFERROR(VLOOKUP(A205,Transaksi!$A$11:$C$1000,3,FALSE),"")</f>
        <v/>
      </c>
      <c r="D205" t="str">
        <f>IFERROR(VLOOKUP(A205,Transaksi!$A$11:$D$1000,4,FALSE),"")</f>
        <v/>
      </c>
      <c r="E205" t="str">
        <f>IFERROR(VLOOKUP(A205,Transaksi!$A$11:$E$1000,5,FALSE),"")</f>
        <v/>
      </c>
      <c r="F205" t="str">
        <f>IFERROR(VLOOKUP(A205,Transaksi!$A$11:$F$1000,6,FALSE),"")</f>
        <v/>
      </c>
      <c r="G205" t="str">
        <f>IFERROR(VLOOKUP(A205,Transaksi!$A$11:$G$1000,7,FALSE),"")</f>
        <v/>
      </c>
      <c r="H205" t="str">
        <f>IFERROR(VLOOKUP(A205,Transaksi!$A$11:$H$1000,8,FALSE),"")</f>
        <v/>
      </c>
      <c r="I205" t="str">
        <f>IF(F205="","",I204+G205-H205)</f>
        <v/>
      </c>
    </row>
    <row r="206">
      <c r="A206" t="str">
        <f>IFERROR(VLOOKUP($F$11,INDIRECT($B$9&amp;$B$10&amp;B205&amp;":"&amp;$B$11),14,FALSE),"")</f>
        <v/>
      </c>
      <c r="B206" t="str">
        <f>IF(A206="","",A206+1)</f>
        <v/>
      </c>
      <c r="C206" t="str">
        <f>IFERROR(VLOOKUP(A206,Transaksi!$A$11:$C$1000,3,FALSE),"")</f>
        <v/>
      </c>
      <c r="D206" t="str">
        <f>IFERROR(VLOOKUP(A206,Transaksi!$A$11:$D$1000,4,FALSE),"")</f>
        <v/>
      </c>
      <c r="E206" t="str">
        <f>IFERROR(VLOOKUP(A206,Transaksi!$A$11:$E$1000,5,FALSE),"")</f>
        <v/>
      </c>
      <c r="F206" t="str">
        <f>IFERROR(VLOOKUP(A206,Transaksi!$A$11:$F$1000,6,FALSE),"")</f>
        <v/>
      </c>
      <c r="G206" t="str">
        <f>IFERROR(VLOOKUP(A206,Transaksi!$A$11:$G$1000,7,FALSE),"")</f>
        <v/>
      </c>
      <c r="H206" t="str">
        <f>IFERROR(VLOOKUP(A206,Transaksi!$A$11:$H$1000,8,FALSE),"")</f>
        <v/>
      </c>
      <c r="I206" t="str">
        <f>IF(F206="","",I205+G206-H206)</f>
        <v/>
      </c>
    </row>
    <row r="207">
      <c r="A207" t="str">
        <f>IFERROR(VLOOKUP($F$11,INDIRECT($B$9&amp;$B$10&amp;B206&amp;":"&amp;$B$11),14,FALSE),"")</f>
        <v/>
      </c>
      <c r="B207" t="str">
        <f>IF(A207="","",A207+1)</f>
        <v/>
      </c>
      <c r="C207" t="str">
        <f>IFERROR(VLOOKUP(A207,Transaksi!$A$11:$C$1000,3,FALSE),"")</f>
        <v/>
      </c>
      <c r="D207" t="str">
        <f>IFERROR(VLOOKUP(A207,Transaksi!$A$11:$D$1000,4,FALSE),"")</f>
        <v/>
      </c>
      <c r="E207" t="str">
        <f>IFERROR(VLOOKUP(A207,Transaksi!$A$11:$E$1000,5,FALSE),"")</f>
        <v/>
      </c>
      <c r="F207" t="str">
        <f>IFERROR(VLOOKUP(A207,Transaksi!$A$11:$F$1000,6,FALSE),"")</f>
        <v/>
      </c>
      <c r="G207" t="str">
        <f>IFERROR(VLOOKUP(A207,Transaksi!$A$11:$G$1000,7,FALSE),"")</f>
        <v/>
      </c>
      <c r="H207" t="str">
        <f>IFERROR(VLOOKUP(A207,Transaksi!$A$11:$H$1000,8,FALSE),"")</f>
        <v/>
      </c>
      <c r="I207" t="str">
        <f>IF(F207="","",I206+G207-H207)</f>
        <v/>
      </c>
    </row>
    <row r="208">
      <c r="A208" t="str">
        <f>IFERROR(VLOOKUP($F$11,INDIRECT($B$9&amp;$B$10&amp;B207&amp;":"&amp;$B$11),14,FALSE),"")</f>
        <v/>
      </c>
      <c r="B208" t="str">
        <f>IF(A208="","",A208+1)</f>
        <v/>
      </c>
      <c r="C208" t="str">
        <f>IFERROR(VLOOKUP(A208,Transaksi!$A$11:$C$1000,3,FALSE),"")</f>
        <v/>
      </c>
      <c r="D208" t="str">
        <f>IFERROR(VLOOKUP(A208,Transaksi!$A$11:$D$1000,4,FALSE),"")</f>
        <v/>
      </c>
      <c r="E208" t="str">
        <f>IFERROR(VLOOKUP(A208,Transaksi!$A$11:$E$1000,5,FALSE),"")</f>
        <v/>
      </c>
      <c r="F208" t="str">
        <f>IFERROR(VLOOKUP(A208,Transaksi!$A$11:$F$1000,6,FALSE),"")</f>
        <v/>
      </c>
      <c r="G208" t="str">
        <f>IFERROR(VLOOKUP(A208,Transaksi!$A$11:$G$1000,7,FALSE),"")</f>
        <v/>
      </c>
      <c r="H208" t="str">
        <f>IFERROR(VLOOKUP(A208,Transaksi!$A$11:$H$1000,8,FALSE),"")</f>
        <v/>
      </c>
      <c r="I208" t="str">
        <f>IF(F208="","",I207+G208-H208)</f>
        <v/>
      </c>
    </row>
    <row r="209">
      <c r="A209" t="str">
        <f>IFERROR(VLOOKUP($F$11,INDIRECT($B$9&amp;$B$10&amp;B208&amp;":"&amp;$B$11),14,FALSE),"")</f>
        <v/>
      </c>
      <c r="B209" t="str">
        <f>IF(A209="","",A209+1)</f>
        <v/>
      </c>
      <c r="C209" t="str">
        <f>IFERROR(VLOOKUP(A209,Transaksi!$A$11:$C$1000,3,FALSE),"")</f>
        <v/>
      </c>
      <c r="D209" t="str">
        <f>IFERROR(VLOOKUP(A209,Transaksi!$A$11:$D$1000,4,FALSE),"")</f>
        <v/>
      </c>
      <c r="E209" t="str">
        <f>IFERROR(VLOOKUP(A209,Transaksi!$A$11:$E$1000,5,FALSE),"")</f>
        <v/>
      </c>
      <c r="F209" t="str">
        <f>IFERROR(VLOOKUP(A209,Transaksi!$A$11:$F$1000,6,FALSE),"")</f>
        <v/>
      </c>
      <c r="G209" t="str">
        <f>IFERROR(VLOOKUP(A209,Transaksi!$A$11:$G$1000,7,FALSE),"")</f>
        <v/>
      </c>
      <c r="H209" t="str">
        <f>IFERROR(VLOOKUP(A209,Transaksi!$A$11:$H$1000,8,FALSE),"")</f>
        <v/>
      </c>
      <c r="I209" t="str">
        <f>IF(F209="","",I208+G209-H209)</f>
        <v/>
      </c>
    </row>
    <row r="210">
      <c r="A210" t="str">
        <f>IFERROR(VLOOKUP($F$11,INDIRECT($B$9&amp;$B$10&amp;B209&amp;":"&amp;$B$11),14,FALSE),"")</f>
        <v/>
      </c>
      <c r="B210" t="str">
        <f>IF(A210="","",A210+1)</f>
        <v/>
      </c>
      <c r="C210" t="str">
        <f>IFERROR(VLOOKUP(A210,Transaksi!$A$11:$C$1000,3,FALSE),"")</f>
        <v/>
      </c>
      <c r="D210" t="str">
        <f>IFERROR(VLOOKUP(A210,Transaksi!$A$11:$D$1000,4,FALSE),"")</f>
        <v/>
      </c>
      <c r="E210" t="str">
        <f>IFERROR(VLOOKUP(A210,Transaksi!$A$11:$E$1000,5,FALSE),"")</f>
        <v/>
      </c>
      <c r="F210" t="str">
        <f>IFERROR(VLOOKUP(A210,Transaksi!$A$11:$F$1000,6,FALSE),"")</f>
        <v/>
      </c>
      <c r="G210" t="str">
        <f>IFERROR(VLOOKUP(A210,Transaksi!$A$11:$G$1000,7,FALSE),"")</f>
        <v/>
      </c>
      <c r="H210" t="str">
        <f>IFERROR(VLOOKUP(A210,Transaksi!$A$11:$H$1000,8,FALSE),"")</f>
        <v/>
      </c>
      <c r="I210" t="str">
        <f>IF(F210="","",I209+G210-H210)</f>
        <v/>
      </c>
    </row>
    <row r="211">
      <c r="A211" t="str">
        <f>IFERROR(VLOOKUP($F$11,INDIRECT($B$9&amp;$B$10&amp;B210&amp;":"&amp;$B$11),14,FALSE),"")</f>
        <v/>
      </c>
      <c r="B211" t="str">
        <f>IF(A211="","",A211+1)</f>
        <v/>
      </c>
      <c r="C211" t="str">
        <f>IFERROR(VLOOKUP(A211,Transaksi!$A$11:$C$1000,3,FALSE),"")</f>
        <v/>
      </c>
      <c r="D211" t="str">
        <f>IFERROR(VLOOKUP(A211,Transaksi!$A$11:$D$1000,4,FALSE),"")</f>
        <v/>
      </c>
      <c r="E211" t="str">
        <f>IFERROR(VLOOKUP(A211,Transaksi!$A$11:$E$1000,5,FALSE),"")</f>
        <v/>
      </c>
      <c r="F211" t="str">
        <f>IFERROR(VLOOKUP(A211,Transaksi!$A$11:$F$1000,6,FALSE),"")</f>
        <v/>
      </c>
      <c r="G211" t="str">
        <f>IFERROR(VLOOKUP(A211,Transaksi!$A$11:$G$1000,7,FALSE),"")</f>
        <v/>
      </c>
      <c r="H211" t="str">
        <f>IFERROR(VLOOKUP(A211,Transaksi!$A$11:$H$1000,8,FALSE),"")</f>
        <v/>
      </c>
      <c r="I211" t="str">
        <f>IF(F211="","",I210+G211-H211)</f>
        <v/>
      </c>
    </row>
    <row r="212">
      <c r="A212" t="str">
        <f>IFERROR(VLOOKUP($F$11,INDIRECT($B$9&amp;$B$10&amp;B211&amp;":"&amp;$B$11),14,FALSE),"")</f>
        <v/>
      </c>
      <c r="B212" t="str">
        <f>IF(A212="","",A212+1)</f>
        <v/>
      </c>
      <c r="C212" t="str">
        <f>IFERROR(VLOOKUP(A212,Transaksi!$A$11:$C$1000,3,FALSE),"")</f>
        <v/>
      </c>
      <c r="D212" t="str">
        <f>IFERROR(VLOOKUP(A212,Transaksi!$A$11:$D$1000,4,FALSE),"")</f>
        <v/>
      </c>
      <c r="E212" t="str">
        <f>IFERROR(VLOOKUP(A212,Transaksi!$A$11:$E$1000,5,FALSE),"")</f>
        <v/>
      </c>
      <c r="F212" t="str">
        <f>IFERROR(VLOOKUP(A212,Transaksi!$A$11:$F$1000,6,FALSE),"")</f>
        <v/>
      </c>
      <c r="G212" t="str">
        <f>IFERROR(VLOOKUP(A212,Transaksi!$A$11:$G$1000,7,FALSE),"")</f>
        <v/>
      </c>
      <c r="H212" t="str">
        <f>IFERROR(VLOOKUP(A212,Transaksi!$A$11:$H$1000,8,FALSE),"")</f>
        <v/>
      </c>
      <c r="I212" t="str">
        <f>IF(F212="","",I211+G212-H212)</f>
        <v/>
      </c>
    </row>
    <row r="213">
      <c r="A213" t="str">
        <f>IFERROR(VLOOKUP($F$11,INDIRECT($B$9&amp;$B$10&amp;B212&amp;":"&amp;$B$11),14,FALSE),"")</f>
        <v/>
      </c>
      <c r="B213" t="str">
        <f>IF(A213="","",A213+1)</f>
        <v/>
      </c>
      <c r="C213" t="str">
        <f>IFERROR(VLOOKUP(A213,Transaksi!$A$11:$C$1000,3,FALSE),"")</f>
        <v/>
      </c>
      <c r="D213" t="str">
        <f>IFERROR(VLOOKUP(A213,Transaksi!$A$11:$D$1000,4,FALSE),"")</f>
        <v/>
      </c>
      <c r="E213" t="str">
        <f>IFERROR(VLOOKUP(A213,Transaksi!$A$11:$E$1000,5,FALSE),"")</f>
        <v/>
      </c>
      <c r="F213" t="str">
        <f>IFERROR(VLOOKUP(A213,Transaksi!$A$11:$F$1000,6,FALSE),"")</f>
        <v/>
      </c>
      <c r="G213" t="str">
        <f>IFERROR(VLOOKUP(A213,Transaksi!$A$11:$G$1000,7,FALSE),"")</f>
        <v/>
      </c>
      <c r="H213" t="str">
        <f>IFERROR(VLOOKUP(A213,Transaksi!$A$11:$H$1000,8,FALSE),"")</f>
        <v/>
      </c>
      <c r="I213" t="str">
        <f>IF(F213="","",I212+G213-H213)</f>
        <v/>
      </c>
    </row>
    <row r="214">
      <c r="A214" t="str">
        <f>IFERROR(VLOOKUP($F$11,INDIRECT($B$9&amp;$B$10&amp;B213&amp;":"&amp;$B$11),14,FALSE),"")</f>
        <v/>
      </c>
      <c r="B214" t="str">
        <f>IF(A214="","",A214+1)</f>
        <v/>
      </c>
      <c r="C214" t="str">
        <f>IFERROR(VLOOKUP(A214,Transaksi!$A$11:$C$1000,3,FALSE),"")</f>
        <v/>
      </c>
      <c r="D214" t="str">
        <f>IFERROR(VLOOKUP(A214,Transaksi!$A$11:$D$1000,4,FALSE),"")</f>
        <v/>
      </c>
      <c r="E214" t="str">
        <f>IFERROR(VLOOKUP(A214,Transaksi!$A$11:$E$1000,5,FALSE),"")</f>
        <v/>
      </c>
      <c r="F214" t="str">
        <f>IFERROR(VLOOKUP(A214,Transaksi!$A$11:$F$1000,6,FALSE),"")</f>
        <v/>
      </c>
      <c r="G214" t="str">
        <f>IFERROR(VLOOKUP(A214,Transaksi!$A$11:$G$1000,7,FALSE),"")</f>
        <v/>
      </c>
      <c r="H214" t="str">
        <f>IFERROR(VLOOKUP(A214,Transaksi!$A$11:$H$1000,8,FALSE),"")</f>
        <v/>
      </c>
      <c r="I214" t="str">
        <f>IF(F214="","",I213+G214-H214)</f>
        <v/>
      </c>
    </row>
    <row r="215">
      <c r="A215" t="str">
        <f>IFERROR(VLOOKUP($F$11,INDIRECT($B$9&amp;$B$10&amp;B214&amp;":"&amp;$B$11),14,FALSE),"")</f>
        <v/>
      </c>
      <c r="B215" t="str">
        <f>IF(A215="","",A215+1)</f>
        <v/>
      </c>
      <c r="C215" t="str">
        <f>IFERROR(VLOOKUP(A215,Transaksi!$A$11:$C$1000,3,FALSE),"")</f>
        <v/>
      </c>
      <c r="D215" t="str">
        <f>IFERROR(VLOOKUP(A215,Transaksi!$A$11:$D$1000,4,FALSE),"")</f>
        <v/>
      </c>
      <c r="E215" t="str">
        <f>IFERROR(VLOOKUP(A215,Transaksi!$A$11:$E$1000,5,FALSE),"")</f>
        <v/>
      </c>
      <c r="F215" t="str">
        <f>IFERROR(VLOOKUP(A215,Transaksi!$A$11:$F$1000,6,FALSE),"")</f>
        <v/>
      </c>
      <c r="G215" t="str">
        <f>IFERROR(VLOOKUP(A215,Transaksi!$A$11:$G$1000,7,FALSE),"")</f>
        <v/>
      </c>
      <c r="H215" t="str">
        <f>IFERROR(VLOOKUP(A215,Transaksi!$A$11:$H$1000,8,FALSE),"")</f>
        <v/>
      </c>
      <c r="I215" t="str">
        <f>IF(F215="","",I214+G215-H215)</f>
        <v/>
      </c>
    </row>
  </sheetData>
  <pageMargins left="0.15748031496063" right="0.118110236220472" top="0.196850393700787" bottom="0.590551181102362" header="0.236220472440945" footer="0.511811023622047"/>
  <ignoredErrors>
    <ignoredError numberStoredAsText="1" sqref="A1:K2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24"/>
  <sheetViews>
    <sheetView workbookViewId="0" rightToLeft="0"/>
  </sheetViews>
  <sheetData>
    <row r="5">
      <c r="C5" t="str">
        <v>BUKU PEMBANTU PETTY CASH</v>
      </c>
    </row>
    <row r="6">
      <c r="C6" t="str">
        <f>Transaksi!C5</f>
        <v>Periode : 05-01-2026 s.d. 17-01-2026</v>
      </c>
    </row>
    <row r="8">
      <c r="C8" t="str">
        <v>Nama SPPG</v>
      </c>
      <c r="E8" t="str">
        <f>":  "&amp;Setup!C6</f>
        <v>:  Input Nama SPPG di sini</v>
      </c>
    </row>
    <row r="9">
      <c r="B9" t="str">
        <v>Transaksi!</v>
      </c>
      <c r="C9" t="str">
        <v>ID SPPG</v>
      </c>
      <c r="E9" t="str">
        <f>":  "&amp;Setup!C7</f>
        <v xml:space="preserve">:  </v>
      </c>
    </row>
    <row r="10">
      <c r="B10" t="str">
        <v>J</v>
      </c>
      <c r="C10" t="str">
        <v>Alamat</v>
      </c>
      <c r="E10" t="str">
        <f>":  "&amp;Setup!C8</f>
        <v xml:space="preserve">:  </v>
      </c>
      <c r="H10" t="str">
        <v>Saldo Awal</v>
      </c>
      <c r="I10">
        <f>IF(F11="","",VLOOKUP(F11,'Saldo Buku'!C8:D28,2,FALSE))</f>
        <v>3155500</v>
      </c>
    </row>
    <row r="11">
      <c r="B11" t="str">
        <v>W1000</v>
      </c>
      <c r="C11" t="str">
        <v>Buku Pembantu Kas (dapat dipilih):</v>
      </c>
      <c r="F11" t="str">
        <v>Petty Cash</v>
      </c>
      <c r="H11" t="str">
        <v xml:space="preserve">Saldo Akhir </v>
      </c>
      <c r="I11">
        <f>I10+SUM(G16:G115)-SUM(H16:H115)</f>
        <v>1257321</v>
      </c>
    </row>
    <row r="13">
      <c r="C13" t="str">
        <v>Bulan</v>
      </c>
      <c r="E13" t="str">
        <v>No. Bukti</v>
      </c>
      <c r="F13" t="str">
        <v>Uraian Transaksi</v>
      </c>
      <c r="G13" t="str">
        <v>Debet</v>
      </c>
      <c r="H13" t="str">
        <v>Kredit</v>
      </c>
      <c r="I13" t="str">
        <v>Saldo</v>
      </c>
    </row>
    <row r="14">
      <c r="C14">
        <v>1</v>
      </c>
      <c r="E14" t="str">
        <v>2</v>
      </c>
      <c r="F14" t="str">
        <v>3</v>
      </c>
      <c r="G14" t="str">
        <v>4</v>
      </c>
      <c r="H14" t="str">
        <v>5</v>
      </c>
      <c r="I14" t="str">
        <v>6</v>
      </c>
    </row>
    <row r="15">
      <c r="A15" t="str">
        <v>Row</v>
      </c>
      <c r="B15" t="str">
        <v>Next</v>
      </c>
      <c r="C15" t="str">
        <v>x</v>
      </c>
      <c r="F15" t="str">
        <v>SALDO AWAL BULAN BERJALAN</v>
      </c>
      <c r="G15">
        <f>I10</f>
        <v>3155500</v>
      </c>
      <c r="H15">
        <v>0</v>
      </c>
      <c r="I15">
        <f>I10</f>
        <v>3155500</v>
      </c>
    </row>
    <row r="16">
      <c r="A16">
        <f>IFERROR(VLOOKUP(F11,Transaksi!J11:W1000,14,FALSE),"")</f>
        <v>11</v>
      </c>
      <c r="B16">
        <f>IF(A16="","",A16+1)</f>
        <v>12</v>
      </c>
      <c r="C16">
        <f>IFERROR(VLOOKUP(A16,Transaksi!$A$11:$C$1000,3,FALSE),"")</f>
        <v>46040</v>
      </c>
      <c r="D16">
        <f>IFERROR(VLOOKUP(A16,Transaksi!$A$11:$D$1000,4,FALSE),"")</f>
        <v>0</v>
      </c>
      <c r="E16">
        <f>IFERROR(VLOOKUP(A16,Transaksi!$A$11:$E$1000,5,FALSE),"")</f>
        <v>0</v>
      </c>
      <c r="F16" t="str">
        <f>IFERROR(VLOOKUP(A16,Transaksi!$A$11:$F$1000,6,FALSE),"")</f>
        <v>Pembelian Daun Pisang</v>
      </c>
      <c r="G16">
        <f>IFERROR(VLOOKUP(A16,Transaksi!$A$11:$G$1000,7,FALSE),"")</f>
        <v>0</v>
      </c>
      <c r="H16">
        <f>IFERROR(VLOOKUP(A16,Transaksi!$A$11:$H$1000,8,FALSE),"")</f>
        <v>150000</v>
      </c>
      <c r="I16">
        <f>IF(F16="","",I15+G16-H16)</f>
        <v>3005500</v>
      </c>
    </row>
    <row r="17">
      <c r="A17">
        <f>IFERROR(VLOOKUP($F$11,INDIRECT($B$9&amp;$B$10&amp;B16&amp;":"&amp;$B$11),14,FALSE),"")</f>
        <v>12</v>
      </c>
      <c r="B17">
        <f>IF(A17="","",A17+1)</f>
        <v>13</v>
      </c>
      <c r="C17">
        <f>IFERROR(VLOOKUP(A17,Transaksi!$A$11:$C$1000,3,FALSE),"")</f>
        <v>46040</v>
      </c>
      <c r="D17">
        <f>IFERROR(VLOOKUP(A17,Transaksi!$A$11:$D$1000,4,FALSE),"")</f>
        <v>0</v>
      </c>
      <c r="E17">
        <f>IFERROR(VLOOKUP(A17,Transaksi!$A$11:$E$1000,5,FALSE),"")</f>
        <v>0</v>
      </c>
      <c r="F17" t="str">
        <f>IFERROR(VLOOKUP(A17,Transaksi!$A$11:$F$1000,6,FALSE),"")</f>
        <v>Pembayaran Tambah Ban</v>
      </c>
      <c r="G17">
        <f>IFERROR(VLOOKUP(A17,Transaksi!$A$11:$G$1000,7,FALSE),"")</f>
        <v>0</v>
      </c>
      <c r="H17">
        <f>IFERROR(VLOOKUP(A17,Transaksi!$A$11:$H$1000,8,FALSE),"")</f>
        <v>30000</v>
      </c>
      <c r="I17">
        <f>IF(F17="","",I16+G17-H17)</f>
        <v>2975500</v>
      </c>
    </row>
    <row r="18">
      <c r="A18">
        <f>IFERROR(VLOOKUP($F$11,INDIRECT($B$9&amp;$B$10&amp;B17&amp;":"&amp;$B$11),14,FALSE),"")</f>
        <v>13</v>
      </c>
      <c r="B18">
        <f>IF(A18="","",A18+1)</f>
        <v>14</v>
      </c>
      <c r="C18">
        <f>IFERROR(VLOOKUP(A18,Transaksi!$A$11:$C$1000,3,FALSE),"")</f>
        <v>46040</v>
      </c>
      <c r="D18">
        <f>IFERROR(VLOOKUP(A18,Transaksi!$A$11:$D$1000,4,FALSE),"")</f>
        <v>0</v>
      </c>
      <c r="E18">
        <f>IFERROR(VLOOKUP(A18,Transaksi!$A$11:$E$1000,5,FALSE),"")</f>
        <v>0</v>
      </c>
      <c r="F18" t="str">
        <f>IFERROR(VLOOKUP(A18,Transaksi!$A$11:$F$1000,6,FALSE),"")</f>
        <v>Pembelian Bensin SPBU Gunungjaya</v>
      </c>
      <c r="G18">
        <f>IFERROR(VLOOKUP(A18,Transaksi!$A$11:$G$1000,7,FALSE),"")</f>
        <v>0</v>
      </c>
      <c r="H18">
        <f>IFERROR(VLOOKUP(A18,Transaksi!$A$11:$H$1000,8,FALSE),"")</f>
        <v>475475</v>
      </c>
      <c r="I18">
        <f>IF(F18="","",I17+G18-H18)</f>
        <v>2500025</v>
      </c>
    </row>
    <row r="19">
      <c r="A19">
        <f>IFERROR(VLOOKUP($F$11,INDIRECT($B$9&amp;$B$10&amp;B18&amp;":"&amp;$B$11),14,FALSE),"")</f>
        <v>14</v>
      </c>
      <c r="B19">
        <f>IF(A19="","",A19+1)</f>
        <v>15</v>
      </c>
      <c r="C19">
        <f>IFERROR(VLOOKUP(A19,Transaksi!$A$11:$C$1000,3,FALSE),"")</f>
        <v>46040</v>
      </c>
      <c r="D19">
        <f>IFERROR(VLOOKUP(A19,Transaksi!$A$11:$D$1000,4,FALSE),"")</f>
        <v>0</v>
      </c>
      <c r="E19">
        <f>IFERROR(VLOOKUP(A19,Transaksi!$A$11:$E$1000,5,FALSE),"")</f>
        <v>0</v>
      </c>
      <c r="F19" t="str">
        <f>IFERROR(VLOOKUP(A19,Transaksi!$A$11:$F$1000,6,FALSE),"")</f>
        <v>Pembelian Bensin SPBU Gunungjaya</v>
      </c>
      <c r="G19">
        <f>IFERROR(VLOOKUP(A19,Transaksi!$A$11:$G$1000,7,FALSE),"")</f>
        <v>0</v>
      </c>
      <c r="H19">
        <f>IFERROR(VLOOKUP(A19,Transaksi!$A$11:$H$1000,8,FALSE),"")</f>
        <v>30000</v>
      </c>
      <c r="I19">
        <f>IF(F19="","",I18+G19-H19)</f>
        <v>2470025</v>
      </c>
    </row>
    <row r="20">
      <c r="A20">
        <f>IFERROR(VLOOKUP($F$11,INDIRECT($B$9&amp;$B$10&amp;B19&amp;":"&amp;$B$11),14,FALSE),"")</f>
        <v>15</v>
      </c>
      <c r="B20">
        <f>IF(A20="","",A20+1)</f>
        <v>16</v>
      </c>
      <c r="C20">
        <f>IFERROR(VLOOKUP(A20,Transaksi!$A$11:$C$1000,3,FALSE),"")</f>
        <v>46040</v>
      </c>
      <c r="D20">
        <f>IFERROR(VLOOKUP(A20,Transaksi!$A$11:$D$1000,4,FALSE),"")</f>
        <v>0</v>
      </c>
      <c r="E20">
        <f>IFERROR(VLOOKUP(A20,Transaksi!$A$11:$E$1000,5,FALSE),"")</f>
        <v>0</v>
      </c>
      <c r="F20" t="str">
        <f>IFERROR(VLOOKUP(A20,Transaksi!$A$11:$F$1000,6,FALSE),"")</f>
        <v>Pembelian Bensin POM Mini</v>
      </c>
      <c r="G20">
        <f>IFERROR(VLOOKUP(A20,Transaksi!$A$11:$G$1000,7,FALSE),"")</f>
        <v>0</v>
      </c>
      <c r="H20">
        <f>IFERROR(VLOOKUP(A20,Transaksi!$A$11:$H$1000,8,FALSE),"")</f>
        <v>13000</v>
      </c>
      <c r="I20">
        <f>IF(F20="","",I19+G20-H20)</f>
        <v>2457025</v>
      </c>
    </row>
    <row r="21">
      <c r="A21">
        <f>IFERROR(VLOOKUP($F$11,INDIRECT($B$9&amp;$B$10&amp;B20&amp;":"&amp;$B$11),14,FALSE),"")</f>
        <v>16</v>
      </c>
      <c r="B21">
        <f>IF(A21="","",A21+1)</f>
        <v>17</v>
      </c>
      <c r="C21">
        <f>IFERROR(VLOOKUP(A21,Transaksi!$A$11:$C$1000,3,FALSE),"")</f>
        <v>46040</v>
      </c>
      <c r="D21">
        <f>IFERROR(VLOOKUP(A21,Transaksi!$A$11:$D$1000,4,FALSE),"")</f>
        <v>0</v>
      </c>
      <c r="E21">
        <f>IFERROR(VLOOKUP(A21,Transaksi!$A$11:$E$1000,5,FALSE),"")</f>
        <v>0</v>
      </c>
      <c r="F21" t="str">
        <f>IFERROR(VLOOKUP(A21,Transaksi!$A$11:$F$1000,6,FALSE),"")</f>
        <v>Pembelian Token Listrik</v>
      </c>
      <c r="G21">
        <f>IFERROR(VLOOKUP(A21,Transaksi!$A$11:$G$1000,7,FALSE),"")</f>
        <v>0</v>
      </c>
      <c r="H21">
        <f>IFERROR(VLOOKUP(A21,Transaksi!$A$11:$H$1000,8,FALSE),"")</f>
        <v>503000</v>
      </c>
      <c r="I21">
        <f>IF(F21="","",I20+G21-H21)</f>
        <v>1954025</v>
      </c>
    </row>
    <row r="22">
      <c r="A22">
        <f>IFERROR(VLOOKUP($F$11,INDIRECT($B$9&amp;$B$10&amp;B21&amp;":"&amp;$B$11),14,FALSE),"")</f>
        <v>17</v>
      </c>
      <c r="B22">
        <f>IF(A22="","",A22+1)</f>
        <v>18</v>
      </c>
      <c r="C22">
        <f>IFERROR(VLOOKUP(A22,Transaksi!$A$11:$C$1000,3,FALSE),"")</f>
        <v>46041</v>
      </c>
      <c r="D22">
        <f>IFERROR(VLOOKUP(A22,Transaksi!$A$11:$D$1000,4,FALSE),"")</f>
        <v>0</v>
      </c>
      <c r="E22">
        <f>IFERROR(VLOOKUP(A22,Transaksi!$A$11:$E$1000,5,FALSE),"")</f>
        <v>0</v>
      </c>
      <c r="F22" t="str">
        <f>IFERROR(VLOOKUP(A22,Transaksi!$A$11:$F$1000,6,FALSE),"")</f>
        <v>Pembelian Lampu</v>
      </c>
      <c r="G22">
        <f>IFERROR(VLOOKUP(A22,Transaksi!$A$11:$G$1000,7,FALSE),"")</f>
        <v>0</v>
      </c>
      <c r="H22">
        <f>IFERROR(VLOOKUP(A22,Transaksi!$A$11:$H$1000,8,FALSE),"")</f>
        <v>17500</v>
      </c>
      <c r="I22">
        <f>IF(F22="","",I21+G22-H22)</f>
        <v>1936525</v>
      </c>
    </row>
    <row r="23">
      <c r="A23">
        <f>IFERROR(VLOOKUP($F$11,INDIRECT($B$9&amp;$B$10&amp;B22&amp;":"&amp;$B$11),14,FALSE),"")</f>
        <v>18</v>
      </c>
      <c r="B23">
        <f>IF(A23="","",A23+1)</f>
        <v>19</v>
      </c>
      <c r="C23">
        <f>IFERROR(VLOOKUP(A23,Transaksi!$A$11:$C$1000,3,FALSE),"")</f>
        <v>46041</v>
      </c>
      <c r="D23">
        <f>IFERROR(VLOOKUP(A23,Transaksi!$A$11:$D$1000,4,FALSE),"")</f>
        <v>0</v>
      </c>
      <c r="E23">
        <f>IFERROR(VLOOKUP(A23,Transaksi!$A$11:$E$1000,5,FALSE),"")</f>
        <v>0</v>
      </c>
      <c r="F23" t="str">
        <f>IFERROR(VLOOKUP(A23,Transaksi!$A$11:$F$1000,6,FALSE),"")</f>
        <v>Pembelian Paper Box</v>
      </c>
      <c r="G23">
        <f>IFERROR(VLOOKUP(A23,Transaksi!$A$11:$G$1000,7,FALSE),"")</f>
        <v>0</v>
      </c>
      <c r="H23">
        <f>IFERROR(VLOOKUP(A23,Transaksi!$A$11:$H$1000,8,FALSE),"")</f>
        <v>25000</v>
      </c>
      <c r="I23">
        <f>IF(F23="","",I22+G23-H23)</f>
        <v>1911525</v>
      </c>
    </row>
    <row r="24">
      <c r="A24">
        <f>IFERROR(VLOOKUP($F$11,INDIRECT($B$9&amp;$B$10&amp;B23&amp;":"&amp;$B$11),14,FALSE),"")</f>
        <v>19</v>
      </c>
      <c r="B24">
        <f>IF(A24="","",A24+1)</f>
        <v>20</v>
      </c>
      <c r="C24">
        <f>IFERROR(VLOOKUP(A24,Transaksi!$A$11:$C$1000,3,FALSE),"")</f>
        <v>46041</v>
      </c>
      <c r="D24">
        <f>IFERROR(VLOOKUP(A24,Transaksi!$A$11:$D$1000,4,FALSE),"")</f>
        <v>0</v>
      </c>
      <c r="E24">
        <f>IFERROR(VLOOKUP(A24,Transaksi!$A$11:$E$1000,5,FALSE),"")</f>
        <v>0</v>
      </c>
      <c r="F24" t="str">
        <f>IFERROR(VLOOKUP(A24,Transaksi!$A$11:$F$1000,6,FALSE),"")</f>
        <v>Pembelian Sendok Plastik</v>
      </c>
      <c r="G24">
        <f>IFERROR(VLOOKUP(A24,Transaksi!$A$11:$G$1000,7,FALSE),"")</f>
        <v>0</v>
      </c>
      <c r="H24">
        <f>IFERROR(VLOOKUP(A24,Transaksi!$A$11:$H$1000,8,FALSE),"")</f>
        <v>15000</v>
      </c>
      <c r="I24">
        <f>IF(F24="","",I23+G24-H24)</f>
        <v>1896525</v>
      </c>
    </row>
    <row r="25">
      <c r="A25">
        <f>IFERROR(VLOOKUP($F$11,INDIRECT($B$9&amp;$B$10&amp;B24&amp;":"&amp;$B$11),14,FALSE),"")</f>
        <v>20</v>
      </c>
      <c r="B25">
        <f>IF(A25="","",A25+1)</f>
        <v>21</v>
      </c>
      <c r="C25">
        <f>IFERROR(VLOOKUP(A25,Transaksi!$A$11:$C$1000,3,FALSE),"")</f>
        <v>46041</v>
      </c>
      <c r="D25">
        <f>IFERROR(VLOOKUP(A25,Transaksi!$A$11:$D$1000,4,FALSE),"")</f>
        <v>0</v>
      </c>
      <c r="E25">
        <f>IFERROR(VLOOKUP(A25,Transaksi!$A$11:$E$1000,5,FALSE),"")</f>
        <v>0</v>
      </c>
      <c r="F25" t="str">
        <f>IFERROR(VLOOKUP(A25,Transaksi!$A$11:$F$1000,6,FALSE),"")</f>
        <v>Pembelian Case Flat Nomor</v>
      </c>
      <c r="G25">
        <f>IFERROR(VLOOKUP(A25,Transaksi!$A$11:$G$1000,7,FALSE),"")</f>
        <v>0</v>
      </c>
      <c r="H25">
        <f>IFERROR(VLOOKUP(A25,Transaksi!$A$11:$H$1000,8,FALSE),"")</f>
        <v>60000</v>
      </c>
      <c r="I25">
        <f>IF(F25="","",I24+G25-H25)</f>
        <v>1836525</v>
      </c>
    </row>
    <row r="26">
      <c r="A26">
        <f>IFERROR(VLOOKUP($F$11,INDIRECT($B$9&amp;$B$10&amp;B25&amp;":"&amp;$B$11),14,FALSE),"")</f>
        <v>21</v>
      </c>
      <c r="B26">
        <f>IF(A26="","",A26+1)</f>
        <v>22</v>
      </c>
      <c r="C26">
        <f>IFERROR(VLOOKUP(A26,Transaksi!$A$11:$C$1000,3,FALSE),"")</f>
        <v>46041</v>
      </c>
      <c r="D26">
        <f>IFERROR(VLOOKUP(A26,Transaksi!$A$11:$D$1000,4,FALSE),"")</f>
        <v>0</v>
      </c>
      <c r="E26">
        <f>IFERROR(VLOOKUP(A26,Transaksi!$A$11:$E$1000,5,FALSE),"")</f>
        <v>0</v>
      </c>
      <c r="F26" t="str">
        <f>IFERROR(VLOOKUP(A26,Transaksi!$A$11:$F$1000,6,FALSE),"")</f>
        <v>Pembelian Bensin SPBU Gunungjaya</v>
      </c>
      <c r="G26">
        <f>IFERROR(VLOOKUP(A26,Transaksi!$A$11:$G$1000,7,FALSE),"")</f>
        <v>0</v>
      </c>
      <c r="H26">
        <f>IFERROR(VLOOKUP(A26,Transaksi!$A$11:$H$1000,8,FALSE),"")</f>
        <v>43000</v>
      </c>
      <c r="I26">
        <f>IF(F26="","",I25+G26-H26)</f>
        <v>1793525</v>
      </c>
    </row>
    <row r="27">
      <c r="A27">
        <f>IFERROR(VLOOKUP($F$11,INDIRECT($B$9&amp;$B$10&amp;B26&amp;":"&amp;$B$11),14,FALSE),"")</f>
        <v>22</v>
      </c>
      <c r="B27">
        <f>IF(A27="","",A27+1)</f>
        <v>23</v>
      </c>
      <c r="C27">
        <f>IFERROR(VLOOKUP(A27,Transaksi!$A$11:$C$1000,3,FALSE),"")</f>
        <v>46041</v>
      </c>
      <c r="D27">
        <f>IFERROR(VLOOKUP(A27,Transaksi!$A$11:$D$1000,4,FALSE),"")</f>
        <v>0</v>
      </c>
      <c r="E27">
        <f>IFERROR(VLOOKUP(A27,Transaksi!$A$11:$E$1000,5,FALSE),"")</f>
        <v>0</v>
      </c>
      <c r="F27" t="str">
        <f>IFERROR(VLOOKUP(A27,Transaksi!$A$11:$F$1000,6,FALSE),"")</f>
        <v>Pembelian Bensin POM Mini</v>
      </c>
      <c r="G27">
        <f>IFERROR(VLOOKUP(A27,Transaksi!$A$11:$G$1000,7,FALSE),"")</f>
        <v>0</v>
      </c>
      <c r="H27">
        <f>IFERROR(VLOOKUP(A27,Transaksi!$A$11:$H$1000,8,FALSE),"")</f>
        <v>13000</v>
      </c>
      <c r="I27">
        <f>IF(F27="","",I26+G27-H27)</f>
        <v>1780525</v>
      </c>
    </row>
    <row r="28">
      <c r="A28">
        <f>IFERROR(VLOOKUP($F$11,INDIRECT($B$9&amp;$B$10&amp;B27&amp;":"&amp;$B$11),14,FALSE),"")</f>
        <v>23</v>
      </c>
      <c r="B28">
        <f>IF(A28="","",A28+1)</f>
        <v>24</v>
      </c>
      <c r="C28">
        <f>IFERROR(VLOOKUP(A28,Transaksi!$A$11:$C$1000,3,FALSE),"")</f>
        <v>46041</v>
      </c>
      <c r="D28">
        <f>IFERROR(VLOOKUP(A28,Transaksi!$A$11:$D$1000,4,FALSE),"")</f>
        <v>0</v>
      </c>
      <c r="E28">
        <f>IFERROR(VLOOKUP(A28,Transaksi!$A$11:$E$1000,5,FALSE),"")</f>
        <v>0</v>
      </c>
      <c r="F28" t="str">
        <f>IFERROR(VLOOKUP(A28,Transaksi!$A$11:$F$1000,6,FALSE),"")</f>
        <v>Pembelian Sepatu Bot 2 Pasang</v>
      </c>
      <c r="G28">
        <f>IFERROR(VLOOKUP(A28,Transaksi!$A$11:$G$1000,7,FALSE),"")</f>
        <v>0</v>
      </c>
      <c r="H28">
        <f>IFERROR(VLOOKUP(A28,Transaksi!$A$11:$H$1000,8,FALSE),"")</f>
        <v>130000</v>
      </c>
      <c r="I28">
        <f>IF(F28="","",I27+G28-H28)</f>
        <v>1650525</v>
      </c>
    </row>
    <row r="29">
      <c r="A29">
        <f>IFERROR(VLOOKUP($F$11,INDIRECT($B$9&amp;$B$10&amp;B28&amp;":"&amp;$B$11),14,FALSE),"")</f>
        <v>24</v>
      </c>
      <c r="B29">
        <f>IF(A29="","",A29+1)</f>
        <v>25</v>
      </c>
      <c r="C29">
        <f>IFERROR(VLOOKUP(A29,Transaksi!$A$11:$C$1000,3,FALSE),"")</f>
        <v>46042</v>
      </c>
      <c r="D29">
        <f>IFERROR(VLOOKUP(A29,Transaksi!$A$11:$D$1000,4,FALSE),"")</f>
        <v>0</v>
      </c>
      <c r="E29">
        <f>IFERROR(VLOOKUP(A29,Transaksi!$A$11:$E$1000,5,FALSE),"")</f>
        <v>0</v>
      </c>
      <c r="F29" t="str">
        <f>IFERROR(VLOOKUP(A29,Transaksi!$A$11:$F$1000,6,FALSE),"")</f>
        <v>Pembelian Bensin SPBU Gunungjaya</v>
      </c>
      <c r="G29">
        <f>IFERROR(VLOOKUP(A29,Transaksi!$A$11:$G$1000,7,FALSE),"")</f>
        <v>0</v>
      </c>
      <c r="H29">
        <f>IFERROR(VLOOKUP(A29,Transaksi!$A$11:$H$1000,8,FALSE),"")</f>
        <v>455592</v>
      </c>
      <c r="I29">
        <f>IF(F29="","",I28+G29-H29)</f>
        <v>1194933</v>
      </c>
    </row>
    <row r="30">
      <c r="A30">
        <f>IFERROR(VLOOKUP($F$11,INDIRECT($B$9&amp;$B$10&amp;B29&amp;":"&amp;$B$11),14,FALSE),"")</f>
        <v>25</v>
      </c>
      <c r="B30">
        <f>IF(A30="","",A30+1)</f>
        <v>26</v>
      </c>
      <c r="C30">
        <f>IFERROR(VLOOKUP(A30,Transaksi!$A$11:$C$1000,3,FALSE),"")</f>
        <v>46042</v>
      </c>
      <c r="D30">
        <f>IFERROR(VLOOKUP(A30,Transaksi!$A$11:$D$1000,4,FALSE),"")</f>
        <v>0</v>
      </c>
      <c r="E30">
        <f>IFERROR(VLOOKUP(A30,Transaksi!$A$11:$E$1000,5,FALSE),"")</f>
        <v>0</v>
      </c>
      <c r="F30" t="str">
        <f>IFERROR(VLOOKUP(A30,Transaksi!$A$11:$F$1000,6,FALSE),"")</f>
        <v>Pembelian Bensin POM Mini</v>
      </c>
      <c r="G30">
        <f>IFERROR(VLOOKUP(A30,Transaksi!$A$11:$G$1000,7,FALSE),"")</f>
        <v>0</v>
      </c>
      <c r="H30">
        <f>IFERROR(VLOOKUP(A30,Transaksi!$A$11:$H$1000,8,FALSE),"")</f>
        <v>13000</v>
      </c>
      <c r="I30">
        <f>IF(F30="","",I29+G30-H30)</f>
        <v>1181933</v>
      </c>
    </row>
    <row r="31">
      <c r="A31">
        <f>IFERROR(VLOOKUP($F$11,INDIRECT($B$9&amp;$B$10&amp;B30&amp;":"&amp;$B$11),14,FALSE),"")</f>
        <v>38</v>
      </c>
      <c r="B31">
        <f>IF(A31="","",A31+1)</f>
        <v>39</v>
      </c>
      <c r="C31">
        <f>IFERROR(VLOOKUP(A31,Transaksi!$A$11:$C$1000,3,FALSE),"")</f>
        <v>46043</v>
      </c>
      <c r="D31">
        <f>IFERROR(VLOOKUP(A31,Transaksi!$A$11:$D$1000,4,FALSE),"")</f>
        <v>0</v>
      </c>
      <c r="E31">
        <f>IFERROR(VLOOKUP(A31,Transaksi!$A$11:$E$1000,5,FALSE),"")</f>
        <v>0</v>
      </c>
      <c r="F31" t="str">
        <f>IFERROR(VLOOKUP(A31,Transaksi!$A$11:$F$1000,6,FALSE),"")</f>
        <v>Pembelian Bensin POM Mini</v>
      </c>
      <c r="G31">
        <f>IFERROR(VLOOKUP(A31,Transaksi!$A$11:$G$1000,7,FALSE),"")</f>
        <v>0</v>
      </c>
      <c r="H31">
        <f>IFERROR(VLOOKUP(A31,Transaksi!$A$11:$H$1000,8,FALSE),"")</f>
        <v>13000</v>
      </c>
      <c r="I31">
        <f>IF(F31="","",I30+G31-H31)</f>
        <v>1168933</v>
      </c>
    </row>
    <row r="32">
      <c r="A32">
        <f>IFERROR(VLOOKUP($F$11,INDIRECT($B$9&amp;$B$10&amp;B31&amp;":"&amp;$B$11),14,FALSE),"")</f>
        <v>39</v>
      </c>
      <c r="B32">
        <f>IF(A32="","",A32+1)</f>
        <v>40</v>
      </c>
      <c r="C32">
        <f>IFERROR(VLOOKUP(A32,Transaksi!$A$11:$C$1000,3,FALSE),"")</f>
        <v>46043</v>
      </c>
      <c r="D32">
        <f>IFERROR(VLOOKUP(A32,Transaksi!$A$11:$D$1000,4,FALSE),"")</f>
        <v>0</v>
      </c>
      <c r="E32">
        <f>IFERROR(VLOOKUP(A32,Transaksi!$A$11:$E$1000,5,FALSE),"")</f>
        <v>0</v>
      </c>
      <c r="F32" t="str">
        <f>IFERROR(VLOOKUP(A32,Transaksi!$A$11:$F$1000,6,FALSE),"")</f>
        <v>Pembelian Token Listrik</v>
      </c>
      <c r="G32">
        <f>IFERROR(VLOOKUP(A32,Transaksi!$A$11:$G$1000,7,FALSE),"")</f>
        <v>0</v>
      </c>
      <c r="H32">
        <f>IFERROR(VLOOKUP(A32,Transaksi!$A$11:$H$1000,8,FALSE),"")</f>
        <v>503000</v>
      </c>
      <c r="I32">
        <f>IF(F32="","",I31+G32-H32)</f>
        <v>665933</v>
      </c>
    </row>
    <row r="33">
      <c r="A33">
        <f>IFERROR(VLOOKUP($F$11,INDIRECT($B$9&amp;$B$10&amp;B32&amp;":"&amp;$B$11),14,FALSE),"")</f>
        <v>40</v>
      </c>
      <c r="B33">
        <f>IF(A33="","",A33+1)</f>
        <v>41</v>
      </c>
      <c r="C33">
        <f>IFERROR(VLOOKUP(A33,Transaksi!$A$11:$C$1000,3,FALSE),"")</f>
        <v>46044</v>
      </c>
      <c r="D33">
        <f>IFERROR(VLOOKUP(A33,Transaksi!$A$11:$D$1000,4,FALSE),"")</f>
        <v>0</v>
      </c>
      <c r="E33">
        <f>IFERROR(VLOOKUP(A33,Transaksi!$A$11:$E$1000,5,FALSE),"")</f>
        <v>0</v>
      </c>
      <c r="F33" t="str">
        <f>IFERROR(VLOOKUP(A33,Transaksi!$A$11:$F$1000,6,FALSE),"")</f>
        <v>Pembelian Kecap Manis</v>
      </c>
      <c r="G33">
        <f>IFERROR(VLOOKUP(A33,Transaksi!$A$11:$G$1000,7,FALSE),"")</f>
        <v>0</v>
      </c>
      <c r="H33">
        <f>IFERROR(VLOOKUP(A33,Transaksi!$A$11:$H$1000,8,FALSE),"")</f>
        <v>69000</v>
      </c>
      <c r="I33">
        <f>IF(F33="","",I32+G33-H33)</f>
        <v>596933</v>
      </c>
    </row>
    <row r="34">
      <c r="A34">
        <f>IFERROR(VLOOKUP($F$11,INDIRECT($B$9&amp;$B$10&amp;B33&amp;":"&amp;$B$11),14,FALSE),"")</f>
        <v>41</v>
      </c>
      <c r="B34">
        <f>IF(A34="","",A34+1)</f>
        <v>42</v>
      </c>
      <c r="C34">
        <f>IFERROR(VLOOKUP(A34,Transaksi!$A$11:$C$1000,3,FALSE),"")</f>
        <v>46044</v>
      </c>
      <c r="D34">
        <f>IFERROR(VLOOKUP(A34,Transaksi!$A$11:$D$1000,4,FALSE),"")</f>
        <v>0</v>
      </c>
      <c r="E34">
        <f>IFERROR(VLOOKUP(A34,Transaksi!$A$11:$E$1000,5,FALSE),"")</f>
        <v>0</v>
      </c>
      <c r="F34" t="str">
        <f>IFERROR(VLOOKUP(A34,Transaksi!$A$11:$F$1000,6,FALSE),"")</f>
        <v>Pembelian Bensin POM Mini</v>
      </c>
      <c r="G34">
        <f>IFERROR(VLOOKUP(A34,Transaksi!$A$11:$G$1000,7,FALSE),"")</f>
        <v>0</v>
      </c>
      <c r="H34">
        <f>IFERROR(VLOOKUP(A34,Transaksi!$A$11:$H$1000,8,FALSE),"")</f>
        <v>13000</v>
      </c>
      <c r="I34">
        <f>IF(F34="","",I33+G34-H34)</f>
        <v>583933</v>
      </c>
    </row>
    <row r="35">
      <c r="A35">
        <f>IFERROR(VLOOKUP($F$11,INDIRECT($B$9&amp;$B$10&amp;B34&amp;":"&amp;$B$11),14,FALSE),"")</f>
        <v>42</v>
      </c>
      <c r="B35">
        <f>IF(A35="","",A35+1)</f>
        <v>43</v>
      </c>
      <c r="C35">
        <f>IFERROR(VLOOKUP(A35,Transaksi!$A$11:$C$1000,3,FALSE),"")</f>
        <v>46044</v>
      </c>
      <c r="D35">
        <f>IFERROR(VLOOKUP(A35,Transaksi!$A$11:$D$1000,4,FALSE),"")</f>
        <v>0</v>
      </c>
      <c r="E35">
        <f>IFERROR(VLOOKUP(A35,Transaksi!$A$11:$E$1000,5,FALSE),"")</f>
        <v>0</v>
      </c>
      <c r="F35" t="str">
        <f>IFERROR(VLOOKUP(A35,Transaksi!$A$11:$F$1000,6,FALSE),"")</f>
        <v>Pembelian Bensin SPBU Gunungjaya</v>
      </c>
      <c r="G35">
        <f>IFERROR(VLOOKUP(A35,Transaksi!$A$11:$G$1000,7,FALSE),"")</f>
        <v>0</v>
      </c>
      <c r="H35">
        <f>IFERROR(VLOOKUP(A35,Transaksi!$A$11:$H$1000,8,FALSE),"")</f>
        <v>477204</v>
      </c>
      <c r="I35">
        <f>IF(F35="","",I34+G35-H35)</f>
        <v>106729</v>
      </c>
    </row>
    <row r="36">
      <c r="A36">
        <f>IFERROR(VLOOKUP($F$11,INDIRECT($B$9&amp;$B$10&amp;B35&amp;":"&amp;$B$11),14,FALSE),"")</f>
        <v>55</v>
      </c>
      <c r="B36">
        <f>IF(A36="","",A36+1)</f>
        <v>56</v>
      </c>
      <c r="C36">
        <f>IFERROR(VLOOKUP(A36,Transaksi!$A$11:$C$1000,3,FALSE),"")</f>
        <v>46045</v>
      </c>
      <c r="D36">
        <f>IFERROR(VLOOKUP(A36,Transaksi!$A$11:$D$1000,4,FALSE),"")</f>
        <v>0</v>
      </c>
      <c r="E36">
        <f>IFERROR(VLOOKUP(A36,Transaksi!$A$11:$E$1000,5,FALSE),"")</f>
        <v>0</v>
      </c>
      <c r="F36" t="str">
        <f>IFERROR(VLOOKUP(A36,Transaksi!$A$11:$F$1000,6,FALSE),"")</f>
        <v>Pembelian Cleo</v>
      </c>
      <c r="G36">
        <f>IFERROR(VLOOKUP(A36,Transaksi!$A$11:$G$1000,7,FALSE),"")</f>
        <v>0</v>
      </c>
      <c r="H36">
        <f>IFERROR(VLOOKUP(A36,Transaksi!$A$11:$H$1000,8,FALSE),"")</f>
        <v>24000</v>
      </c>
      <c r="I36">
        <f>IF(F36="","",I35+G36-H36)</f>
        <v>82729</v>
      </c>
    </row>
    <row r="37">
      <c r="A37">
        <f>IFERROR(VLOOKUP($F$11,INDIRECT($B$9&amp;$B$10&amp;B36&amp;":"&amp;$B$11),14,FALSE),"")</f>
        <v>56</v>
      </c>
      <c r="B37">
        <f>IF(A37="","",A37+1)</f>
        <v>57</v>
      </c>
      <c r="C37">
        <f>IFERROR(VLOOKUP(A37,Transaksi!$A$11:$C$1000,3,FALSE),"")</f>
        <v>46045</v>
      </c>
      <c r="D37">
        <f>IFERROR(VLOOKUP(A37,Transaksi!$A$11:$D$1000,4,FALSE),"")</f>
        <v>0</v>
      </c>
      <c r="E37">
        <f>IFERROR(VLOOKUP(A37,Transaksi!$A$11:$E$1000,5,FALSE),"")</f>
        <v>0</v>
      </c>
      <c r="F37" t="str">
        <f>IFERROR(VLOOKUP(A37,Transaksi!$A$11:$F$1000,6,FALSE),"")</f>
        <v>Pembelian Kopi Kapal Api</v>
      </c>
      <c r="G37">
        <f>IFERROR(VLOOKUP(A37,Transaksi!$A$11:$G$1000,7,FALSE),"")</f>
        <v>0</v>
      </c>
      <c r="H37">
        <f>IFERROR(VLOOKUP(A37,Transaksi!$A$11:$H$1000,8,FALSE),"")</f>
        <v>17500</v>
      </c>
      <c r="I37">
        <f>IF(F37="","",I36+G37-H37)</f>
        <v>65229</v>
      </c>
    </row>
    <row r="38">
      <c r="A38">
        <f>IFERROR(VLOOKUP($F$11,INDIRECT($B$9&amp;$B$10&amp;B37&amp;":"&amp;$B$11),14,FALSE),"")</f>
        <v>57</v>
      </c>
      <c r="B38">
        <f>IF(A38="","",A38+1)</f>
        <v>58</v>
      </c>
      <c r="C38">
        <f>IFERROR(VLOOKUP(A38,Transaksi!$A$11:$C$1000,3,FALSE),"")</f>
        <v>46045</v>
      </c>
      <c r="D38">
        <f>IFERROR(VLOOKUP(A38,Transaksi!$A$11:$D$1000,4,FALSE),"")</f>
        <v>0</v>
      </c>
      <c r="E38">
        <f>IFERROR(VLOOKUP(A38,Transaksi!$A$11:$E$1000,5,FALSE),"")</f>
        <v>0</v>
      </c>
      <c r="F38" t="str">
        <f>IFERROR(VLOOKUP(A38,Transaksi!$A$11:$F$1000,6,FALSE),"")</f>
        <v>Pembelian Good Day Mocacino</v>
      </c>
      <c r="G38">
        <f>IFERROR(VLOOKUP(A38,Transaksi!$A$11:$G$1000,7,FALSE),"")</f>
        <v>0</v>
      </c>
      <c r="H38">
        <f>IFERROR(VLOOKUP(A38,Transaksi!$A$11:$H$1000,8,FALSE),"")</f>
        <v>15000</v>
      </c>
      <c r="I38">
        <f>IF(F38="","",I37+G38-H38)</f>
        <v>50229</v>
      </c>
    </row>
    <row r="39">
      <c r="A39">
        <f>IFERROR(VLOOKUP($F$11,INDIRECT($B$9&amp;$B$10&amp;B38&amp;":"&amp;$B$11),14,FALSE),"")</f>
        <v>58</v>
      </c>
      <c r="B39">
        <f>IF(A39="","",A39+1)</f>
        <v>59</v>
      </c>
      <c r="C39">
        <f>IFERROR(VLOOKUP(A39,Transaksi!$A$11:$C$1000,3,FALSE),"")</f>
        <v>46045</v>
      </c>
      <c r="D39">
        <f>IFERROR(VLOOKUP(A39,Transaksi!$A$11:$D$1000,4,FALSE),"")</f>
        <v>0</v>
      </c>
      <c r="E39">
        <f>IFERROR(VLOOKUP(A39,Transaksi!$A$11:$E$1000,5,FALSE),"")</f>
        <v>0</v>
      </c>
      <c r="F39" t="str">
        <f>IFERROR(VLOOKUP(A39,Transaksi!$A$11:$F$1000,6,FALSE),"")</f>
        <v>Pembelian Plastik 1/2 Kg</v>
      </c>
      <c r="G39">
        <f>IFERROR(VLOOKUP(A39,Transaksi!$A$11:$G$1000,7,FALSE),"")</f>
        <v>0</v>
      </c>
      <c r="H39">
        <f>IFERROR(VLOOKUP(A39,Transaksi!$A$11:$H$1000,8,FALSE),"")</f>
        <v>70000</v>
      </c>
      <c r="I39">
        <f>IF(F39="","",I38+G39-H39)</f>
        <v>-19771</v>
      </c>
    </row>
    <row r="40">
      <c r="A40">
        <f>IFERROR(VLOOKUP($F$11,INDIRECT($B$9&amp;$B$10&amp;B39&amp;":"&amp;$B$11),14,FALSE),"")</f>
        <v>59</v>
      </c>
      <c r="B40">
        <f>IF(A40="","",A40+1)</f>
        <v>60</v>
      </c>
      <c r="C40">
        <f>IFERROR(VLOOKUP(A40,Transaksi!$A$11:$C$1000,3,FALSE),"")</f>
        <v>46045</v>
      </c>
      <c r="D40">
        <f>IFERROR(VLOOKUP(A40,Transaksi!$A$11:$D$1000,4,FALSE),"")</f>
        <v>0</v>
      </c>
      <c r="E40">
        <f>IFERROR(VLOOKUP(A40,Transaksi!$A$11:$E$1000,5,FALSE),"")</f>
        <v>0</v>
      </c>
      <c r="F40" t="str">
        <f>IFERROR(VLOOKUP(A40,Transaksi!$A$11:$F$1000,6,FALSE),"")</f>
        <v>Pembelian Bensin POM Mini</v>
      </c>
      <c r="G40">
        <f>IFERROR(VLOOKUP(A40,Transaksi!$A$11:$G$1000,7,FALSE),"")</f>
        <v>0</v>
      </c>
      <c r="H40">
        <f>IFERROR(VLOOKUP(A40,Transaksi!$A$11:$H$1000,8,FALSE),"")</f>
        <v>13000</v>
      </c>
      <c r="I40">
        <f>IF(F40="","",I39+G40-H40)</f>
        <v>-32771</v>
      </c>
    </row>
    <row r="41">
      <c r="A41">
        <f>IFERROR(VLOOKUP($F$11,INDIRECT($B$9&amp;$B$10&amp;B40&amp;":"&amp;$B$11),14,FALSE),"")</f>
        <v>60</v>
      </c>
      <c r="B41">
        <f>IF(A41="","",A41+1)</f>
        <v>61</v>
      </c>
      <c r="C41">
        <f>IFERROR(VLOOKUP(A41,Transaksi!$A$11:$C$1000,3,FALSE),"")</f>
        <v>46045</v>
      </c>
      <c r="D41">
        <f>IFERROR(VLOOKUP(A41,Transaksi!$A$11:$D$1000,4,FALSE),"")</f>
        <v>0</v>
      </c>
      <c r="E41">
        <f>IFERROR(VLOOKUP(A41,Transaksi!$A$11:$E$1000,5,FALSE),"")</f>
        <v>0</v>
      </c>
      <c r="F41" t="str">
        <f>IFERROR(VLOOKUP(A41,Transaksi!$A$11:$F$1000,6,FALSE),"")</f>
        <v>Pembelian Bensin SPBU Gunungjaya</v>
      </c>
      <c r="G41">
        <f>IFERROR(VLOOKUP(A41,Transaksi!$A$11:$G$1000,7,FALSE),"")</f>
        <v>0</v>
      </c>
      <c r="H41">
        <f>IFERROR(VLOOKUP(A41,Transaksi!$A$11:$H$1000,8,FALSE),"")</f>
        <v>49894</v>
      </c>
      <c r="I41">
        <f>IF(F41="","",I40+G41-H41)</f>
        <v>-82665</v>
      </c>
    </row>
    <row r="42">
      <c r="A42">
        <f>IFERROR(VLOOKUP($F$11,INDIRECT($B$9&amp;$B$10&amp;B41&amp;":"&amp;$B$11),14,FALSE),"")</f>
        <v>61</v>
      </c>
      <c r="B42">
        <f>IF(A42="","",A42+1)</f>
        <v>62</v>
      </c>
      <c r="C42">
        <f>IFERROR(VLOOKUP(A42,Transaksi!$A$11:$C$1000,3,FALSE),"")</f>
        <v>46046</v>
      </c>
      <c r="D42">
        <f>IFERROR(VLOOKUP(A42,Transaksi!$A$11:$D$1000,4,FALSE),"")</f>
        <v>0</v>
      </c>
      <c r="E42">
        <f>IFERROR(VLOOKUP(A42,Transaksi!$A$11:$E$1000,5,FALSE),"")</f>
        <v>0</v>
      </c>
      <c r="F42" t="str">
        <f>IFERROR(VLOOKUP(A42,Transaksi!$A$11:$F$1000,6,FALSE),"")</f>
        <v>Pembayaran Retribusi Sampah</v>
      </c>
      <c r="G42">
        <f>IFERROR(VLOOKUP(A42,Transaksi!$A$11:$G$1000,7,FALSE),"")</f>
        <v>0</v>
      </c>
      <c r="H42">
        <f>IFERROR(VLOOKUP(A42,Transaksi!$A$11:$H$1000,8,FALSE),"")</f>
        <v>125000</v>
      </c>
      <c r="I42">
        <f>IF(F42="","",I41+G42-H42)</f>
        <v>-207665</v>
      </c>
    </row>
    <row r="43">
      <c r="A43">
        <f>IFERROR(VLOOKUP($F$11,INDIRECT($B$9&amp;$B$10&amp;B42&amp;":"&amp;$B$11),14,FALSE),"")</f>
        <v>62</v>
      </c>
      <c r="B43">
        <f>IF(A43="","",A43+1)</f>
        <v>63</v>
      </c>
      <c r="C43">
        <f>IFERROR(VLOOKUP(A43,Transaksi!$A$11:$C$1000,3,FALSE),"")</f>
        <v>46046</v>
      </c>
      <c r="D43">
        <f>IFERROR(VLOOKUP(A43,Transaksi!$A$11:$D$1000,4,FALSE),"")</f>
        <v>0</v>
      </c>
      <c r="E43">
        <f>IFERROR(VLOOKUP(A43,Transaksi!$A$11:$E$1000,5,FALSE),"")</f>
        <v>0</v>
      </c>
      <c r="F43" t="str">
        <f>IFERROR(VLOOKUP(A43,Transaksi!$A$11:$F$1000,6,FALSE),"")</f>
        <v>Pembelian Token Listrik</v>
      </c>
      <c r="G43">
        <f>IFERROR(VLOOKUP(A43,Transaksi!$A$11:$G$1000,7,FALSE),"")</f>
        <v>0</v>
      </c>
      <c r="H43">
        <f>IFERROR(VLOOKUP(A43,Transaksi!$A$11:$H$1000,8,FALSE),"")</f>
        <v>503000</v>
      </c>
      <c r="I43">
        <f>IF(F43="","",I42+G43-H43)</f>
        <v>-710665</v>
      </c>
    </row>
    <row r="44">
      <c r="A44">
        <f>IFERROR(VLOOKUP($F$11,INDIRECT($B$9&amp;$B$10&amp;B43&amp;":"&amp;$B$11),14,FALSE),"")</f>
        <v>63</v>
      </c>
      <c r="B44">
        <f>IF(A44="","",A44+1)</f>
        <v>64</v>
      </c>
      <c r="C44">
        <f>IFERROR(VLOOKUP(A44,Transaksi!$A$11:$C$1000,3,FALSE),"")</f>
        <v>46047</v>
      </c>
      <c r="D44">
        <f>IFERROR(VLOOKUP(A44,Transaksi!$A$11:$D$1000,4,FALSE),"")</f>
        <v>0</v>
      </c>
      <c r="E44">
        <f>IFERROR(VLOOKUP(A44,Transaksi!$A$11:$E$1000,5,FALSE),"")</f>
        <v>0</v>
      </c>
      <c r="F44" t="str">
        <f>IFERROR(VLOOKUP(A44,Transaksi!$A$11:$F$1000,6,FALSE),"")</f>
        <v>Pembelian Plastik PP 12x15</v>
      </c>
      <c r="G44">
        <f>IFERROR(VLOOKUP(A44,Transaksi!$A$11:$G$1000,7,FALSE),"")</f>
        <v>0</v>
      </c>
      <c r="H44">
        <f>IFERROR(VLOOKUP(A44,Transaksi!$A$11:$H$1000,8,FALSE),"")</f>
        <v>50000</v>
      </c>
      <c r="I44">
        <f>IF(F44="","",I43+G44-H44)</f>
        <v>-760665</v>
      </c>
    </row>
    <row r="45">
      <c r="A45">
        <f>IFERROR(VLOOKUP($F$11,INDIRECT($B$9&amp;$B$10&amp;B44&amp;":"&amp;$B$11),14,FALSE),"")</f>
        <v>64</v>
      </c>
      <c r="B45">
        <f>IF(A45="","",A45+1)</f>
        <v>65</v>
      </c>
      <c r="C45">
        <f>IFERROR(VLOOKUP(A45,Transaksi!$A$11:$C$1000,3,FALSE),"")</f>
        <v>46048</v>
      </c>
      <c r="D45">
        <f>IFERROR(VLOOKUP(A45,Transaksi!$A$11:$D$1000,4,FALSE),"")</f>
        <v>0</v>
      </c>
      <c r="E45">
        <f>IFERROR(VLOOKUP(A45,Transaksi!$A$11:$E$1000,5,FALSE),"")</f>
        <v>0</v>
      </c>
      <c r="F45" t="str">
        <f>IFERROR(VLOOKUP(A45,Transaksi!$A$11:$F$1000,6,FALSE),"")</f>
        <v>Pembelian Plastik PP 12x15</v>
      </c>
      <c r="G45">
        <f>IFERROR(VLOOKUP(A45,Transaksi!$A$11:$G$1000,7,FALSE),"")</f>
        <v>0</v>
      </c>
      <c r="H45">
        <f>IFERROR(VLOOKUP(A45,Transaksi!$A$11:$H$1000,8,FALSE),"")</f>
        <v>50000</v>
      </c>
      <c r="I45">
        <f>IF(F45="","",I44+G45-H45)</f>
        <v>-810665</v>
      </c>
    </row>
    <row r="46">
      <c r="A46">
        <f>IFERROR(VLOOKUP($F$11,INDIRECT($B$9&amp;$B$10&amp;B45&amp;":"&amp;$B$11),14,FALSE),"")</f>
        <v>65</v>
      </c>
      <c r="B46">
        <f>IF(A46="","",A46+1)</f>
        <v>66</v>
      </c>
      <c r="C46">
        <f>IFERROR(VLOOKUP(A46,Transaksi!$A$11:$C$1000,3,FALSE),"")</f>
        <v>46048</v>
      </c>
      <c r="D46">
        <f>IFERROR(VLOOKUP(A46,Transaksi!$A$11:$D$1000,4,FALSE),"")</f>
        <v>0</v>
      </c>
      <c r="E46">
        <f>IFERROR(VLOOKUP(A46,Transaksi!$A$11:$E$1000,5,FALSE),"")</f>
        <v>0</v>
      </c>
      <c r="F46" t="str">
        <f>IFERROR(VLOOKUP(A46,Transaksi!$A$11:$F$1000,6,FALSE),"")</f>
        <v>Pembelian Klip</v>
      </c>
      <c r="G46">
        <f>IFERROR(VLOOKUP(A46,Transaksi!$A$11:$G$1000,7,FALSE),"")</f>
        <v>0</v>
      </c>
      <c r="H46">
        <f>IFERROR(VLOOKUP(A46,Transaksi!$A$11:$H$1000,8,FALSE),"")</f>
        <v>8000</v>
      </c>
      <c r="I46">
        <f>IF(F46="","",I45+G46-H46)</f>
        <v>-818665</v>
      </c>
    </row>
    <row r="47">
      <c r="A47">
        <f>IFERROR(VLOOKUP($F$11,INDIRECT($B$9&amp;$B$10&amp;B46&amp;":"&amp;$B$11),14,FALSE),"")</f>
        <v>66</v>
      </c>
      <c r="B47">
        <f>IF(A47="","",A47+1)</f>
        <v>67</v>
      </c>
      <c r="C47">
        <f>IFERROR(VLOOKUP(A47,Transaksi!$A$11:$C$1000,3,FALSE),"")</f>
        <v>46048</v>
      </c>
      <c r="D47">
        <f>IFERROR(VLOOKUP(A47,Transaksi!$A$11:$D$1000,4,FALSE),"")</f>
        <v>0</v>
      </c>
      <c r="E47">
        <f>IFERROR(VLOOKUP(A47,Transaksi!$A$11:$E$1000,5,FALSE),"")</f>
        <v>0</v>
      </c>
      <c r="F47" t="str">
        <f>IFERROR(VLOOKUP(A47,Transaksi!$A$11:$F$1000,6,FALSE),"")</f>
        <v>Pembelian Bensin SPBU Gunungjaya</v>
      </c>
      <c r="G47">
        <f>IFERROR(VLOOKUP(A47,Transaksi!$A$11:$G$1000,7,FALSE),"")</f>
        <v>0</v>
      </c>
      <c r="H47">
        <f>IFERROR(VLOOKUP(A47,Transaksi!$A$11:$H$1000,8,FALSE),"")</f>
        <v>42978</v>
      </c>
      <c r="I47">
        <f>IF(F47="","",I46+G47-H47)</f>
        <v>-861643</v>
      </c>
    </row>
    <row r="48">
      <c r="A48">
        <f>IFERROR(VLOOKUP($F$11,INDIRECT($B$9&amp;$B$10&amp;B47&amp;":"&amp;$B$11),14,FALSE),"")</f>
        <v>67</v>
      </c>
      <c r="B48">
        <f>IF(A48="","",A48+1)</f>
        <v>68</v>
      </c>
      <c r="C48">
        <f>IFERROR(VLOOKUP(A48,Transaksi!$A$11:$C$1000,3,FALSE),"")</f>
        <v>46048</v>
      </c>
      <c r="D48">
        <f>IFERROR(VLOOKUP(A48,Transaksi!$A$11:$D$1000,4,FALSE),"")</f>
        <v>0</v>
      </c>
      <c r="E48">
        <f>IFERROR(VLOOKUP(A48,Transaksi!$A$11:$E$1000,5,FALSE),"")</f>
        <v>0</v>
      </c>
      <c r="F48" t="str">
        <f>IFERROR(VLOOKUP(A48,Transaksi!$A$11:$F$1000,6,FALSE),"")</f>
        <v>Pembelian Bensin POM Mini</v>
      </c>
      <c r="G48">
        <f>IFERROR(VLOOKUP(A48,Transaksi!$A$11:$G$1000,7,FALSE),"")</f>
        <v>0</v>
      </c>
      <c r="H48">
        <f>IFERROR(VLOOKUP(A48,Transaksi!$A$11:$H$1000,8,FALSE),"")</f>
        <v>13000</v>
      </c>
      <c r="I48">
        <f>IF(F48="","",I47+G48-H48)</f>
        <v>-874643</v>
      </c>
    </row>
    <row r="49">
      <c r="A49">
        <f>IFERROR(VLOOKUP($F$11,INDIRECT($B$9&amp;$B$10&amp;B48&amp;":"&amp;$B$11),14,FALSE),"")</f>
        <v>95</v>
      </c>
      <c r="B49">
        <f>IF(A49="","",A49+1)</f>
        <v>96</v>
      </c>
      <c r="C49">
        <f>IFERROR(VLOOKUP(A49,Transaksi!$A$11:$C$1000,3,FALSE),"")</f>
        <v>46049</v>
      </c>
      <c r="D49">
        <f>IFERROR(VLOOKUP(A49,Transaksi!$A$11:$D$1000,4,FALSE),"")</f>
        <v>0</v>
      </c>
      <c r="E49">
        <f>IFERROR(VLOOKUP(A49,Transaksi!$A$11:$E$1000,5,FALSE),"")</f>
        <v>0</v>
      </c>
      <c r="F49" t="str">
        <f>IFERROR(VLOOKUP(A49,Transaksi!$A$11:$F$1000,6,FALSE),"")</f>
        <v>Pembelian Bensin SPBU Gunungjaya</v>
      </c>
      <c r="G49">
        <f>IFERROR(VLOOKUP(A49,Transaksi!$A$11:$G$1000,7,FALSE),"")</f>
        <v>0</v>
      </c>
      <c r="H49">
        <f>IFERROR(VLOOKUP(A49,Transaksi!$A$11:$H$1000,8,FALSE),"")</f>
        <v>471523</v>
      </c>
      <c r="I49">
        <f>IF(F49="","",I48+G49-H49)</f>
        <v>-1346166</v>
      </c>
    </row>
    <row r="50">
      <c r="A50">
        <f>IFERROR(VLOOKUP($F$11,INDIRECT($B$9&amp;$B$10&amp;B49&amp;":"&amp;$B$11),14,FALSE),"")</f>
        <v>96</v>
      </c>
      <c r="B50">
        <f>IF(A50="","",A50+1)</f>
        <v>97</v>
      </c>
      <c r="C50">
        <f>IFERROR(VLOOKUP(A50,Transaksi!$A$11:$C$1000,3,FALSE),"")</f>
        <v>46049</v>
      </c>
      <c r="D50">
        <f>IFERROR(VLOOKUP(A50,Transaksi!$A$11:$D$1000,4,FALSE),"")</f>
        <v>0</v>
      </c>
      <c r="E50">
        <f>IFERROR(VLOOKUP(A50,Transaksi!$A$11:$E$1000,5,FALSE),"")</f>
        <v>0</v>
      </c>
      <c r="F50" t="str">
        <f>IFERROR(VLOOKUP(A50,Transaksi!$A$11:$F$1000,6,FALSE),"")</f>
        <v>Pembelian Token Listrik</v>
      </c>
      <c r="G50">
        <f>IFERROR(VLOOKUP(A50,Transaksi!$A$11:$G$1000,7,FALSE),"")</f>
        <v>0</v>
      </c>
      <c r="H50">
        <f>IFERROR(VLOOKUP(A50,Transaksi!$A$11:$H$1000,8,FALSE),"")</f>
        <v>503000</v>
      </c>
      <c r="I50">
        <f>IF(F50="","",I49+G50-H50)</f>
        <v>-1849166</v>
      </c>
    </row>
    <row r="51">
      <c r="A51">
        <f>IFERROR(VLOOKUP($F$11,INDIRECT($B$9&amp;$B$10&amp;B50&amp;":"&amp;$B$11),14,FALSE),"")</f>
        <v>97</v>
      </c>
      <c r="B51">
        <f>IF(A51="","",A51+1)</f>
        <v>98</v>
      </c>
      <c r="C51">
        <f>IFERROR(VLOOKUP(A51,Transaksi!$A$11:$C$1000,3,FALSE),"")</f>
        <v>46049</v>
      </c>
      <c r="D51">
        <f>IFERROR(VLOOKUP(A51,Transaksi!$A$11:$D$1000,4,FALSE),"")</f>
        <v>0</v>
      </c>
      <c r="E51">
        <f>IFERROR(VLOOKUP(A51,Transaksi!$A$11:$E$1000,5,FALSE),"")</f>
        <v>0</v>
      </c>
      <c r="F51" t="str">
        <f>IFERROR(VLOOKUP(A51,Transaksi!$A$11:$F$1000,6,FALSE),"")</f>
        <v>Pembelian Bensin POM Mini</v>
      </c>
      <c r="G51">
        <f>IFERROR(VLOOKUP(A51,Transaksi!$A$11:$G$1000,7,FALSE),"")</f>
        <v>0</v>
      </c>
      <c r="H51">
        <f>IFERROR(VLOOKUP(A51,Transaksi!$A$11:$H$1000,8,FALSE),"")</f>
        <v>13000</v>
      </c>
      <c r="I51">
        <f>IF(F51="","",I50+G51-H51)</f>
        <v>-1862166</v>
      </c>
    </row>
    <row r="52">
      <c r="A52">
        <f>IFERROR(VLOOKUP($F$11,INDIRECT($B$9&amp;$B$10&amp;B51&amp;":"&amp;$B$11),14,FALSE),"")</f>
        <v>98</v>
      </c>
      <c r="B52">
        <f>IF(A52="","",A52+1)</f>
        <v>99</v>
      </c>
      <c r="C52">
        <f>IFERROR(VLOOKUP(A52,Transaksi!$A$11:$C$1000,3,FALSE),"")</f>
        <v>46050</v>
      </c>
      <c r="D52">
        <f>IFERROR(VLOOKUP(A52,Transaksi!$A$11:$D$1000,4,FALSE),"")</f>
        <v>0</v>
      </c>
      <c r="E52">
        <f>IFERROR(VLOOKUP(A52,Transaksi!$A$11:$E$1000,5,FALSE),"")</f>
        <v>0</v>
      </c>
      <c r="F52" t="str">
        <f>IFERROR(VLOOKUP(A52,Transaksi!$A$11:$F$1000,6,FALSE),"")</f>
        <v>Pembelian Bensin POM Mini</v>
      </c>
      <c r="G52">
        <f>IFERROR(VLOOKUP(A52,Transaksi!$A$11:$G$1000,7,FALSE),"")</f>
        <v>0</v>
      </c>
      <c r="H52">
        <f>IFERROR(VLOOKUP(A52,Transaksi!$A$11:$H$1000,8,FALSE),"")</f>
        <v>13000</v>
      </c>
      <c r="I52">
        <f>IF(F52="","",I51+G52-H52)</f>
        <v>-1875166</v>
      </c>
    </row>
    <row r="53">
      <c r="A53">
        <f>IFERROR(VLOOKUP($F$11,INDIRECT($B$9&amp;$B$10&amp;B52&amp;":"&amp;$B$11),14,FALSE),"")</f>
        <v>107</v>
      </c>
      <c r="B53">
        <f>IF(A53="","",A53+1)</f>
        <v>108</v>
      </c>
      <c r="C53">
        <f>IFERROR(VLOOKUP(A53,Transaksi!$A$11:$C$1000,3,FALSE),"")</f>
        <v>46051</v>
      </c>
      <c r="D53">
        <f>IFERROR(VLOOKUP(A53,Transaksi!$A$11:$D$1000,4,FALSE),"")</f>
        <v>0</v>
      </c>
      <c r="E53">
        <f>IFERROR(VLOOKUP(A53,Transaksi!$A$11:$E$1000,5,FALSE),"")</f>
        <v>0</v>
      </c>
      <c r="F53" t="str">
        <f>IFERROR(VLOOKUP(A53,Transaksi!$A$11:$F$1000,6,FALSE),"")</f>
        <v>Pembelian Bensin SPBU Gunungjaya</v>
      </c>
      <c r="G53">
        <f>IFERROR(VLOOKUP(A53,Transaksi!$A$11:$G$1000,7,FALSE),"")</f>
        <v>0</v>
      </c>
      <c r="H53">
        <f>IFERROR(VLOOKUP(A53,Transaksi!$A$11:$H$1000,8,FALSE),"")</f>
        <v>513513</v>
      </c>
      <c r="I53">
        <f>IF(F53="","",I52+G53-H53)</f>
        <v>-2388679</v>
      </c>
    </row>
    <row r="54">
      <c r="A54">
        <f>IFERROR(VLOOKUP($F$11,INDIRECT($B$9&amp;$B$10&amp;B53&amp;":"&amp;$B$11),14,FALSE),"")</f>
        <v>108</v>
      </c>
      <c r="B54">
        <f>IF(A54="","",A54+1)</f>
        <v>109</v>
      </c>
      <c r="C54">
        <f>IFERROR(VLOOKUP(A54,Transaksi!$A$11:$C$1000,3,FALSE),"")</f>
        <v>46051</v>
      </c>
      <c r="D54">
        <f>IFERROR(VLOOKUP(A54,Transaksi!$A$11:$D$1000,4,FALSE),"")</f>
        <v>0</v>
      </c>
      <c r="E54">
        <f>IFERROR(VLOOKUP(A54,Transaksi!$A$11:$E$1000,5,FALSE),"")</f>
        <v>0</v>
      </c>
      <c r="F54" t="str">
        <f>IFERROR(VLOOKUP(A54,Transaksi!$A$11:$F$1000,6,FALSE),"")</f>
        <v>Pembelian Bensin POM Mini</v>
      </c>
      <c r="G54">
        <f>IFERROR(VLOOKUP(A54,Transaksi!$A$11:$G$1000,7,FALSE),"")</f>
        <v>0</v>
      </c>
      <c r="H54">
        <f>IFERROR(VLOOKUP(A54,Transaksi!$A$11:$H$1000,8,FALSE),"")</f>
        <v>13000</v>
      </c>
      <c r="I54">
        <f>IF(F54="","",I53+G54-H54)</f>
        <v>-2401679</v>
      </c>
    </row>
    <row r="55">
      <c r="A55">
        <f>IFERROR(VLOOKUP($F$11,INDIRECT($B$9&amp;$B$10&amp;B54&amp;":"&amp;$B$11),14,FALSE),"")</f>
        <v>109</v>
      </c>
      <c r="B55">
        <f>IF(A55="","",A55+1)</f>
        <v>110</v>
      </c>
      <c r="C55">
        <f>IFERROR(VLOOKUP(A55,Transaksi!$A$11:$C$1000,3,FALSE),"")</f>
        <v>46052</v>
      </c>
      <c r="D55">
        <f>IFERROR(VLOOKUP(A55,Transaksi!$A$11:$D$1000,4,FALSE),"")</f>
        <v>0</v>
      </c>
      <c r="E55">
        <f>IFERROR(VLOOKUP(A55,Transaksi!$A$11:$E$1000,5,FALSE),"")</f>
        <v>0</v>
      </c>
      <c r="F55" t="str">
        <f>IFERROR(VLOOKUP(A55,Transaksi!$A$11:$F$1000,6,FALSE),"")</f>
        <v>Pembelian Token Listrik</v>
      </c>
      <c r="G55">
        <f>IFERROR(VLOOKUP(A55,Transaksi!$A$11:$G$1000,7,FALSE),"")</f>
        <v>0</v>
      </c>
      <c r="H55">
        <f>IFERROR(VLOOKUP(A55,Transaksi!$A$11:$H$1000,8,FALSE),"")</f>
        <v>503000</v>
      </c>
      <c r="I55">
        <f>IF(F55="","",I54+G55-H55)</f>
        <v>-2904679</v>
      </c>
    </row>
    <row r="56">
      <c r="A56">
        <f>IFERROR(VLOOKUP($F$11,INDIRECT($B$9&amp;$B$10&amp;B55&amp;":"&amp;$B$11),14,FALSE),"")</f>
        <v>110</v>
      </c>
      <c r="B56">
        <f>IF(A56="","",A56+1)</f>
        <v>111</v>
      </c>
      <c r="C56">
        <f>IFERROR(VLOOKUP(A56,Transaksi!$A$11:$C$1000,3,FALSE),"")</f>
        <v>46052</v>
      </c>
      <c r="D56">
        <f>IFERROR(VLOOKUP(A56,Transaksi!$A$11:$D$1000,4,FALSE),"")</f>
        <v>0</v>
      </c>
      <c r="E56">
        <f>IFERROR(VLOOKUP(A56,Transaksi!$A$11:$E$1000,5,FALSE),"")</f>
        <v>0</v>
      </c>
      <c r="F56" t="str">
        <f>IFERROR(VLOOKUP(A56,Transaksi!$A$11:$F$1000,6,FALSE),"")</f>
        <v>Pembayaran Service Streamer</v>
      </c>
      <c r="G56">
        <f>IFERROR(VLOOKUP(A56,Transaksi!$A$11:$G$1000,7,FALSE),"")</f>
        <v>0</v>
      </c>
      <c r="H56">
        <f>IFERROR(VLOOKUP(A56,Transaksi!$A$11:$H$1000,8,FALSE),"")</f>
        <v>700000</v>
      </c>
      <c r="I56">
        <f>IF(F56="","",I55+G56-H56)</f>
        <v>-3604679</v>
      </c>
    </row>
    <row r="57">
      <c r="A57">
        <f>IFERROR(VLOOKUP($F$11,INDIRECT($B$9&amp;$B$10&amp;B56&amp;":"&amp;$B$11),14,FALSE),"")</f>
        <v>111</v>
      </c>
      <c r="B57">
        <f>IF(A57="","",A57+1)</f>
        <v>112</v>
      </c>
      <c r="C57">
        <f>IFERROR(VLOOKUP(A57,Transaksi!$A$11:$C$1000,3,FALSE),"")</f>
        <v>46052</v>
      </c>
      <c r="D57">
        <f>IFERROR(VLOOKUP(A57,Transaksi!$A$11:$D$1000,4,FALSE),"")</f>
        <v>0</v>
      </c>
      <c r="E57">
        <f>IFERROR(VLOOKUP(A57,Transaksi!$A$11:$E$1000,5,FALSE),"")</f>
        <v>0</v>
      </c>
      <c r="F57" t="str">
        <f>IFERROR(VLOOKUP(A57,Transaksi!$A$11:$F$1000,6,FALSE),"")</f>
        <v>Pembelian Bensin POM Mini</v>
      </c>
      <c r="G57">
        <f>IFERROR(VLOOKUP(A57,Transaksi!$A$11:$G$1000,7,FALSE),"")</f>
        <v>0</v>
      </c>
      <c r="H57">
        <f>IFERROR(VLOOKUP(A57,Transaksi!$A$11:$H$1000,8,FALSE),"")</f>
        <v>13000</v>
      </c>
      <c r="I57">
        <f>IF(F57="","",I56+G57-H57)</f>
        <v>-3617679</v>
      </c>
    </row>
    <row r="58">
      <c r="A58">
        <f>IFERROR(VLOOKUP($F$11,INDIRECT($B$9&amp;$B$10&amp;B57&amp;":"&amp;$B$11),14,FALSE),"")</f>
        <v>120</v>
      </c>
      <c r="B58">
        <f>IF(A58="","",A58+1)</f>
        <v>121</v>
      </c>
      <c r="C58">
        <f>IFERROR(VLOOKUP(A58,Transaksi!$A$11:$C$1000,3,FALSE),"")</f>
        <v>46053</v>
      </c>
      <c r="D58">
        <f>IFERROR(VLOOKUP(A58,Transaksi!$A$11:$D$1000,4,FALSE),"")</f>
        <v>0</v>
      </c>
      <c r="E58">
        <f>IFERROR(VLOOKUP(A58,Transaksi!$A$11:$E$1000,5,FALSE),"")</f>
        <v>0</v>
      </c>
      <c r="F58" t="str">
        <f>IFERROR(VLOOKUP(A58,Transaksi!$A$11:$F$1000,6,FALSE),"")</f>
        <v>Pembayaran Retribusi Sampah</v>
      </c>
      <c r="G58">
        <f>IFERROR(VLOOKUP(A58,Transaksi!$A$11:$G$1000,7,FALSE),"")</f>
        <v>0</v>
      </c>
      <c r="H58">
        <f>IFERROR(VLOOKUP(A58,Transaksi!$A$11:$H$1000,8,FALSE),"")</f>
        <v>125000</v>
      </c>
      <c r="I58">
        <f>IF(F58="","",I57+G58-H58)</f>
        <v>-3742679</v>
      </c>
    </row>
    <row r="59">
      <c r="A59">
        <f>IFERROR(VLOOKUP($F$11,INDIRECT($B$9&amp;$B$10&amp;B58&amp;":"&amp;$B$11),14,FALSE),"")</f>
        <v>169</v>
      </c>
      <c r="B59">
        <f>IF(A59="","",A59+1)</f>
        <v>170</v>
      </c>
      <c r="C59">
        <f>IFERROR(VLOOKUP(A59,Transaksi!$A$11:$C$1000,3,FALSE),"")</f>
        <v>46056</v>
      </c>
      <c r="D59">
        <f>IFERROR(VLOOKUP(A59,Transaksi!$A$11:$D$1000,4,FALSE),"")</f>
        <v>0</v>
      </c>
      <c r="E59">
        <f>IFERROR(VLOOKUP(A59,Transaksi!$A$11:$E$1000,5,FALSE),"")</f>
        <v>0</v>
      </c>
      <c r="F59" t="str">
        <f>IFERROR(VLOOKUP(A59,Transaksi!$A$11:$F$1000,6,FALSE),"")</f>
        <v>Pemasukan Dana Petty Cash</v>
      </c>
      <c r="G59">
        <f>IFERROR(VLOOKUP(A59,Transaksi!$A$11:$G$1000,7,FALSE),"")</f>
        <v>5000000</v>
      </c>
      <c r="H59">
        <f>IFERROR(VLOOKUP(A59,Transaksi!$A$11:$H$1000,8,FALSE),"")</f>
        <v>0</v>
      </c>
      <c r="I59">
        <f>IF(F59="","",I58+G59-H59)</f>
        <v>1257321</v>
      </c>
    </row>
    <row r="60">
      <c r="A60" t="str">
        <f>IFERROR(VLOOKUP($F$11,INDIRECT($B$9&amp;$B$10&amp;B59&amp;":"&amp;$B$11),14,FALSE),"")</f>
        <v/>
      </c>
      <c r="B60" t="str">
        <f>IF(A60="","",A60+1)</f>
        <v/>
      </c>
      <c r="C60" t="str">
        <f>IFERROR(VLOOKUP(A60,Transaksi!$A$11:$C$1000,3,FALSE),"")</f>
        <v/>
      </c>
      <c r="D60" t="str">
        <f>IFERROR(VLOOKUP(A60,Transaksi!$A$11:$D$1000,4,FALSE),"")</f>
        <v/>
      </c>
      <c r="E60" t="str">
        <f>IFERROR(VLOOKUP(A60,Transaksi!$A$11:$E$1000,5,FALSE),"")</f>
        <v/>
      </c>
      <c r="F60" t="str">
        <f>IFERROR(VLOOKUP(A60,Transaksi!$A$11:$F$1000,6,FALSE),"")</f>
        <v/>
      </c>
      <c r="G60" t="str">
        <f>IFERROR(VLOOKUP(A60,Transaksi!$A$11:$G$1000,7,FALSE),"")</f>
        <v/>
      </c>
      <c r="H60" t="str">
        <f>IFERROR(VLOOKUP(A60,Transaksi!$A$11:$H$1000,8,FALSE),"")</f>
        <v/>
      </c>
      <c r="I60" t="str">
        <f>IF(F60="","",I59+G60-H60)</f>
        <v/>
      </c>
    </row>
    <row r="61">
      <c r="A61" t="str">
        <f>IFERROR(VLOOKUP($F$11,INDIRECT($B$9&amp;$B$10&amp;B60&amp;":"&amp;$B$11),14,FALSE),"")</f>
        <v/>
      </c>
      <c r="B61" t="str">
        <f>IF(A61="","",A61+1)</f>
        <v/>
      </c>
      <c r="C61" t="str">
        <f>IFERROR(VLOOKUP(A61,Transaksi!$A$11:$C$1000,3,FALSE),"")</f>
        <v/>
      </c>
      <c r="D61" t="str">
        <f>IFERROR(VLOOKUP(A61,Transaksi!$A$11:$D$1000,4,FALSE),"")</f>
        <v/>
      </c>
      <c r="E61" t="str">
        <f>IFERROR(VLOOKUP(A61,Transaksi!$A$11:$E$1000,5,FALSE),"")</f>
        <v/>
      </c>
      <c r="F61" t="str">
        <f>IFERROR(VLOOKUP(A61,Transaksi!$A$11:$F$1000,6,FALSE),"")</f>
        <v/>
      </c>
      <c r="G61" t="str">
        <f>IFERROR(VLOOKUP(A61,Transaksi!$A$11:$G$1000,7,FALSE),"")</f>
        <v/>
      </c>
      <c r="H61" t="str">
        <f>IFERROR(VLOOKUP(A61,Transaksi!$A$11:$H$1000,8,FALSE),"")</f>
        <v/>
      </c>
      <c r="I61" t="str">
        <f>IF(F61="","",I60+G61-H61)</f>
        <v/>
      </c>
    </row>
    <row r="62">
      <c r="A62" t="str">
        <f>IFERROR(VLOOKUP($F$11,INDIRECT($B$9&amp;$B$10&amp;B61&amp;":"&amp;$B$11),14,FALSE),"")</f>
        <v/>
      </c>
      <c r="B62" t="str">
        <f>IF(A62="","",A62+1)</f>
        <v/>
      </c>
      <c r="C62" t="str">
        <f>IFERROR(VLOOKUP(A62,Transaksi!$A$11:$C$1000,3,FALSE),"")</f>
        <v/>
      </c>
      <c r="D62" t="str">
        <f>IFERROR(VLOOKUP(A62,Transaksi!$A$11:$D$1000,4,FALSE),"")</f>
        <v/>
      </c>
      <c r="E62" t="str">
        <f>IFERROR(VLOOKUP(A62,Transaksi!$A$11:$E$1000,5,FALSE),"")</f>
        <v/>
      </c>
      <c r="F62" t="str">
        <f>IFERROR(VLOOKUP(A62,Transaksi!$A$11:$F$1000,6,FALSE),"")</f>
        <v/>
      </c>
      <c r="G62" t="str">
        <f>IFERROR(VLOOKUP(A62,Transaksi!$A$11:$G$1000,7,FALSE),"")</f>
        <v/>
      </c>
      <c r="H62" t="str">
        <f>IFERROR(VLOOKUP(A62,Transaksi!$A$11:$H$1000,8,FALSE),"")</f>
        <v/>
      </c>
      <c r="I62" t="str">
        <f>IF(F62="","",I61+G62-H62)</f>
        <v/>
      </c>
    </row>
    <row r="63">
      <c r="A63" t="str">
        <f>IFERROR(VLOOKUP($F$11,INDIRECT($B$9&amp;$B$10&amp;B62&amp;":"&amp;$B$11),14,FALSE),"")</f>
        <v/>
      </c>
      <c r="B63" t="str">
        <f>IF(A63="","",A63+1)</f>
        <v/>
      </c>
      <c r="C63" t="str">
        <f>IFERROR(VLOOKUP(A63,Transaksi!$A$11:$C$1000,3,FALSE),"")</f>
        <v/>
      </c>
      <c r="D63" t="str">
        <f>IFERROR(VLOOKUP(A63,Transaksi!$A$11:$D$1000,4,FALSE),"")</f>
        <v/>
      </c>
      <c r="E63" t="str">
        <f>IFERROR(VLOOKUP(A63,Transaksi!$A$11:$E$1000,5,FALSE),"")</f>
        <v/>
      </c>
      <c r="F63" t="str">
        <f>IFERROR(VLOOKUP(A63,Transaksi!$A$11:$F$1000,6,FALSE),"")</f>
        <v/>
      </c>
      <c r="G63" t="str">
        <f>IFERROR(VLOOKUP(A63,Transaksi!$A$11:$G$1000,7,FALSE),"")</f>
        <v/>
      </c>
      <c r="H63" t="str">
        <f>IFERROR(VLOOKUP(A63,Transaksi!$A$11:$H$1000,8,FALSE),"")</f>
        <v/>
      </c>
      <c r="I63" t="str">
        <f>IF(F63="","",I62+G63-H63)</f>
        <v/>
      </c>
    </row>
    <row r="64">
      <c r="A64" t="str">
        <f>IFERROR(VLOOKUP($F$11,INDIRECT($B$9&amp;$B$10&amp;B63&amp;":"&amp;$B$11),14,FALSE),"")</f>
        <v/>
      </c>
      <c r="B64" t="str">
        <f>IF(A64="","",A64+1)</f>
        <v/>
      </c>
      <c r="C64" t="str">
        <f>IFERROR(VLOOKUP(A64,Transaksi!$A$11:$C$1000,3,FALSE),"")</f>
        <v/>
      </c>
      <c r="D64" t="str">
        <f>IFERROR(VLOOKUP(A64,Transaksi!$A$11:$D$1000,4,FALSE),"")</f>
        <v/>
      </c>
      <c r="E64" t="str">
        <f>IFERROR(VLOOKUP(A64,Transaksi!$A$11:$E$1000,5,FALSE),"")</f>
        <v/>
      </c>
      <c r="F64" t="str">
        <f>IFERROR(VLOOKUP(A64,Transaksi!$A$11:$F$1000,6,FALSE),"")</f>
        <v/>
      </c>
      <c r="G64" t="str">
        <f>IFERROR(VLOOKUP(A64,Transaksi!$A$11:$G$1000,7,FALSE),"")</f>
        <v/>
      </c>
      <c r="H64" t="str">
        <f>IFERROR(VLOOKUP(A64,Transaksi!$A$11:$H$1000,8,FALSE),"")</f>
        <v/>
      </c>
      <c r="I64" t="str">
        <f>IF(F64="","",I63+G64-H64)</f>
        <v/>
      </c>
    </row>
    <row r="65">
      <c r="A65" t="str">
        <f>IFERROR(VLOOKUP($F$11,INDIRECT($B$9&amp;$B$10&amp;B64&amp;":"&amp;$B$11),14,FALSE),"")</f>
        <v/>
      </c>
      <c r="B65" t="str">
        <f>IF(A65="","",A65+1)</f>
        <v/>
      </c>
      <c r="C65" t="str">
        <f>IFERROR(VLOOKUP(A65,Transaksi!$A$11:$C$1000,3,FALSE),"")</f>
        <v/>
      </c>
      <c r="D65" t="str">
        <f>IFERROR(VLOOKUP(A65,Transaksi!$A$11:$D$1000,4,FALSE),"")</f>
        <v/>
      </c>
      <c r="E65" t="str">
        <f>IFERROR(VLOOKUP(A65,Transaksi!$A$11:$E$1000,5,FALSE),"")</f>
        <v/>
      </c>
      <c r="F65" t="str">
        <f>IFERROR(VLOOKUP(A65,Transaksi!$A$11:$F$1000,6,FALSE),"")</f>
        <v/>
      </c>
      <c r="G65" t="str">
        <f>IFERROR(VLOOKUP(A65,Transaksi!$A$11:$G$1000,7,FALSE),"")</f>
        <v/>
      </c>
      <c r="H65" t="str">
        <f>IFERROR(VLOOKUP(A65,Transaksi!$A$11:$H$1000,8,FALSE),"")</f>
        <v/>
      </c>
      <c r="I65" t="str">
        <f>IF(F65="","",I64+G65-H65)</f>
        <v/>
      </c>
    </row>
    <row r="66">
      <c r="A66" t="str">
        <f>IFERROR(VLOOKUP($F$11,INDIRECT($B$9&amp;$B$10&amp;B65&amp;":"&amp;$B$11),14,FALSE),"")</f>
        <v/>
      </c>
      <c r="B66" t="str">
        <f>IF(A66="","",A66+1)</f>
        <v/>
      </c>
      <c r="C66" t="str">
        <f>IFERROR(VLOOKUP(A66,Transaksi!$A$11:$C$1000,3,FALSE),"")</f>
        <v/>
      </c>
      <c r="D66" t="str">
        <f>IFERROR(VLOOKUP(A66,Transaksi!$A$11:$D$1000,4,FALSE),"")</f>
        <v/>
      </c>
      <c r="E66" t="str">
        <f>IFERROR(VLOOKUP(A66,Transaksi!$A$11:$E$1000,5,FALSE),"")</f>
        <v/>
      </c>
      <c r="F66" t="str">
        <f>IFERROR(VLOOKUP(A66,Transaksi!$A$11:$F$1000,6,FALSE),"")</f>
        <v/>
      </c>
      <c r="G66" t="str">
        <f>IFERROR(VLOOKUP(A66,Transaksi!$A$11:$G$1000,7,FALSE),"")</f>
        <v/>
      </c>
      <c r="H66" t="str">
        <f>IFERROR(VLOOKUP(A66,Transaksi!$A$11:$H$1000,8,FALSE),"")</f>
        <v/>
      </c>
      <c r="I66" t="str">
        <f>IF(F66="","",I65+G66-H66)</f>
        <v/>
      </c>
    </row>
    <row r="67">
      <c r="A67" t="str">
        <f>IFERROR(VLOOKUP($F$11,INDIRECT($B$9&amp;$B$10&amp;B66&amp;":"&amp;$B$11),14,FALSE),"")</f>
        <v/>
      </c>
      <c r="B67" t="str">
        <f>IF(A67="","",A67+1)</f>
        <v/>
      </c>
      <c r="C67" t="str">
        <f>IFERROR(VLOOKUP(A67,Transaksi!$A$11:$C$1000,3,FALSE),"")</f>
        <v/>
      </c>
      <c r="D67" t="str">
        <f>IFERROR(VLOOKUP(A67,Transaksi!$A$11:$D$1000,4,FALSE),"")</f>
        <v/>
      </c>
      <c r="E67" t="str">
        <f>IFERROR(VLOOKUP(A67,Transaksi!$A$11:$E$1000,5,FALSE),"")</f>
        <v/>
      </c>
      <c r="F67" t="str">
        <f>IFERROR(VLOOKUP(A67,Transaksi!$A$11:$F$1000,6,FALSE),"")</f>
        <v/>
      </c>
      <c r="G67" t="str">
        <f>IFERROR(VLOOKUP(A67,Transaksi!$A$11:$G$1000,7,FALSE),"")</f>
        <v/>
      </c>
      <c r="H67" t="str">
        <f>IFERROR(VLOOKUP(A67,Transaksi!$A$11:$H$1000,8,FALSE),"")</f>
        <v/>
      </c>
      <c r="I67" t="str">
        <f>IF(F67="","",I66+G67-H67)</f>
        <v/>
      </c>
    </row>
    <row r="68">
      <c r="A68" t="str">
        <f>IFERROR(VLOOKUP($F$11,INDIRECT($B$9&amp;$B$10&amp;B67&amp;":"&amp;$B$11),14,FALSE),"")</f>
        <v/>
      </c>
      <c r="B68" t="str">
        <f>IF(A68="","",A68+1)</f>
        <v/>
      </c>
      <c r="C68" t="str">
        <f>IFERROR(VLOOKUP(A68,Transaksi!$A$11:$C$1000,3,FALSE),"")</f>
        <v/>
      </c>
      <c r="D68" t="str">
        <f>IFERROR(VLOOKUP(A68,Transaksi!$A$11:$D$1000,4,FALSE),"")</f>
        <v/>
      </c>
      <c r="E68" t="str">
        <f>IFERROR(VLOOKUP(A68,Transaksi!$A$11:$E$1000,5,FALSE),"")</f>
        <v/>
      </c>
      <c r="F68" t="str">
        <f>IFERROR(VLOOKUP(A68,Transaksi!$A$11:$F$1000,6,FALSE),"")</f>
        <v/>
      </c>
      <c r="G68" t="str">
        <f>IFERROR(VLOOKUP(A68,Transaksi!$A$11:$G$1000,7,FALSE),"")</f>
        <v/>
      </c>
      <c r="H68" t="str">
        <f>IFERROR(VLOOKUP(A68,Transaksi!$A$11:$H$1000,8,FALSE),"")</f>
        <v/>
      </c>
      <c r="I68" t="str">
        <f>IF(F68="","",I67+G68-H68)</f>
        <v/>
      </c>
    </row>
    <row r="69">
      <c r="A69" t="str">
        <f>IFERROR(VLOOKUP($F$11,INDIRECT($B$9&amp;$B$10&amp;B68&amp;":"&amp;$B$11),14,FALSE),"")</f>
        <v/>
      </c>
      <c r="B69" t="str">
        <f>IF(A69="","",A69+1)</f>
        <v/>
      </c>
      <c r="C69" t="str">
        <f>IFERROR(VLOOKUP(A69,Transaksi!$A$11:$C$1000,3,FALSE),"")</f>
        <v/>
      </c>
      <c r="D69" t="str">
        <f>IFERROR(VLOOKUP(A69,Transaksi!$A$11:$D$1000,4,FALSE),"")</f>
        <v/>
      </c>
      <c r="E69" t="str">
        <f>IFERROR(VLOOKUP(A69,Transaksi!$A$11:$E$1000,5,FALSE),"")</f>
        <v/>
      </c>
      <c r="F69" t="str">
        <f>IFERROR(VLOOKUP(A69,Transaksi!$A$11:$F$1000,6,FALSE),"")</f>
        <v/>
      </c>
      <c r="G69" t="str">
        <f>IFERROR(VLOOKUP(A69,Transaksi!$A$11:$G$1000,7,FALSE),"")</f>
        <v/>
      </c>
      <c r="H69" t="str">
        <f>IFERROR(VLOOKUP(A69,Transaksi!$A$11:$H$1000,8,FALSE),"")</f>
        <v/>
      </c>
      <c r="I69" t="str">
        <f>IF(F69="","",I68+G69-H69)</f>
        <v/>
      </c>
    </row>
    <row r="70">
      <c r="A70" t="str">
        <f>IFERROR(VLOOKUP($F$11,INDIRECT($B$9&amp;$B$10&amp;B69&amp;":"&amp;$B$11),14,FALSE),"")</f>
        <v/>
      </c>
      <c r="B70" t="str">
        <f>IF(A70="","",A70+1)</f>
        <v/>
      </c>
      <c r="C70" t="str">
        <f>IFERROR(VLOOKUP(A70,Transaksi!$A$11:$C$1000,3,FALSE),"")</f>
        <v/>
      </c>
      <c r="D70" t="str">
        <f>IFERROR(VLOOKUP(A70,Transaksi!$A$11:$D$1000,4,FALSE),"")</f>
        <v/>
      </c>
      <c r="E70" t="str">
        <f>IFERROR(VLOOKUP(A70,Transaksi!$A$11:$E$1000,5,FALSE),"")</f>
        <v/>
      </c>
      <c r="F70" t="str">
        <f>IFERROR(VLOOKUP(A70,Transaksi!$A$11:$F$1000,6,FALSE),"")</f>
        <v/>
      </c>
      <c r="G70" t="str">
        <f>IFERROR(VLOOKUP(A70,Transaksi!$A$11:$G$1000,7,FALSE),"")</f>
        <v/>
      </c>
      <c r="H70" t="str">
        <f>IFERROR(VLOOKUP(A70,Transaksi!$A$11:$H$1000,8,FALSE),"")</f>
        <v/>
      </c>
      <c r="I70" t="str">
        <f>IF(F70="","",I69+G70-H70)</f>
        <v/>
      </c>
    </row>
    <row r="71">
      <c r="A71" t="str">
        <f>IFERROR(VLOOKUP($F$11,INDIRECT($B$9&amp;$B$10&amp;B70&amp;":"&amp;$B$11),14,FALSE),"")</f>
        <v/>
      </c>
      <c r="B71" t="str">
        <f>IF(A71="","",A71+1)</f>
        <v/>
      </c>
      <c r="C71" t="str">
        <f>IFERROR(VLOOKUP(A71,Transaksi!$A$11:$C$1000,3,FALSE),"")</f>
        <v/>
      </c>
      <c r="D71" t="str">
        <f>IFERROR(VLOOKUP(A71,Transaksi!$A$11:$D$1000,4,FALSE),"")</f>
        <v/>
      </c>
      <c r="E71" t="str">
        <f>IFERROR(VLOOKUP(A71,Transaksi!$A$11:$E$1000,5,FALSE),"")</f>
        <v/>
      </c>
      <c r="F71" t="str">
        <f>IFERROR(VLOOKUP(A71,Transaksi!$A$11:$F$1000,6,FALSE),"")</f>
        <v/>
      </c>
      <c r="G71" t="str">
        <f>IFERROR(VLOOKUP(A71,Transaksi!$A$11:$G$1000,7,FALSE),"")</f>
        <v/>
      </c>
      <c r="H71" t="str">
        <f>IFERROR(VLOOKUP(A71,Transaksi!$A$11:$H$1000,8,FALSE),"")</f>
        <v/>
      </c>
      <c r="I71" t="str">
        <f>IF(F71="","",I70+G71-H71)</f>
        <v/>
      </c>
    </row>
    <row r="72">
      <c r="A72" t="str">
        <f>IFERROR(VLOOKUP($F$11,INDIRECT($B$9&amp;$B$10&amp;B71&amp;":"&amp;$B$11),14,FALSE),"")</f>
        <v/>
      </c>
      <c r="B72" t="str">
        <f>IF(A72="","",A72+1)</f>
        <v/>
      </c>
      <c r="C72" t="str">
        <f>IFERROR(VLOOKUP(A72,Transaksi!$A$11:$C$1000,3,FALSE),"")</f>
        <v/>
      </c>
      <c r="D72" t="str">
        <f>IFERROR(VLOOKUP(A72,Transaksi!$A$11:$D$1000,4,FALSE),"")</f>
        <v/>
      </c>
      <c r="E72" t="str">
        <f>IFERROR(VLOOKUP(A72,Transaksi!$A$11:$E$1000,5,FALSE),"")</f>
        <v/>
      </c>
      <c r="F72" t="str">
        <f>IFERROR(VLOOKUP(A72,Transaksi!$A$11:$F$1000,6,FALSE),"")</f>
        <v/>
      </c>
      <c r="G72" t="str">
        <f>IFERROR(VLOOKUP(A72,Transaksi!$A$11:$G$1000,7,FALSE),"")</f>
        <v/>
      </c>
      <c r="H72" t="str">
        <f>IFERROR(VLOOKUP(A72,Transaksi!$A$11:$H$1000,8,FALSE),"")</f>
        <v/>
      </c>
      <c r="I72" t="str">
        <f>IF(F72="","",I71+G72-H72)</f>
        <v/>
      </c>
    </row>
    <row r="73">
      <c r="A73" t="str">
        <f>IFERROR(VLOOKUP($F$11,INDIRECT($B$9&amp;$B$10&amp;B72&amp;":"&amp;$B$11),14,FALSE),"")</f>
        <v/>
      </c>
      <c r="B73" t="str">
        <f>IF(A73="","",A73+1)</f>
        <v/>
      </c>
      <c r="C73" t="str">
        <f>IFERROR(VLOOKUP(A73,Transaksi!$A$11:$C$1000,3,FALSE),"")</f>
        <v/>
      </c>
      <c r="D73" t="str">
        <f>IFERROR(VLOOKUP(A73,Transaksi!$A$11:$D$1000,4,FALSE),"")</f>
        <v/>
      </c>
      <c r="E73" t="str">
        <f>IFERROR(VLOOKUP(A73,Transaksi!$A$11:$E$1000,5,FALSE),"")</f>
        <v/>
      </c>
      <c r="F73" t="str">
        <f>IFERROR(VLOOKUP(A73,Transaksi!$A$11:$F$1000,6,FALSE),"")</f>
        <v/>
      </c>
      <c r="G73" t="str">
        <f>IFERROR(VLOOKUP(A73,Transaksi!$A$11:$G$1000,7,FALSE),"")</f>
        <v/>
      </c>
      <c r="H73" t="str">
        <f>IFERROR(VLOOKUP(A73,Transaksi!$A$11:$H$1000,8,FALSE),"")</f>
        <v/>
      </c>
      <c r="I73" t="str">
        <f>IF(F73="","",I72+G73-H73)</f>
        <v/>
      </c>
    </row>
    <row r="74">
      <c r="A74" t="str">
        <f>IFERROR(VLOOKUP($F$11,INDIRECT($B$9&amp;$B$10&amp;B73&amp;":"&amp;$B$11),14,FALSE),"")</f>
        <v/>
      </c>
      <c r="B74" t="str">
        <f>IF(A74="","",A74+1)</f>
        <v/>
      </c>
      <c r="C74" t="str">
        <f>IFERROR(VLOOKUP(A74,Transaksi!$A$11:$C$1000,3,FALSE),"")</f>
        <v/>
      </c>
      <c r="D74" t="str">
        <f>IFERROR(VLOOKUP(A74,Transaksi!$A$11:$D$1000,4,FALSE),"")</f>
        <v/>
      </c>
      <c r="E74" t="str">
        <f>IFERROR(VLOOKUP(A74,Transaksi!$A$11:$E$1000,5,FALSE),"")</f>
        <v/>
      </c>
      <c r="F74" t="str">
        <f>IFERROR(VLOOKUP(A74,Transaksi!$A$11:$F$1000,6,FALSE),"")</f>
        <v/>
      </c>
      <c r="G74" t="str">
        <f>IFERROR(VLOOKUP(A74,Transaksi!$A$11:$G$1000,7,FALSE),"")</f>
        <v/>
      </c>
      <c r="H74" t="str">
        <f>IFERROR(VLOOKUP(A74,Transaksi!$A$11:$H$1000,8,FALSE),"")</f>
        <v/>
      </c>
      <c r="I74" t="str">
        <f>IF(F74="","",I73+G74-H74)</f>
        <v/>
      </c>
    </row>
    <row r="75">
      <c r="A75" t="str">
        <f>IFERROR(VLOOKUP($F$11,INDIRECT($B$9&amp;$B$10&amp;B74&amp;":"&amp;$B$11),14,FALSE),"")</f>
        <v/>
      </c>
      <c r="B75" t="str">
        <f>IF(A75="","",A75+1)</f>
        <v/>
      </c>
      <c r="C75" t="str">
        <f>IFERROR(VLOOKUP(A75,Transaksi!$A$11:$C$1000,3,FALSE),"")</f>
        <v/>
      </c>
      <c r="D75" t="str">
        <f>IFERROR(VLOOKUP(A75,Transaksi!$A$11:$D$1000,4,FALSE),"")</f>
        <v/>
      </c>
      <c r="E75" t="str">
        <f>IFERROR(VLOOKUP(A75,Transaksi!$A$11:$E$1000,5,FALSE),"")</f>
        <v/>
      </c>
      <c r="F75" t="str">
        <f>IFERROR(VLOOKUP(A75,Transaksi!$A$11:$F$1000,6,FALSE),"")</f>
        <v/>
      </c>
      <c r="G75" t="str">
        <f>IFERROR(VLOOKUP(A75,Transaksi!$A$11:$G$1000,7,FALSE),"")</f>
        <v/>
      </c>
      <c r="H75" t="str">
        <f>IFERROR(VLOOKUP(A75,Transaksi!$A$11:$H$1000,8,FALSE),"")</f>
        <v/>
      </c>
      <c r="I75" t="str">
        <f>IF(F75="","",I74+G75-H75)</f>
        <v/>
      </c>
    </row>
    <row r="76">
      <c r="A76" t="str">
        <f>IFERROR(VLOOKUP($F$11,INDIRECT($B$9&amp;$B$10&amp;B75&amp;":"&amp;$B$11),14,FALSE),"")</f>
        <v/>
      </c>
      <c r="B76" t="str">
        <f>IF(A76="","",A76+1)</f>
        <v/>
      </c>
      <c r="C76" t="str">
        <f>IFERROR(VLOOKUP(A76,Transaksi!$A$11:$C$1000,3,FALSE),"")</f>
        <v/>
      </c>
      <c r="D76" t="str">
        <f>IFERROR(VLOOKUP(A76,Transaksi!$A$11:$D$1000,4,FALSE),"")</f>
        <v/>
      </c>
      <c r="E76" t="str">
        <f>IFERROR(VLOOKUP(A76,Transaksi!$A$11:$E$1000,5,FALSE),"")</f>
        <v/>
      </c>
      <c r="F76" t="str">
        <f>IFERROR(VLOOKUP(A76,Transaksi!$A$11:$F$1000,6,FALSE),"")</f>
        <v/>
      </c>
      <c r="G76" t="str">
        <f>IFERROR(VLOOKUP(A76,Transaksi!$A$11:$G$1000,7,FALSE),"")</f>
        <v/>
      </c>
      <c r="H76" t="str">
        <f>IFERROR(VLOOKUP(A76,Transaksi!$A$11:$H$1000,8,FALSE),"")</f>
        <v/>
      </c>
      <c r="I76" t="str">
        <f>IF(F76="","",I75+G76-H76)</f>
        <v/>
      </c>
    </row>
    <row r="77">
      <c r="A77" t="str">
        <f>IFERROR(VLOOKUP($F$11,INDIRECT($B$9&amp;$B$10&amp;B76&amp;":"&amp;$B$11),14,FALSE),"")</f>
        <v/>
      </c>
      <c r="B77" t="str">
        <f>IF(A77="","",A77+1)</f>
        <v/>
      </c>
      <c r="C77" t="str">
        <f>IFERROR(VLOOKUP(A77,Transaksi!$A$11:$C$1000,3,FALSE),"")</f>
        <v/>
      </c>
      <c r="D77" t="str">
        <f>IFERROR(VLOOKUP(A77,Transaksi!$A$11:$D$1000,4,FALSE),"")</f>
        <v/>
      </c>
      <c r="E77" t="str">
        <f>IFERROR(VLOOKUP(A77,Transaksi!$A$11:$E$1000,5,FALSE),"")</f>
        <v/>
      </c>
      <c r="F77" t="str">
        <f>IFERROR(VLOOKUP(A77,Transaksi!$A$11:$F$1000,6,FALSE),"")</f>
        <v/>
      </c>
      <c r="G77" t="str">
        <f>IFERROR(VLOOKUP(A77,Transaksi!$A$11:$G$1000,7,FALSE),"")</f>
        <v/>
      </c>
      <c r="H77" t="str">
        <f>IFERROR(VLOOKUP(A77,Transaksi!$A$11:$H$1000,8,FALSE),"")</f>
        <v/>
      </c>
      <c r="I77" t="str">
        <f>IF(F77="","",I76+G77-H77)</f>
        <v/>
      </c>
    </row>
    <row r="78">
      <c r="A78" t="str">
        <f>IFERROR(VLOOKUP($F$11,INDIRECT($B$9&amp;$B$10&amp;B77&amp;":"&amp;$B$11),14,FALSE),"")</f>
        <v/>
      </c>
      <c r="B78" t="str">
        <f>IF(A78="","",A78+1)</f>
        <v/>
      </c>
      <c r="C78" t="str">
        <f>IFERROR(VLOOKUP(A78,Transaksi!$A$11:$C$1000,3,FALSE),"")</f>
        <v/>
      </c>
      <c r="D78" t="str">
        <f>IFERROR(VLOOKUP(A78,Transaksi!$A$11:$D$1000,4,FALSE),"")</f>
        <v/>
      </c>
      <c r="E78" t="str">
        <f>IFERROR(VLOOKUP(A78,Transaksi!$A$11:$E$1000,5,FALSE),"")</f>
        <v/>
      </c>
      <c r="F78" t="str">
        <f>IFERROR(VLOOKUP(A78,Transaksi!$A$11:$F$1000,6,FALSE),"")</f>
        <v/>
      </c>
      <c r="G78" t="str">
        <f>IFERROR(VLOOKUP(A78,Transaksi!$A$11:$G$1000,7,FALSE),"")</f>
        <v/>
      </c>
      <c r="H78" t="str">
        <f>IFERROR(VLOOKUP(A78,Transaksi!$A$11:$H$1000,8,FALSE),"")</f>
        <v/>
      </c>
      <c r="I78" t="str">
        <f>IF(F78="","",I77+G78-H78)</f>
        <v/>
      </c>
    </row>
    <row r="79">
      <c r="A79" t="str">
        <f>IFERROR(VLOOKUP($F$11,INDIRECT($B$9&amp;$B$10&amp;B78&amp;":"&amp;$B$11),14,FALSE),"")</f>
        <v/>
      </c>
      <c r="B79" t="str">
        <f>IF(A79="","",A79+1)</f>
        <v/>
      </c>
      <c r="C79" t="str">
        <f>IFERROR(VLOOKUP(A79,Transaksi!$A$11:$C$1000,3,FALSE),"")</f>
        <v/>
      </c>
      <c r="D79" t="str">
        <f>IFERROR(VLOOKUP(A79,Transaksi!$A$11:$D$1000,4,FALSE),"")</f>
        <v/>
      </c>
      <c r="E79" t="str">
        <f>IFERROR(VLOOKUP(A79,Transaksi!$A$11:$E$1000,5,FALSE),"")</f>
        <v/>
      </c>
      <c r="F79" t="str">
        <f>IFERROR(VLOOKUP(A79,Transaksi!$A$11:$F$1000,6,FALSE),"")</f>
        <v/>
      </c>
      <c r="G79" t="str">
        <f>IFERROR(VLOOKUP(A79,Transaksi!$A$11:$G$1000,7,FALSE),"")</f>
        <v/>
      </c>
      <c r="H79" t="str">
        <f>IFERROR(VLOOKUP(A79,Transaksi!$A$11:$H$1000,8,FALSE),"")</f>
        <v/>
      </c>
      <c r="I79" t="str">
        <f>IF(F79="","",I78+G79-H79)</f>
        <v/>
      </c>
    </row>
    <row r="80">
      <c r="A80" t="str">
        <f>IFERROR(VLOOKUP($F$11,INDIRECT($B$9&amp;$B$10&amp;B79&amp;":"&amp;$B$11),14,FALSE),"")</f>
        <v/>
      </c>
      <c r="B80" t="str">
        <f>IF(A80="","",A80+1)</f>
        <v/>
      </c>
      <c r="C80" t="str">
        <f>IFERROR(VLOOKUP(A80,Transaksi!$A$11:$C$1000,3,FALSE),"")</f>
        <v/>
      </c>
      <c r="D80" t="str">
        <f>IFERROR(VLOOKUP(A80,Transaksi!$A$11:$D$1000,4,FALSE),"")</f>
        <v/>
      </c>
      <c r="E80" t="str">
        <f>IFERROR(VLOOKUP(A80,Transaksi!$A$11:$E$1000,5,FALSE),"")</f>
        <v/>
      </c>
      <c r="F80" t="str">
        <f>IFERROR(VLOOKUP(A80,Transaksi!$A$11:$F$1000,6,FALSE),"")</f>
        <v/>
      </c>
      <c r="G80" t="str">
        <f>IFERROR(VLOOKUP(A80,Transaksi!$A$11:$G$1000,7,FALSE),"")</f>
        <v/>
      </c>
      <c r="H80" t="str">
        <f>IFERROR(VLOOKUP(A80,Transaksi!$A$11:$H$1000,8,FALSE),"")</f>
        <v/>
      </c>
      <c r="I80" t="str">
        <f>IF(F80="","",I79+G80-H80)</f>
        <v/>
      </c>
    </row>
    <row r="81">
      <c r="A81" t="str">
        <f>IFERROR(VLOOKUP($F$11,INDIRECT($B$9&amp;$B$10&amp;B80&amp;":"&amp;$B$11),14,FALSE),"")</f>
        <v/>
      </c>
      <c r="B81" t="str">
        <f>IF(A81="","",A81+1)</f>
        <v/>
      </c>
      <c r="C81" t="str">
        <f>IFERROR(VLOOKUP(A81,Transaksi!$A$11:$C$1000,3,FALSE),"")</f>
        <v/>
      </c>
      <c r="D81" t="str">
        <f>IFERROR(VLOOKUP(A81,Transaksi!$A$11:$D$1000,4,FALSE),"")</f>
        <v/>
      </c>
      <c r="E81" t="str">
        <f>IFERROR(VLOOKUP(A81,Transaksi!$A$11:$E$1000,5,FALSE),"")</f>
        <v/>
      </c>
      <c r="F81" t="str">
        <f>IFERROR(VLOOKUP(A81,Transaksi!$A$11:$F$1000,6,FALSE),"")</f>
        <v/>
      </c>
      <c r="G81" t="str">
        <f>IFERROR(VLOOKUP(A81,Transaksi!$A$11:$G$1000,7,FALSE),"")</f>
        <v/>
      </c>
      <c r="H81" t="str">
        <f>IFERROR(VLOOKUP(A81,Transaksi!$A$11:$H$1000,8,FALSE),"")</f>
        <v/>
      </c>
      <c r="I81" t="str">
        <f>IF(F81="","",I80+G81-H81)</f>
        <v/>
      </c>
    </row>
    <row r="82">
      <c r="A82" t="str">
        <f>IFERROR(VLOOKUP($F$11,INDIRECT($B$9&amp;$B$10&amp;B81&amp;":"&amp;$B$11),14,FALSE),"")</f>
        <v/>
      </c>
      <c r="B82" t="str">
        <f>IF(A82="","",A82+1)</f>
        <v/>
      </c>
      <c r="C82" t="str">
        <f>IFERROR(VLOOKUP(A82,Transaksi!$A$11:$C$1000,3,FALSE),"")</f>
        <v/>
      </c>
      <c r="D82" t="str">
        <f>IFERROR(VLOOKUP(A82,Transaksi!$A$11:$D$1000,4,FALSE),"")</f>
        <v/>
      </c>
      <c r="E82" t="str">
        <f>IFERROR(VLOOKUP(A82,Transaksi!$A$11:$E$1000,5,FALSE),"")</f>
        <v/>
      </c>
      <c r="F82" t="str">
        <f>IFERROR(VLOOKUP(A82,Transaksi!$A$11:$F$1000,6,FALSE),"")</f>
        <v/>
      </c>
      <c r="G82" t="str">
        <f>IFERROR(VLOOKUP(A82,Transaksi!$A$11:$G$1000,7,FALSE),"")</f>
        <v/>
      </c>
      <c r="H82" t="str">
        <f>IFERROR(VLOOKUP(A82,Transaksi!$A$11:$H$1000,8,FALSE),"")</f>
        <v/>
      </c>
      <c r="I82" t="str">
        <f>IF(F82="","",I81+G82-H82)</f>
        <v/>
      </c>
    </row>
    <row r="83">
      <c r="A83" t="str">
        <f>IFERROR(VLOOKUP($F$11,INDIRECT($B$9&amp;$B$10&amp;B82&amp;":"&amp;$B$11),14,FALSE),"")</f>
        <v/>
      </c>
      <c r="B83" t="str">
        <f>IF(A83="","",A83+1)</f>
        <v/>
      </c>
      <c r="C83" t="str">
        <f>IFERROR(VLOOKUP(A83,Transaksi!$A$11:$C$1000,3,FALSE),"")</f>
        <v/>
      </c>
      <c r="D83" t="str">
        <f>IFERROR(VLOOKUP(A83,Transaksi!$A$11:$D$1000,4,FALSE),"")</f>
        <v/>
      </c>
      <c r="E83" t="str">
        <f>IFERROR(VLOOKUP(A83,Transaksi!$A$11:$E$1000,5,FALSE),"")</f>
        <v/>
      </c>
      <c r="F83" t="str">
        <f>IFERROR(VLOOKUP(A83,Transaksi!$A$11:$F$1000,6,FALSE),"")</f>
        <v/>
      </c>
      <c r="G83" t="str">
        <f>IFERROR(VLOOKUP(A83,Transaksi!$A$11:$G$1000,7,FALSE),"")</f>
        <v/>
      </c>
      <c r="H83" t="str">
        <f>IFERROR(VLOOKUP(A83,Transaksi!$A$11:$H$1000,8,FALSE),"")</f>
        <v/>
      </c>
      <c r="I83" t="str">
        <f>IF(F83="","",I82+G83-H83)</f>
        <v/>
      </c>
    </row>
    <row r="84">
      <c r="A84" t="str">
        <f>IFERROR(VLOOKUP($F$11,INDIRECT($B$9&amp;$B$10&amp;B83&amp;":"&amp;$B$11),14,FALSE),"")</f>
        <v/>
      </c>
      <c r="B84" t="str">
        <f>IF(A84="","",A84+1)</f>
        <v/>
      </c>
      <c r="C84" t="str">
        <f>IFERROR(VLOOKUP(A84,Transaksi!$A$11:$C$1000,3,FALSE),"")</f>
        <v/>
      </c>
      <c r="D84" t="str">
        <f>IFERROR(VLOOKUP(A84,Transaksi!$A$11:$D$1000,4,FALSE),"")</f>
        <v/>
      </c>
      <c r="E84" t="str">
        <f>IFERROR(VLOOKUP(A84,Transaksi!$A$11:$E$1000,5,FALSE),"")</f>
        <v/>
      </c>
      <c r="F84" t="str">
        <f>IFERROR(VLOOKUP(A84,Transaksi!$A$11:$F$1000,6,FALSE),"")</f>
        <v/>
      </c>
      <c r="G84" t="str">
        <f>IFERROR(VLOOKUP(A84,Transaksi!$A$11:$G$1000,7,FALSE),"")</f>
        <v/>
      </c>
      <c r="H84" t="str">
        <f>IFERROR(VLOOKUP(A84,Transaksi!$A$11:$H$1000,8,FALSE),"")</f>
        <v/>
      </c>
      <c r="I84" t="str">
        <f>IF(F84="","",I83+G84-H84)</f>
        <v/>
      </c>
    </row>
    <row r="85">
      <c r="A85" t="str">
        <f>IFERROR(VLOOKUP($F$11,INDIRECT($B$9&amp;$B$10&amp;B84&amp;":"&amp;$B$11),14,FALSE),"")</f>
        <v/>
      </c>
      <c r="B85" t="str">
        <f>IF(A85="","",A85+1)</f>
        <v/>
      </c>
      <c r="C85" t="str">
        <f>IFERROR(VLOOKUP(A85,Transaksi!$A$11:$C$1000,3,FALSE),"")</f>
        <v/>
      </c>
      <c r="D85" t="str">
        <f>IFERROR(VLOOKUP(A85,Transaksi!$A$11:$D$1000,4,FALSE),"")</f>
        <v/>
      </c>
      <c r="E85" t="str">
        <f>IFERROR(VLOOKUP(A85,Transaksi!$A$11:$E$1000,5,FALSE),"")</f>
        <v/>
      </c>
      <c r="F85" t="str">
        <f>IFERROR(VLOOKUP(A85,Transaksi!$A$11:$F$1000,6,FALSE),"")</f>
        <v/>
      </c>
      <c r="G85" t="str">
        <f>IFERROR(VLOOKUP(A85,Transaksi!$A$11:$G$1000,7,FALSE),"")</f>
        <v/>
      </c>
      <c r="H85" t="str">
        <f>IFERROR(VLOOKUP(A85,Transaksi!$A$11:$H$1000,8,FALSE),"")</f>
        <v/>
      </c>
      <c r="I85" t="str">
        <f>IF(F85="","",I84+G85-H85)</f>
        <v/>
      </c>
    </row>
    <row r="86">
      <c r="A86" t="str">
        <f>IFERROR(VLOOKUP($F$11,INDIRECT($B$9&amp;$B$10&amp;B85&amp;":"&amp;$B$11),14,FALSE),"")</f>
        <v/>
      </c>
      <c r="B86" t="str">
        <f>IF(A86="","",A86+1)</f>
        <v/>
      </c>
      <c r="C86" t="str">
        <f>IFERROR(VLOOKUP(A86,Transaksi!$A$11:$C$1000,3,FALSE),"")</f>
        <v/>
      </c>
      <c r="D86" t="str">
        <f>IFERROR(VLOOKUP(A86,Transaksi!$A$11:$D$1000,4,FALSE),"")</f>
        <v/>
      </c>
      <c r="E86" t="str">
        <f>IFERROR(VLOOKUP(A86,Transaksi!$A$11:$E$1000,5,FALSE),"")</f>
        <v/>
      </c>
      <c r="F86" t="str">
        <f>IFERROR(VLOOKUP(A86,Transaksi!$A$11:$F$1000,6,FALSE),"")</f>
        <v/>
      </c>
      <c r="G86" t="str">
        <f>IFERROR(VLOOKUP(A86,Transaksi!$A$11:$G$1000,7,FALSE),"")</f>
        <v/>
      </c>
      <c r="H86" t="str">
        <f>IFERROR(VLOOKUP(A86,Transaksi!$A$11:$H$1000,8,FALSE),"")</f>
        <v/>
      </c>
      <c r="I86" t="str">
        <f>IF(F86="","",I85+G86-H86)</f>
        <v/>
      </c>
    </row>
    <row r="87">
      <c r="A87" t="str">
        <f>IFERROR(VLOOKUP($F$11,INDIRECT($B$9&amp;$B$10&amp;B86&amp;":"&amp;$B$11),14,FALSE),"")</f>
        <v/>
      </c>
      <c r="B87" t="str">
        <f>IF(A87="","",A87+1)</f>
        <v/>
      </c>
      <c r="C87" t="str">
        <f>IFERROR(VLOOKUP(A87,Transaksi!$A$11:$C$1000,3,FALSE),"")</f>
        <v/>
      </c>
      <c r="D87" t="str">
        <f>IFERROR(VLOOKUP(A87,Transaksi!$A$11:$D$1000,4,FALSE),"")</f>
        <v/>
      </c>
      <c r="E87" t="str">
        <f>IFERROR(VLOOKUP(A87,Transaksi!$A$11:$E$1000,5,FALSE),"")</f>
        <v/>
      </c>
      <c r="F87" t="str">
        <f>IFERROR(VLOOKUP(A87,Transaksi!$A$11:$F$1000,6,FALSE),"")</f>
        <v/>
      </c>
      <c r="G87" t="str">
        <f>IFERROR(VLOOKUP(A87,Transaksi!$A$11:$G$1000,7,FALSE),"")</f>
        <v/>
      </c>
      <c r="H87" t="str">
        <f>IFERROR(VLOOKUP(A87,Transaksi!$A$11:$H$1000,8,FALSE),"")</f>
        <v/>
      </c>
      <c r="I87" t="str">
        <f>IF(F87="","",I86+G87-H87)</f>
        <v/>
      </c>
    </row>
    <row r="88">
      <c r="A88" t="str">
        <f>IFERROR(VLOOKUP($F$11,INDIRECT($B$9&amp;$B$10&amp;B87&amp;":"&amp;$B$11),14,FALSE),"")</f>
        <v/>
      </c>
      <c r="B88" t="str">
        <f>IF(A88="","",A88+1)</f>
        <v/>
      </c>
      <c r="C88" t="str">
        <f>IFERROR(VLOOKUP(A88,Transaksi!$A$11:$C$1000,3,FALSE),"")</f>
        <v/>
      </c>
      <c r="D88" t="str">
        <f>IFERROR(VLOOKUP(A88,Transaksi!$A$11:$D$1000,4,FALSE),"")</f>
        <v/>
      </c>
      <c r="E88" t="str">
        <f>IFERROR(VLOOKUP(A88,Transaksi!$A$11:$E$1000,5,FALSE),"")</f>
        <v/>
      </c>
      <c r="F88" t="str">
        <f>IFERROR(VLOOKUP(A88,Transaksi!$A$11:$F$1000,6,FALSE),"")</f>
        <v/>
      </c>
      <c r="G88" t="str">
        <f>IFERROR(VLOOKUP(A88,Transaksi!$A$11:$G$1000,7,FALSE),"")</f>
        <v/>
      </c>
      <c r="H88" t="str">
        <f>IFERROR(VLOOKUP(A88,Transaksi!$A$11:$H$1000,8,FALSE),"")</f>
        <v/>
      </c>
      <c r="I88" t="str">
        <f>IF(F88="","",I87+G88-H88)</f>
        <v/>
      </c>
    </row>
    <row r="89">
      <c r="A89" t="str">
        <f>IFERROR(VLOOKUP($F$11,INDIRECT($B$9&amp;$B$10&amp;B88&amp;":"&amp;$B$11),14,FALSE),"")</f>
        <v/>
      </c>
      <c r="B89" t="str">
        <f>IF(A89="","",A89+1)</f>
        <v/>
      </c>
      <c r="C89" t="str">
        <f>IFERROR(VLOOKUP(A89,Transaksi!$A$11:$C$1000,3,FALSE),"")</f>
        <v/>
      </c>
      <c r="D89" t="str">
        <f>IFERROR(VLOOKUP(A89,Transaksi!$A$11:$D$1000,4,FALSE),"")</f>
        <v/>
      </c>
      <c r="E89" t="str">
        <f>IFERROR(VLOOKUP(A89,Transaksi!$A$11:$E$1000,5,FALSE),"")</f>
        <v/>
      </c>
      <c r="F89" t="str">
        <f>IFERROR(VLOOKUP(A89,Transaksi!$A$11:$F$1000,6,FALSE),"")</f>
        <v/>
      </c>
      <c r="G89" t="str">
        <f>IFERROR(VLOOKUP(A89,Transaksi!$A$11:$G$1000,7,FALSE),"")</f>
        <v/>
      </c>
      <c r="H89" t="str">
        <f>IFERROR(VLOOKUP(A89,Transaksi!$A$11:$H$1000,8,FALSE),"")</f>
        <v/>
      </c>
      <c r="I89" t="str">
        <f>IF(F89="","",I88+G89-H89)</f>
        <v/>
      </c>
    </row>
    <row r="90">
      <c r="A90" t="str">
        <f>IFERROR(VLOOKUP($F$11,INDIRECT($B$9&amp;$B$10&amp;B89&amp;":"&amp;$B$11),14,FALSE),"")</f>
        <v/>
      </c>
      <c r="B90" t="str">
        <f>IF(A90="","",A90+1)</f>
        <v/>
      </c>
      <c r="C90" t="str">
        <f>IFERROR(VLOOKUP(A90,Transaksi!$A$11:$C$1000,3,FALSE),"")</f>
        <v/>
      </c>
      <c r="D90" t="str">
        <f>IFERROR(VLOOKUP(A90,Transaksi!$A$11:$D$1000,4,FALSE),"")</f>
        <v/>
      </c>
      <c r="E90" t="str">
        <f>IFERROR(VLOOKUP(A90,Transaksi!$A$11:$E$1000,5,FALSE),"")</f>
        <v/>
      </c>
      <c r="F90" t="str">
        <f>IFERROR(VLOOKUP(A90,Transaksi!$A$11:$F$1000,6,FALSE),"")</f>
        <v/>
      </c>
      <c r="G90" t="str">
        <f>IFERROR(VLOOKUP(A90,Transaksi!$A$11:$G$1000,7,FALSE),"")</f>
        <v/>
      </c>
      <c r="H90" t="str">
        <f>IFERROR(VLOOKUP(A90,Transaksi!$A$11:$H$1000,8,FALSE),"")</f>
        <v/>
      </c>
      <c r="I90" t="str">
        <f>IF(F90="","",I89+G90-H90)</f>
        <v/>
      </c>
    </row>
    <row r="91">
      <c r="A91" t="str">
        <f>IFERROR(VLOOKUP($F$11,INDIRECT($B$9&amp;$B$10&amp;B90&amp;":"&amp;$B$11),14,FALSE),"")</f>
        <v/>
      </c>
      <c r="B91" t="str">
        <f>IF(A91="","",A91+1)</f>
        <v/>
      </c>
      <c r="C91" t="str">
        <f>IFERROR(VLOOKUP(A91,Transaksi!$A$11:$C$1000,3,FALSE),"")</f>
        <v/>
      </c>
      <c r="D91" t="str">
        <f>IFERROR(VLOOKUP(A91,Transaksi!$A$11:$D$1000,4,FALSE),"")</f>
        <v/>
      </c>
      <c r="E91" t="str">
        <f>IFERROR(VLOOKUP(A91,Transaksi!$A$11:$E$1000,5,FALSE),"")</f>
        <v/>
      </c>
      <c r="F91" t="str">
        <f>IFERROR(VLOOKUP(A91,Transaksi!$A$11:$F$1000,6,FALSE),"")</f>
        <v/>
      </c>
      <c r="G91" t="str">
        <f>IFERROR(VLOOKUP(A91,Transaksi!$A$11:$G$1000,7,FALSE),"")</f>
        <v/>
      </c>
      <c r="H91" t="str">
        <f>IFERROR(VLOOKUP(A91,Transaksi!$A$11:$H$1000,8,FALSE),"")</f>
        <v/>
      </c>
      <c r="I91" t="str">
        <f>IF(F91="","",I90+G91-H91)</f>
        <v/>
      </c>
    </row>
    <row r="92">
      <c r="A92" t="str">
        <f>IFERROR(VLOOKUP($F$11,INDIRECT($B$9&amp;$B$10&amp;B91&amp;":"&amp;$B$11),14,FALSE),"")</f>
        <v/>
      </c>
      <c r="B92" t="str">
        <f>IF(A92="","",A92+1)</f>
        <v/>
      </c>
      <c r="C92" t="str">
        <f>IFERROR(VLOOKUP(A92,Transaksi!$A$11:$C$1000,3,FALSE),"")</f>
        <v/>
      </c>
      <c r="D92" t="str">
        <f>IFERROR(VLOOKUP(A92,Transaksi!$A$11:$D$1000,4,FALSE),"")</f>
        <v/>
      </c>
      <c r="E92" t="str">
        <f>IFERROR(VLOOKUP(A92,Transaksi!$A$11:$E$1000,5,FALSE),"")</f>
        <v/>
      </c>
      <c r="F92" t="str">
        <f>IFERROR(VLOOKUP(A92,Transaksi!$A$11:$F$1000,6,FALSE),"")</f>
        <v/>
      </c>
      <c r="G92" t="str">
        <f>IFERROR(VLOOKUP(A92,Transaksi!$A$11:$G$1000,7,FALSE),"")</f>
        <v/>
      </c>
      <c r="H92" t="str">
        <f>IFERROR(VLOOKUP(A92,Transaksi!$A$11:$H$1000,8,FALSE),"")</f>
        <v/>
      </c>
      <c r="I92" t="str">
        <f>IF(F92="","",I91+G92-H92)</f>
        <v/>
      </c>
    </row>
    <row r="93">
      <c r="A93" t="str">
        <f>IFERROR(VLOOKUP($F$11,INDIRECT($B$9&amp;$B$10&amp;B92&amp;":"&amp;$B$11),14,FALSE),"")</f>
        <v/>
      </c>
      <c r="B93" t="str">
        <f>IF(A93="","",A93+1)</f>
        <v/>
      </c>
      <c r="C93" t="str">
        <f>IFERROR(VLOOKUP(A93,Transaksi!$A$11:$C$1000,3,FALSE),"")</f>
        <v/>
      </c>
      <c r="D93" t="str">
        <f>IFERROR(VLOOKUP(A93,Transaksi!$A$11:$D$1000,4,FALSE),"")</f>
        <v/>
      </c>
      <c r="E93" t="str">
        <f>IFERROR(VLOOKUP(A93,Transaksi!$A$11:$E$1000,5,FALSE),"")</f>
        <v/>
      </c>
      <c r="F93" t="str">
        <f>IFERROR(VLOOKUP(A93,Transaksi!$A$11:$F$1000,6,FALSE),"")</f>
        <v/>
      </c>
      <c r="G93" t="str">
        <f>IFERROR(VLOOKUP(A93,Transaksi!$A$11:$G$1000,7,FALSE),"")</f>
        <v/>
      </c>
      <c r="H93" t="str">
        <f>IFERROR(VLOOKUP(A93,Transaksi!$A$11:$H$1000,8,FALSE),"")</f>
        <v/>
      </c>
      <c r="I93" t="str">
        <f>IF(F93="","",I92+G93-H93)</f>
        <v/>
      </c>
    </row>
    <row r="94">
      <c r="A94" t="str">
        <f>IFERROR(VLOOKUP($F$11,INDIRECT($B$9&amp;$B$10&amp;B93&amp;":"&amp;$B$11),14,FALSE),"")</f>
        <v/>
      </c>
      <c r="B94" t="str">
        <f>IF(A94="","",A94+1)</f>
        <v/>
      </c>
      <c r="C94" t="str">
        <f>IFERROR(VLOOKUP(A94,Transaksi!$A$11:$C$1000,3,FALSE),"")</f>
        <v/>
      </c>
      <c r="D94" t="str">
        <f>IFERROR(VLOOKUP(A94,Transaksi!$A$11:$D$1000,4,FALSE),"")</f>
        <v/>
      </c>
      <c r="E94" t="str">
        <f>IFERROR(VLOOKUP(A94,Transaksi!$A$11:$E$1000,5,FALSE),"")</f>
        <v/>
      </c>
      <c r="F94" t="str">
        <f>IFERROR(VLOOKUP(A94,Transaksi!$A$11:$F$1000,6,FALSE),"")</f>
        <v/>
      </c>
      <c r="G94" t="str">
        <f>IFERROR(VLOOKUP(A94,Transaksi!$A$11:$G$1000,7,FALSE),"")</f>
        <v/>
      </c>
      <c r="H94" t="str">
        <f>IFERROR(VLOOKUP(A94,Transaksi!$A$11:$H$1000,8,FALSE),"")</f>
        <v/>
      </c>
      <c r="I94" t="str">
        <f>IF(F94="","",I93+G94-H94)</f>
        <v/>
      </c>
    </row>
    <row r="95">
      <c r="A95" t="str">
        <f>IFERROR(VLOOKUP($F$11,INDIRECT($B$9&amp;$B$10&amp;B94&amp;":"&amp;$B$11),14,FALSE),"")</f>
        <v/>
      </c>
      <c r="B95" t="str">
        <f>IF(A95="","",A95+1)</f>
        <v/>
      </c>
      <c r="C95" t="str">
        <f>IFERROR(VLOOKUP(A95,Transaksi!$A$11:$C$1000,3,FALSE),"")</f>
        <v/>
      </c>
      <c r="D95" t="str">
        <f>IFERROR(VLOOKUP(A95,Transaksi!$A$11:$D$1000,4,FALSE),"")</f>
        <v/>
      </c>
      <c r="E95" t="str">
        <f>IFERROR(VLOOKUP(A95,Transaksi!$A$11:$E$1000,5,FALSE),"")</f>
        <v/>
      </c>
      <c r="F95" t="str">
        <f>IFERROR(VLOOKUP(A95,Transaksi!$A$11:$F$1000,6,FALSE),"")</f>
        <v/>
      </c>
      <c r="G95" t="str">
        <f>IFERROR(VLOOKUP(A95,Transaksi!$A$11:$G$1000,7,FALSE),"")</f>
        <v/>
      </c>
      <c r="H95" t="str">
        <f>IFERROR(VLOOKUP(A95,Transaksi!$A$11:$H$1000,8,FALSE),"")</f>
        <v/>
      </c>
      <c r="I95" t="str">
        <f>IF(F95="","",I94+G95-H95)</f>
        <v/>
      </c>
    </row>
    <row r="96">
      <c r="A96" t="str">
        <f>IFERROR(VLOOKUP($F$11,INDIRECT($B$9&amp;$B$10&amp;B95&amp;":"&amp;$B$11),14,FALSE),"")</f>
        <v/>
      </c>
      <c r="B96" t="str">
        <f>IF(A96="","",A96+1)</f>
        <v/>
      </c>
      <c r="C96" t="str">
        <f>IFERROR(VLOOKUP(A96,Transaksi!$A$11:$C$1000,3,FALSE),"")</f>
        <v/>
      </c>
      <c r="D96" t="str">
        <f>IFERROR(VLOOKUP(A96,Transaksi!$A$11:$D$1000,4,FALSE),"")</f>
        <v/>
      </c>
      <c r="E96" t="str">
        <f>IFERROR(VLOOKUP(A96,Transaksi!$A$11:$E$1000,5,FALSE),"")</f>
        <v/>
      </c>
      <c r="F96" t="str">
        <f>IFERROR(VLOOKUP(A96,Transaksi!$A$11:$F$1000,6,FALSE),"")</f>
        <v/>
      </c>
      <c r="G96" t="str">
        <f>IFERROR(VLOOKUP(A96,Transaksi!$A$11:$G$1000,7,FALSE),"")</f>
        <v/>
      </c>
      <c r="H96" t="str">
        <f>IFERROR(VLOOKUP(A96,Transaksi!$A$11:$H$1000,8,FALSE),"")</f>
        <v/>
      </c>
      <c r="I96" t="str">
        <f>IF(F96="","",I95+G96-H96)</f>
        <v/>
      </c>
    </row>
    <row r="97">
      <c r="A97" t="str">
        <f>IFERROR(VLOOKUP($F$11,INDIRECT($B$9&amp;$B$10&amp;B96&amp;":"&amp;$B$11),14,FALSE),"")</f>
        <v/>
      </c>
      <c r="B97" t="str">
        <f>IF(A97="","",A97+1)</f>
        <v/>
      </c>
      <c r="C97" t="str">
        <f>IFERROR(VLOOKUP(A97,Transaksi!$A$11:$C$1000,3,FALSE),"")</f>
        <v/>
      </c>
      <c r="D97" t="str">
        <f>IFERROR(VLOOKUP(A97,Transaksi!$A$11:$D$1000,4,FALSE),"")</f>
        <v/>
      </c>
      <c r="E97" t="str">
        <f>IFERROR(VLOOKUP(A97,Transaksi!$A$11:$E$1000,5,FALSE),"")</f>
        <v/>
      </c>
      <c r="F97" t="str">
        <f>IFERROR(VLOOKUP(A97,Transaksi!$A$11:$F$1000,6,FALSE),"")</f>
        <v/>
      </c>
      <c r="G97" t="str">
        <f>IFERROR(VLOOKUP(A97,Transaksi!$A$11:$G$1000,7,FALSE),"")</f>
        <v/>
      </c>
      <c r="H97" t="str">
        <f>IFERROR(VLOOKUP(A97,Transaksi!$A$11:$H$1000,8,FALSE),"")</f>
        <v/>
      </c>
      <c r="I97" t="str">
        <f>IF(F97="","",I96+G97-H97)</f>
        <v/>
      </c>
    </row>
    <row r="98">
      <c r="A98" t="str">
        <f>IFERROR(VLOOKUP($F$11,INDIRECT($B$9&amp;$B$10&amp;B97&amp;":"&amp;$B$11),14,FALSE),"")</f>
        <v/>
      </c>
      <c r="B98" t="str">
        <f>IF(A98="","",A98+1)</f>
        <v/>
      </c>
      <c r="C98" t="str">
        <f>IFERROR(VLOOKUP(A98,Transaksi!$A$11:$C$1000,3,FALSE),"")</f>
        <v/>
      </c>
      <c r="D98" t="str">
        <f>IFERROR(VLOOKUP(A98,Transaksi!$A$11:$D$1000,4,FALSE),"")</f>
        <v/>
      </c>
      <c r="E98" t="str">
        <f>IFERROR(VLOOKUP(A98,Transaksi!$A$11:$E$1000,5,FALSE),"")</f>
        <v/>
      </c>
      <c r="F98" t="str">
        <f>IFERROR(VLOOKUP(A98,Transaksi!$A$11:$F$1000,6,FALSE),"")</f>
        <v/>
      </c>
      <c r="G98" t="str">
        <f>IFERROR(VLOOKUP(A98,Transaksi!$A$11:$G$1000,7,FALSE),"")</f>
        <v/>
      </c>
      <c r="H98" t="str">
        <f>IFERROR(VLOOKUP(A98,Transaksi!$A$11:$H$1000,8,FALSE),"")</f>
        <v/>
      </c>
      <c r="I98" t="str">
        <f>IF(F98="","",I97+G98-H98)</f>
        <v/>
      </c>
    </row>
    <row r="99">
      <c r="A99" t="str">
        <f>IFERROR(VLOOKUP($F$11,INDIRECT($B$9&amp;$B$10&amp;B98&amp;":"&amp;$B$11),14,FALSE),"")</f>
        <v/>
      </c>
      <c r="B99" t="str">
        <f>IF(A99="","",A99+1)</f>
        <v/>
      </c>
      <c r="C99" t="str">
        <f>IFERROR(VLOOKUP(A99,Transaksi!$A$11:$C$1000,3,FALSE),"")</f>
        <v/>
      </c>
      <c r="D99" t="str">
        <f>IFERROR(VLOOKUP(A99,Transaksi!$A$11:$D$1000,4,FALSE),"")</f>
        <v/>
      </c>
      <c r="E99" t="str">
        <f>IFERROR(VLOOKUP(A99,Transaksi!$A$11:$E$1000,5,FALSE),"")</f>
        <v/>
      </c>
      <c r="F99" t="str">
        <f>IFERROR(VLOOKUP(A99,Transaksi!$A$11:$F$1000,6,FALSE),"")</f>
        <v/>
      </c>
      <c r="G99" t="str">
        <f>IFERROR(VLOOKUP(A99,Transaksi!$A$11:$G$1000,7,FALSE),"")</f>
        <v/>
      </c>
      <c r="H99" t="str">
        <f>IFERROR(VLOOKUP(A99,Transaksi!$A$11:$H$1000,8,FALSE),"")</f>
        <v/>
      </c>
      <c r="I99" t="str">
        <f>IF(F99="","",I98+G99-H99)</f>
        <v/>
      </c>
    </row>
    <row r="100">
      <c r="A100" t="str">
        <f>IFERROR(VLOOKUP($F$11,INDIRECT($B$9&amp;$B$10&amp;B99&amp;":"&amp;$B$11),14,FALSE),"")</f>
        <v/>
      </c>
      <c r="B100" t="str">
        <f>IF(A100="","",A100+1)</f>
        <v/>
      </c>
      <c r="C100" t="str">
        <f>IFERROR(VLOOKUP(A100,Transaksi!$A$11:$C$1000,3,FALSE),"")</f>
        <v/>
      </c>
      <c r="D100" t="str">
        <f>IFERROR(VLOOKUP(A100,Transaksi!$A$11:$D$1000,4,FALSE),"")</f>
        <v/>
      </c>
      <c r="E100" t="str">
        <f>IFERROR(VLOOKUP(A100,Transaksi!$A$11:$E$1000,5,FALSE),"")</f>
        <v/>
      </c>
      <c r="F100" t="str">
        <f>IFERROR(VLOOKUP(A100,Transaksi!$A$11:$F$1000,6,FALSE),"")</f>
        <v/>
      </c>
      <c r="G100" t="str">
        <f>IFERROR(VLOOKUP(A100,Transaksi!$A$11:$G$1000,7,FALSE),"")</f>
        <v/>
      </c>
      <c r="H100" t="str">
        <f>IFERROR(VLOOKUP(A100,Transaksi!$A$11:$H$1000,8,FALSE),"")</f>
        <v/>
      </c>
      <c r="I100" t="str">
        <f>IF(F100="","",I99+G100-H100)</f>
        <v/>
      </c>
    </row>
    <row r="101">
      <c r="A101" t="str">
        <f>IFERROR(VLOOKUP($F$11,INDIRECT($B$9&amp;$B$10&amp;B100&amp;":"&amp;$B$11),14,FALSE),"")</f>
        <v/>
      </c>
      <c r="B101" t="str">
        <f>IF(A101="","",A101+1)</f>
        <v/>
      </c>
      <c r="C101" t="str">
        <f>IFERROR(VLOOKUP(A101,Transaksi!$A$11:$C$1000,3,FALSE),"")</f>
        <v/>
      </c>
      <c r="D101" t="str">
        <f>IFERROR(VLOOKUP(A101,Transaksi!$A$11:$D$1000,4,FALSE),"")</f>
        <v/>
      </c>
      <c r="E101" t="str">
        <f>IFERROR(VLOOKUP(A101,Transaksi!$A$11:$E$1000,5,FALSE),"")</f>
        <v/>
      </c>
      <c r="F101" t="str">
        <f>IFERROR(VLOOKUP(A101,Transaksi!$A$11:$F$1000,6,FALSE),"")</f>
        <v/>
      </c>
      <c r="G101" t="str">
        <f>IFERROR(VLOOKUP(A101,Transaksi!$A$11:$G$1000,7,FALSE),"")</f>
        <v/>
      </c>
      <c r="H101" t="str">
        <f>IFERROR(VLOOKUP(A101,Transaksi!$A$11:$H$1000,8,FALSE),"")</f>
        <v/>
      </c>
      <c r="I101" t="str">
        <f>IF(F101="","",I100+G101-H101)</f>
        <v/>
      </c>
    </row>
    <row r="102">
      <c r="A102" t="str">
        <f>IFERROR(VLOOKUP($F$11,INDIRECT($B$9&amp;$B$10&amp;B101&amp;":"&amp;$B$11),14,FALSE),"")</f>
        <v/>
      </c>
      <c r="B102" t="str">
        <f>IF(A102="","",A102+1)</f>
        <v/>
      </c>
      <c r="C102" t="str">
        <f>IFERROR(VLOOKUP(A102,Transaksi!$A$11:$C$1000,3,FALSE),"")</f>
        <v/>
      </c>
      <c r="D102" t="str">
        <f>IFERROR(VLOOKUP(A102,Transaksi!$A$11:$D$1000,4,FALSE),"")</f>
        <v/>
      </c>
      <c r="E102" t="str">
        <f>IFERROR(VLOOKUP(A102,Transaksi!$A$11:$E$1000,5,FALSE),"")</f>
        <v/>
      </c>
      <c r="F102" t="str">
        <f>IFERROR(VLOOKUP(A102,Transaksi!$A$11:$F$1000,6,FALSE),"")</f>
        <v/>
      </c>
      <c r="G102" t="str">
        <f>IFERROR(VLOOKUP(A102,Transaksi!$A$11:$G$1000,7,FALSE),"")</f>
        <v/>
      </c>
      <c r="H102" t="str">
        <f>IFERROR(VLOOKUP(A102,Transaksi!$A$11:$H$1000,8,FALSE),"")</f>
        <v/>
      </c>
      <c r="I102" t="str">
        <f>IF(F102="","",I101+G102-H102)</f>
        <v/>
      </c>
    </row>
    <row r="103">
      <c r="A103" t="str">
        <f>IFERROR(VLOOKUP($F$11,INDIRECT($B$9&amp;$B$10&amp;B102&amp;":"&amp;$B$11),14,FALSE),"")</f>
        <v/>
      </c>
      <c r="B103" t="str">
        <f>IF(A103="","",A103+1)</f>
        <v/>
      </c>
      <c r="C103" t="str">
        <f>IFERROR(VLOOKUP(A103,Transaksi!$A$11:$C$1000,3,FALSE),"")</f>
        <v/>
      </c>
      <c r="D103" t="str">
        <f>IFERROR(VLOOKUP(A103,Transaksi!$A$11:$D$1000,4,FALSE),"")</f>
        <v/>
      </c>
      <c r="E103" t="str">
        <f>IFERROR(VLOOKUP(A103,Transaksi!$A$11:$E$1000,5,FALSE),"")</f>
        <v/>
      </c>
      <c r="F103" t="str">
        <f>IFERROR(VLOOKUP(A103,Transaksi!$A$11:$F$1000,6,FALSE),"")</f>
        <v/>
      </c>
      <c r="G103" t="str">
        <f>IFERROR(VLOOKUP(A103,Transaksi!$A$11:$G$1000,7,FALSE),"")</f>
        <v/>
      </c>
      <c r="H103" t="str">
        <f>IFERROR(VLOOKUP(A103,Transaksi!$A$11:$H$1000,8,FALSE),"")</f>
        <v/>
      </c>
      <c r="I103" t="str">
        <f>IF(F103="","",I102+G103-H103)</f>
        <v/>
      </c>
    </row>
    <row r="104">
      <c r="A104" t="str">
        <f>IFERROR(VLOOKUP($F$11,INDIRECT($B$9&amp;$B$10&amp;B103&amp;":"&amp;$B$11),14,FALSE),"")</f>
        <v/>
      </c>
      <c r="B104" t="str">
        <f>IF(A104="","",A104+1)</f>
        <v/>
      </c>
      <c r="C104" t="str">
        <f>IFERROR(VLOOKUP(A104,Transaksi!$A$11:$C$1000,3,FALSE),"")</f>
        <v/>
      </c>
      <c r="D104" t="str">
        <f>IFERROR(VLOOKUP(A104,Transaksi!$A$11:$D$1000,4,FALSE),"")</f>
        <v/>
      </c>
      <c r="E104" t="str">
        <f>IFERROR(VLOOKUP(A104,Transaksi!$A$11:$E$1000,5,FALSE),"")</f>
        <v/>
      </c>
      <c r="F104" t="str">
        <f>IFERROR(VLOOKUP(A104,Transaksi!$A$11:$F$1000,6,FALSE),"")</f>
        <v/>
      </c>
      <c r="G104" t="str">
        <f>IFERROR(VLOOKUP(A104,Transaksi!$A$11:$G$1000,7,FALSE),"")</f>
        <v/>
      </c>
      <c r="H104" t="str">
        <f>IFERROR(VLOOKUP(A104,Transaksi!$A$11:$H$1000,8,FALSE),"")</f>
        <v/>
      </c>
      <c r="I104" t="str">
        <f>IF(F104="","",I103+G104-H104)</f>
        <v/>
      </c>
    </row>
    <row r="105">
      <c r="A105" t="str">
        <f>IFERROR(VLOOKUP($F$11,INDIRECT($B$9&amp;$B$10&amp;B104&amp;":"&amp;$B$11),14,FALSE),"")</f>
        <v/>
      </c>
      <c r="B105" t="str">
        <f>IF(A105="","",A105+1)</f>
        <v/>
      </c>
      <c r="C105" t="str">
        <f>IFERROR(VLOOKUP(A105,Transaksi!$A$11:$C$1000,3,FALSE),"")</f>
        <v/>
      </c>
      <c r="D105" t="str">
        <f>IFERROR(VLOOKUP(A105,Transaksi!$A$11:$D$1000,4,FALSE),"")</f>
        <v/>
      </c>
      <c r="E105" t="str">
        <f>IFERROR(VLOOKUP(A105,Transaksi!$A$11:$E$1000,5,FALSE),"")</f>
        <v/>
      </c>
      <c r="F105" t="str">
        <f>IFERROR(VLOOKUP(A105,Transaksi!$A$11:$F$1000,6,FALSE),"")</f>
        <v/>
      </c>
      <c r="G105" t="str">
        <f>IFERROR(VLOOKUP(A105,Transaksi!$A$11:$G$1000,7,FALSE),"")</f>
        <v/>
      </c>
      <c r="H105" t="str">
        <f>IFERROR(VLOOKUP(A105,Transaksi!$A$11:$H$1000,8,FALSE),"")</f>
        <v/>
      </c>
      <c r="I105" t="str">
        <f>IF(F105="","",I104+G105-H105)</f>
        <v/>
      </c>
    </row>
    <row r="106">
      <c r="A106" t="str">
        <f>IFERROR(VLOOKUP($F$11,INDIRECT($B$9&amp;$B$10&amp;B105&amp;":"&amp;$B$11),14,FALSE),"")</f>
        <v/>
      </c>
      <c r="B106" t="str">
        <f>IF(A106="","",A106+1)</f>
        <v/>
      </c>
      <c r="C106" t="str">
        <f>IFERROR(VLOOKUP(A106,Transaksi!$A$11:$C$1000,3,FALSE),"")</f>
        <v/>
      </c>
      <c r="D106" t="str">
        <f>IFERROR(VLOOKUP(A106,Transaksi!$A$11:$D$1000,4,FALSE),"")</f>
        <v/>
      </c>
      <c r="E106" t="str">
        <f>IFERROR(VLOOKUP(A106,Transaksi!$A$11:$E$1000,5,FALSE),"")</f>
        <v/>
      </c>
      <c r="F106" t="str">
        <f>IFERROR(VLOOKUP(A106,Transaksi!$A$11:$F$1000,6,FALSE),"")</f>
        <v/>
      </c>
      <c r="G106" t="str">
        <f>IFERROR(VLOOKUP(A106,Transaksi!$A$11:$G$1000,7,FALSE),"")</f>
        <v/>
      </c>
      <c r="H106" t="str">
        <f>IFERROR(VLOOKUP(A106,Transaksi!$A$11:$H$1000,8,FALSE),"")</f>
        <v/>
      </c>
      <c r="I106" t="str">
        <f>IF(F106="","",I105+G106-H106)</f>
        <v/>
      </c>
    </row>
    <row r="107">
      <c r="A107" t="str">
        <f>IFERROR(VLOOKUP($F$11,INDIRECT($B$9&amp;$B$10&amp;B106&amp;":"&amp;$B$11),14,FALSE),"")</f>
        <v/>
      </c>
      <c r="B107" t="str">
        <f>IF(A107="","",A107+1)</f>
        <v/>
      </c>
      <c r="C107" t="str">
        <f>IFERROR(VLOOKUP(A107,Transaksi!$A$11:$C$1000,3,FALSE),"")</f>
        <v/>
      </c>
      <c r="D107" t="str">
        <f>IFERROR(VLOOKUP(A107,Transaksi!$A$11:$D$1000,4,FALSE),"")</f>
        <v/>
      </c>
      <c r="E107" t="str">
        <f>IFERROR(VLOOKUP(A107,Transaksi!$A$11:$E$1000,5,FALSE),"")</f>
        <v/>
      </c>
      <c r="F107" t="str">
        <f>IFERROR(VLOOKUP(A107,Transaksi!$A$11:$F$1000,6,FALSE),"")</f>
        <v/>
      </c>
      <c r="G107" t="str">
        <f>IFERROR(VLOOKUP(A107,Transaksi!$A$11:$G$1000,7,FALSE),"")</f>
        <v/>
      </c>
      <c r="H107" t="str">
        <f>IFERROR(VLOOKUP(A107,Transaksi!$A$11:$H$1000,8,FALSE),"")</f>
        <v/>
      </c>
      <c r="I107" t="str">
        <f>IF(F107="","",I106+G107-H107)</f>
        <v/>
      </c>
    </row>
    <row r="108">
      <c r="A108" t="str">
        <f>IFERROR(VLOOKUP($F$11,INDIRECT($B$9&amp;$B$10&amp;B107&amp;":"&amp;$B$11),14,FALSE),"")</f>
        <v/>
      </c>
      <c r="B108" t="str">
        <f>IF(A108="","",A108+1)</f>
        <v/>
      </c>
      <c r="C108" t="str">
        <f>IFERROR(VLOOKUP(A108,Transaksi!$A$11:$C$1000,3,FALSE),"")</f>
        <v/>
      </c>
      <c r="D108" t="str">
        <f>IFERROR(VLOOKUP(A108,Transaksi!$A$11:$D$1000,4,FALSE),"")</f>
        <v/>
      </c>
      <c r="E108" t="str">
        <f>IFERROR(VLOOKUP(A108,Transaksi!$A$11:$E$1000,5,FALSE),"")</f>
        <v/>
      </c>
      <c r="F108" t="str">
        <f>IFERROR(VLOOKUP(A108,Transaksi!$A$11:$F$1000,6,FALSE),"")</f>
        <v/>
      </c>
      <c r="G108" t="str">
        <f>IFERROR(VLOOKUP(A108,Transaksi!$A$11:$G$1000,7,FALSE),"")</f>
        <v/>
      </c>
      <c r="H108" t="str">
        <f>IFERROR(VLOOKUP(A108,Transaksi!$A$11:$H$1000,8,FALSE),"")</f>
        <v/>
      </c>
      <c r="I108" t="str">
        <f>IF(F108="","",I107+G108-H108)</f>
        <v/>
      </c>
    </row>
    <row r="109">
      <c r="A109" t="str">
        <f>IFERROR(VLOOKUP($F$11,INDIRECT($B$9&amp;$B$10&amp;B108&amp;":"&amp;$B$11),14,FALSE),"")</f>
        <v/>
      </c>
      <c r="B109" t="str">
        <f>IF(A109="","",A109+1)</f>
        <v/>
      </c>
      <c r="C109" t="str">
        <f>IFERROR(VLOOKUP(A109,Transaksi!$A$11:$C$1000,3,FALSE),"")</f>
        <v/>
      </c>
      <c r="D109" t="str">
        <f>IFERROR(VLOOKUP(A109,Transaksi!$A$11:$D$1000,4,FALSE),"")</f>
        <v/>
      </c>
      <c r="E109" t="str">
        <f>IFERROR(VLOOKUP(A109,Transaksi!$A$11:$E$1000,5,FALSE),"")</f>
        <v/>
      </c>
      <c r="F109" t="str">
        <f>IFERROR(VLOOKUP(A109,Transaksi!$A$11:$F$1000,6,FALSE),"")</f>
        <v/>
      </c>
      <c r="G109" t="str">
        <f>IFERROR(VLOOKUP(A109,Transaksi!$A$11:$G$1000,7,FALSE),"")</f>
        <v/>
      </c>
      <c r="H109" t="str">
        <f>IFERROR(VLOOKUP(A109,Transaksi!$A$11:$H$1000,8,FALSE),"")</f>
        <v/>
      </c>
      <c r="I109" t="str">
        <f>IF(F109="","",I108+G109-H109)</f>
        <v/>
      </c>
    </row>
    <row r="110">
      <c r="A110" t="str">
        <f>IFERROR(VLOOKUP($F$11,INDIRECT($B$9&amp;$B$10&amp;B109&amp;":"&amp;$B$11),14,FALSE),"")</f>
        <v/>
      </c>
      <c r="B110" t="str">
        <f>IF(A110="","",A110+1)</f>
        <v/>
      </c>
      <c r="C110" t="str">
        <f>IFERROR(VLOOKUP(A110,Transaksi!$A$11:$C$1000,3,FALSE),"")</f>
        <v/>
      </c>
      <c r="D110" t="str">
        <f>IFERROR(VLOOKUP(A110,Transaksi!$A$11:$D$1000,4,FALSE),"")</f>
        <v/>
      </c>
      <c r="E110" t="str">
        <f>IFERROR(VLOOKUP(A110,Transaksi!$A$11:$E$1000,5,FALSE),"")</f>
        <v/>
      </c>
      <c r="F110" t="str">
        <f>IFERROR(VLOOKUP(A110,Transaksi!$A$11:$F$1000,6,FALSE),"")</f>
        <v/>
      </c>
      <c r="G110" t="str">
        <f>IFERROR(VLOOKUP(A110,Transaksi!$A$11:$G$1000,7,FALSE),"")</f>
        <v/>
      </c>
      <c r="H110" t="str">
        <f>IFERROR(VLOOKUP(A110,Transaksi!$A$11:$H$1000,8,FALSE),"")</f>
        <v/>
      </c>
      <c r="I110" t="str">
        <f>IF(F110="","",I109+G110-H110)</f>
        <v/>
      </c>
    </row>
    <row r="111">
      <c r="A111" t="str">
        <f>IFERROR(VLOOKUP($F$11,INDIRECT($B$9&amp;$B$10&amp;B110&amp;":"&amp;$B$11),14,FALSE),"")</f>
        <v/>
      </c>
      <c r="B111" t="str">
        <f>IF(A111="","",A111+1)</f>
        <v/>
      </c>
      <c r="C111" t="str">
        <f>IFERROR(VLOOKUP(A111,Transaksi!$A$11:$C$1000,3,FALSE),"")</f>
        <v/>
      </c>
      <c r="D111" t="str">
        <f>IFERROR(VLOOKUP(A111,Transaksi!$A$11:$D$1000,4,FALSE),"")</f>
        <v/>
      </c>
      <c r="E111" t="str">
        <f>IFERROR(VLOOKUP(A111,Transaksi!$A$11:$E$1000,5,FALSE),"")</f>
        <v/>
      </c>
      <c r="F111" t="str">
        <f>IFERROR(VLOOKUP(A111,Transaksi!$A$11:$F$1000,6,FALSE),"")</f>
        <v/>
      </c>
      <c r="G111" t="str">
        <f>IFERROR(VLOOKUP(A111,Transaksi!$A$11:$G$1000,7,FALSE),"")</f>
        <v/>
      </c>
      <c r="H111" t="str">
        <f>IFERROR(VLOOKUP(A111,Transaksi!$A$11:$H$1000,8,FALSE),"")</f>
        <v/>
      </c>
      <c r="I111" t="str">
        <f>IF(F111="","",I110+G111-H111)</f>
        <v/>
      </c>
    </row>
    <row r="112">
      <c r="A112" t="str">
        <f>IFERROR(VLOOKUP($F$11,INDIRECT($B$9&amp;$B$10&amp;B111&amp;":"&amp;$B$11),14,FALSE),"")</f>
        <v/>
      </c>
      <c r="B112" t="str">
        <f>IF(A112="","",A112+1)</f>
        <v/>
      </c>
      <c r="C112" t="str">
        <f>IFERROR(VLOOKUP(A112,Transaksi!$A$11:$C$1000,3,FALSE),"")</f>
        <v/>
      </c>
      <c r="D112" t="str">
        <f>IFERROR(VLOOKUP(A112,Transaksi!$A$11:$D$1000,4,FALSE),"")</f>
        <v/>
      </c>
      <c r="E112" t="str">
        <f>IFERROR(VLOOKUP(A112,Transaksi!$A$11:$E$1000,5,FALSE),"")</f>
        <v/>
      </c>
      <c r="F112" t="str">
        <f>IFERROR(VLOOKUP(A112,Transaksi!$A$11:$F$1000,6,FALSE),"")</f>
        <v/>
      </c>
      <c r="G112" t="str">
        <f>IFERROR(VLOOKUP(A112,Transaksi!$A$11:$G$1000,7,FALSE),"")</f>
        <v/>
      </c>
      <c r="H112" t="str">
        <f>IFERROR(VLOOKUP(A112,Transaksi!$A$11:$H$1000,8,FALSE),"")</f>
        <v/>
      </c>
      <c r="I112" t="str">
        <f>IF(F112="","",I111+G112-H112)</f>
        <v/>
      </c>
    </row>
    <row r="113">
      <c r="A113" t="str">
        <f>IFERROR(VLOOKUP($F$11,INDIRECT($B$9&amp;$B$10&amp;B112&amp;":"&amp;$B$11),14,FALSE),"")</f>
        <v/>
      </c>
      <c r="B113" t="str">
        <f>IF(A113="","",A113+1)</f>
        <v/>
      </c>
      <c r="C113" t="str">
        <f>IFERROR(VLOOKUP(A113,Transaksi!$A$11:$C$1000,3,FALSE),"")</f>
        <v/>
      </c>
      <c r="D113" t="str">
        <f>IFERROR(VLOOKUP(A113,Transaksi!$A$11:$D$1000,4,FALSE),"")</f>
        <v/>
      </c>
      <c r="E113" t="str">
        <f>IFERROR(VLOOKUP(A113,Transaksi!$A$11:$E$1000,5,FALSE),"")</f>
        <v/>
      </c>
      <c r="F113" t="str">
        <f>IFERROR(VLOOKUP(A113,Transaksi!$A$11:$F$1000,6,FALSE),"")</f>
        <v/>
      </c>
      <c r="G113" t="str">
        <f>IFERROR(VLOOKUP(A113,Transaksi!$A$11:$G$1000,7,FALSE),"")</f>
        <v/>
      </c>
      <c r="H113" t="str">
        <f>IFERROR(VLOOKUP(A113,Transaksi!$A$11:$H$1000,8,FALSE),"")</f>
        <v/>
      </c>
      <c r="I113" t="str">
        <f>IF(F113="","",I112+G113-H113)</f>
        <v/>
      </c>
    </row>
    <row r="114">
      <c r="A114" t="str">
        <f>IFERROR(VLOOKUP($F$11,INDIRECT($B$9&amp;$B$10&amp;B113&amp;":"&amp;$B$11),14,FALSE),"")</f>
        <v/>
      </c>
      <c r="B114" t="str">
        <f>IF(A114="","",A114+1)</f>
        <v/>
      </c>
      <c r="C114" t="str">
        <f>IFERROR(VLOOKUP(A114,Transaksi!$A$11:$C$1000,3,FALSE),"")</f>
        <v/>
      </c>
      <c r="D114" t="str">
        <f>IFERROR(VLOOKUP(A114,Transaksi!$A$11:$D$1000,4,FALSE),"")</f>
        <v/>
      </c>
      <c r="E114" t="str">
        <f>IFERROR(VLOOKUP(A114,Transaksi!$A$11:$E$1000,5,FALSE),"")</f>
        <v/>
      </c>
      <c r="F114" t="str">
        <f>IFERROR(VLOOKUP(A114,Transaksi!$A$11:$F$1000,6,FALSE),"")</f>
        <v/>
      </c>
      <c r="G114" t="str">
        <f>IFERROR(VLOOKUP(A114,Transaksi!$A$11:$G$1000,7,FALSE),"")</f>
        <v/>
      </c>
      <c r="H114" t="str">
        <f>IFERROR(VLOOKUP(A114,Transaksi!$A$11:$H$1000,8,FALSE),"")</f>
        <v/>
      </c>
      <c r="I114" t="str">
        <f>IF(F114="","",I113+G114-H114)</f>
        <v/>
      </c>
    </row>
    <row r="115">
      <c r="A115" t="str">
        <f>IFERROR(VLOOKUP($F$11,INDIRECT($B$9&amp;$B$10&amp;B114&amp;":"&amp;$B$11),14,FALSE),"")</f>
        <v/>
      </c>
      <c r="B115" t="str">
        <f>IF(A115="","",A115+1)</f>
        <v/>
      </c>
      <c r="C115" t="str">
        <f>IFERROR(VLOOKUP(A115,Transaksi!$A$11:$C$1000,3,FALSE),"")</f>
        <v/>
      </c>
      <c r="D115" t="str">
        <f>IFERROR(VLOOKUP(A115,Transaksi!$A$11:$D$1000,4,FALSE),"")</f>
        <v/>
      </c>
      <c r="E115" t="str">
        <f>IFERROR(VLOOKUP(A115,Transaksi!$A$11:$E$1000,5,FALSE),"")</f>
        <v/>
      </c>
      <c r="F115" t="str">
        <f>IFERROR(VLOOKUP(A115,Transaksi!$A$11:$F$1000,6,FALSE),"")</f>
        <v/>
      </c>
      <c r="G115" t="str">
        <f>IFERROR(VLOOKUP(A115,Transaksi!$A$11:$G$1000,7,FALSE),"")</f>
        <v/>
      </c>
      <c r="H115" t="str">
        <f>IFERROR(VLOOKUP(A115,Transaksi!$A$11:$H$1000,8,FALSE),"")</f>
        <v/>
      </c>
      <c r="I115" t="str">
        <f>IF(F115="","",I114+G115-H115)</f>
        <v/>
      </c>
    </row>
  </sheetData>
  <pageMargins left="0.15748031496063" right="0.118110236220472" top="0.196850393700787" bottom="0.590551181102362" header="0.236220472440945" footer="0.511811023622047"/>
  <ignoredErrors>
    <ignoredError numberStoredAsText="1" sqref="A1:K12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7"/>
  <sheetViews>
    <sheetView workbookViewId="0" rightToLeft="0"/>
  </sheetViews>
  <sheetData>
    <row r="5">
      <c r="C5" t="str">
        <v>BUKU PEMBANTU DANA BAHAN BAKU/PANGAN</v>
      </c>
    </row>
    <row r="6">
      <c r="C6" t="str">
        <f>Transaksi!C5</f>
        <v>Periode : 05-01-2026 s.d. 17-01-2026</v>
      </c>
    </row>
    <row r="8">
      <c r="C8" t="str">
        <v>Nama SPPG</v>
      </c>
      <c r="E8" t="str">
        <f>":  "&amp;Setup!C6</f>
        <v>:  Input Nama SPPG di sini</v>
      </c>
    </row>
    <row r="9">
      <c r="B9" t="str">
        <v>Transaksi!</v>
      </c>
      <c r="C9" t="str">
        <v>ID SPPG</v>
      </c>
      <c r="E9" t="str">
        <f>":  "&amp;Setup!C7</f>
        <v xml:space="preserve">:  </v>
      </c>
    </row>
    <row r="10">
      <c r="B10" t="str">
        <v>U</v>
      </c>
      <c r="C10" t="str">
        <v>Alamat</v>
      </c>
      <c r="E10" t="str">
        <f>":  "&amp;Setup!C8</f>
        <v xml:space="preserve">:  </v>
      </c>
    </row>
    <row r="11">
      <c r="B11" t="str">
        <v>W1000</v>
      </c>
      <c r="D11" t="str">
        <v>Jenis Buku Pembantu :</v>
      </c>
      <c r="F11" t="str">
        <v>Bahan Baku</v>
      </c>
      <c r="G11" t="str">
        <v>Total Belanja</v>
      </c>
      <c r="H11">
        <f>SUM(G17:G216)</f>
        <v>340273700</v>
      </c>
    </row>
    <row r="12">
      <c r="F12" t="e">
        <f>#REF!</f>
        <v>#REF!</v>
      </c>
    </row>
    <row r="13">
      <c r="F13" t="e">
        <f>#REF!</f>
        <v>#REF!</v>
      </c>
    </row>
    <row r="15">
      <c r="C15" t="str">
        <v>Bulan</v>
      </c>
      <c r="E15" t="str">
        <v>No. Bukti</v>
      </c>
      <c r="F15" t="str">
        <v>Uraian Transaksi</v>
      </c>
      <c r="G15" t="str">
        <v>Jumlah</v>
      </c>
      <c r="H15" t="str">
        <v>Keterangan</v>
      </c>
      <c r="I15" t="str">
        <v>Keterangan</v>
      </c>
    </row>
    <row r="16">
      <c r="C16">
        <v>1</v>
      </c>
      <c r="E16">
        <v>2</v>
      </c>
      <c r="F16" t="str">
        <v>3</v>
      </c>
      <c r="G16" t="str">
        <v>4</v>
      </c>
      <c r="H16" t="str">
        <v>5</v>
      </c>
      <c r="I16">
        <v>8</v>
      </c>
    </row>
    <row r="17">
      <c r="A17">
        <f>IFERROR(VLOOKUP(F11,Transaksi!U11:W1000,3,FALSE),"")</f>
        <v>11</v>
      </c>
      <c r="B17">
        <f>IF(A17="","",A17+1)</f>
        <v>12</v>
      </c>
      <c r="C17">
        <f>IFERROR(VLOOKUP(A17,Transaksi!$A$11:$C$1000,3,FALSE),"")</f>
        <v>46040</v>
      </c>
      <c r="D17">
        <f>IFERROR(VLOOKUP(A17,Transaksi!$A$11:$D$1000,4,FALSE),"")</f>
        <v>0</v>
      </c>
      <c r="E17">
        <f>IFERROR(VLOOKUP(A17,Transaksi!$A$11:$E$1000,5,FALSE),"")</f>
        <v>0</v>
      </c>
      <c r="F17" t="str">
        <f>IFERROR(VLOOKUP(A17,Transaksi!$A$11:$F$1000,6,FALSE),"")</f>
        <v>Pembelian Daun Pisang</v>
      </c>
      <c r="G17">
        <f>IFERROR(VLOOKUP(A17,Transaksi!$A$11:$H$1000,8,FALSE),"")</f>
        <v>150000</v>
      </c>
      <c r="H17">
        <f>IF(G17="","",1)</f>
        <v>1</v>
      </c>
      <c r="I17" t="e">
        <f>IF(#REF!+G17&lt;&gt;0,Transaksi!J11,"")</f>
        <v>#REF!</v>
      </c>
    </row>
    <row r="18">
      <c r="A18">
        <f>IFERROR(VLOOKUP($F$11,INDIRECT($B$9&amp;$B$10&amp;B17&amp;":"&amp;$B$11),3,FALSE),"")</f>
        <v>26</v>
      </c>
      <c r="B18">
        <f>IF(A18="","",A18+1)</f>
        <v>27</v>
      </c>
      <c r="C18">
        <f>IFERROR(VLOOKUP(A18,Transaksi!$A$11:$C$1000,3,FALSE),"")</f>
        <v>46042</v>
      </c>
      <c r="D18">
        <f>IFERROR(VLOOKUP(A18,Transaksi!$A$11:$D$1000,4,FALSE),"")</f>
        <v>0</v>
      </c>
      <c r="E18">
        <f>IFERROR(VLOOKUP(A18,Transaksi!$A$11:$E$1000,5,FALSE),"")</f>
        <v>694742</v>
      </c>
      <c r="F18" t="str">
        <f>IFERROR(VLOOKUP(A18,Transaksi!$A$11:$F$1000,6,FALSE),"")</f>
        <v>Pembelian Roti Abon</v>
      </c>
      <c r="G18">
        <f>IFERROR(VLOOKUP(A18,Transaksi!$A$11:$H$1000,8,FALSE),"")</f>
        <v>2970000</v>
      </c>
      <c r="H18">
        <f>IF(G18="","",1)</f>
        <v>1</v>
      </c>
      <c r="I18" t="e">
        <f>IF(#REF!+G18&lt;&gt;0,Transaksi!J12,"")</f>
        <v>#REF!</v>
      </c>
    </row>
    <row r="19">
      <c r="A19">
        <f>IFERROR(VLOOKUP($F$11,INDIRECT($B$9&amp;$B$10&amp;B18&amp;":"&amp;$B$11),3,FALSE),"")</f>
        <v>27</v>
      </c>
      <c r="B19">
        <f>IF(A19="","",A19+1)</f>
        <v>28</v>
      </c>
      <c r="C19">
        <f>IFERROR(VLOOKUP(A19,Transaksi!$A$11:$C$1000,3,FALSE),"")</f>
        <v>46042</v>
      </c>
      <c r="D19">
        <f>IFERROR(VLOOKUP(A19,Transaksi!$A$11:$D$1000,4,FALSE),"")</f>
        <v>0</v>
      </c>
      <c r="E19">
        <f>IFERROR(VLOOKUP(A19,Transaksi!$A$11:$E$1000,5,FALSE),"")</f>
        <v>694742</v>
      </c>
      <c r="F19" t="str">
        <f>IFERROR(VLOOKUP(A19,Transaksi!$A$11:$F$1000,6,FALSE),"")</f>
        <v>Biaya Administrasi</v>
      </c>
      <c r="G19">
        <f>IFERROR(VLOOKUP(A19,Transaksi!$A$11:$H$1000,8,FALSE),"")</f>
        <v>6500</v>
      </c>
      <c r="H19">
        <f>IF(G19="","",1)</f>
        <v>1</v>
      </c>
      <c r="I19" t="e">
        <f>IF(#REF!+G19&lt;&gt;0,Transaksi!J13,"")</f>
        <v>#REF!</v>
      </c>
    </row>
    <row r="20">
      <c r="A20">
        <f>IFERROR(VLOOKUP($F$11,INDIRECT($B$9&amp;$B$10&amp;B19&amp;":"&amp;$B$11),3,FALSE),"")</f>
        <v>30</v>
      </c>
      <c r="B20">
        <f>IF(A20="","",A20+1)</f>
        <v>31</v>
      </c>
      <c r="C20">
        <f>IFERROR(VLOOKUP(A20,Transaksi!$A$11:$C$1000,3,FALSE),"")</f>
        <v>46042</v>
      </c>
      <c r="D20">
        <f>IFERROR(VLOOKUP(A20,Transaksi!$A$11:$D$1000,4,FALSE),"")</f>
        <v>0</v>
      </c>
      <c r="E20">
        <f>IFERROR(VLOOKUP(A20,Transaksi!$A$11:$E$1000,5,FALSE),"")</f>
        <v>694748</v>
      </c>
      <c r="F20" t="str">
        <f>IFERROR(VLOOKUP(A20,Transaksi!$A$11:$F$1000,6,FALSE),"")</f>
        <v>Pembelian Telur</v>
      </c>
      <c r="G20">
        <f>IFERROR(VLOOKUP(A20,Transaksi!$A$11:$H$1000,8,FALSE),"")</f>
        <v>14790000</v>
      </c>
      <c r="H20">
        <f>IF(G20="","",1)</f>
        <v>1</v>
      </c>
      <c r="I20" t="e">
        <f>IF(#REF!+G20&lt;&gt;0,Transaksi!J14,"")</f>
        <v>#REF!</v>
      </c>
    </row>
    <row r="21">
      <c r="A21">
        <f>IFERROR(VLOOKUP($F$11,INDIRECT($B$9&amp;$B$10&amp;B20&amp;":"&amp;$B$11),3,FALSE),"")</f>
        <v>31</v>
      </c>
      <c r="B21">
        <f>IF(A21="","",A21+1)</f>
        <v>32</v>
      </c>
      <c r="C21">
        <f>IFERROR(VLOOKUP(A21,Transaksi!$A$11:$C$1000,3,FALSE),"")</f>
        <v>46042</v>
      </c>
      <c r="D21">
        <f>IFERROR(VLOOKUP(A21,Transaksi!$A$11:$D$1000,4,FALSE),"")</f>
        <v>0</v>
      </c>
      <c r="E21">
        <f>IFERROR(VLOOKUP(A21,Transaksi!$A$11:$E$1000,5,FALSE),"")</f>
        <v>694748</v>
      </c>
      <c r="F21" t="str">
        <f>IFERROR(VLOOKUP(A21,Transaksi!$A$11:$F$1000,6,FALSE),"")</f>
        <v>Biaya Administrasi</v>
      </c>
      <c r="G21">
        <f>IFERROR(VLOOKUP(A21,Transaksi!$A$11:$H$1000,8,FALSE),"")</f>
        <v>6500</v>
      </c>
      <c r="H21">
        <f>IF(G21="","",1)</f>
        <v>1</v>
      </c>
      <c r="I21" t="e">
        <f>IF(#REF!+G21&lt;&gt;0,Transaksi!J15,"")</f>
        <v>#REF!</v>
      </c>
    </row>
    <row r="22">
      <c r="A22">
        <f>IFERROR(VLOOKUP($F$11,INDIRECT($B$9&amp;$B$10&amp;B21&amp;":"&amp;$B$11),3,FALSE),"")</f>
        <v>36</v>
      </c>
      <c r="B22">
        <f>IF(A22="","",A22+1)</f>
        <v>37</v>
      </c>
      <c r="C22">
        <f>IFERROR(VLOOKUP(A22,Transaksi!$A$11:$C$1000,3,FALSE),"")</f>
        <v>46042</v>
      </c>
      <c r="D22">
        <f>IFERROR(VLOOKUP(A22,Transaksi!$A$11:$D$1000,4,FALSE),"")</f>
        <v>0</v>
      </c>
      <c r="E22">
        <f>IFERROR(VLOOKUP(A22,Transaksi!$A$11:$E$1000,5,FALSE),"")</f>
        <v>705884</v>
      </c>
      <c r="F22" t="str">
        <f>IFERROR(VLOOKUP(A22,Transaksi!$A$11:$F$1000,6,FALSE),"")</f>
        <v>Roti Sobek</v>
      </c>
      <c r="G22">
        <f>IFERROR(VLOOKUP(A22,Transaksi!$A$11:$H$1000,8,FALSE),"")</f>
        <v>3510000</v>
      </c>
      <c r="H22">
        <f>IF(G22="","",1)</f>
        <v>1</v>
      </c>
      <c r="I22" t="e">
        <f>IF(#REF!+G22&lt;&gt;0,Transaksi!J16,"")</f>
        <v>#REF!</v>
      </c>
    </row>
    <row r="23">
      <c r="A23">
        <f>IFERROR(VLOOKUP($F$11,INDIRECT($B$9&amp;$B$10&amp;B22&amp;":"&amp;$B$11),3,FALSE),"")</f>
        <v>37</v>
      </c>
      <c r="B23">
        <f>IF(A23="","",A23+1)</f>
        <v>38</v>
      </c>
      <c r="C23">
        <f>IFERROR(VLOOKUP(A23,Transaksi!$A$11:$C$1000,3,FALSE),"")</f>
        <v>46042</v>
      </c>
      <c r="D23">
        <f>IFERROR(VLOOKUP(A23,Transaksi!$A$11:$D$1000,4,FALSE),"")</f>
        <v>0</v>
      </c>
      <c r="E23">
        <f>IFERROR(VLOOKUP(A23,Transaksi!$A$11:$E$1000,5,FALSE),"")</f>
        <v>705884</v>
      </c>
      <c r="F23" t="str">
        <f>IFERROR(VLOOKUP(A23,Transaksi!$A$11:$F$1000,6,FALSE),"")</f>
        <v>Biaya Administrasi</v>
      </c>
      <c r="G23">
        <f>IFERROR(VLOOKUP(A23,Transaksi!$A$11:$H$1000,8,FALSE),"")</f>
        <v>6500</v>
      </c>
      <c r="H23">
        <f>IF(G23="","",1)</f>
        <v>1</v>
      </c>
      <c r="I23" t="e">
        <f>IF(#REF!+G23&lt;&gt;0,Transaksi!J17,"")</f>
        <v>#REF!</v>
      </c>
    </row>
    <row r="24">
      <c r="A24">
        <f>IFERROR(VLOOKUP($F$11,INDIRECT($B$9&amp;$B$10&amp;B23&amp;":"&amp;$B$11),3,FALSE),"")</f>
        <v>40</v>
      </c>
      <c r="B24">
        <f>IF(A24="","",A24+1)</f>
        <v>41</v>
      </c>
      <c r="C24">
        <f>IFERROR(VLOOKUP(A24,Transaksi!$A$11:$C$1000,3,FALSE),"")</f>
        <v>46044</v>
      </c>
      <c r="D24">
        <f>IFERROR(VLOOKUP(A24,Transaksi!$A$11:$D$1000,4,FALSE),"")</f>
        <v>0</v>
      </c>
      <c r="E24">
        <f>IFERROR(VLOOKUP(A24,Transaksi!$A$11:$E$1000,5,FALSE),"")</f>
        <v>0</v>
      </c>
      <c r="F24" t="str">
        <f>IFERROR(VLOOKUP(A24,Transaksi!$A$11:$F$1000,6,FALSE),"")</f>
        <v>Pembelian Kecap Manis</v>
      </c>
      <c r="G24">
        <f>IFERROR(VLOOKUP(A24,Transaksi!$A$11:$H$1000,8,FALSE),"")</f>
        <v>69000</v>
      </c>
      <c r="H24">
        <f>IF(G24="","",1)</f>
        <v>1</v>
      </c>
      <c r="I24" t="e">
        <f>IF(#REF!+G24&lt;&gt;0,Transaksi!J18,"")</f>
        <v>#REF!</v>
      </c>
    </row>
    <row r="25">
      <c r="A25">
        <f>IFERROR(VLOOKUP($F$11,INDIRECT($B$9&amp;$B$10&amp;B24&amp;":"&amp;$B$11),3,FALSE),"")</f>
        <v>47</v>
      </c>
      <c r="B25">
        <f>IF(A25="","",A25+1)</f>
        <v>48</v>
      </c>
      <c r="C25">
        <f>IFERROR(VLOOKUP(A25,Transaksi!$A$11:$C$1000,3,FALSE),"")</f>
        <v>46045</v>
      </c>
      <c r="D25">
        <f>IFERROR(VLOOKUP(A25,Transaksi!$A$11:$D$1000,4,FALSE),"")</f>
        <v>0</v>
      </c>
      <c r="E25" t="str">
        <f>IFERROR(VLOOKUP(A25,Transaksi!$A$11:$E$1000,5,FALSE),"")</f>
        <v>051179</v>
      </c>
      <c r="F25" t="str">
        <f>IFERROR(VLOOKUP(A25,Transaksi!$A$11:$F$1000,6,FALSE),"")</f>
        <v>Pembelian Roti Sobek</v>
      </c>
      <c r="G25">
        <f>IFERROR(VLOOKUP(A25,Transaksi!$A$11:$H$1000,8,FALSE),"")</f>
        <v>5760000</v>
      </c>
      <c r="H25">
        <f>IF(G25="","",1)</f>
        <v>1</v>
      </c>
      <c r="I25" t="e">
        <f>IF(#REF!+G25&lt;&gt;0,Transaksi!J19,"")</f>
        <v>#REF!</v>
      </c>
    </row>
    <row r="26">
      <c r="A26">
        <f>IFERROR(VLOOKUP($F$11,INDIRECT($B$9&amp;$B$10&amp;B25&amp;":"&amp;$B$11),3,FALSE),"")</f>
        <v>48</v>
      </c>
      <c r="B26">
        <f>IF(A26="","",A26+1)</f>
        <v>49</v>
      </c>
      <c r="C26">
        <f>IFERROR(VLOOKUP(A26,Transaksi!$A$11:$C$1000,3,FALSE),"")</f>
        <v>46045</v>
      </c>
      <c r="D26">
        <f>IFERROR(VLOOKUP(A26,Transaksi!$A$11:$D$1000,4,FALSE),"")</f>
        <v>0</v>
      </c>
      <c r="E26" t="str">
        <f>IFERROR(VLOOKUP(A26,Transaksi!$A$11:$E$1000,5,FALSE),"")</f>
        <v>051179</v>
      </c>
      <c r="F26" t="str">
        <f>IFERROR(VLOOKUP(A26,Transaksi!$A$11:$F$1000,6,FALSE),"")</f>
        <v>Biaya Administrasi</v>
      </c>
      <c r="G26">
        <f>IFERROR(VLOOKUP(A26,Transaksi!$A$11:$H$1000,8,FALSE),"")</f>
        <v>6500</v>
      </c>
      <c r="H26">
        <f>IF(G26="","",1)</f>
        <v>1</v>
      </c>
      <c r="I26" t="e">
        <f>IF(#REF!+G26&lt;&gt;0,Transaksi!J20,"")</f>
        <v>#REF!</v>
      </c>
    </row>
    <row r="27">
      <c r="A27">
        <f>IFERROR(VLOOKUP($F$11,INDIRECT($B$9&amp;$B$10&amp;B26&amp;":"&amp;$B$11),3,FALSE),"")</f>
        <v>53</v>
      </c>
      <c r="B27">
        <f>IF(A27="","",A27+1)</f>
        <v>54</v>
      </c>
      <c r="C27">
        <f>IFERROR(VLOOKUP(A27,Transaksi!$A$11:$C$1000,3,FALSE),"")</f>
        <v>46045</v>
      </c>
      <c r="D27">
        <f>IFERROR(VLOOKUP(A27,Transaksi!$A$11:$D$1000,4,FALSE),"")</f>
        <v>0</v>
      </c>
      <c r="E27" t="str">
        <f>IFERROR(VLOOKUP(A27,Transaksi!$A$11:$E$1000,5,FALSE),"")</f>
        <v>037350</v>
      </c>
      <c r="F27" t="str">
        <f>IFERROR(VLOOKUP(A27,Transaksi!$A$11:$F$1000,6,FALSE),"")</f>
        <v>Pembelian Roti Abon</v>
      </c>
      <c r="G27">
        <f>IFERROR(VLOOKUP(A27,Transaksi!$A$11:$H$1000,8,FALSE),"")</f>
        <v>4320000</v>
      </c>
      <c r="H27">
        <f>IF(G27="","",1)</f>
        <v>1</v>
      </c>
      <c r="I27" t="e">
        <f>IF(#REF!+G27&lt;&gt;0,Transaksi!J21,"")</f>
        <v>#REF!</v>
      </c>
    </row>
    <row r="28">
      <c r="A28">
        <f>IFERROR(VLOOKUP($F$11,INDIRECT($B$9&amp;$B$10&amp;B27&amp;":"&amp;$B$11),3,FALSE),"")</f>
        <v>54</v>
      </c>
      <c r="B28">
        <f>IF(A28="","",A28+1)</f>
        <v>55</v>
      </c>
      <c r="C28">
        <f>IFERROR(VLOOKUP(A28,Transaksi!$A$11:$C$1000,3,FALSE),"")</f>
        <v>46045</v>
      </c>
      <c r="D28">
        <f>IFERROR(VLOOKUP(A28,Transaksi!$A$11:$D$1000,4,FALSE),"")</f>
        <v>0</v>
      </c>
      <c r="E28" t="str">
        <f>IFERROR(VLOOKUP(A28,Transaksi!$A$11:$E$1000,5,FALSE),"")</f>
        <v>037350</v>
      </c>
      <c r="F28" t="str">
        <f>IFERROR(VLOOKUP(A28,Transaksi!$A$11:$F$1000,6,FALSE),"")</f>
        <v>Biaya Administrasi</v>
      </c>
      <c r="G28">
        <f>IFERROR(VLOOKUP(A28,Transaksi!$A$11:$H$1000,8,FALSE),"")</f>
        <v>6500</v>
      </c>
      <c r="H28">
        <f>IF(G28="","",1)</f>
        <v>1</v>
      </c>
      <c r="I28" t="e">
        <f>IF(#REF!+G28&lt;&gt;0,Transaksi!J22,"")</f>
        <v>#REF!</v>
      </c>
    </row>
    <row r="29">
      <c r="A29">
        <f>IFERROR(VLOOKUP($F$11,INDIRECT($B$9&amp;$B$10&amp;B28&amp;":"&amp;$B$11),3,FALSE),"")</f>
        <v>68</v>
      </c>
      <c r="B29">
        <f>IF(A29="","",A29+1)</f>
        <v>69</v>
      </c>
      <c r="C29">
        <f>IFERROR(VLOOKUP(A29,Transaksi!$A$11:$C$1000,3,FALSE),"")</f>
        <v>46048</v>
      </c>
      <c r="D29">
        <f>IFERROR(VLOOKUP(A29,Transaksi!$A$11:$D$1000,4,FALSE),"")</f>
        <v>0</v>
      </c>
      <c r="E29">
        <f>IFERROR(VLOOKUP(A29,Transaksi!$A$11:$E$1000,5,FALSE),"")</f>
        <v>903596</v>
      </c>
      <c r="F29" t="str">
        <f>IFERROR(VLOOKUP(A29,Transaksi!$A$11:$F$1000,6,FALSE),"")</f>
        <v>Pembelian Ikan Lele</v>
      </c>
      <c r="G29">
        <f>IFERROR(VLOOKUP(A29,Transaksi!$A$11:$H$1000,8,FALSE),"")</f>
        <v>8635000</v>
      </c>
      <c r="H29">
        <f>IF(G29="","",1)</f>
        <v>1</v>
      </c>
      <c r="I29" t="e">
        <f>IF(#REF!+G29&lt;&gt;0,Transaksi!J23,"")</f>
        <v>#REF!</v>
      </c>
    </row>
    <row r="30">
      <c r="A30">
        <f>IFERROR(VLOOKUP($F$11,INDIRECT($B$9&amp;$B$10&amp;B29&amp;":"&amp;$B$11),3,FALSE),"")</f>
        <v>69</v>
      </c>
      <c r="B30">
        <f>IF(A30="","",A30+1)</f>
        <v>70</v>
      </c>
      <c r="C30">
        <f>IFERROR(VLOOKUP(A30,Transaksi!$A$11:$C$1000,3,FALSE),"")</f>
        <v>46048</v>
      </c>
      <c r="D30">
        <f>IFERROR(VLOOKUP(A30,Transaksi!$A$11:$D$1000,4,FALSE),"")</f>
        <v>0</v>
      </c>
      <c r="E30" t="str">
        <f>IFERROR(VLOOKUP(A30,Transaksi!$A$11:$E$1000,5,FALSE),"")</f>
        <v>084670</v>
      </c>
      <c r="F30" t="str">
        <f>IFERROR(VLOOKUP(A30,Transaksi!$A$11:$F$1000,6,FALSE),"")</f>
        <v>Pembelian Tempe</v>
      </c>
      <c r="G30">
        <f>IFERROR(VLOOKUP(A30,Transaksi!$A$11:$H$1000,8,FALSE),"")</f>
        <v>1990000</v>
      </c>
      <c r="H30">
        <f>IF(G30="","",1)</f>
        <v>1</v>
      </c>
      <c r="I30" t="e">
        <f>IF(#REF!+G30&lt;&gt;0,Transaksi!J24,"")</f>
        <v>#REF!</v>
      </c>
    </row>
    <row r="31">
      <c r="A31">
        <f>IFERROR(VLOOKUP($F$11,INDIRECT($B$9&amp;$B$10&amp;B30&amp;":"&amp;$B$11),3,FALSE),"")</f>
        <v>70</v>
      </c>
      <c r="B31">
        <f>IF(A31="","",A31+1)</f>
        <v>71</v>
      </c>
      <c r="C31">
        <f>IFERROR(VLOOKUP(A31,Transaksi!$A$11:$C$1000,3,FALSE),"")</f>
        <v>46048</v>
      </c>
      <c r="D31">
        <f>IFERROR(VLOOKUP(A31,Transaksi!$A$11:$D$1000,4,FALSE),"")</f>
        <v>0</v>
      </c>
      <c r="E31" t="str">
        <f>IFERROR(VLOOKUP(A31,Transaksi!$A$11:$E$1000,5,FALSE),"")</f>
        <v>084670</v>
      </c>
      <c r="F31" t="str">
        <f>IFERROR(VLOOKUP(A31,Transaksi!$A$11:$F$1000,6,FALSE),"")</f>
        <v>Biaya Administrasi</v>
      </c>
      <c r="G31">
        <f>IFERROR(VLOOKUP(A31,Transaksi!$A$11:$H$1000,8,FALSE),"")</f>
        <v>6500</v>
      </c>
      <c r="H31">
        <f>IF(G31="","",1)</f>
        <v>1</v>
      </c>
      <c r="I31" t="e">
        <f>IF(#REF!+G31&lt;&gt;0,Transaksi!J25,"")</f>
        <v>#REF!</v>
      </c>
    </row>
    <row r="32">
      <c r="A32">
        <f>IFERROR(VLOOKUP($F$11,INDIRECT($B$9&amp;$B$10&amp;B31&amp;":"&amp;$B$11),3,FALSE),"")</f>
        <v>71</v>
      </c>
      <c r="B32">
        <f>IF(A32="","",A32+1)</f>
        <v>72</v>
      </c>
      <c r="C32">
        <f>IFERROR(VLOOKUP(A32,Transaksi!$A$11:$C$1000,3,FALSE),"")</f>
        <v>46048</v>
      </c>
      <c r="D32">
        <f>IFERROR(VLOOKUP(A32,Transaksi!$A$11:$D$1000,4,FALSE),"")</f>
        <v>0</v>
      </c>
      <c r="E32" t="str">
        <f>IFERROR(VLOOKUP(A32,Transaksi!$A$11:$E$1000,5,FALSE),"")</f>
        <v>084678</v>
      </c>
      <c r="F32" t="str">
        <f>IFERROR(VLOOKUP(A32,Transaksi!$A$11:$F$1000,6,FALSE),"")</f>
        <v>Pembelian Bumbu Pak Ihin</v>
      </c>
      <c r="G32">
        <f>IFERROR(VLOOKUP(A32,Transaksi!$A$11:$H$1000,8,FALSE),"")</f>
        <v>4770000</v>
      </c>
      <c r="H32">
        <f>IF(G32="","",1)</f>
        <v>1</v>
      </c>
      <c r="I32" t="e">
        <f>IF(#REF!+G32&lt;&gt;0,Transaksi!J26,"")</f>
        <v>#REF!</v>
      </c>
    </row>
    <row r="33">
      <c r="A33">
        <f>IFERROR(VLOOKUP($F$11,INDIRECT($B$9&amp;$B$10&amp;B32&amp;":"&amp;$B$11),3,FALSE),"")</f>
        <v>72</v>
      </c>
      <c r="B33">
        <f>IF(A33="","",A33+1)</f>
        <v>73</v>
      </c>
      <c r="C33">
        <f>IFERROR(VLOOKUP(A33,Transaksi!$A$11:$C$1000,3,FALSE),"")</f>
        <v>46048</v>
      </c>
      <c r="D33">
        <f>IFERROR(VLOOKUP(A33,Transaksi!$A$11:$D$1000,4,FALSE),"")</f>
        <v>0</v>
      </c>
      <c r="E33" t="str">
        <f>IFERROR(VLOOKUP(A33,Transaksi!$A$11:$E$1000,5,FALSE),"")</f>
        <v>084678</v>
      </c>
      <c r="F33" t="str">
        <f>IFERROR(VLOOKUP(A33,Transaksi!$A$11:$F$1000,6,FALSE),"")</f>
        <v>Biaya Administrasi</v>
      </c>
      <c r="G33">
        <f>IFERROR(VLOOKUP(A33,Transaksi!$A$11:$H$1000,8,FALSE),"")</f>
        <v>6500</v>
      </c>
      <c r="H33">
        <f>IF(G33="","",1)</f>
        <v>1</v>
      </c>
      <c r="I33" t="e">
        <f>IF(#REF!+G33&lt;&gt;0,Transaksi!J27,"")</f>
        <v>#REF!</v>
      </c>
    </row>
    <row r="34">
      <c r="A34">
        <f>IFERROR(VLOOKUP($F$11,INDIRECT($B$9&amp;$B$10&amp;B33&amp;":"&amp;$B$11),3,FALSE),"")</f>
        <v>73</v>
      </c>
      <c r="B34">
        <f>IF(A34="","",A34+1)</f>
        <v>74</v>
      </c>
      <c r="C34">
        <f>IFERROR(VLOOKUP(A34,Transaksi!$A$11:$C$1000,3,FALSE),"")</f>
        <v>46048</v>
      </c>
      <c r="D34">
        <f>IFERROR(VLOOKUP(A34,Transaksi!$A$11:$D$1000,4,FALSE),"")</f>
        <v>0</v>
      </c>
      <c r="E34">
        <f>IFERROR(VLOOKUP(A34,Transaksi!$A$11:$E$1000,5,FALSE),"")</f>
        <v>903609</v>
      </c>
      <c r="F34" t="str">
        <f>IFERROR(VLOOKUP(A34,Transaksi!$A$11:$F$1000,6,FALSE),"")</f>
        <v>Pembelian Kurma</v>
      </c>
      <c r="G34">
        <f>IFERROR(VLOOKUP(A34,Transaksi!$A$11:$H$1000,8,FALSE),"")</f>
        <v>3920000</v>
      </c>
      <c r="H34">
        <f>IF(G34="","",1)</f>
        <v>1</v>
      </c>
      <c r="I34" t="e">
        <f>IF(#REF!+G34&lt;&gt;0,Transaksi!J28,"")</f>
        <v>#REF!</v>
      </c>
    </row>
    <row r="35">
      <c r="A35">
        <f>IFERROR(VLOOKUP($F$11,INDIRECT($B$9&amp;$B$10&amp;B34&amp;":"&amp;$B$11),3,FALSE),"")</f>
        <v>74</v>
      </c>
      <c r="B35">
        <f>IF(A35="","",A35+1)</f>
        <v>75</v>
      </c>
      <c r="C35">
        <f>IFERROR(VLOOKUP(A35,Transaksi!$A$11:$C$1000,3,FALSE),"")</f>
        <v>46048</v>
      </c>
      <c r="D35">
        <f>IFERROR(VLOOKUP(A35,Transaksi!$A$11:$D$1000,4,FALSE),"")</f>
        <v>0</v>
      </c>
      <c r="E35" t="str">
        <f>IFERROR(VLOOKUP(A35,Transaksi!$A$11:$E$1000,5,FALSE),"")</f>
        <v>075301</v>
      </c>
      <c r="F35" t="str">
        <f>IFERROR(VLOOKUP(A35,Transaksi!$A$11:$F$1000,6,FALSE),"")</f>
        <v>Pembelian Buah</v>
      </c>
      <c r="G35">
        <f>IFERROR(VLOOKUP(A35,Transaksi!$A$11:$H$1000,8,FALSE),"")</f>
        <v>26837250</v>
      </c>
      <c r="H35">
        <f>IF(G35="","",1)</f>
        <v>1</v>
      </c>
      <c r="I35" t="e">
        <f>IF(#REF!+G35&lt;&gt;0,Transaksi!J29,"")</f>
        <v>#REF!</v>
      </c>
    </row>
    <row r="36">
      <c r="A36">
        <f>IFERROR(VLOOKUP($F$11,INDIRECT($B$9&amp;$B$10&amp;B35&amp;":"&amp;$B$11),3,FALSE),"")</f>
        <v>75</v>
      </c>
      <c r="B36">
        <f>IF(A36="","",A36+1)</f>
        <v>76</v>
      </c>
      <c r="C36">
        <f>IFERROR(VLOOKUP(A36,Transaksi!$A$11:$C$1000,3,FALSE),"")</f>
        <v>46048</v>
      </c>
      <c r="D36">
        <f>IFERROR(VLOOKUP(A36,Transaksi!$A$11:$D$1000,4,FALSE),"")</f>
        <v>0</v>
      </c>
      <c r="E36" t="str">
        <f>IFERROR(VLOOKUP(A36,Transaksi!$A$11:$E$1000,5,FALSE),"")</f>
        <v>075301</v>
      </c>
      <c r="F36" t="str">
        <f>IFERROR(VLOOKUP(A36,Transaksi!$A$11:$F$1000,6,FALSE),"")</f>
        <v>Biaya Administrasi</v>
      </c>
      <c r="G36">
        <f>IFERROR(VLOOKUP(A36,Transaksi!$A$11:$H$1000,8,FALSE),"")</f>
        <v>6500</v>
      </c>
      <c r="H36">
        <f>IF(G36="","",1)</f>
        <v>1</v>
      </c>
      <c r="I36" t="e">
        <f>IF(#REF!+G36&lt;&gt;0,Transaksi!J30,"")</f>
        <v>#REF!</v>
      </c>
    </row>
    <row r="37">
      <c r="A37">
        <f>IFERROR(VLOOKUP($F$11,INDIRECT($B$9&amp;$B$10&amp;B36&amp;":"&amp;$B$11),3,FALSE),"")</f>
        <v>76</v>
      </c>
      <c r="B37">
        <f>IF(A37="","",A37+1)</f>
        <v>77</v>
      </c>
      <c r="C37">
        <f>IFERROR(VLOOKUP(A37,Transaksi!$A$11:$C$1000,3,FALSE),"")</f>
        <v>46048</v>
      </c>
      <c r="D37">
        <f>IFERROR(VLOOKUP(A37,Transaksi!$A$11:$D$1000,4,FALSE),"")</f>
        <v>0</v>
      </c>
      <c r="E37" t="str">
        <f>IFERROR(VLOOKUP(A37,Transaksi!$A$11:$E$1000,5,FALSE),"")</f>
        <v>084729</v>
      </c>
      <c r="F37" t="str">
        <f>IFERROR(VLOOKUP(A37,Transaksi!$A$11:$F$1000,6,FALSE),"")</f>
        <v>pembelian Buah Pak Devi</v>
      </c>
      <c r="G37">
        <f>IFERROR(VLOOKUP(A37,Transaksi!$A$11:$H$1000,8,FALSE),"")</f>
        <v>612000</v>
      </c>
      <c r="H37">
        <f>IF(G37="","",1)</f>
        <v>1</v>
      </c>
      <c r="I37" t="e">
        <f>IF(#REF!+G37&lt;&gt;0,Transaksi!J31,"")</f>
        <v>#REF!</v>
      </c>
    </row>
    <row r="38">
      <c r="A38">
        <f>IFERROR(VLOOKUP($F$11,INDIRECT($B$9&amp;$B$10&amp;B37&amp;":"&amp;$B$11),3,FALSE),"")</f>
        <v>77</v>
      </c>
      <c r="B38">
        <f>IF(A38="","",A38+1)</f>
        <v>78</v>
      </c>
      <c r="C38">
        <f>IFERROR(VLOOKUP(A38,Transaksi!$A$11:$C$1000,3,FALSE),"")</f>
        <v>46048</v>
      </c>
      <c r="D38">
        <f>IFERROR(VLOOKUP(A38,Transaksi!$A$11:$D$1000,4,FALSE),"")</f>
        <v>0</v>
      </c>
      <c r="E38" t="str">
        <f>IFERROR(VLOOKUP(A38,Transaksi!$A$11:$E$1000,5,FALSE),"")</f>
        <v>084729</v>
      </c>
      <c r="F38" t="str">
        <f>IFERROR(VLOOKUP(A38,Transaksi!$A$11:$F$1000,6,FALSE),"")</f>
        <v>Biaya Administrasi</v>
      </c>
      <c r="G38">
        <f>IFERROR(VLOOKUP(A38,Transaksi!$A$11:$H$1000,8,FALSE),"")</f>
        <v>6500</v>
      </c>
      <c r="H38">
        <f>IF(G38="","",1)</f>
        <v>1</v>
      </c>
      <c r="I38" t="e">
        <f>IF(#REF!+G38&lt;&gt;0,Transaksi!J32,"")</f>
        <v>#REF!</v>
      </c>
    </row>
    <row r="39">
      <c r="A39">
        <f>IFERROR(VLOOKUP($F$11,INDIRECT($B$9&amp;$B$10&amp;B38&amp;":"&amp;$B$11),3,FALSE),"")</f>
        <v>78</v>
      </c>
      <c r="B39">
        <f>IF(A39="","",A39+1)</f>
        <v>79</v>
      </c>
      <c r="C39">
        <f>IFERROR(VLOOKUP(A39,Transaksi!$A$11:$C$1000,3,FALSE),"")</f>
        <v>46048</v>
      </c>
      <c r="D39">
        <f>IFERROR(VLOOKUP(A39,Transaksi!$A$11:$D$1000,4,FALSE),"")</f>
        <v>0</v>
      </c>
      <c r="E39">
        <f>IFERROR(VLOOKUP(A39,Transaksi!$A$11:$E$1000,5,FALSE),"")</f>
        <v>903617</v>
      </c>
      <c r="F39" t="str">
        <f>IFERROR(VLOOKUP(A39,Transaksi!$A$11:$F$1000,6,FALSE),"")</f>
        <v>Pembelian Beras</v>
      </c>
      <c r="G39">
        <f>IFERROR(VLOOKUP(A39,Transaksi!$A$11:$H$1000,8,FALSE),"")</f>
        <v>15695000</v>
      </c>
      <c r="H39">
        <f>IF(G39="","",1)</f>
        <v>1</v>
      </c>
      <c r="I39" t="e">
        <f>IF(#REF!+G39&lt;&gt;0,Transaksi!J33,"")</f>
        <v>#REF!</v>
      </c>
    </row>
    <row r="40">
      <c r="A40">
        <f>IFERROR(VLOOKUP($F$11,INDIRECT($B$9&amp;$B$10&amp;B39&amp;":"&amp;$B$11),3,FALSE),"")</f>
        <v>79</v>
      </c>
      <c r="B40">
        <f>IF(A40="","",A40+1)</f>
        <v>80</v>
      </c>
      <c r="C40">
        <f>IFERROR(VLOOKUP(A40,Transaksi!$A$11:$C$1000,3,FALSE),"")</f>
        <v>46048</v>
      </c>
      <c r="D40">
        <f>IFERROR(VLOOKUP(A40,Transaksi!$A$11:$D$1000,4,FALSE),"")</f>
        <v>0</v>
      </c>
      <c r="E40">
        <f>IFERROR(VLOOKUP(A40,Transaksi!$A$11:$E$1000,5,FALSE),"")</f>
        <v>995207</v>
      </c>
      <c r="F40" t="str">
        <f>IFERROR(VLOOKUP(A40,Transaksi!$A$11:$F$1000,6,FALSE),"")</f>
        <v>Pembelian Daging</v>
      </c>
      <c r="G40">
        <f>IFERROR(VLOOKUP(A40,Transaksi!$A$11:$H$1000,8,FALSE),"")</f>
        <v>12870000</v>
      </c>
      <c r="H40">
        <f>IF(G40="","",1)</f>
        <v>1</v>
      </c>
      <c r="I40" t="e">
        <f>IF(#REF!+G40&lt;&gt;0,Transaksi!J34,"")</f>
        <v>#REF!</v>
      </c>
    </row>
    <row r="41">
      <c r="A41">
        <f>IFERROR(VLOOKUP($F$11,INDIRECT($B$9&amp;$B$10&amp;B40&amp;":"&amp;$B$11),3,FALSE),"")</f>
        <v>80</v>
      </c>
      <c r="B41">
        <f>IF(A41="","",A41+1)</f>
        <v>81</v>
      </c>
      <c r="C41">
        <f>IFERROR(VLOOKUP(A41,Transaksi!$A$11:$C$1000,3,FALSE),"")</f>
        <v>46048</v>
      </c>
      <c r="D41">
        <f>IFERROR(VLOOKUP(A41,Transaksi!$A$11:$D$1000,4,FALSE),"")</f>
        <v>0</v>
      </c>
      <c r="E41" t="str">
        <f>IFERROR(VLOOKUP(A41,Transaksi!$A$11:$E$1000,5,FALSE),"")</f>
        <v>085026</v>
      </c>
      <c r="F41" t="str">
        <f>IFERROR(VLOOKUP(A41,Transaksi!$A$11:$F$1000,6,FALSE),"")</f>
        <v>Pembelian Susu</v>
      </c>
      <c r="G41">
        <f>IFERROR(VLOOKUP(A41,Transaksi!$A$11:$H$1000,8,FALSE),"")</f>
        <v>20256000</v>
      </c>
      <c r="H41">
        <f>IF(G41="","",1)</f>
        <v>1</v>
      </c>
      <c r="I41" t="e">
        <f>IF(#REF!+G41&lt;&gt;0,Transaksi!J35,"")</f>
        <v>#REF!</v>
      </c>
    </row>
    <row r="42">
      <c r="A42">
        <f>IFERROR(VLOOKUP($F$11,INDIRECT($B$9&amp;$B$10&amp;B41&amp;":"&amp;$B$11),3,FALSE),"")</f>
        <v>81</v>
      </c>
      <c r="B42">
        <f>IF(A42="","",A42+1)</f>
        <v>82</v>
      </c>
      <c r="C42">
        <f>IFERROR(VLOOKUP(A42,Transaksi!$A$11:$C$1000,3,FALSE),"")</f>
        <v>46048</v>
      </c>
      <c r="D42">
        <f>IFERROR(VLOOKUP(A42,Transaksi!$A$11:$D$1000,4,FALSE),"")</f>
        <v>0</v>
      </c>
      <c r="E42" t="str">
        <f>IFERROR(VLOOKUP(A42,Transaksi!$A$11:$E$1000,5,FALSE),"")</f>
        <v>085026</v>
      </c>
      <c r="F42" t="str">
        <f>IFERROR(VLOOKUP(A42,Transaksi!$A$11:$F$1000,6,FALSE),"")</f>
        <v>Biaya Administrasi</v>
      </c>
      <c r="G42">
        <f>IFERROR(VLOOKUP(A42,Transaksi!$A$11:$H$1000,8,FALSE),"")</f>
        <v>6500</v>
      </c>
      <c r="H42">
        <f>IF(G42="","",1)</f>
        <v>1</v>
      </c>
      <c r="I42" t="e">
        <f>IF(#REF!+G42&lt;&gt;0,Transaksi!J36,"")</f>
        <v>#REF!</v>
      </c>
    </row>
    <row r="43">
      <c r="A43">
        <f>IFERROR(VLOOKUP($F$11,INDIRECT($B$9&amp;$B$10&amp;B42&amp;":"&amp;$B$11),3,FALSE),"")</f>
        <v>82</v>
      </c>
      <c r="B43">
        <f>IF(A43="","",A43+1)</f>
        <v>83</v>
      </c>
      <c r="C43">
        <f>IFERROR(VLOOKUP(A43,Transaksi!$A$11:$C$1000,3,FALSE),"")</f>
        <v>46048</v>
      </c>
      <c r="D43">
        <f>IFERROR(VLOOKUP(A43,Transaksi!$A$11:$D$1000,4,FALSE),"")</f>
        <v>0</v>
      </c>
      <c r="E43" t="str">
        <f>IFERROR(VLOOKUP(A43,Transaksi!$A$11:$E$1000,5,FALSE),"")</f>
        <v>085030</v>
      </c>
      <c r="F43" t="str">
        <f>IFERROR(VLOOKUP(A43,Transaksi!$A$11:$F$1000,6,FALSE),"")</f>
        <v>Pembelian Sayur</v>
      </c>
      <c r="G43">
        <f>IFERROR(VLOOKUP(A43,Transaksi!$A$11:$H$1000,8,FALSE),"")</f>
        <v>12297000</v>
      </c>
      <c r="H43">
        <f>IF(G43="","",1)</f>
        <v>1</v>
      </c>
      <c r="I43" t="e">
        <f>IF(#REF!+G43&lt;&gt;0,Transaksi!J37,"")</f>
        <v>#REF!</v>
      </c>
    </row>
    <row r="44">
      <c r="A44">
        <f>IFERROR(VLOOKUP($F$11,INDIRECT($B$9&amp;$B$10&amp;B43&amp;":"&amp;$B$11),3,FALSE),"")</f>
        <v>83</v>
      </c>
      <c r="B44">
        <f>IF(A44="","",A44+1)</f>
        <v>84</v>
      </c>
      <c r="C44">
        <f>IFERROR(VLOOKUP(A44,Transaksi!$A$11:$C$1000,3,FALSE),"")</f>
        <v>46048</v>
      </c>
      <c r="D44">
        <f>IFERROR(VLOOKUP(A44,Transaksi!$A$11:$D$1000,4,FALSE),"")</f>
        <v>0</v>
      </c>
      <c r="E44" t="str">
        <f>IFERROR(VLOOKUP(A44,Transaksi!$A$11:$E$1000,5,FALSE),"")</f>
        <v>085030</v>
      </c>
      <c r="F44" t="str">
        <f>IFERROR(VLOOKUP(A44,Transaksi!$A$11:$F$1000,6,FALSE),"")</f>
        <v>Biaya Administrasi</v>
      </c>
      <c r="G44">
        <f>IFERROR(VLOOKUP(A44,Transaksi!$A$11:$H$1000,8,FALSE),"")</f>
        <v>6500</v>
      </c>
      <c r="H44">
        <f>IF(G44="","",1)</f>
        <v>1</v>
      </c>
      <c r="I44" t="e">
        <f>IF(#REF!+G44&lt;&gt;0,Transaksi!J38,"")</f>
        <v>#REF!</v>
      </c>
    </row>
    <row r="45">
      <c r="A45">
        <f>IFERROR(VLOOKUP($F$11,INDIRECT($B$9&amp;$B$10&amp;B44&amp;":"&amp;$B$11),3,FALSE),"")</f>
        <v>84</v>
      </c>
      <c r="B45">
        <f>IF(A45="","",A45+1)</f>
        <v>85</v>
      </c>
      <c r="C45">
        <f>IFERROR(VLOOKUP(A45,Transaksi!$A$11:$C$1000,3,FALSE),"")</f>
        <v>46048</v>
      </c>
      <c r="D45">
        <f>IFERROR(VLOOKUP(A45,Transaksi!$A$11:$D$1000,4,FALSE),"")</f>
        <v>0</v>
      </c>
      <c r="E45" t="str">
        <f>IFERROR(VLOOKUP(A45,Transaksi!$A$11:$E$1000,5,FALSE),"")</f>
        <v>085073</v>
      </c>
      <c r="F45" t="str">
        <f>IFERROR(VLOOKUP(A45,Transaksi!$A$11:$F$1000,6,FALSE),"")</f>
        <v>Pembelian Tahu</v>
      </c>
      <c r="G45">
        <f>IFERROR(VLOOKUP(A45,Transaksi!$A$11:$H$1000,8,FALSE),"")</f>
        <v>6848000</v>
      </c>
      <c r="H45">
        <f>IF(G45="","",1)</f>
        <v>1</v>
      </c>
      <c r="I45" t="e">
        <f>IF(#REF!+G45&lt;&gt;0,Transaksi!J39,"")</f>
        <v>#REF!</v>
      </c>
    </row>
    <row r="46">
      <c r="A46">
        <f>IFERROR(VLOOKUP($F$11,INDIRECT($B$9&amp;$B$10&amp;B45&amp;":"&amp;$B$11),3,FALSE),"")</f>
        <v>85</v>
      </c>
      <c r="B46">
        <f>IF(A46="","",A46+1)</f>
        <v>86</v>
      </c>
      <c r="C46">
        <f>IFERROR(VLOOKUP(A46,Transaksi!$A$11:$C$1000,3,FALSE),"")</f>
        <v>46048</v>
      </c>
      <c r="D46">
        <f>IFERROR(VLOOKUP(A46,Transaksi!$A$11:$D$1000,4,FALSE),"")</f>
        <v>0</v>
      </c>
      <c r="E46" t="str">
        <f>IFERROR(VLOOKUP(A46,Transaksi!$A$11:$E$1000,5,FALSE),"")</f>
        <v>085073</v>
      </c>
      <c r="F46" t="str">
        <f>IFERROR(VLOOKUP(A46,Transaksi!$A$11:$F$1000,6,FALSE),"")</f>
        <v>Biaya Administrasi</v>
      </c>
      <c r="G46">
        <f>IFERROR(VLOOKUP(A46,Transaksi!$A$11:$H$1000,8,FALSE),"")</f>
        <v>6500</v>
      </c>
      <c r="H46">
        <f>IF(G46="","",1)</f>
        <v>1</v>
      </c>
      <c r="I46" t="e">
        <f>IF(#REF!+G46&lt;&gt;0,Transaksi!J40,"")</f>
        <v>#REF!</v>
      </c>
    </row>
    <row r="47">
      <c r="A47">
        <f>IFERROR(VLOOKUP($F$11,INDIRECT($B$9&amp;$B$10&amp;B46&amp;":"&amp;$B$11),3,FALSE),"")</f>
        <v>86</v>
      </c>
      <c r="B47">
        <f>IF(A47="","",A47+1)</f>
        <v>87</v>
      </c>
      <c r="C47">
        <f>IFERROR(VLOOKUP(A47,Transaksi!$A$11:$C$1000,3,FALSE),"")</f>
        <v>46048</v>
      </c>
      <c r="D47">
        <f>IFERROR(VLOOKUP(A47,Transaksi!$A$11:$D$1000,4,FALSE),"")</f>
        <v>0</v>
      </c>
      <c r="E47" t="str">
        <f>IFERROR(VLOOKUP(A47,Transaksi!$A$11:$E$1000,5,FALSE),"")</f>
        <v>075511</v>
      </c>
      <c r="F47" t="str">
        <f>IFERROR(VLOOKUP(A47,Transaksi!$A$11:$F$1000,6,FALSE),"")</f>
        <v>Pembelian kacang Koro</v>
      </c>
      <c r="G47">
        <f>IFERROR(VLOOKUP(A47,Transaksi!$A$11:$H$1000,8,FALSE),"")</f>
        <v>2625000</v>
      </c>
      <c r="H47">
        <f>IF(G47="","",1)</f>
        <v>1</v>
      </c>
      <c r="I47" t="e">
        <f>IF(#REF!+G47&lt;&gt;0,Transaksi!J41,"")</f>
        <v>#REF!</v>
      </c>
    </row>
    <row r="48">
      <c r="A48">
        <f>IFERROR(VLOOKUP($F$11,INDIRECT($B$9&amp;$B$10&amp;B47&amp;":"&amp;$B$11),3,FALSE),"")</f>
        <v>87</v>
      </c>
      <c r="B48">
        <f>IF(A48="","",A48+1)</f>
        <v>88</v>
      </c>
      <c r="C48">
        <f>IFERROR(VLOOKUP(A48,Transaksi!$A$11:$C$1000,3,FALSE),"")</f>
        <v>46048</v>
      </c>
      <c r="D48">
        <f>IFERROR(VLOOKUP(A48,Transaksi!$A$11:$D$1000,4,FALSE),"")</f>
        <v>0</v>
      </c>
      <c r="E48" t="str">
        <f>IFERROR(VLOOKUP(A48,Transaksi!$A$11:$E$1000,5,FALSE),"")</f>
        <v>075511</v>
      </c>
      <c r="F48" t="str">
        <f>IFERROR(VLOOKUP(A48,Transaksi!$A$11:$F$1000,6,FALSE),"")</f>
        <v>Biaya Administrasi</v>
      </c>
      <c r="G48">
        <f>IFERROR(VLOOKUP(A48,Transaksi!$A$11:$H$1000,8,FALSE),"")</f>
        <v>6500</v>
      </c>
      <c r="H48">
        <f>IF(G48="","",1)</f>
        <v>1</v>
      </c>
      <c r="I48" t="e">
        <f>IF(#REF!+G48&lt;&gt;0,Transaksi!J42,"")</f>
        <v>#REF!</v>
      </c>
    </row>
    <row r="49">
      <c r="A49">
        <f>IFERROR(VLOOKUP($F$11,INDIRECT($B$9&amp;$B$10&amp;B48&amp;":"&amp;$B$11),3,FALSE),"")</f>
        <v>88</v>
      </c>
      <c r="B49">
        <f>IF(A49="","",A49+1)</f>
        <v>89</v>
      </c>
      <c r="C49">
        <f>IFERROR(VLOOKUP(A49,Transaksi!$A$11:$C$1000,3,FALSE),"")</f>
        <v>46048</v>
      </c>
      <c r="D49">
        <f>IFERROR(VLOOKUP(A49,Transaksi!$A$11:$D$1000,4,FALSE),"")</f>
        <v>0</v>
      </c>
      <c r="E49">
        <f>IFERROR(VLOOKUP(A49,Transaksi!$A$11:$E$1000,5,FALSE),"")</f>
        <v>995242</v>
      </c>
      <c r="F49" t="str">
        <f>IFERROR(VLOOKUP(A49,Transaksi!$A$11:$F$1000,6,FALSE),"")</f>
        <v>Pembelian Ayam</v>
      </c>
      <c r="G49">
        <f>IFERROR(VLOOKUP(A49,Transaksi!$A$11:$H$1000,8,FALSE),"")</f>
        <v>9009000</v>
      </c>
      <c r="H49">
        <f>IF(G49="","",1)</f>
        <v>1</v>
      </c>
      <c r="I49" t="e">
        <f>IF(#REF!+G49&lt;&gt;0,Transaksi!J43,"")</f>
        <v>#REF!</v>
      </c>
    </row>
    <row r="50">
      <c r="A50">
        <f>IFERROR(VLOOKUP($F$11,INDIRECT($B$9&amp;$B$10&amp;B49&amp;":"&amp;$B$11),3,FALSE),"")</f>
        <v>89</v>
      </c>
      <c r="B50">
        <f>IF(A50="","",A50+1)</f>
        <v>90</v>
      </c>
      <c r="C50">
        <f>IFERROR(VLOOKUP(A50,Transaksi!$A$11:$C$1000,3,FALSE),"")</f>
        <v>46048</v>
      </c>
      <c r="D50">
        <f>IFERROR(VLOOKUP(A50,Transaksi!$A$11:$D$1000,4,FALSE),"")</f>
        <v>0</v>
      </c>
      <c r="E50" t="str">
        <f>IFERROR(VLOOKUP(A50,Transaksi!$A$11:$E$1000,5,FALSE),"")</f>
        <v>085211</v>
      </c>
      <c r="F50" t="str">
        <f>IFERROR(VLOOKUP(A50,Transaksi!$A$11:$F$1000,6,FALSE),"")</f>
        <v>Pembelian Bumbu Kawanua</v>
      </c>
      <c r="G50">
        <f>IFERROR(VLOOKUP(A50,Transaksi!$A$11:$H$1000,8,FALSE),"")</f>
        <v>9877000</v>
      </c>
      <c r="H50">
        <f>IF(G50="","",1)</f>
        <v>1</v>
      </c>
      <c r="I50" t="e">
        <f>IF(#REF!+G50&lt;&gt;0,Transaksi!J44,"")</f>
        <v>#REF!</v>
      </c>
    </row>
    <row r="51">
      <c r="A51">
        <f>IFERROR(VLOOKUP($F$11,INDIRECT($B$9&amp;$B$10&amp;B50&amp;":"&amp;$B$11),3,FALSE),"")</f>
        <v>90</v>
      </c>
      <c r="B51">
        <f>IF(A51="","",A51+1)</f>
        <v>91</v>
      </c>
      <c r="C51">
        <f>IFERROR(VLOOKUP(A51,Transaksi!$A$11:$C$1000,3,FALSE),"")</f>
        <v>46048</v>
      </c>
      <c r="D51">
        <f>IFERROR(VLOOKUP(A51,Transaksi!$A$11:$D$1000,4,FALSE),"")</f>
        <v>0</v>
      </c>
      <c r="E51" t="str">
        <f>IFERROR(VLOOKUP(A51,Transaksi!$A$11:$E$1000,5,FALSE),"")</f>
        <v>085211</v>
      </c>
      <c r="F51" t="str">
        <f>IFERROR(VLOOKUP(A51,Transaksi!$A$11:$F$1000,6,FALSE),"")</f>
        <v>Biaya Administrasi</v>
      </c>
      <c r="G51">
        <f>IFERROR(VLOOKUP(A51,Transaksi!$A$11:$H$1000,8,FALSE),"")</f>
        <v>6500</v>
      </c>
      <c r="H51">
        <f>IF(G51="","",1)</f>
        <v>1</v>
      </c>
      <c r="I51" t="e">
        <f>IF(#REF!+G51&lt;&gt;0,Transaksi!J45,"")</f>
        <v>#REF!</v>
      </c>
    </row>
    <row r="52">
      <c r="A52">
        <f>IFERROR(VLOOKUP($F$11,INDIRECT($B$9&amp;$B$10&amp;B51&amp;":"&amp;$B$11),3,FALSE),"")</f>
        <v>93</v>
      </c>
      <c r="B52">
        <f>IF(A52="","",A52+1)</f>
        <v>94</v>
      </c>
      <c r="C52">
        <f>IFERROR(VLOOKUP(A52,Transaksi!$A$11:$C$1000,3,FALSE),"")</f>
        <v>46048</v>
      </c>
      <c r="D52">
        <f>IFERROR(VLOOKUP(A52,Transaksi!$A$11:$D$1000,4,FALSE),"")</f>
        <v>0</v>
      </c>
      <c r="E52">
        <f>IFERROR(VLOOKUP(A52,Transaksi!$A$11:$E$1000,5,FALSE),"")</f>
        <v>149322</v>
      </c>
      <c r="F52" t="str">
        <f>IFERROR(VLOOKUP(A52,Transaksi!$A$11:$F$1000,6,FALSE),"")</f>
        <v>Pembelian Roti Sobek</v>
      </c>
      <c r="G52">
        <f>IFERROR(VLOOKUP(A52,Transaksi!$A$11:$H$1000,8,FALSE),"")</f>
        <v>3510000</v>
      </c>
      <c r="H52">
        <f>IF(G52="","",1)</f>
        <v>1</v>
      </c>
      <c r="I52" t="e">
        <f>IF(#REF!+G52&lt;&gt;0,Transaksi!J46,"")</f>
        <v>#REF!</v>
      </c>
    </row>
    <row r="53">
      <c r="A53">
        <f>IFERROR(VLOOKUP($F$11,INDIRECT($B$9&amp;$B$10&amp;B52&amp;":"&amp;$B$11),3,FALSE),"")</f>
        <v>94</v>
      </c>
      <c r="B53">
        <f>IF(A53="","",A53+1)</f>
        <v>95</v>
      </c>
      <c r="C53">
        <f>IFERROR(VLOOKUP(A53,Transaksi!$A$11:$C$1000,3,FALSE),"")</f>
        <v>46048</v>
      </c>
      <c r="D53">
        <f>IFERROR(VLOOKUP(A53,Transaksi!$A$11:$D$1000,4,FALSE),"")</f>
        <v>0</v>
      </c>
      <c r="E53">
        <f>IFERROR(VLOOKUP(A53,Transaksi!$A$11:$E$1000,5,FALSE),"")</f>
        <v>149322</v>
      </c>
      <c r="F53" t="str">
        <f>IFERROR(VLOOKUP(A53,Transaksi!$A$11:$F$1000,6,FALSE),"")</f>
        <v>Biaya Administrasi</v>
      </c>
      <c r="G53">
        <f>IFERROR(VLOOKUP(A53,Transaksi!$A$11:$H$1000,8,FALSE),"")</f>
        <v>6500</v>
      </c>
      <c r="H53">
        <f>IF(G53="","",1)</f>
        <v>1</v>
      </c>
      <c r="I53" t="e">
        <f>IF(#REF!+G53&lt;&gt;0,Transaksi!J47,"")</f>
        <v>#REF!</v>
      </c>
    </row>
    <row r="54">
      <c r="A54">
        <f>IFERROR(VLOOKUP($F$11,INDIRECT($B$9&amp;$B$10&amp;B53&amp;":"&amp;$B$11),3,FALSE),"")</f>
        <v>99</v>
      </c>
      <c r="B54">
        <f>IF(A54="","",A54+1)</f>
        <v>100</v>
      </c>
      <c r="C54">
        <f>IFERROR(VLOOKUP(A54,Transaksi!$A$11:$C$1000,3,FALSE),"")</f>
        <v>46050</v>
      </c>
      <c r="D54">
        <f>IFERROR(VLOOKUP(A54,Transaksi!$A$11:$D$1000,4,FALSE),"")</f>
        <v>0</v>
      </c>
      <c r="E54">
        <f>IFERROR(VLOOKUP(A54,Transaksi!$A$11:$E$1000,5,FALSE),"")</f>
        <v>130062</v>
      </c>
      <c r="F54" t="str">
        <f>IFERROR(VLOOKUP(A54,Transaksi!$A$11:$F$1000,6,FALSE),"")</f>
        <v>Pembelian Telur</v>
      </c>
      <c r="G54">
        <f>IFERROR(VLOOKUP(A54,Transaksi!$A$11:$H$1000,8,FALSE),"")</f>
        <v>9570000</v>
      </c>
      <c r="H54">
        <f>IF(G54="","",1)</f>
        <v>1</v>
      </c>
      <c r="I54" t="e">
        <f>IF(#REF!+G54&lt;&gt;0,Transaksi!J48,"")</f>
        <v>#REF!</v>
      </c>
    </row>
    <row r="55">
      <c r="A55">
        <f>IFERROR(VLOOKUP($F$11,INDIRECT($B$9&amp;$B$10&amp;B54&amp;":"&amp;$B$11),3,FALSE),"")</f>
        <v>100</v>
      </c>
      <c r="B55">
        <f>IF(A55="","",A55+1)</f>
        <v>101</v>
      </c>
      <c r="C55">
        <f>IFERROR(VLOOKUP(A55,Transaksi!$A$11:$C$1000,3,FALSE),"")</f>
        <v>46050</v>
      </c>
      <c r="D55">
        <f>IFERROR(VLOOKUP(A55,Transaksi!$A$11:$D$1000,4,FALSE),"")</f>
        <v>0</v>
      </c>
      <c r="E55">
        <f>IFERROR(VLOOKUP(A55,Transaksi!$A$11:$E$1000,5,FALSE),"")</f>
        <v>130062</v>
      </c>
      <c r="F55" t="str">
        <f>IFERROR(VLOOKUP(A55,Transaksi!$A$11:$F$1000,6,FALSE),"")</f>
        <v>Biaya Administrasi</v>
      </c>
      <c r="G55">
        <f>IFERROR(VLOOKUP(A55,Transaksi!$A$11:$H$1000,8,FALSE),"")</f>
        <v>6500</v>
      </c>
      <c r="H55">
        <f>IF(G55="","",1)</f>
        <v>1</v>
      </c>
      <c r="I55" t="e">
        <f>IF(#REF!+G55&lt;&gt;0,Transaksi!J49,"")</f>
        <v>#REF!</v>
      </c>
    </row>
    <row r="56">
      <c r="A56">
        <f>IFERROR(VLOOKUP($F$11,INDIRECT($B$9&amp;$B$10&amp;B55&amp;":"&amp;$B$11),3,FALSE),"")</f>
        <v>103</v>
      </c>
      <c r="B56">
        <f>IF(A56="","",A56+1)</f>
        <v>104</v>
      </c>
      <c r="C56">
        <f>IFERROR(VLOOKUP(A56,Transaksi!$A$11:$C$1000,3,FALSE),"")</f>
        <v>46050</v>
      </c>
      <c r="D56">
        <f>IFERROR(VLOOKUP(A56,Transaksi!$A$11:$D$1000,4,FALSE),"")</f>
        <v>0</v>
      </c>
      <c r="E56">
        <f>IFERROR(VLOOKUP(A56,Transaksi!$A$11:$E$1000,5,FALSE),"")</f>
        <v>445547</v>
      </c>
      <c r="F56" t="str">
        <f>IFERROR(VLOOKUP(A56,Transaksi!$A$11:$F$1000,6,FALSE),"")</f>
        <v>Pembelian Roti Abon</v>
      </c>
      <c r="G56">
        <f>IFERROR(VLOOKUP(A56,Transaksi!$A$11:$H$1000,8,FALSE),"")</f>
        <v>5535000</v>
      </c>
      <c r="H56">
        <f>IF(G56="","",1)</f>
        <v>1</v>
      </c>
      <c r="I56" t="e">
        <f>IF(#REF!+G56&lt;&gt;0,Transaksi!J50,"")</f>
        <v>#REF!</v>
      </c>
    </row>
    <row r="57">
      <c r="A57">
        <f>IFERROR(VLOOKUP($F$11,INDIRECT($B$9&amp;$B$10&amp;B56&amp;":"&amp;$B$11),3,FALSE),"")</f>
        <v>104</v>
      </c>
      <c r="B57">
        <f>IF(A57="","",A57+1)</f>
        <v>105</v>
      </c>
      <c r="C57">
        <f>IFERROR(VLOOKUP(A57,Transaksi!$A$11:$C$1000,3,FALSE),"")</f>
        <v>46050</v>
      </c>
      <c r="D57">
        <f>IFERROR(VLOOKUP(A57,Transaksi!$A$11:$D$1000,4,FALSE),"")</f>
        <v>0</v>
      </c>
      <c r="E57">
        <f>IFERROR(VLOOKUP(A57,Transaksi!$A$11:$E$1000,5,FALSE),"")</f>
        <v>445547</v>
      </c>
      <c r="F57" t="str">
        <f>IFERROR(VLOOKUP(A57,Transaksi!$A$11:$F$1000,6,FALSE),"")</f>
        <v>Biaya Administrasi</v>
      </c>
      <c r="G57">
        <f>IFERROR(VLOOKUP(A57,Transaksi!$A$11:$H$1000,8,FALSE),"")</f>
        <v>6500</v>
      </c>
      <c r="H57">
        <f>IF(G57="","",1)</f>
        <v>1</v>
      </c>
      <c r="I57" t="e">
        <f>IF(#REF!+G57&lt;&gt;0,Transaksi!J51,"")</f>
        <v>#REF!</v>
      </c>
    </row>
    <row r="58">
      <c r="A58">
        <f>IFERROR(VLOOKUP($F$11,INDIRECT($B$9&amp;$B$10&amp;B57&amp;":"&amp;$B$11),3,FALSE),"")</f>
        <v>105</v>
      </c>
      <c r="B58">
        <f>IF(A58="","",A58+1)</f>
        <v>106</v>
      </c>
      <c r="C58">
        <f>IFERROR(VLOOKUP(A58,Transaksi!$A$11:$C$1000,3,FALSE),"")</f>
        <v>46050</v>
      </c>
      <c r="D58">
        <f>IFERROR(VLOOKUP(A58,Transaksi!$A$11:$D$1000,4,FALSE),"")</f>
        <v>0</v>
      </c>
      <c r="E58">
        <f>IFERROR(VLOOKUP(A58,Transaksi!$A$11:$E$1000,5,FALSE),"")</f>
        <v>434547</v>
      </c>
      <c r="F58" t="str">
        <f>IFERROR(VLOOKUP(A58,Transaksi!$A$11:$F$1000,6,FALSE),"")</f>
        <v>Pembelian Roti Sobek</v>
      </c>
      <c r="G58">
        <f>IFERROR(VLOOKUP(A58,Transaksi!$A$11:$H$1000,8,FALSE),"")</f>
        <v>5760000</v>
      </c>
      <c r="H58">
        <f>IF(G58="","",1)</f>
        <v>1</v>
      </c>
      <c r="I58" t="e">
        <f>IF(#REF!+G58&lt;&gt;0,Transaksi!J52,"")</f>
        <v>#REF!</v>
      </c>
    </row>
    <row r="59">
      <c r="A59">
        <f>IFERROR(VLOOKUP($F$11,INDIRECT($B$9&amp;$B$10&amp;B58&amp;":"&amp;$B$11),3,FALSE),"")</f>
        <v>106</v>
      </c>
      <c r="B59">
        <f>IF(A59="","",A59+1)</f>
        <v>107</v>
      </c>
      <c r="C59">
        <f>IFERROR(VLOOKUP(A59,Transaksi!$A$11:$C$1000,3,FALSE),"")</f>
        <v>46050</v>
      </c>
      <c r="D59">
        <f>IFERROR(VLOOKUP(A59,Transaksi!$A$11:$D$1000,4,FALSE),"")</f>
        <v>0</v>
      </c>
      <c r="E59">
        <f>IFERROR(VLOOKUP(A59,Transaksi!$A$11:$E$1000,5,FALSE),"")</f>
        <v>434547</v>
      </c>
      <c r="F59" t="str">
        <f>IFERROR(VLOOKUP(A59,Transaksi!$A$11:$F$1000,6,FALSE),"")</f>
        <v>Biaya Administrasi</v>
      </c>
      <c r="G59">
        <f>IFERROR(VLOOKUP(A59,Transaksi!$A$11:$H$1000,8,FALSE),"")</f>
        <v>6500</v>
      </c>
      <c r="H59">
        <f>IF(G59="","",1)</f>
        <v>1</v>
      </c>
      <c r="I59" t="e">
        <f>IF(#REF!+G59&lt;&gt;0,Transaksi!J53,"")</f>
        <v>#REF!</v>
      </c>
    </row>
    <row r="60">
      <c r="A60">
        <f>IFERROR(VLOOKUP($F$11,INDIRECT($B$9&amp;$B$10&amp;B59&amp;":"&amp;$B$11),3,FALSE),"")</f>
        <v>121</v>
      </c>
      <c r="B60">
        <f>IF(A60="","",A60+1)</f>
        <v>122</v>
      </c>
      <c r="C60">
        <f>IFERROR(VLOOKUP(A60,Transaksi!$A$11:$C$1000,3,FALSE),"")</f>
        <v>46053</v>
      </c>
      <c r="D60">
        <f>IFERROR(VLOOKUP(A60,Transaksi!$A$11:$D$1000,4,FALSE),"")</f>
        <v>0</v>
      </c>
      <c r="E60">
        <f>IFERROR(VLOOKUP(A60,Transaksi!$A$11:$E$1000,5,FALSE),"")</f>
        <v>105039</v>
      </c>
      <c r="F60" t="str">
        <f>IFERROR(VLOOKUP(A60,Transaksi!$A$11:$F$1000,6,FALSE),"")</f>
        <v>Pembelian Abon</v>
      </c>
      <c r="G60">
        <f>IFERROR(VLOOKUP(A60,Transaksi!$A$11:$H$1000,8,FALSE),"")</f>
        <v>10080000</v>
      </c>
      <c r="H60">
        <f>IF(G60="","",1)</f>
        <v>1</v>
      </c>
      <c r="I60" t="e">
        <f>IF(#REF!+G60&lt;&gt;0,Transaksi!J54,"")</f>
        <v>#REF!</v>
      </c>
    </row>
    <row r="61">
      <c r="A61">
        <f>IFERROR(VLOOKUP($F$11,INDIRECT($B$9&amp;$B$10&amp;B60&amp;":"&amp;$B$11),3,FALSE),"")</f>
        <v>122</v>
      </c>
      <c r="B61">
        <f>IF(A61="","",A61+1)</f>
        <v>123</v>
      </c>
      <c r="C61">
        <f>IFERROR(VLOOKUP(A61,Transaksi!$A$11:$C$1000,3,FALSE),"")</f>
        <v>46053</v>
      </c>
      <c r="D61">
        <f>IFERROR(VLOOKUP(A61,Transaksi!$A$11:$D$1000,4,FALSE),"")</f>
        <v>0</v>
      </c>
      <c r="E61">
        <f>IFERROR(VLOOKUP(A61,Transaksi!$A$11:$E$1000,5,FALSE),"")</f>
        <v>105039</v>
      </c>
      <c r="F61" t="str">
        <f>IFERROR(VLOOKUP(A61,Transaksi!$A$11:$F$1000,6,FALSE),"")</f>
        <v>Biaya Administrasi</v>
      </c>
      <c r="G61">
        <f>IFERROR(VLOOKUP(A61,Transaksi!$A$11:$H$1000,8,FALSE),"")</f>
        <v>6500</v>
      </c>
      <c r="H61">
        <f>IF(G61="","",1)</f>
        <v>1</v>
      </c>
      <c r="I61" t="e">
        <f>IF(#REF!+G61&lt;&gt;0,Transaksi!J55,"")</f>
        <v>#REF!</v>
      </c>
    </row>
    <row r="62">
      <c r="A62">
        <f>IFERROR(VLOOKUP($F$11,INDIRECT($B$9&amp;$B$10&amp;B61&amp;":"&amp;$B$11),3,FALSE),"")</f>
        <v>123</v>
      </c>
      <c r="B62">
        <f>IF(A62="","",A62+1)</f>
        <v>124</v>
      </c>
      <c r="C62">
        <f>IFERROR(VLOOKUP(A62,Transaksi!$A$11:$C$1000,3,FALSE),"")</f>
        <v>46054</v>
      </c>
      <c r="D62">
        <f>IFERROR(VLOOKUP(A62,Transaksi!$A$11:$D$1000,4,FALSE),"")</f>
        <v>0</v>
      </c>
      <c r="E62">
        <f>IFERROR(VLOOKUP(A62,Transaksi!$A$11:$E$1000,5,FALSE),"")</f>
        <v>311094</v>
      </c>
      <c r="F62" t="str">
        <f>IFERROR(VLOOKUP(A62,Transaksi!$A$11:$F$1000,6,FALSE),"")</f>
        <v>Pembelian Susu Indomilk</v>
      </c>
      <c r="G62">
        <f>IFERROR(VLOOKUP(A62,Transaksi!$A$11:$H$1000,8,FALSE),"")</f>
        <v>8280000</v>
      </c>
      <c r="H62">
        <f>IF(G62="","",1)</f>
        <v>1</v>
      </c>
      <c r="I62" t="e">
        <f>IF(#REF!+G62&lt;&gt;0,Transaksi!J56,"")</f>
        <v>#REF!</v>
      </c>
    </row>
    <row r="63">
      <c r="A63">
        <f>IFERROR(VLOOKUP($F$11,INDIRECT($B$9&amp;$B$10&amp;B62&amp;":"&amp;$B$11),3,FALSE),"")</f>
        <v>124</v>
      </c>
      <c r="B63">
        <f>IF(A63="","",A63+1)</f>
        <v>125</v>
      </c>
      <c r="C63">
        <f>IFERROR(VLOOKUP(A63,Transaksi!$A$11:$C$1000,3,FALSE),"")</f>
        <v>46054</v>
      </c>
      <c r="D63">
        <f>IFERROR(VLOOKUP(A63,Transaksi!$A$11:$D$1000,4,FALSE),"")</f>
        <v>0</v>
      </c>
      <c r="E63">
        <f>IFERROR(VLOOKUP(A63,Transaksi!$A$11:$E$1000,5,FALSE),"")</f>
        <v>311094</v>
      </c>
      <c r="F63" t="str">
        <f>IFERROR(VLOOKUP(A63,Transaksi!$A$11:$F$1000,6,FALSE),"")</f>
        <v>Biaya Administrasi</v>
      </c>
      <c r="G63">
        <f>IFERROR(VLOOKUP(A63,Transaksi!$A$11:$H$1000,8,FALSE),"")</f>
        <v>6500</v>
      </c>
      <c r="H63">
        <f>IF(G63="","",1)</f>
        <v>1</v>
      </c>
      <c r="I63" t="e">
        <f>IF(#REF!+G63&lt;&gt;0,Transaksi!J57,"")</f>
        <v>#REF!</v>
      </c>
    </row>
    <row r="64">
      <c r="A64">
        <f>IFERROR(VLOOKUP($F$11,INDIRECT($B$9&amp;$B$10&amp;B63&amp;":"&amp;$B$11),3,FALSE),"")</f>
        <v>125</v>
      </c>
      <c r="B64">
        <f>IF(A64="","",A64+1)</f>
        <v>126</v>
      </c>
      <c r="C64">
        <f>IFERROR(VLOOKUP(A64,Transaksi!$A$11:$C$1000,3,FALSE),"")</f>
        <v>46054</v>
      </c>
      <c r="D64">
        <f>IFERROR(VLOOKUP(A64,Transaksi!$A$11:$D$1000,4,FALSE),"")</f>
        <v>0</v>
      </c>
      <c r="E64">
        <f>IFERROR(VLOOKUP(A64,Transaksi!$A$11:$E$1000,5,FALSE),"")</f>
        <v>310748</v>
      </c>
      <c r="F64" t="str">
        <f>IFERROR(VLOOKUP(A64,Transaksi!$A$11:$F$1000,6,FALSE),"")</f>
        <v>Pembelian Roti Jasun</v>
      </c>
      <c r="G64">
        <f>IFERROR(VLOOKUP(A64,Transaksi!$A$11:$H$1000,8,FALSE),"")</f>
        <v>2715000</v>
      </c>
      <c r="H64">
        <f>IF(G64="","",1)</f>
        <v>1</v>
      </c>
      <c r="I64" t="e">
        <f>IF(#REF!+G64&lt;&gt;0,Transaksi!J58,"")</f>
        <v>#REF!</v>
      </c>
    </row>
    <row r="65">
      <c r="A65">
        <f>IFERROR(VLOOKUP($F$11,INDIRECT($B$9&amp;$B$10&amp;B64&amp;":"&amp;$B$11),3,FALSE),"")</f>
        <v>126</v>
      </c>
      <c r="B65">
        <f>IF(A65="","",A65+1)</f>
        <v>127</v>
      </c>
      <c r="C65">
        <f>IFERROR(VLOOKUP(A65,Transaksi!$A$11:$C$1000,3,FALSE),"")</f>
        <v>46054</v>
      </c>
      <c r="D65">
        <f>IFERROR(VLOOKUP(A65,Transaksi!$A$11:$D$1000,4,FALSE),"")</f>
        <v>0</v>
      </c>
      <c r="E65">
        <f>IFERROR(VLOOKUP(A65,Transaksi!$A$11:$E$1000,5,FALSE),"")</f>
        <v>310748</v>
      </c>
      <c r="F65" t="str">
        <f>IFERROR(VLOOKUP(A65,Transaksi!$A$11:$F$1000,6,FALSE),"")</f>
        <v>Biaya Administrasi</v>
      </c>
      <c r="G65">
        <f>IFERROR(VLOOKUP(A65,Transaksi!$A$11:$H$1000,8,FALSE),"")</f>
        <v>6500</v>
      </c>
      <c r="H65">
        <f>IF(G65="","",1)</f>
        <v>1</v>
      </c>
      <c r="I65" t="e">
        <f>IF(#REF!+G65&lt;&gt;0,Transaksi!J59,"")</f>
        <v>#REF!</v>
      </c>
    </row>
    <row r="66">
      <c r="A66">
        <f>IFERROR(VLOOKUP($F$11,INDIRECT($B$9&amp;$B$10&amp;B65&amp;":"&amp;$B$11),3,FALSE),"")</f>
        <v>127</v>
      </c>
      <c r="B66">
        <f>IF(A66="","",A66+1)</f>
        <v>128</v>
      </c>
      <c r="C66">
        <f>IFERROR(VLOOKUP(A66,Transaksi!$A$11:$C$1000,3,FALSE),"")</f>
        <v>46055</v>
      </c>
      <c r="D66">
        <f>IFERROR(VLOOKUP(A66,Transaksi!$A$11:$D$1000,4,FALSE),"")</f>
        <v>0</v>
      </c>
      <c r="E66">
        <f>IFERROR(VLOOKUP(A66,Transaksi!$A$11:$E$1000,5,FALSE),"")</f>
        <v>967906</v>
      </c>
      <c r="F66" t="str">
        <f>IFERROR(VLOOKUP(A66,Transaksi!$A$11:$F$1000,6,FALSE),"")</f>
        <v>Pembelian Kurma</v>
      </c>
      <c r="G66">
        <f>IFERROR(VLOOKUP(A66,Transaksi!$A$11:$H$1000,8,FALSE),"")</f>
        <v>2800000</v>
      </c>
      <c r="H66">
        <f>IF(G66="","",1)</f>
        <v>1</v>
      </c>
      <c r="I66" t="e">
        <f>IF(#REF!+G66&lt;&gt;0,Transaksi!J60,"")</f>
        <v>#REF!</v>
      </c>
    </row>
    <row r="67">
      <c r="A67">
        <f>IFERROR(VLOOKUP($F$11,INDIRECT($B$9&amp;$B$10&amp;B66&amp;":"&amp;$B$11),3,FALSE),"")</f>
        <v>128</v>
      </c>
      <c r="B67">
        <f>IF(A67="","",A67+1)</f>
        <v>129</v>
      </c>
      <c r="C67">
        <f>IFERROR(VLOOKUP(A67,Transaksi!$A$11:$C$1000,3,FALSE),"")</f>
        <v>46055</v>
      </c>
      <c r="D67">
        <f>IFERROR(VLOOKUP(A67,Transaksi!$A$11:$D$1000,4,FALSE),"")</f>
        <v>0</v>
      </c>
      <c r="E67">
        <f>IFERROR(VLOOKUP(A67,Transaksi!$A$11:$E$1000,5,FALSE),"")</f>
        <v>751807</v>
      </c>
      <c r="F67" t="str">
        <f>IFERROR(VLOOKUP(A67,Transaksi!$A$11:$F$1000,6,FALSE),"")</f>
        <v>Pembelian Susu Milklife</v>
      </c>
      <c r="G67">
        <f>IFERROR(VLOOKUP(A67,Transaksi!$A$11:$H$1000,8,FALSE),"")</f>
        <v>11605000</v>
      </c>
      <c r="H67">
        <f>IF(G67="","",1)</f>
        <v>1</v>
      </c>
      <c r="I67" t="e">
        <f>IF(#REF!+G67&lt;&gt;0,Transaksi!J61,"")</f>
        <v>#REF!</v>
      </c>
    </row>
    <row r="68">
      <c r="A68">
        <f>IFERROR(VLOOKUP($F$11,INDIRECT($B$9&amp;$B$10&amp;B67&amp;":"&amp;$B$11),3,FALSE),"")</f>
        <v>129</v>
      </c>
      <c r="B68">
        <f>IF(A68="","",A68+1)</f>
        <v>130</v>
      </c>
      <c r="C68">
        <f>IFERROR(VLOOKUP(A68,Transaksi!$A$11:$C$1000,3,FALSE),"")</f>
        <v>46055</v>
      </c>
      <c r="D68">
        <f>IFERROR(VLOOKUP(A68,Transaksi!$A$11:$D$1000,4,FALSE),"")</f>
        <v>0</v>
      </c>
      <c r="E68">
        <f>IFERROR(VLOOKUP(A68,Transaksi!$A$11:$E$1000,5,FALSE),"")</f>
        <v>751807</v>
      </c>
      <c r="F68" t="str">
        <f>IFERROR(VLOOKUP(A68,Transaksi!$A$11:$F$1000,6,FALSE),"")</f>
        <v>Biaya Administrasi</v>
      </c>
      <c r="G68">
        <f>IFERROR(VLOOKUP(A68,Transaksi!$A$11:$H$1000,8,FALSE),"")</f>
        <v>6500</v>
      </c>
      <c r="H68">
        <f>IF(G68="","",1)</f>
        <v>1</v>
      </c>
      <c r="I68" t="e">
        <f>IF(#REF!+G68&lt;&gt;0,Transaksi!J62,"")</f>
        <v>#REF!</v>
      </c>
    </row>
    <row r="69">
      <c r="A69">
        <f>IFERROR(VLOOKUP($F$11,INDIRECT($B$9&amp;$B$10&amp;B68&amp;":"&amp;$B$11),3,FALSE),"")</f>
        <v>130</v>
      </c>
      <c r="B69">
        <f>IF(A69="","",A69+1)</f>
        <v>131</v>
      </c>
      <c r="C69">
        <f>IFERROR(VLOOKUP(A69,Transaksi!$A$11:$C$1000,3,FALSE),"")</f>
        <v>46055</v>
      </c>
      <c r="D69">
        <f>IFERROR(VLOOKUP(A69,Transaksi!$A$11:$D$1000,4,FALSE),"")</f>
        <v>0</v>
      </c>
      <c r="E69">
        <f>IFERROR(VLOOKUP(A69,Transaksi!$A$11:$E$1000,5,FALSE),"")</f>
        <v>747432</v>
      </c>
      <c r="F69" t="str">
        <f>IFERROR(VLOOKUP(A69,Transaksi!$A$11:$F$1000,6,FALSE),"")</f>
        <v>Pembelian Biaya Bumbu Pak Ihin</v>
      </c>
      <c r="G69">
        <f>IFERROR(VLOOKUP(A69,Transaksi!$A$11:$H$1000,8,FALSE),"")</f>
        <v>3460000</v>
      </c>
      <c r="H69">
        <f>IF(G69="","",1)</f>
        <v>1</v>
      </c>
      <c r="I69" t="e">
        <f>IF(#REF!+G69&lt;&gt;0,Transaksi!J63,"")</f>
        <v>#REF!</v>
      </c>
    </row>
    <row r="70">
      <c r="A70">
        <f>IFERROR(VLOOKUP($F$11,INDIRECT($B$9&amp;$B$10&amp;B69&amp;":"&amp;$B$11),3,FALSE),"")</f>
        <v>131</v>
      </c>
      <c r="B70">
        <f>IF(A70="","",A70+1)</f>
        <v>132</v>
      </c>
      <c r="C70">
        <f>IFERROR(VLOOKUP(A70,Transaksi!$A$11:$C$1000,3,FALSE),"")</f>
        <v>46055</v>
      </c>
      <c r="D70">
        <f>IFERROR(VLOOKUP(A70,Transaksi!$A$11:$D$1000,4,FALSE),"")</f>
        <v>0</v>
      </c>
      <c r="E70">
        <f>IFERROR(VLOOKUP(A70,Transaksi!$A$11:$E$1000,5,FALSE),"")</f>
        <v>747432</v>
      </c>
      <c r="F70" t="str">
        <f>IFERROR(VLOOKUP(A70,Transaksi!$A$11:$F$1000,6,FALSE),"")</f>
        <v>Biaya Administrasi</v>
      </c>
      <c r="G70">
        <f>IFERROR(VLOOKUP(A70,Transaksi!$A$11:$H$1000,8,FALSE),"")</f>
        <v>6500</v>
      </c>
      <c r="H70">
        <f>IF(G70="","",1)</f>
        <v>1</v>
      </c>
      <c r="I70" t="e">
        <f>IF(#REF!+G70&lt;&gt;0,Transaksi!J64,"")</f>
        <v>#REF!</v>
      </c>
    </row>
    <row r="71">
      <c r="A71">
        <f>IFERROR(VLOOKUP($F$11,INDIRECT($B$9&amp;$B$10&amp;B70&amp;":"&amp;$B$11),3,FALSE),"")</f>
        <v>132</v>
      </c>
      <c r="B71">
        <f>IF(A71="","",A71+1)</f>
        <v>133</v>
      </c>
      <c r="C71">
        <f>IFERROR(VLOOKUP(A71,Transaksi!$A$11:$C$1000,3,FALSE),"")</f>
        <v>46055</v>
      </c>
      <c r="D71">
        <f>IFERROR(VLOOKUP(A71,Transaksi!$A$11:$D$1000,4,FALSE),"")</f>
        <v>0</v>
      </c>
      <c r="E71">
        <f>IFERROR(VLOOKUP(A71,Transaksi!$A$11:$E$1000,5,FALSE),"")</f>
        <v>751808</v>
      </c>
      <c r="F71" t="str">
        <f>IFERROR(VLOOKUP(A71,Transaksi!$A$11:$F$1000,6,FALSE),"")</f>
        <v>Pembelian Tempe</v>
      </c>
      <c r="G71">
        <f>IFERROR(VLOOKUP(A71,Transaksi!$A$11:$H$1000,8,FALSE),"")</f>
        <v>1990000</v>
      </c>
      <c r="H71">
        <f>IF(G71="","",1)</f>
        <v>1</v>
      </c>
      <c r="I71" t="e">
        <f>IF(#REF!+G71&lt;&gt;0,Transaksi!J65,"")</f>
        <v>#REF!</v>
      </c>
    </row>
    <row r="72">
      <c r="A72">
        <f>IFERROR(VLOOKUP($F$11,INDIRECT($B$9&amp;$B$10&amp;B71&amp;":"&amp;$B$11),3,FALSE),"")</f>
        <v>133</v>
      </c>
      <c r="B72">
        <f>IF(A72="","",A72+1)</f>
        <v>134</v>
      </c>
      <c r="C72">
        <f>IFERROR(VLOOKUP(A72,Transaksi!$A$11:$C$1000,3,FALSE),"")</f>
        <v>46055</v>
      </c>
      <c r="D72">
        <f>IFERROR(VLOOKUP(A72,Transaksi!$A$11:$D$1000,4,FALSE),"")</f>
        <v>0</v>
      </c>
      <c r="E72">
        <f>IFERROR(VLOOKUP(A72,Transaksi!$A$11:$E$1000,5,FALSE),"")</f>
        <v>751808</v>
      </c>
      <c r="F72" t="str">
        <f>IFERROR(VLOOKUP(A72,Transaksi!$A$11:$F$1000,6,FALSE),"")</f>
        <v>Biaya Administrasi</v>
      </c>
      <c r="G72">
        <f>IFERROR(VLOOKUP(A72,Transaksi!$A$11:$H$1000,8,FALSE),"")</f>
        <v>6500</v>
      </c>
      <c r="H72">
        <f>IF(G72="","",1)</f>
        <v>1</v>
      </c>
      <c r="I72" t="e">
        <f>IF(#REF!+G72&lt;&gt;0,Transaksi!J66,"")</f>
        <v>#REF!</v>
      </c>
    </row>
    <row r="73">
      <c r="A73">
        <f>IFERROR(VLOOKUP($F$11,INDIRECT($B$9&amp;$B$10&amp;B72&amp;":"&amp;$B$11),3,FALSE),"")</f>
        <v>134</v>
      </c>
      <c r="B73">
        <f>IF(A73="","",A73+1)</f>
        <v>135</v>
      </c>
      <c r="C73">
        <f>IFERROR(VLOOKUP(A73,Transaksi!$A$11:$C$1000,3,FALSE),"")</f>
        <v>46055</v>
      </c>
      <c r="D73">
        <f>IFERROR(VLOOKUP(A73,Transaksi!$A$11:$D$1000,4,FALSE),"")</f>
        <v>0</v>
      </c>
      <c r="E73">
        <f>IFERROR(VLOOKUP(A73,Transaksi!$A$11:$E$1000,5,FALSE),"")</f>
        <v>967940</v>
      </c>
      <c r="F73" t="str">
        <f>IFERROR(VLOOKUP(A73,Transaksi!$A$11:$F$1000,6,FALSE),"")</f>
        <v>Pembelian Ayam</v>
      </c>
      <c r="G73">
        <f>IFERROR(VLOOKUP(A73,Transaksi!$A$11:$H$1000,8,FALSE),"")</f>
        <v>16822000</v>
      </c>
      <c r="H73">
        <f>IF(G73="","",1)</f>
        <v>1</v>
      </c>
      <c r="I73" t="e">
        <f>IF(#REF!+G73&lt;&gt;0,Transaksi!J67,"")</f>
        <v>#REF!</v>
      </c>
    </row>
    <row r="74">
      <c r="A74">
        <f>IFERROR(VLOOKUP($F$11,INDIRECT($B$9&amp;$B$10&amp;B73&amp;":"&amp;$B$11),3,FALSE),"")</f>
        <v>135</v>
      </c>
      <c r="B74">
        <f>IF(A74="","",A74+1)</f>
        <v>136</v>
      </c>
      <c r="C74">
        <f>IFERROR(VLOOKUP(A74,Transaksi!$A$11:$C$1000,3,FALSE),"")</f>
        <v>46055</v>
      </c>
      <c r="D74">
        <f>IFERROR(VLOOKUP(A74,Transaksi!$A$11:$D$1000,4,FALSE),"")</f>
        <v>0</v>
      </c>
      <c r="E74">
        <f>IFERROR(VLOOKUP(A74,Transaksi!$A$11:$E$1000,5,FALSE),"")</f>
        <v>747431</v>
      </c>
      <c r="F74" t="str">
        <f>IFERROR(VLOOKUP(A74,Transaksi!$A$11:$F$1000,6,FALSE),"")</f>
        <v>Pembelian kacang Koro</v>
      </c>
      <c r="G74">
        <f>IFERROR(VLOOKUP(A74,Transaksi!$A$11:$H$1000,8,FALSE),"")</f>
        <v>1470000</v>
      </c>
      <c r="H74">
        <f>IF(G74="","",1)</f>
        <v>1</v>
      </c>
      <c r="I74" t="e">
        <f>IF(#REF!+G74&lt;&gt;0,Transaksi!J68,"")</f>
        <v>#REF!</v>
      </c>
    </row>
    <row r="75">
      <c r="A75">
        <f>IFERROR(VLOOKUP($F$11,INDIRECT($B$9&amp;$B$10&amp;B74&amp;":"&amp;$B$11),3,FALSE),"")</f>
        <v>136</v>
      </c>
      <c r="B75">
        <f>IF(A75="","",A75+1)</f>
        <v>137</v>
      </c>
      <c r="C75">
        <f>IFERROR(VLOOKUP(A75,Transaksi!$A$11:$C$1000,3,FALSE),"")</f>
        <v>46055</v>
      </c>
      <c r="D75">
        <f>IFERROR(VLOOKUP(A75,Transaksi!$A$11:$D$1000,4,FALSE),"")</f>
        <v>0</v>
      </c>
      <c r="E75">
        <f>IFERROR(VLOOKUP(A75,Transaksi!$A$11:$E$1000,5,FALSE),"")</f>
        <v>747431</v>
      </c>
      <c r="F75" t="str">
        <f>IFERROR(VLOOKUP(A75,Transaksi!$A$11:$F$1000,6,FALSE),"")</f>
        <v>Biaya Administrasi</v>
      </c>
      <c r="G75">
        <f>IFERROR(VLOOKUP(A75,Transaksi!$A$11:$H$1000,8,FALSE),"")</f>
        <v>6500</v>
      </c>
      <c r="H75">
        <f>IF(G75="","",1)</f>
        <v>1</v>
      </c>
      <c r="I75" t="e">
        <f>IF(#REF!+G75&lt;&gt;0,Transaksi!J69,"")</f>
        <v>#REF!</v>
      </c>
    </row>
    <row r="76">
      <c r="A76">
        <f>IFERROR(VLOOKUP($F$11,INDIRECT($B$9&amp;$B$10&amp;B75&amp;":"&amp;$B$11),3,FALSE),"")</f>
        <v>137</v>
      </c>
      <c r="B76">
        <f>IF(A76="","",A76+1)</f>
        <v>138</v>
      </c>
      <c r="C76">
        <f>IFERROR(VLOOKUP(A76,Transaksi!$A$11:$C$1000,3,FALSE),"")</f>
        <v>46055</v>
      </c>
      <c r="D76">
        <f>IFERROR(VLOOKUP(A76,Transaksi!$A$11:$D$1000,4,FALSE),"")</f>
        <v>0</v>
      </c>
      <c r="E76">
        <f>IFERROR(VLOOKUP(A76,Transaksi!$A$11:$E$1000,5,FALSE),"")</f>
        <v>747493</v>
      </c>
      <c r="F76" t="str">
        <f>IFERROR(VLOOKUP(A76,Transaksi!$A$11:$F$1000,6,FALSE),"")</f>
        <v>Pembelian Buah Ibu Ai</v>
      </c>
      <c r="G76">
        <f>IFERROR(VLOOKUP(A76,Transaksi!$A$11:$H$1000,8,FALSE),"")</f>
        <v>26823950</v>
      </c>
      <c r="H76">
        <f>IF(G76="","",1)</f>
        <v>1</v>
      </c>
      <c r="I76" t="e">
        <f>IF(#REF!+G76&lt;&gt;0,Transaksi!J70,"")</f>
        <v>#REF!</v>
      </c>
    </row>
    <row r="77">
      <c r="A77">
        <f>IFERROR(VLOOKUP($F$11,INDIRECT($B$9&amp;$B$10&amp;B76&amp;":"&amp;$B$11),3,FALSE),"")</f>
        <v>138</v>
      </c>
      <c r="B77">
        <f>IF(A77="","",A77+1)</f>
        <v>139</v>
      </c>
      <c r="C77">
        <f>IFERROR(VLOOKUP(A77,Transaksi!$A$11:$C$1000,3,FALSE),"")</f>
        <v>46055</v>
      </c>
      <c r="D77">
        <f>IFERROR(VLOOKUP(A77,Transaksi!$A$11:$D$1000,4,FALSE),"")</f>
        <v>0</v>
      </c>
      <c r="E77">
        <f>IFERROR(VLOOKUP(A77,Transaksi!$A$11:$E$1000,5,FALSE),"")</f>
        <v>747493</v>
      </c>
      <c r="F77" t="str">
        <f>IFERROR(VLOOKUP(A77,Transaksi!$A$11:$F$1000,6,FALSE),"")</f>
        <v>Biaya Administrasi</v>
      </c>
      <c r="G77">
        <f>IFERROR(VLOOKUP(A77,Transaksi!$A$11:$H$1000,8,FALSE),"")</f>
        <v>6500</v>
      </c>
      <c r="H77">
        <f>IF(G77="","",1)</f>
        <v>1</v>
      </c>
      <c r="I77" t="e">
        <f>IF(#REF!+G77&lt;&gt;0,Transaksi!J71,"")</f>
        <v>#REF!</v>
      </c>
    </row>
    <row r="78">
      <c r="A78">
        <f>IFERROR(VLOOKUP($F$11,INDIRECT($B$9&amp;$B$10&amp;B77&amp;":"&amp;$B$11),3,FALSE),"")</f>
        <v>139</v>
      </c>
      <c r="B78">
        <f>IF(A78="","",A78+1)</f>
        <v>140</v>
      </c>
      <c r="C78">
        <f>IFERROR(VLOOKUP(A78,Transaksi!$A$11:$C$1000,3,FALSE),"")</f>
        <v>46055</v>
      </c>
      <c r="D78">
        <f>IFERROR(VLOOKUP(A78,Transaksi!$A$11:$D$1000,4,FALSE),"")</f>
        <v>0</v>
      </c>
      <c r="E78">
        <f>IFERROR(VLOOKUP(A78,Transaksi!$A$11:$E$1000,5,FALSE),"")</f>
        <v>752082</v>
      </c>
      <c r="F78" t="str">
        <f>IFERROR(VLOOKUP(A78,Transaksi!$A$11:$F$1000,6,FALSE),"")</f>
        <v>Pembelian Tahu</v>
      </c>
      <c r="G78">
        <f>IFERROR(VLOOKUP(A78,Transaksi!$A$11:$H$1000,8,FALSE),"")</f>
        <v>6736000</v>
      </c>
      <c r="H78">
        <f>IF(G78="","",1)</f>
        <v>1</v>
      </c>
      <c r="I78" t="e">
        <f>IF(#REF!+G78&lt;&gt;0,Transaksi!J72,"")</f>
        <v>#REF!</v>
      </c>
    </row>
    <row r="79">
      <c r="A79">
        <f>IFERROR(VLOOKUP($F$11,INDIRECT($B$9&amp;$B$10&amp;B78&amp;":"&amp;$B$11),3,FALSE),"")</f>
        <v>140</v>
      </c>
      <c r="B79">
        <f>IF(A79="","",A79+1)</f>
        <v>141</v>
      </c>
      <c r="C79">
        <f>IFERROR(VLOOKUP(A79,Transaksi!$A$11:$C$1000,3,FALSE),"")</f>
        <v>46055</v>
      </c>
      <c r="D79">
        <f>IFERROR(VLOOKUP(A79,Transaksi!$A$11:$D$1000,4,FALSE),"")</f>
        <v>0</v>
      </c>
      <c r="E79">
        <f>IFERROR(VLOOKUP(A79,Transaksi!$A$11:$E$1000,5,FALSE),"")</f>
        <v>752082</v>
      </c>
      <c r="F79" t="str">
        <f>IFERROR(VLOOKUP(A79,Transaksi!$A$11:$F$1000,6,FALSE),"")</f>
        <v>Biaya Administrasi</v>
      </c>
      <c r="G79">
        <f>IFERROR(VLOOKUP(A79,Transaksi!$A$11:$H$1000,8,FALSE),"")</f>
        <v>6500</v>
      </c>
      <c r="H79">
        <f>IF(G79="","",1)</f>
        <v>1</v>
      </c>
      <c r="I79" t="e">
        <f>IF(#REF!+G79&lt;&gt;0,Transaksi!J73,"")</f>
        <v>#REF!</v>
      </c>
    </row>
    <row r="80">
      <c r="A80">
        <f>IFERROR(VLOOKUP($F$11,INDIRECT($B$9&amp;$B$10&amp;B79&amp;":"&amp;$B$11),3,FALSE),"")</f>
        <v>141</v>
      </c>
      <c r="B80">
        <f>IF(A80="","",A80+1)</f>
        <v>142</v>
      </c>
      <c r="C80">
        <f>IFERROR(VLOOKUP(A80,Transaksi!$A$11:$C$1000,3,FALSE),"")</f>
        <v>46055</v>
      </c>
      <c r="D80">
        <f>IFERROR(VLOOKUP(A80,Transaksi!$A$11:$D$1000,4,FALSE),"")</f>
        <v>0</v>
      </c>
      <c r="E80">
        <f>IFERROR(VLOOKUP(A80,Transaksi!$A$11:$E$1000,5,FALSE),"")</f>
        <v>968022</v>
      </c>
      <c r="F80" t="str">
        <f>IFERROR(VLOOKUP(A80,Transaksi!$A$11:$F$1000,6,FALSE),"")</f>
        <v>Pembelian Beras</v>
      </c>
      <c r="G80">
        <f>IFERROR(VLOOKUP(A80,Transaksi!$A$11:$H$1000,8,FALSE),"")</f>
        <v>13140000</v>
      </c>
      <c r="H80">
        <f>IF(G80="","",1)</f>
        <v>1</v>
      </c>
      <c r="I80" t="e">
        <f>IF(#REF!+G80&lt;&gt;0,Transaksi!J74,"")</f>
        <v>#REF!</v>
      </c>
    </row>
    <row r="81">
      <c r="A81">
        <f>IFERROR(VLOOKUP($F$11,INDIRECT($B$9&amp;$B$10&amp;B80&amp;":"&amp;$B$11),3,FALSE),"")</f>
        <v>142</v>
      </c>
      <c r="B81">
        <f>IF(A81="","",A81+1)</f>
        <v>143</v>
      </c>
      <c r="C81">
        <f>IFERROR(VLOOKUP(A81,Transaksi!$A$11:$C$1000,3,FALSE),"")</f>
        <v>46055</v>
      </c>
      <c r="D81">
        <f>IFERROR(VLOOKUP(A81,Transaksi!$A$11:$D$1000,4,FALSE),"")</f>
        <v>0</v>
      </c>
      <c r="E81">
        <f>IFERROR(VLOOKUP(A81,Transaksi!$A$11:$E$1000,5,FALSE),"")</f>
        <v>965368</v>
      </c>
      <c r="F81" t="str">
        <f>IFERROR(VLOOKUP(A81,Transaksi!$A$11:$F$1000,6,FALSE),"")</f>
        <v>Pembelian Ikan Dori</v>
      </c>
      <c r="G81">
        <f>IFERROR(VLOOKUP(A81,Transaksi!$A$11:$H$1000,8,FALSE),"")</f>
        <v>9840000</v>
      </c>
      <c r="H81">
        <f>IF(G81="","",1)</f>
        <v>1</v>
      </c>
      <c r="I81" t="e">
        <f>IF(#REF!+G81&lt;&gt;0,Transaksi!J75,"")</f>
        <v>#REF!</v>
      </c>
    </row>
    <row r="82">
      <c r="A82">
        <f>IFERROR(VLOOKUP($F$11,INDIRECT($B$9&amp;$B$10&amp;B81&amp;":"&amp;$B$11),3,FALSE),"")</f>
        <v>143</v>
      </c>
      <c r="B82">
        <f>IF(A82="","",A82+1)</f>
        <v>144</v>
      </c>
      <c r="C82">
        <f>IFERROR(VLOOKUP(A82,Transaksi!$A$11:$C$1000,3,FALSE),"")</f>
        <v>46055</v>
      </c>
      <c r="D82">
        <f>IFERROR(VLOOKUP(A82,Transaksi!$A$11:$D$1000,4,FALSE),"")</f>
        <v>0</v>
      </c>
      <c r="E82">
        <f>IFERROR(VLOOKUP(A82,Transaksi!$A$11:$E$1000,5,FALSE),"")</f>
        <v>747939</v>
      </c>
      <c r="F82" t="str">
        <f>IFERROR(VLOOKUP(A82,Transaksi!$A$11:$F$1000,6,FALSE),"")</f>
        <v>Pembelian Ayam Fillet</v>
      </c>
      <c r="G82">
        <f>IFERROR(VLOOKUP(A82,Transaksi!$A$11:$H$1000,8,FALSE),"")</f>
        <v>1600000</v>
      </c>
      <c r="H82">
        <f>IF(G82="","",1)</f>
        <v>1</v>
      </c>
      <c r="I82" t="e">
        <f>IF(#REF!+G82&lt;&gt;0,Transaksi!J76,"")</f>
        <v>#REF!</v>
      </c>
    </row>
    <row r="83">
      <c r="A83">
        <f>IFERROR(VLOOKUP($F$11,INDIRECT($B$9&amp;$B$10&amp;B82&amp;":"&amp;$B$11),3,FALSE),"")</f>
        <v>144</v>
      </c>
      <c r="B83">
        <f>IF(A83="","",A83+1)</f>
        <v>145</v>
      </c>
      <c r="C83">
        <f>IFERROR(VLOOKUP(A83,Transaksi!$A$11:$C$1000,3,FALSE),"")</f>
        <v>46055</v>
      </c>
      <c r="D83">
        <f>IFERROR(VLOOKUP(A83,Transaksi!$A$11:$D$1000,4,FALSE),"")</f>
        <v>0</v>
      </c>
      <c r="E83">
        <f>IFERROR(VLOOKUP(A83,Transaksi!$A$11:$E$1000,5,FALSE),"")</f>
        <v>747939</v>
      </c>
      <c r="F83" t="str">
        <f>IFERROR(VLOOKUP(A83,Transaksi!$A$11:$F$1000,6,FALSE),"")</f>
        <v>Biaya Administrasi</v>
      </c>
      <c r="G83">
        <f>IFERROR(VLOOKUP(A83,Transaksi!$A$11:$H$1000,8,FALSE),"")</f>
        <v>6500</v>
      </c>
      <c r="H83">
        <f>IF(G83="","",1)</f>
        <v>1</v>
      </c>
      <c r="I83" t="e">
        <f>IF(#REF!+G83&lt;&gt;0,Transaksi!J77,"")</f>
        <v>#REF!</v>
      </c>
    </row>
    <row r="84">
      <c r="A84">
        <f>IFERROR(VLOOKUP($F$11,INDIRECT($B$9&amp;$B$10&amp;B83&amp;":"&amp;$B$11),3,FALSE),"")</f>
        <v>145</v>
      </c>
      <c r="B84">
        <f>IF(A84="","",A84+1)</f>
        <v>146</v>
      </c>
      <c r="C84">
        <f>IFERROR(VLOOKUP(A84,Transaksi!$A$11:$C$1000,3,FALSE),"")</f>
        <v>46055</v>
      </c>
      <c r="D84">
        <f>IFERROR(VLOOKUP(A84,Transaksi!$A$11:$D$1000,4,FALSE),"")</f>
        <v>0</v>
      </c>
      <c r="E84">
        <f>IFERROR(VLOOKUP(A84,Transaksi!$A$11:$E$1000,5,FALSE),"")</f>
        <v>747944</v>
      </c>
      <c r="F84" t="str">
        <f>IFERROR(VLOOKUP(A84,Transaksi!$A$11:$F$1000,6,FALSE),"")</f>
        <v xml:space="preserve">Pembelian Sayur </v>
      </c>
      <c r="G84">
        <f>IFERROR(VLOOKUP(A84,Transaksi!$A$11:$H$1000,8,FALSE),"")</f>
        <v>14643000</v>
      </c>
      <c r="H84">
        <f>IF(G84="","",1)</f>
        <v>1</v>
      </c>
      <c r="I84" t="e">
        <f>IF(#REF!+G84&lt;&gt;0,Transaksi!J78,"")</f>
        <v>#REF!</v>
      </c>
    </row>
    <row r="85">
      <c r="A85">
        <f>IFERROR(VLOOKUP($F$11,INDIRECT($B$9&amp;$B$10&amp;B84&amp;":"&amp;$B$11),3,FALSE),"")</f>
        <v>146</v>
      </c>
      <c r="B85">
        <f>IF(A85="","",A85+1)</f>
        <v>147</v>
      </c>
      <c r="C85">
        <f>IFERROR(VLOOKUP(A85,Transaksi!$A$11:$C$1000,3,FALSE),"")</f>
        <v>46055</v>
      </c>
      <c r="D85">
        <f>IFERROR(VLOOKUP(A85,Transaksi!$A$11:$D$1000,4,FALSE),"")</f>
        <v>0</v>
      </c>
      <c r="E85">
        <f>IFERROR(VLOOKUP(A85,Transaksi!$A$11:$E$1000,5,FALSE),"")</f>
        <v>747944</v>
      </c>
      <c r="F85" t="str">
        <f>IFERROR(VLOOKUP(A85,Transaksi!$A$11:$F$1000,6,FALSE),"")</f>
        <v>Biaya Administrasi</v>
      </c>
      <c r="G85">
        <f>IFERROR(VLOOKUP(A85,Transaksi!$A$11:$H$1000,8,FALSE),"")</f>
        <v>6500</v>
      </c>
      <c r="H85">
        <f>IF(G85="","",1)</f>
        <v>1</v>
      </c>
      <c r="I85" t="e">
        <f>IF(#REF!+G85&lt;&gt;0,Transaksi!J79,"")</f>
        <v>#REF!</v>
      </c>
    </row>
    <row r="86">
      <c r="A86">
        <f>IFERROR(VLOOKUP($F$11,INDIRECT($B$9&amp;$B$10&amp;B85&amp;":"&amp;$B$11),3,FALSE),"")</f>
        <v>147</v>
      </c>
      <c r="B86">
        <f>IF(A86="","",A86+1)</f>
        <v>148</v>
      </c>
      <c r="C86">
        <f>IFERROR(VLOOKUP(A86,Transaksi!$A$11:$C$1000,3,FALSE),"")</f>
        <v>46055</v>
      </c>
      <c r="D86">
        <f>IFERROR(VLOOKUP(A86,Transaksi!$A$11:$D$1000,4,FALSE),"")</f>
        <v>0</v>
      </c>
      <c r="E86">
        <f>IFERROR(VLOOKUP(A86,Transaksi!$A$11:$E$1000,5,FALSE),"")</f>
        <v>752261</v>
      </c>
      <c r="F86" t="str">
        <f>IFERROR(VLOOKUP(A86,Transaksi!$A$11:$F$1000,6,FALSE),"")</f>
        <v>Pembelian Kawanua</v>
      </c>
      <c r="G86">
        <f>IFERROR(VLOOKUP(A86,Transaksi!$A$11:$H$1000,8,FALSE),"")</f>
        <v>9440000</v>
      </c>
      <c r="H86">
        <f>IF(G86="","",1)</f>
        <v>1</v>
      </c>
      <c r="I86" t="e">
        <f>IF(#REF!+G86&lt;&gt;0,Transaksi!J80,"")</f>
        <v>#REF!</v>
      </c>
    </row>
    <row r="87">
      <c r="A87">
        <f>IFERROR(VLOOKUP($F$11,INDIRECT($B$9&amp;$B$10&amp;B86&amp;":"&amp;$B$11),3,FALSE),"")</f>
        <v>148</v>
      </c>
      <c r="B87">
        <f>IF(A87="","",A87+1)</f>
        <v>149</v>
      </c>
      <c r="C87">
        <f>IFERROR(VLOOKUP(A87,Transaksi!$A$11:$C$1000,3,FALSE),"")</f>
        <v>46055</v>
      </c>
      <c r="D87">
        <f>IFERROR(VLOOKUP(A87,Transaksi!$A$11:$D$1000,4,FALSE),"")</f>
        <v>0</v>
      </c>
      <c r="E87">
        <f>IFERROR(VLOOKUP(A87,Transaksi!$A$11:$E$1000,5,FALSE),"")</f>
        <v>752261</v>
      </c>
      <c r="F87" t="str">
        <f>IFERROR(VLOOKUP(A87,Transaksi!$A$11:$F$1000,6,FALSE),"")</f>
        <v>Biaya Administrasi</v>
      </c>
      <c r="G87">
        <f>IFERROR(VLOOKUP(A87,Transaksi!$A$11:$H$1000,8,FALSE),"")</f>
        <v>6500</v>
      </c>
      <c r="H87">
        <f>IF(G87="","",1)</f>
        <v>1</v>
      </c>
      <c r="I87" t="e">
        <f>IF(#REF!+G87&lt;&gt;0,Transaksi!J81,"")</f>
        <v>#REF!</v>
      </c>
    </row>
    <row r="88">
      <c r="A88">
        <f>IFERROR(VLOOKUP($F$11,INDIRECT($B$9&amp;$B$10&amp;B87&amp;":"&amp;$B$11),3,FALSE),"")</f>
        <v>149</v>
      </c>
      <c r="B88">
        <f>IF(A88="","",A88+1)</f>
        <v>150</v>
      </c>
      <c r="C88">
        <f>IFERROR(VLOOKUP(A88,Transaksi!$A$11:$C$1000,3,FALSE),"")</f>
        <v>46055</v>
      </c>
      <c r="D88">
        <f>IFERROR(VLOOKUP(A88,Transaksi!$A$11:$D$1000,4,FALSE),"")</f>
        <v>0</v>
      </c>
      <c r="E88">
        <f>IFERROR(VLOOKUP(A88,Transaksi!$A$11:$E$1000,5,FALSE),"")</f>
        <v>748148</v>
      </c>
      <c r="F88" t="str">
        <f>IFERROR(VLOOKUP(A88,Transaksi!$A$11:$F$1000,6,FALSE),"")</f>
        <v>pembelian Buah Pak Devi</v>
      </c>
      <c r="G88">
        <f>IFERROR(VLOOKUP(A88,Transaksi!$A$11:$H$1000,8,FALSE),"")</f>
        <v>1942000</v>
      </c>
      <c r="H88">
        <f>IF(G88="","",1)</f>
        <v>1</v>
      </c>
      <c r="I88" t="e">
        <f>IF(#REF!+G88&lt;&gt;0,Transaksi!J82,"")</f>
        <v>#REF!</v>
      </c>
    </row>
    <row r="89">
      <c r="A89">
        <f>IFERROR(VLOOKUP($F$11,INDIRECT($B$9&amp;$B$10&amp;B88&amp;":"&amp;$B$11),3,FALSE),"")</f>
        <v>150</v>
      </c>
      <c r="B89">
        <f>IF(A89="","",A89+1)</f>
        <v>151</v>
      </c>
      <c r="C89">
        <f>IFERROR(VLOOKUP(A89,Transaksi!$A$11:$C$1000,3,FALSE),"")</f>
        <v>46055</v>
      </c>
      <c r="D89">
        <f>IFERROR(VLOOKUP(A89,Transaksi!$A$11:$D$1000,4,FALSE),"")</f>
        <v>0</v>
      </c>
      <c r="E89">
        <f>IFERROR(VLOOKUP(A89,Transaksi!$A$11:$E$1000,5,FALSE),"")</f>
        <v>748148</v>
      </c>
      <c r="F89" t="str">
        <f>IFERROR(VLOOKUP(A89,Transaksi!$A$11:$F$1000,6,FALSE),"")</f>
        <v>Biaya Administrasi</v>
      </c>
      <c r="G89">
        <f>IFERROR(VLOOKUP(A89,Transaksi!$A$11:$H$1000,8,FALSE),"")</f>
        <v>6500</v>
      </c>
      <c r="H89">
        <f>IF(G89="","",1)</f>
        <v>1</v>
      </c>
      <c r="I89" t="e">
        <f>IF(#REF!+G89&lt;&gt;0,Transaksi!J83,"")</f>
        <v>#REF!</v>
      </c>
    </row>
    <row r="90">
      <c r="A90">
        <f>IFERROR(VLOOKUP($F$11,INDIRECT($B$9&amp;$B$10&amp;B89&amp;":"&amp;$B$11),3,FALSE),"")</f>
        <v>151</v>
      </c>
      <c r="B90">
        <f>IF(A90="","",A90+1)</f>
        <v>152</v>
      </c>
      <c r="C90">
        <f>IFERROR(VLOOKUP(A90,Transaksi!$A$11:$C$1000,3,FALSE),"")</f>
        <v>46055</v>
      </c>
      <c r="D90">
        <f>IFERROR(VLOOKUP(A90,Transaksi!$A$11:$D$1000,4,FALSE),"")</f>
        <v>0</v>
      </c>
      <c r="E90">
        <f>IFERROR(VLOOKUP(A90,Transaksi!$A$11:$E$1000,5,FALSE),"")</f>
        <v>612196</v>
      </c>
      <c r="F90" t="str">
        <f>IFERROR(VLOOKUP(A90,Transaksi!$A$11:$F$1000,6,FALSE),"")</f>
        <v>Pembayaran Sewa Mobil</v>
      </c>
      <c r="G90">
        <f>IFERROR(VLOOKUP(A90,Transaksi!$A$11:$H$1000,8,FALSE),"")</f>
        <v>4500000</v>
      </c>
      <c r="H90">
        <f>IF(G90="","",1)</f>
        <v>1</v>
      </c>
      <c r="I90" t="e">
        <f>IF(#REF!+G90&lt;&gt;0,Transaksi!J84,"")</f>
        <v>#REF!</v>
      </c>
    </row>
    <row r="91">
      <c r="A91" t="str">
        <f>IFERROR(VLOOKUP($F$11,INDIRECT($B$9&amp;$B$10&amp;B90&amp;":"&amp;$B$11),3,FALSE),"")</f>
        <v/>
      </c>
      <c r="B91" t="str">
        <f>IF(A91="","",A91+1)</f>
        <v/>
      </c>
      <c r="C91" t="str">
        <f>IFERROR(VLOOKUP(A91,Transaksi!$A$11:$C$1000,3,FALSE),"")</f>
        <v/>
      </c>
      <c r="D91" t="str">
        <f>IFERROR(VLOOKUP(A91,Transaksi!$A$11:$D$1000,4,FALSE),"")</f>
        <v/>
      </c>
      <c r="E91" t="str">
        <f>IFERROR(VLOOKUP(A91,Transaksi!$A$11:$E$1000,5,FALSE),"")</f>
        <v/>
      </c>
      <c r="F91" t="str">
        <f>IFERROR(VLOOKUP(A91,Transaksi!$A$11:$F$1000,6,FALSE),"")</f>
        <v/>
      </c>
      <c r="G91" t="str">
        <f>IFERROR(VLOOKUP(A91,Transaksi!$A$11:$H$1000,8,FALSE),"")</f>
        <v/>
      </c>
      <c r="H91" t="str">
        <f>IF(G91="","",1)</f>
        <v/>
      </c>
      <c r="I91" t="e">
        <f>IF(#REF!+G91&lt;&gt;0,Transaksi!J85,"")</f>
        <v>#REF!</v>
      </c>
    </row>
    <row r="92">
      <c r="A92" t="str">
        <f>IFERROR(VLOOKUP($F$11,INDIRECT($B$9&amp;$B$10&amp;B91&amp;":"&amp;$B$11),3,FALSE),"")</f>
        <v/>
      </c>
      <c r="B92" t="str">
        <f>IF(A92="","",A92+1)</f>
        <v/>
      </c>
      <c r="C92" t="str">
        <f>IFERROR(VLOOKUP(A92,Transaksi!$A$11:$C$1000,3,FALSE),"")</f>
        <v/>
      </c>
      <c r="D92" t="str">
        <f>IFERROR(VLOOKUP(A92,Transaksi!$A$11:$D$1000,4,FALSE),"")</f>
        <v/>
      </c>
      <c r="E92" t="str">
        <f>IFERROR(VLOOKUP(A92,Transaksi!$A$11:$E$1000,5,FALSE),"")</f>
        <v/>
      </c>
      <c r="F92" t="str">
        <f>IFERROR(VLOOKUP(A92,Transaksi!$A$11:$F$1000,6,FALSE),"")</f>
        <v/>
      </c>
      <c r="G92" t="str">
        <f>IFERROR(VLOOKUP(A92,Transaksi!$A$11:$H$1000,8,FALSE),"")</f>
        <v/>
      </c>
      <c r="H92" t="str">
        <f>IF(G92="","",1)</f>
        <v/>
      </c>
      <c r="I92" t="e">
        <f>IF(#REF!+G92&lt;&gt;0,Transaksi!J86,"")</f>
        <v>#REF!</v>
      </c>
    </row>
    <row r="93">
      <c r="A93" t="str">
        <f>IFERROR(VLOOKUP($F$11,INDIRECT($B$9&amp;$B$10&amp;B92&amp;":"&amp;$B$11),3,FALSE),"")</f>
        <v/>
      </c>
      <c r="B93" t="str">
        <f>IF(A93="","",A93+1)</f>
        <v/>
      </c>
      <c r="C93" t="str">
        <f>IFERROR(VLOOKUP(A93,Transaksi!$A$11:$C$1000,3,FALSE),"")</f>
        <v/>
      </c>
      <c r="D93" t="str">
        <f>IFERROR(VLOOKUP(A93,Transaksi!$A$11:$D$1000,4,FALSE),"")</f>
        <v/>
      </c>
      <c r="E93" t="str">
        <f>IFERROR(VLOOKUP(A93,Transaksi!$A$11:$E$1000,5,FALSE),"")</f>
        <v/>
      </c>
      <c r="F93" t="str">
        <f>IFERROR(VLOOKUP(A93,Transaksi!$A$11:$F$1000,6,FALSE),"")</f>
        <v/>
      </c>
      <c r="G93" t="str">
        <f>IFERROR(VLOOKUP(A93,Transaksi!$A$11:$H$1000,8,FALSE),"")</f>
        <v/>
      </c>
      <c r="H93" t="str">
        <f>IF(G93="","",1)</f>
        <v/>
      </c>
      <c r="I93" t="e">
        <f>IF(#REF!+G93&lt;&gt;0,Transaksi!J87,"")</f>
        <v>#REF!</v>
      </c>
    </row>
    <row r="94">
      <c r="A94" t="str">
        <f>IFERROR(VLOOKUP($F$11,INDIRECT($B$9&amp;$B$10&amp;B93&amp;":"&amp;$B$11),3,FALSE),"")</f>
        <v/>
      </c>
      <c r="B94" t="str">
        <f>IF(A94="","",A94+1)</f>
        <v/>
      </c>
      <c r="C94" t="str">
        <f>IFERROR(VLOOKUP(A94,Transaksi!$A$11:$C$1000,3,FALSE),"")</f>
        <v/>
      </c>
      <c r="D94" t="str">
        <f>IFERROR(VLOOKUP(A94,Transaksi!$A$11:$D$1000,4,FALSE),"")</f>
        <v/>
      </c>
      <c r="E94" t="str">
        <f>IFERROR(VLOOKUP(A94,Transaksi!$A$11:$E$1000,5,FALSE),"")</f>
        <v/>
      </c>
      <c r="F94" t="str">
        <f>IFERROR(VLOOKUP(A94,Transaksi!$A$11:$F$1000,6,FALSE),"")</f>
        <v/>
      </c>
      <c r="G94" t="str">
        <f>IFERROR(VLOOKUP(A94,Transaksi!$A$11:$H$1000,8,FALSE),"")</f>
        <v/>
      </c>
      <c r="H94" t="str">
        <f>IF(G94="","",1)</f>
        <v/>
      </c>
      <c r="I94" t="e">
        <f>IF(#REF!+G94&lt;&gt;0,Transaksi!J88,"")</f>
        <v>#REF!</v>
      </c>
    </row>
    <row r="95">
      <c r="A95" t="str">
        <f>IFERROR(VLOOKUP($F$11,INDIRECT($B$9&amp;$B$10&amp;B94&amp;":"&amp;$B$11),3,FALSE),"")</f>
        <v/>
      </c>
      <c r="B95" t="str">
        <f>IF(A95="","",A95+1)</f>
        <v/>
      </c>
      <c r="C95" t="str">
        <f>IFERROR(VLOOKUP(A95,Transaksi!$A$11:$C$1000,3,FALSE),"")</f>
        <v/>
      </c>
      <c r="D95" t="str">
        <f>IFERROR(VLOOKUP(A95,Transaksi!$A$11:$D$1000,4,FALSE),"")</f>
        <v/>
      </c>
      <c r="E95" t="str">
        <f>IFERROR(VLOOKUP(A95,Transaksi!$A$11:$E$1000,5,FALSE),"")</f>
        <v/>
      </c>
      <c r="F95" t="str">
        <f>IFERROR(VLOOKUP(A95,Transaksi!$A$11:$F$1000,6,FALSE),"")</f>
        <v/>
      </c>
      <c r="G95" t="str">
        <f>IFERROR(VLOOKUP(A95,Transaksi!$A$11:$H$1000,8,FALSE),"")</f>
        <v/>
      </c>
      <c r="H95" t="str">
        <f>IF(G95="","",1)</f>
        <v/>
      </c>
      <c r="I95" t="e">
        <f>IF(#REF!+G95&lt;&gt;0,Transaksi!J89,"")</f>
        <v>#REF!</v>
      </c>
    </row>
    <row r="96">
      <c r="A96" t="str">
        <f>IFERROR(VLOOKUP($F$11,INDIRECT($B$9&amp;$B$10&amp;B95&amp;":"&amp;$B$11),3,FALSE),"")</f>
        <v/>
      </c>
      <c r="B96" t="str">
        <f>IF(A96="","",A96+1)</f>
        <v/>
      </c>
      <c r="C96" t="str">
        <f>IFERROR(VLOOKUP(A96,Transaksi!$A$11:$C$1000,3,FALSE),"")</f>
        <v/>
      </c>
      <c r="D96" t="str">
        <f>IFERROR(VLOOKUP(A96,Transaksi!$A$11:$D$1000,4,FALSE),"")</f>
        <v/>
      </c>
      <c r="E96" t="str">
        <f>IFERROR(VLOOKUP(A96,Transaksi!$A$11:$E$1000,5,FALSE),"")</f>
        <v/>
      </c>
      <c r="F96" t="str">
        <f>IFERROR(VLOOKUP(A96,Transaksi!$A$11:$F$1000,6,FALSE),"")</f>
        <v/>
      </c>
      <c r="G96" t="str">
        <f>IFERROR(VLOOKUP(A96,Transaksi!$A$11:$H$1000,8,FALSE),"")</f>
        <v/>
      </c>
      <c r="H96" t="str">
        <f>IF(G96="","",1)</f>
        <v/>
      </c>
      <c r="I96" t="e">
        <f>IF(#REF!+G96&lt;&gt;0,Transaksi!J90,"")</f>
        <v>#REF!</v>
      </c>
    </row>
    <row r="97">
      <c r="A97" t="str">
        <f>IFERROR(VLOOKUP($F$11,INDIRECT($B$9&amp;$B$10&amp;B96&amp;":"&amp;$B$11),3,FALSE),"")</f>
        <v/>
      </c>
      <c r="B97" t="str">
        <f>IF(A97="","",A97+1)</f>
        <v/>
      </c>
      <c r="C97" t="str">
        <f>IFERROR(VLOOKUP(A97,Transaksi!$A$11:$C$1000,3,FALSE),"")</f>
        <v/>
      </c>
      <c r="D97" t="str">
        <f>IFERROR(VLOOKUP(A97,Transaksi!$A$11:$D$1000,4,FALSE),"")</f>
        <v/>
      </c>
      <c r="E97" t="str">
        <f>IFERROR(VLOOKUP(A97,Transaksi!$A$11:$E$1000,5,FALSE),"")</f>
        <v/>
      </c>
      <c r="F97" t="str">
        <f>IFERROR(VLOOKUP(A97,Transaksi!$A$11:$F$1000,6,FALSE),"")</f>
        <v/>
      </c>
      <c r="G97" t="str">
        <f>IFERROR(VLOOKUP(A97,Transaksi!$A$11:$H$1000,8,FALSE),"")</f>
        <v/>
      </c>
      <c r="H97" t="str">
        <f>IF(G97="","",1)</f>
        <v/>
      </c>
      <c r="I97" t="e">
        <f>IF(#REF!+G97&lt;&gt;0,Transaksi!J91,"")</f>
        <v>#REF!</v>
      </c>
    </row>
    <row r="98">
      <c r="A98" t="str">
        <f>IFERROR(VLOOKUP($F$11,INDIRECT($B$9&amp;$B$10&amp;B97&amp;":"&amp;$B$11),3,FALSE),"")</f>
        <v/>
      </c>
      <c r="B98" t="str">
        <f>IF(A98="","",A98+1)</f>
        <v/>
      </c>
      <c r="C98" t="str">
        <f>IFERROR(VLOOKUP(A98,Transaksi!$A$11:$C$1000,3,FALSE),"")</f>
        <v/>
      </c>
      <c r="D98" t="str">
        <f>IFERROR(VLOOKUP(A98,Transaksi!$A$11:$D$1000,4,FALSE),"")</f>
        <v/>
      </c>
      <c r="E98" t="str">
        <f>IFERROR(VLOOKUP(A98,Transaksi!$A$11:$E$1000,5,FALSE),"")</f>
        <v/>
      </c>
      <c r="F98" t="str">
        <f>IFERROR(VLOOKUP(A98,Transaksi!$A$11:$F$1000,6,FALSE),"")</f>
        <v/>
      </c>
      <c r="G98" t="str">
        <f>IFERROR(VLOOKUP(A98,Transaksi!$A$11:$H$1000,8,FALSE),"")</f>
        <v/>
      </c>
      <c r="H98" t="str">
        <f>IF(G98="","",1)</f>
        <v/>
      </c>
      <c r="I98" t="e">
        <f>IF(#REF!+G98&lt;&gt;0,Transaksi!J92,"")</f>
        <v>#REF!</v>
      </c>
    </row>
    <row r="99">
      <c r="A99" t="str">
        <f>IFERROR(VLOOKUP($F$11,INDIRECT($B$9&amp;$B$10&amp;B98&amp;":"&amp;$B$11),3,FALSE),"")</f>
        <v/>
      </c>
      <c r="B99" t="str">
        <f>IF(A99="","",A99+1)</f>
        <v/>
      </c>
      <c r="C99" t="str">
        <f>IFERROR(VLOOKUP(A99,Transaksi!$A$11:$C$1000,3,FALSE),"")</f>
        <v/>
      </c>
      <c r="D99" t="str">
        <f>IFERROR(VLOOKUP(A99,Transaksi!$A$11:$D$1000,4,FALSE),"")</f>
        <v/>
      </c>
      <c r="E99" t="str">
        <f>IFERROR(VLOOKUP(A99,Transaksi!$A$11:$E$1000,5,FALSE),"")</f>
        <v/>
      </c>
      <c r="F99" t="str">
        <f>IFERROR(VLOOKUP(A99,Transaksi!$A$11:$F$1000,6,FALSE),"")</f>
        <v/>
      </c>
      <c r="G99" t="str">
        <f>IFERROR(VLOOKUP(A99,Transaksi!$A$11:$H$1000,8,FALSE),"")</f>
        <v/>
      </c>
      <c r="H99" t="str">
        <f>IF(G99="","",1)</f>
        <v/>
      </c>
      <c r="I99" t="e">
        <f>IF(#REF!+G99&lt;&gt;0,Transaksi!J93,"")</f>
        <v>#REF!</v>
      </c>
    </row>
    <row r="100">
      <c r="A100" t="str">
        <f>IFERROR(VLOOKUP($F$11,INDIRECT($B$9&amp;$B$10&amp;B99&amp;":"&amp;$B$11),3,FALSE),"")</f>
        <v/>
      </c>
      <c r="B100" t="str">
        <f>IF(A100="","",A100+1)</f>
        <v/>
      </c>
      <c r="C100" t="str">
        <f>IFERROR(VLOOKUP(A100,Transaksi!$A$11:$C$1000,3,FALSE),"")</f>
        <v/>
      </c>
      <c r="D100" t="str">
        <f>IFERROR(VLOOKUP(A100,Transaksi!$A$11:$D$1000,4,FALSE),"")</f>
        <v/>
      </c>
      <c r="E100" t="str">
        <f>IFERROR(VLOOKUP(A100,Transaksi!$A$11:$E$1000,5,FALSE),"")</f>
        <v/>
      </c>
      <c r="F100" t="str">
        <f>IFERROR(VLOOKUP(A100,Transaksi!$A$11:$F$1000,6,FALSE),"")</f>
        <v/>
      </c>
      <c r="G100" t="str">
        <f>IFERROR(VLOOKUP(A100,Transaksi!$A$11:$H$1000,8,FALSE),"")</f>
        <v/>
      </c>
      <c r="H100" t="str">
        <f>IF(G100="","",1)</f>
        <v/>
      </c>
      <c r="I100" t="e">
        <f>IF(#REF!+G100&lt;&gt;0,Transaksi!J94,"")</f>
        <v>#REF!</v>
      </c>
    </row>
    <row r="101">
      <c r="A101" t="str">
        <f>IFERROR(VLOOKUP($F$11,INDIRECT($B$9&amp;$B$10&amp;B100&amp;":"&amp;$B$11),3,FALSE),"")</f>
        <v/>
      </c>
      <c r="B101" t="str">
        <f>IF(A101="","",A101+1)</f>
        <v/>
      </c>
      <c r="C101" t="str">
        <f>IFERROR(VLOOKUP(A101,Transaksi!$A$11:$C$1000,3,FALSE),"")</f>
        <v/>
      </c>
      <c r="D101" t="str">
        <f>IFERROR(VLOOKUP(A101,Transaksi!$A$11:$D$1000,4,FALSE),"")</f>
        <v/>
      </c>
      <c r="E101" t="str">
        <f>IFERROR(VLOOKUP(A101,Transaksi!$A$11:$E$1000,5,FALSE),"")</f>
        <v/>
      </c>
      <c r="F101" t="str">
        <f>IFERROR(VLOOKUP(A101,Transaksi!$A$11:$F$1000,6,FALSE),"")</f>
        <v/>
      </c>
      <c r="G101" t="str">
        <f>IFERROR(VLOOKUP(A101,Transaksi!$A$11:$H$1000,8,FALSE),"")</f>
        <v/>
      </c>
      <c r="H101" t="str">
        <f>IF(G101="","",1)</f>
        <v/>
      </c>
      <c r="I101" t="e">
        <f>IF(#REF!+G101&lt;&gt;0,Transaksi!J95,"")</f>
        <v>#REF!</v>
      </c>
    </row>
    <row r="102">
      <c r="A102" t="str">
        <f>IFERROR(VLOOKUP($F$11,INDIRECT($B$9&amp;$B$10&amp;B101&amp;":"&amp;$B$11),3,FALSE),"")</f>
        <v/>
      </c>
      <c r="B102" t="str">
        <f>IF(A102="","",A102+1)</f>
        <v/>
      </c>
      <c r="C102" t="str">
        <f>IFERROR(VLOOKUP(A102,Transaksi!$A$11:$C$1000,3,FALSE),"")</f>
        <v/>
      </c>
      <c r="D102" t="str">
        <f>IFERROR(VLOOKUP(A102,Transaksi!$A$11:$D$1000,4,FALSE),"")</f>
        <v/>
      </c>
      <c r="E102" t="str">
        <f>IFERROR(VLOOKUP(A102,Transaksi!$A$11:$E$1000,5,FALSE),"")</f>
        <v/>
      </c>
      <c r="F102" t="str">
        <f>IFERROR(VLOOKUP(A102,Transaksi!$A$11:$F$1000,6,FALSE),"")</f>
        <v/>
      </c>
      <c r="G102" t="str">
        <f>IFERROR(VLOOKUP(A102,Transaksi!$A$11:$H$1000,8,FALSE),"")</f>
        <v/>
      </c>
      <c r="H102" t="str">
        <f>IF(G102="","",1)</f>
        <v/>
      </c>
      <c r="I102" t="e">
        <f>IF(#REF!+G102&lt;&gt;0,Transaksi!J96,"")</f>
        <v>#REF!</v>
      </c>
    </row>
    <row r="103">
      <c r="A103" t="str">
        <f>IFERROR(VLOOKUP($F$11,INDIRECT($B$9&amp;$B$10&amp;B102&amp;":"&amp;$B$11),3,FALSE),"")</f>
        <v/>
      </c>
      <c r="B103" t="str">
        <f>IF(A103="","",A103+1)</f>
        <v/>
      </c>
      <c r="C103" t="str">
        <f>IFERROR(VLOOKUP(A103,Transaksi!$A$11:$C$1000,3,FALSE),"")</f>
        <v/>
      </c>
      <c r="D103" t="str">
        <f>IFERROR(VLOOKUP(A103,Transaksi!$A$11:$D$1000,4,FALSE),"")</f>
        <v/>
      </c>
      <c r="E103" t="str">
        <f>IFERROR(VLOOKUP(A103,Transaksi!$A$11:$E$1000,5,FALSE),"")</f>
        <v/>
      </c>
      <c r="F103" t="str">
        <f>IFERROR(VLOOKUP(A103,Transaksi!$A$11:$F$1000,6,FALSE),"")</f>
        <v/>
      </c>
      <c r="G103" t="str">
        <f>IFERROR(VLOOKUP(A103,Transaksi!$A$11:$H$1000,8,FALSE),"")</f>
        <v/>
      </c>
      <c r="H103" t="str">
        <f>IF(G103="","",1)</f>
        <v/>
      </c>
      <c r="I103" t="e">
        <f>IF(#REF!+G103&lt;&gt;0,Transaksi!J97,"")</f>
        <v>#REF!</v>
      </c>
    </row>
    <row r="104">
      <c r="A104" t="str">
        <f>IFERROR(VLOOKUP($F$11,INDIRECT($B$9&amp;$B$10&amp;B103&amp;":"&amp;$B$11),3,FALSE),"")</f>
        <v/>
      </c>
      <c r="B104" t="str">
        <f>IF(A104="","",A104+1)</f>
        <v/>
      </c>
      <c r="C104" t="str">
        <f>IFERROR(VLOOKUP(A104,Transaksi!$A$11:$C$1000,3,FALSE),"")</f>
        <v/>
      </c>
      <c r="D104" t="str">
        <f>IFERROR(VLOOKUP(A104,Transaksi!$A$11:$D$1000,4,FALSE),"")</f>
        <v/>
      </c>
      <c r="E104" t="str">
        <f>IFERROR(VLOOKUP(A104,Transaksi!$A$11:$E$1000,5,FALSE),"")</f>
        <v/>
      </c>
      <c r="F104" t="str">
        <f>IFERROR(VLOOKUP(A104,Transaksi!$A$11:$F$1000,6,FALSE),"")</f>
        <v/>
      </c>
      <c r="G104" t="str">
        <f>IFERROR(VLOOKUP(A104,Transaksi!$A$11:$H$1000,8,FALSE),"")</f>
        <v/>
      </c>
      <c r="H104" t="str">
        <f>IF(G104="","",1)</f>
        <v/>
      </c>
      <c r="I104" t="e">
        <f>IF(#REF!+G104&lt;&gt;0,Transaksi!J98,"")</f>
        <v>#REF!</v>
      </c>
    </row>
    <row r="105">
      <c r="A105" t="str">
        <f>IFERROR(VLOOKUP($F$11,INDIRECT($B$9&amp;$B$10&amp;B104&amp;":"&amp;$B$11),3,FALSE),"")</f>
        <v/>
      </c>
      <c r="B105" t="str">
        <f>IF(A105="","",A105+1)</f>
        <v/>
      </c>
      <c r="C105" t="str">
        <f>IFERROR(VLOOKUP(A105,Transaksi!$A$11:$C$1000,3,FALSE),"")</f>
        <v/>
      </c>
      <c r="D105" t="str">
        <f>IFERROR(VLOOKUP(A105,Transaksi!$A$11:$D$1000,4,FALSE),"")</f>
        <v/>
      </c>
      <c r="E105" t="str">
        <f>IFERROR(VLOOKUP(A105,Transaksi!$A$11:$E$1000,5,FALSE),"")</f>
        <v/>
      </c>
      <c r="F105" t="str">
        <f>IFERROR(VLOOKUP(A105,Transaksi!$A$11:$F$1000,6,FALSE),"")</f>
        <v/>
      </c>
      <c r="G105" t="str">
        <f>IFERROR(VLOOKUP(A105,Transaksi!$A$11:$H$1000,8,FALSE),"")</f>
        <v/>
      </c>
      <c r="H105" t="str">
        <f>IF(G105="","",1)</f>
        <v/>
      </c>
      <c r="I105" t="e">
        <f>IF(#REF!+G105&lt;&gt;0,Transaksi!J99,"")</f>
        <v>#REF!</v>
      </c>
    </row>
    <row r="106">
      <c r="A106" t="str">
        <f>IFERROR(VLOOKUP($F$11,INDIRECT($B$9&amp;$B$10&amp;B105&amp;":"&amp;$B$11),3,FALSE),"")</f>
        <v/>
      </c>
      <c r="B106" t="str">
        <f>IF(A106="","",A106+1)</f>
        <v/>
      </c>
      <c r="C106" t="str">
        <f>IFERROR(VLOOKUP(A106,Transaksi!$A$11:$C$1000,3,FALSE),"")</f>
        <v/>
      </c>
      <c r="D106" t="str">
        <f>IFERROR(VLOOKUP(A106,Transaksi!$A$11:$D$1000,4,FALSE),"")</f>
        <v/>
      </c>
      <c r="E106" t="str">
        <f>IFERROR(VLOOKUP(A106,Transaksi!$A$11:$E$1000,5,FALSE),"")</f>
        <v/>
      </c>
      <c r="F106" t="str">
        <f>IFERROR(VLOOKUP(A106,Transaksi!$A$11:$F$1000,6,FALSE),"")</f>
        <v/>
      </c>
      <c r="G106" t="str">
        <f>IFERROR(VLOOKUP(A106,Transaksi!$A$11:$H$1000,8,FALSE),"")</f>
        <v/>
      </c>
      <c r="H106" t="str">
        <f>IF(G106="","",1)</f>
        <v/>
      </c>
      <c r="I106" t="e">
        <f>IF(#REF!+G106&lt;&gt;0,Transaksi!J100,"")</f>
        <v>#REF!</v>
      </c>
    </row>
    <row r="107">
      <c r="A107" t="str">
        <f>IFERROR(VLOOKUP($F$11,INDIRECT($B$9&amp;$B$10&amp;B106&amp;":"&amp;$B$11),3,FALSE),"")</f>
        <v/>
      </c>
      <c r="B107" t="str">
        <f>IF(A107="","",A107+1)</f>
        <v/>
      </c>
      <c r="C107" t="str">
        <f>IFERROR(VLOOKUP(A107,Transaksi!$A$11:$C$1000,3,FALSE),"")</f>
        <v/>
      </c>
      <c r="D107" t="str">
        <f>IFERROR(VLOOKUP(A107,Transaksi!$A$11:$D$1000,4,FALSE),"")</f>
        <v/>
      </c>
      <c r="E107" t="str">
        <f>IFERROR(VLOOKUP(A107,Transaksi!$A$11:$E$1000,5,FALSE),"")</f>
        <v/>
      </c>
      <c r="F107" t="str">
        <f>IFERROR(VLOOKUP(A107,Transaksi!$A$11:$F$1000,6,FALSE),"")</f>
        <v/>
      </c>
      <c r="G107" t="str">
        <f>IFERROR(VLOOKUP(A107,Transaksi!$A$11:$H$1000,8,FALSE),"")</f>
        <v/>
      </c>
      <c r="H107" t="str">
        <f>IF(G107="","",1)</f>
        <v/>
      </c>
      <c r="I107" t="e">
        <f>IF(#REF!+G107&lt;&gt;0,Transaksi!J101,"")</f>
        <v>#REF!</v>
      </c>
    </row>
    <row r="108">
      <c r="A108" t="str">
        <f>IFERROR(VLOOKUP($F$11,INDIRECT($B$9&amp;$B$10&amp;B107&amp;":"&amp;$B$11),3,FALSE),"")</f>
        <v/>
      </c>
      <c r="B108" t="str">
        <f>IF(A108="","",A108+1)</f>
        <v/>
      </c>
      <c r="C108" t="str">
        <f>IFERROR(VLOOKUP(A108,Transaksi!$A$11:$C$1000,3,FALSE),"")</f>
        <v/>
      </c>
      <c r="D108" t="str">
        <f>IFERROR(VLOOKUP(A108,Transaksi!$A$11:$D$1000,4,FALSE),"")</f>
        <v/>
      </c>
      <c r="E108" t="str">
        <f>IFERROR(VLOOKUP(A108,Transaksi!$A$11:$E$1000,5,FALSE),"")</f>
        <v/>
      </c>
      <c r="F108" t="str">
        <f>IFERROR(VLOOKUP(A108,Transaksi!$A$11:$F$1000,6,FALSE),"")</f>
        <v/>
      </c>
      <c r="G108" t="str">
        <f>IFERROR(VLOOKUP(A108,Transaksi!$A$11:$H$1000,8,FALSE),"")</f>
        <v/>
      </c>
      <c r="H108" t="str">
        <f>IF(G108="","",1)</f>
        <v/>
      </c>
      <c r="I108" t="e">
        <f>IF(#REF!+G108&lt;&gt;0,Transaksi!J102,"")</f>
        <v>#REF!</v>
      </c>
    </row>
    <row r="109">
      <c r="A109" t="str">
        <f>IFERROR(VLOOKUP($F$11,INDIRECT($B$9&amp;$B$10&amp;B108&amp;":"&amp;$B$11),3,FALSE),"")</f>
        <v/>
      </c>
      <c r="B109" t="str">
        <f>IF(A109="","",A109+1)</f>
        <v/>
      </c>
      <c r="C109" t="str">
        <f>IFERROR(VLOOKUP(A109,Transaksi!$A$11:$C$1000,3,FALSE),"")</f>
        <v/>
      </c>
      <c r="D109" t="str">
        <f>IFERROR(VLOOKUP(A109,Transaksi!$A$11:$D$1000,4,FALSE),"")</f>
        <v/>
      </c>
      <c r="E109" t="str">
        <f>IFERROR(VLOOKUP(A109,Transaksi!$A$11:$E$1000,5,FALSE),"")</f>
        <v/>
      </c>
      <c r="F109" t="str">
        <f>IFERROR(VLOOKUP(A109,Transaksi!$A$11:$F$1000,6,FALSE),"")</f>
        <v/>
      </c>
      <c r="G109" t="str">
        <f>IFERROR(VLOOKUP(A109,Transaksi!$A$11:$H$1000,8,FALSE),"")</f>
        <v/>
      </c>
      <c r="H109" t="str">
        <f>IF(G109="","",1)</f>
        <v/>
      </c>
      <c r="I109" t="e">
        <f>IF(#REF!+G109&lt;&gt;0,Transaksi!J103,"")</f>
        <v>#REF!</v>
      </c>
    </row>
    <row r="110">
      <c r="A110" t="str">
        <f>IFERROR(VLOOKUP($F$11,INDIRECT($B$9&amp;$B$10&amp;B109&amp;":"&amp;$B$11),3,FALSE),"")</f>
        <v/>
      </c>
      <c r="B110" t="str">
        <f>IF(A110="","",A110+1)</f>
        <v/>
      </c>
      <c r="C110" t="str">
        <f>IFERROR(VLOOKUP(A110,Transaksi!$A$11:$C$1000,3,FALSE),"")</f>
        <v/>
      </c>
      <c r="D110" t="str">
        <f>IFERROR(VLOOKUP(A110,Transaksi!$A$11:$D$1000,4,FALSE),"")</f>
        <v/>
      </c>
      <c r="E110" t="str">
        <f>IFERROR(VLOOKUP(A110,Transaksi!$A$11:$E$1000,5,FALSE),"")</f>
        <v/>
      </c>
      <c r="F110" t="str">
        <f>IFERROR(VLOOKUP(A110,Transaksi!$A$11:$F$1000,6,FALSE),"")</f>
        <v/>
      </c>
      <c r="G110" t="str">
        <f>IFERROR(VLOOKUP(A110,Transaksi!$A$11:$H$1000,8,FALSE),"")</f>
        <v/>
      </c>
      <c r="H110" t="str">
        <f>IF(G110="","",1)</f>
        <v/>
      </c>
      <c r="I110" t="e">
        <f>IF(#REF!+G110&lt;&gt;0,Transaksi!J104,"")</f>
        <v>#REF!</v>
      </c>
    </row>
    <row r="111">
      <c r="A111" t="str">
        <f>IFERROR(VLOOKUP($F$11,INDIRECT($B$9&amp;$B$10&amp;B110&amp;":"&amp;$B$11),3,FALSE),"")</f>
        <v/>
      </c>
      <c r="B111" t="str">
        <f>IF(A111="","",A111+1)</f>
        <v/>
      </c>
      <c r="C111" t="str">
        <f>IFERROR(VLOOKUP(A111,Transaksi!$A$11:$C$1000,3,FALSE),"")</f>
        <v/>
      </c>
      <c r="D111" t="str">
        <f>IFERROR(VLOOKUP(A111,Transaksi!$A$11:$D$1000,4,FALSE),"")</f>
        <v/>
      </c>
      <c r="E111" t="str">
        <f>IFERROR(VLOOKUP(A111,Transaksi!$A$11:$E$1000,5,FALSE),"")</f>
        <v/>
      </c>
      <c r="F111" t="str">
        <f>IFERROR(VLOOKUP(A111,Transaksi!$A$11:$F$1000,6,FALSE),"")</f>
        <v/>
      </c>
      <c r="G111" t="str">
        <f>IFERROR(VLOOKUP(A111,Transaksi!$A$11:$H$1000,8,FALSE),"")</f>
        <v/>
      </c>
      <c r="H111" t="str">
        <f>IF(G111="","",1)</f>
        <v/>
      </c>
      <c r="I111" t="e">
        <f>IF(#REF!+G111&lt;&gt;0,Transaksi!J105,"")</f>
        <v>#REF!</v>
      </c>
    </row>
    <row r="112">
      <c r="A112" t="str">
        <f>IFERROR(VLOOKUP($F$11,INDIRECT($B$9&amp;$B$10&amp;B111&amp;":"&amp;$B$11),3,FALSE),"")</f>
        <v/>
      </c>
      <c r="B112" t="str">
        <f>IF(A112="","",A112+1)</f>
        <v/>
      </c>
      <c r="C112" t="str">
        <f>IFERROR(VLOOKUP(A112,Transaksi!$A$11:$C$1000,3,FALSE),"")</f>
        <v/>
      </c>
      <c r="D112" t="str">
        <f>IFERROR(VLOOKUP(A112,Transaksi!$A$11:$D$1000,4,FALSE),"")</f>
        <v/>
      </c>
      <c r="E112" t="str">
        <f>IFERROR(VLOOKUP(A112,Transaksi!$A$11:$E$1000,5,FALSE),"")</f>
        <v/>
      </c>
      <c r="F112" t="str">
        <f>IFERROR(VLOOKUP(A112,Transaksi!$A$11:$F$1000,6,FALSE),"")</f>
        <v/>
      </c>
      <c r="G112" t="str">
        <f>IFERROR(VLOOKUP(A112,Transaksi!$A$11:$H$1000,8,FALSE),"")</f>
        <v/>
      </c>
      <c r="H112" t="str">
        <f>IF(G112="","",1)</f>
        <v/>
      </c>
      <c r="I112" t="e">
        <f>IF(#REF!+G112&lt;&gt;0,Transaksi!J106,"")</f>
        <v>#REF!</v>
      </c>
    </row>
    <row r="113">
      <c r="A113" t="str">
        <f>IFERROR(VLOOKUP($F$11,INDIRECT($B$9&amp;$B$10&amp;B112&amp;":"&amp;$B$11),3,FALSE),"")</f>
        <v/>
      </c>
      <c r="B113" t="str">
        <f>IF(A113="","",A113+1)</f>
        <v/>
      </c>
      <c r="C113" t="str">
        <f>IFERROR(VLOOKUP(A113,Transaksi!$A$11:$C$1000,3,FALSE),"")</f>
        <v/>
      </c>
      <c r="D113" t="str">
        <f>IFERROR(VLOOKUP(A113,Transaksi!$A$11:$D$1000,4,FALSE),"")</f>
        <v/>
      </c>
      <c r="E113" t="str">
        <f>IFERROR(VLOOKUP(A113,Transaksi!$A$11:$E$1000,5,FALSE),"")</f>
        <v/>
      </c>
      <c r="F113" t="str">
        <f>IFERROR(VLOOKUP(A113,Transaksi!$A$11:$F$1000,6,FALSE),"")</f>
        <v/>
      </c>
      <c r="G113" t="str">
        <f>IFERROR(VLOOKUP(A113,Transaksi!$A$11:$H$1000,8,FALSE),"")</f>
        <v/>
      </c>
      <c r="H113" t="str">
        <f>IF(G113="","",1)</f>
        <v/>
      </c>
      <c r="I113" t="e">
        <f>IF(#REF!+G113&lt;&gt;0,Transaksi!J107,"")</f>
        <v>#REF!</v>
      </c>
    </row>
    <row r="114">
      <c r="A114" t="str">
        <f>IFERROR(VLOOKUP($F$11,INDIRECT($B$9&amp;$B$10&amp;B113&amp;":"&amp;$B$11),3,FALSE),"")</f>
        <v/>
      </c>
      <c r="B114" t="str">
        <f>IF(A114="","",A114+1)</f>
        <v/>
      </c>
      <c r="C114" t="str">
        <f>IFERROR(VLOOKUP(A114,Transaksi!$A$11:$C$1000,3,FALSE),"")</f>
        <v/>
      </c>
      <c r="D114" t="str">
        <f>IFERROR(VLOOKUP(A114,Transaksi!$A$11:$D$1000,4,FALSE),"")</f>
        <v/>
      </c>
      <c r="E114" t="str">
        <f>IFERROR(VLOOKUP(A114,Transaksi!$A$11:$E$1000,5,FALSE),"")</f>
        <v/>
      </c>
      <c r="F114" t="str">
        <f>IFERROR(VLOOKUP(A114,Transaksi!$A$11:$F$1000,6,FALSE),"")</f>
        <v/>
      </c>
      <c r="G114" t="str">
        <f>IFERROR(VLOOKUP(A114,Transaksi!$A$11:$H$1000,8,FALSE),"")</f>
        <v/>
      </c>
      <c r="H114" t="str">
        <f>IF(G114="","",1)</f>
        <v/>
      </c>
      <c r="I114" t="e">
        <f>IF(#REF!+G114&lt;&gt;0,Transaksi!J108,"")</f>
        <v>#REF!</v>
      </c>
    </row>
    <row r="115">
      <c r="A115" t="str">
        <f>IFERROR(VLOOKUP($F$11,INDIRECT($B$9&amp;$B$10&amp;B114&amp;":"&amp;$B$11),3,FALSE),"")</f>
        <v/>
      </c>
      <c r="B115" t="str">
        <f>IF(A115="","",A115+1)</f>
        <v/>
      </c>
      <c r="C115" t="str">
        <f>IFERROR(VLOOKUP(A115,Transaksi!$A$11:$C$1000,3,FALSE),"")</f>
        <v/>
      </c>
      <c r="D115" t="str">
        <f>IFERROR(VLOOKUP(A115,Transaksi!$A$11:$D$1000,4,FALSE),"")</f>
        <v/>
      </c>
      <c r="E115" t="str">
        <f>IFERROR(VLOOKUP(A115,Transaksi!$A$11:$E$1000,5,FALSE),"")</f>
        <v/>
      </c>
      <c r="F115" t="str">
        <f>IFERROR(VLOOKUP(A115,Transaksi!$A$11:$F$1000,6,FALSE),"")</f>
        <v/>
      </c>
      <c r="G115" t="str">
        <f>IFERROR(VLOOKUP(A115,Transaksi!$A$11:$H$1000,8,FALSE),"")</f>
        <v/>
      </c>
      <c r="H115" t="str">
        <f>IF(G115="","",1)</f>
        <v/>
      </c>
      <c r="I115" t="e">
        <f>IF(#REF!+G115&lt;&gt;0,Transaksi!J109,"")</f>
        <v>#REF!</v>
      </c>
    </row>
    <row r="116">
      <c r="A116" t="str">
        <f>IFERROR(VLOOKUP($F$11,INDIRECT($B$9&amp;$B$10&amp;B115&amp;":"&amp;$B$11),3,FALSE),"")</f>
        <v/>
      </c>
      <c r="B116" t="str">
        <f>IF(A116="","",A116+1)</f>
        <v/>
      </c>
      <c r="C116" t="str">
        <f>IFERROR(VLOOKUP(A116,Transaksi!$A$11:$C$1000,3,FALSE),"")</f>
        <v/>
      </c>
      <c r="D116" t="str">
        <f>IFERROR(VLOOKUP(A116,Transaksi!$A$11:$D$1000,4,FALSE),"")</f>
        <v/>
      </c>
      <c r="E116" t="str">
        <f>IFERROR(VLOOKUP(A116,Transaksi!$A$11:$E$1000,5,FALSE),"")</f>
        <v/>
      </c>
      <c r="F116" t="str">
        <f>IFERROR(VLOOKUP(A116,Transaksi!$A$11:$F$1000,6,FALSE),"")</f>
        <v/>
      </c>
      <c r="G116" t="str">
        <f>IFERROR(VLOOKUP(A116,Transaksi!$A$11:$H$1000,8,FALSE),"")</f>
        <v/>
      </c>
      <c r="H116" t="str">
        <f>IF(G116="","",1)</f>
        <v/>
      </c>
      <c r="I116" t="e">
        <f>IF(#REF!+G116&lt;&gt;0,Transaksi!J110,"")</f>
        <v>#REF!</v>
      </c>
    </row>
    <row r="117">
      <c r="A117" t="str">
        <f>IFERROR(VLOOKUP($F$11,INDIRECT($B$9&amp;$B$10&amp;B116&amp;":"&amp;$B$11),3,FALSE),"")</f>
        <v/>
      </c>
      <c r="B117" t="str">
        <f>IF(A117="","",A117+1)</f>
        <v/>
      </c>
      <c r="C117" t="str">
        <f>IFERROR(VLOOKUP(A117,Transaksi!$A$11:$C$1000,3,FALSE),"")</f>
        <v/>
      </c>
      <c r="D117" t="str">
        <f>IFERROR(VLOOKUP(A117,Transaksi!$A$11:$D$1000,4,FALSE),"")</f>
        <v/>
      </c>
      <c r="E117" t="str">
        <f>IFERROR(VLOOKUP(A117,Transaksi!$A$11:$E$1000,5,FALSE),"")</f>
        <v/>
      </c>
      <c r="F117" t="str">
        <f>IFERROR(VLOOKUP(A117,Transaksi!$A$11:$F$1000,6,FALSE),"")</f>
        <v/>
      </c>
      <c r="G117" t="str">
        <f>IFERROR(VLOOKUP(A117,Transaksi!$A$11:$H$1000,8,FALSE),"")</f>
        <v/>
      </c>
      <c r="H117" t="str">
        <f>IF(G117="","",1)</f>
        <v/>
      </c>
      <c r="I117" t="e">
        <f>IF(#REF!+G117&lt;&gt;0,Transaksi!J111,"")</f>
        <v>#REF!</v>
      </c>
    </row>
    <row r="118">
      <c r="A118" t="str">
        <f>IFERROR(VLOOKUP($F$11,INDIRECT($B$9&amp;$B$10&amp;B117&amp;":"&amp;$B$11),3,FALSE),"")</f>
        <v/>
      </c>
      <c r="B118" t="str">
        <f>IF(A118="","",A118+1)</f>
        <v/>
      </c>
      <c r="C118" t="str">
        <f>IFERROR(VLOOKUP(A118,Transaksi!$A$11:$C$1000,3,FALSE),"")</f>
        <v/>
      </c>
      <c r="D118" t="str">
        <f>IFERROR(VLOOKUP(A118,Transaksi!$A$11:$D$1000,4,FALSE),"")</f>
        <v/>
      </c>
      <c r="E118" t="str">
        <f>IFERROR(VLOOKUP(A118,Transaksi!$A$11:$E$1000,5,FALSE),"")</f>
        <v/>
      </c>
      <c r="F118" t="str">
        <f>IFERROR(VLOOKUP(A118,Transaksi!$A$11:$F$1000,6,FALSE),"")</f>
        <v/>
      </c>
      <c r="G118" t="str">
        <f>IFERROR(VLOOKUP(A118,Transaksi!$A$11:$H$1000,8,FALSE),"")</f>
        <v/>
      </c>
      <c r="H118" t="str">
        <f>IF(G118="","",1)</f>
        <v/>
      </c>
      <c r="I118" t="e">
        <f>IF(#REF!+G118&lt;&gt;0,Transaksi!J112,"")</f>
        <v>#REF!</v>
      </c>
    </row>
    <row r="119">
      <c r="A119" t="str">
        <f>IFERROR(VLOOKUP($F$11,INDIRECT($B$9&amp;$B$10&amp;B118&amp;":"&amp;$B$11),3,FALSE),"")</f>
        <v/>
      </c>
      <c r="B119" t="str">
        <f>IF(A119="","",A119+1)</f>
        <v/>
      </c>
      <c r="C119" t="str">
        <f>IFERROR(VLOOKUP(A119,Transaksi!$A$11:$C$1000,3,FALSE),"")</f>
        <v/>
      </c>
      <c r="D119" t="str">
        <f>IFERROR(VLOOKUP(A119,Transaksi!$A$11:$D$1000,4,FALSE),"")</f>
        <v/>
      </c>
      <c r="E119" t="str">
        <f>IFERROR(VLOOKUP(A119,Transaksi!$A$11:$E$1000,5,FALSE),"")</f>
        <v/>
      </c>
      <c r="F119" t="str">
        <f>IFERROR(VLOOKUP(A119,Transaksi!$A$11:$F$1000,6,FALSE),"")</f>
        <v/>
      </c>
      <c r="G119" t="str">
        <f>IFERROR(VLOOKUP(A119,Transaksi!$A$11:$H$1000,8,FALSE),"")</f>
        <v/>
      </c>
      <c r="H119" t="str">
        <f>IF(G119="","",1)</f>
        <v/>
      </c>
      <c r="I119" t="e">
        <f>IF(#REF!+G119&lt;&gt;0,Transaksi!J113,"")</f>
        <v>#REF!</v>
      </c>
    </row>
    <row r="120">
      <c r="A120" t="str">
        <f>IFERROR(VLOOKUP($F$11,INDIRECT($B$9&amp;$B$10&amp;B119&amp;":"&amp;$B$11),3,FALSE),"")</f>
        <v/>
      </c>
      <c r="B120" t="str">
        <f>IF(A120="","",A120+1)</f>
        <v/>
      </c>
      <c r="C120" t="str">
        <f>IFERROR(VLOOKUP(A120,Transaksi!$A$11:$C$1000,3,FALSE),"")</f>
        <v/>
      </c>
      <c r="D120" t="str">
        <f>IFERROR(VLOOKUP(A120,Transaksi!$A$11:$D$1000,4,FALSE),"")</f>
        <v/>
      </c>
      <c r="E120" t="str">
        <f>IFERROR(VLOOKUP(A120,Transaksi!$A$11:$E$1000,5,FALSE),"")</f>
        <v/>
      </c>
      <c r="F120" t="str">
        <f>IFERROR(VLOOKUP(A120,Transaksi!$A$11:$F$1000,6,FALSE),"")</f>
        <v/>
      </c>
      <c r="G120" t="str">
        <f>IFERROR(VLOOKUP(A120,Transaksi!$A$11:$H$1000,8,FALSE),"")</f>
        <v/>
      </c>
      <c r="H120" t="str">
        <f>IF(G120="","",1)</f>
        <v/>
      </c>
      <c r="I120" t="e">
        <f>IF(#REF!+G120&lt;&gt;0,Transaksi!J114,"")</f>
        <v>#REF!</v>
      </c>
    </row>
    <row r="121">
      <c r="A121" t="str">
        <f>IFERROR(VLOOKUP($F$11,INDIRECT($B$9&amp;$B$10&amp;B120&amp;":"&amp;$B$11),3,FALSE),"")</f>
        <v/>
      </c>
      <c r="B121" t="str">
        <f>IF(A121="","",A121+1)</f>
        <v/>
      </c>
      <c r="C121" t="str">
        <f>IFERROR(VLOOKUP(A121,Transaksi!$A$11:$C$1000,3,FALSE),"")</f>
        <v/>
      </c>
      <c r="D121" t="str">
        <f>IFERROR(VLOOKUP(A121,Transaksi!$A$11:$D$1000,4,FALSE),"")</f>
        <v/>
      </c>
      <c r="E121" t="str">
        <f>IFERROR(VLOOKUP(A121,Transaksi!$A$11:$E$1000,5,FALSE),"")</f>
        <v/>
      </c>
      <c r="F121" t="str">
        <f>IFERROR(VLOOKUP(A121,Transaksi!$A$11:$F$1000,6,FALSE),"")</f>
        <v/>
      </c>
      <c r="G121" t="str">
        <f>IFERROR(VLOOKUP(A121,Transaksi!$A$11:$H$1000,8,FALSE),"")</f>
        <v/>
      </c>
      <c r="H121" t="str">
        <f>IF(G121="","",1)</f>
        <v/>
      </c>
      <c r="I121" t="e">
        <f>IF(#REF!+G121&lt;&gt;0,Transaksi!J115,"")</f>
        <v>#REF!</v>
      </c>
    </row>
    <row r="122">
      <c r="A122" t="str">
        <f>IFERROR(VLOOKUP($F$11,INDIRECT($B$9&amp;$B$10&amp;B121&amp;":"&amp;$B$11),3,FALSE),"")</f>
        <v/>
      </c>
      <c r="B122" t="str">
        <f>IF(A122="","",A122+1)</f>
        <v/>
      </c>
      <c r="C122" t="str">
        <f>IFERROR(VLOOKUP(A122,Transaksi!$A$11:$C$1000,3,FALSE),"")</f>
        <v/>
      </c>
      <c r="D122" t="str">
        <f>IFERROR(VLOOKUP(A122,Transaksi!$A$11:$D$1000,4,FALSE),"")</f>
        <v/>
      </c>
      <c r="E122" t="str">
        <f>IFERROR(VLOOKUP(A122,Transaksi!$A$11:$E$1000,5,FALSE),"")</f>
        <v/>
      </c>
      <c r="F122" t="str">
        <f>IFERROR(VLOOKUP(A122,Transaksi!$A$11:$F$1000,6,FALSE),"")</f>
        <v/>
      </c>
      <c r="G122" t="str">
        <f>IFERROR(VLOOKUP(A122,Transaksi!$A$11:$H$1000,8,FALSE),"")</f>
        <v/>
      </c>
      <c r="H122" t="str">
        <f>IF(G122="","",1)</f>
        <v/>
      </c>
      <c r="I122" t="e">
        <f>IF(#REF!+G122&lt;&gt;0,Transaksi!J116,"")</f>
        <v>#REF!</v>
      </c>
    </row>
    <row r="123">
      <c r="A123" t="str">
        <f>IFERROR(VLOOKUP($F$11,INDIRECT($B$9&amp;$B$10&amp;B122&amp;":"&amp;$B$11),3,FALSE),"")</f>
        <v/>
      </c>
      <c r="B123" t="str">
        <f>IF(A123="","",A123+1)</f>
        <v/>
      </c>
      <c r="C123" t="str">
        <f>IFERROR(VLOOKUP(A123,Transaksi!$A$11:$C$1000,3,FALSE),"")</f>
        <v/>
      </c>
      <c r="D123" t="str">
        <f>IFERROR(VLOOKUP(A123,Transaksi!$A$11:$D$1000,4,FALSE),"")</f>
        <v/>
      </c>
      <c r="E123" t="str">
        <f>IFERROR(VLOOKUP(A123,Transaksi!$A$11:$E$1000,5,FALSE),"")</f>
        <v/>
      </c>
      <c r="F123" t="str">
        <f>IFERROR(VLOOKUP(A123,Transaksi!$A$11:$F$1000,6,FALSE),"")</f>
        <v/>
      </c>
      <c r="G123" t="str">
        <f>IFERROR(VLOOKUP(A123,Transaksi!$A$11:$H$1000,8,FALSE),"")</f>
        <v/>
      </c>
      <c r="H123" t="str">
        <f>IF(G123="","",1)</f>
        <v/>
      </c>
      <c r="I123" t="e">
        <f>IF(#REF!+G123&lt;&gt;0,Transaksi!J117,"")</f>
        <v>#REF!</v>
      </c>
    </row>
    <row r="124">
      <c r="A124" t="str">
        <f>IFERROR(VLOOKUP($F$11,INDIRECT($B$9&amp;$B$10&amp;B123&amp;":"&amp;$B$11),3,FALSE),"")</f>
        <v/>
      </c>
      <c r="B124" t="str">
        <f>IF(A124="","",A124+1)</f>
        <v/>
      </c>
      <c r="C124" t="str">
        <f>IFERROR(VLOOKUP(A124,Transaksi!$A$11:$C$1000,3,FALSE),"")</f>
        <v/>
      </c>
      <c r="D124" t="str">
        <f>IFERROR(VLOOKUP(A124,Transaksi!$A$11:$D$1000,4,FALSE),"")</f>
        <v/>
      </c>
      <c r="E124" t="str">
        <f>IFERROR(VLOOKUP(A124,Transaksi!$A$11:$E$1000,5,FALSE),"")</f>
        <v/>
      </c>
      <c r="F124" t="str">
        <f>IFERROR(VLOOKUP(A124,Transaksi!$A$11:$F$1000,6,FALSE),"")</f>
        <v/>
      </c>
      <c r="G124" t="str">
        <f>IFERROR(VLOOKUP(A124,Transaksi!$A$11:$H$1000,8,FALSE),"")</f>
        <v/>
      </c>
      <c r="H124" t="str">
        <f>IF(G124="","",1)</f>
        <v/>
      </c>
      <c r="I124" t="e">
        <f>IF(#REF!+G124&lt;&gt;0,Transaksi!J118,"")</f>
        <v>#REF!</v>
      </c>
    </row>
    <row r="125">
      <c r="A125" t="str">
        <f>IFERROR(VLOOKUP($F$11,INDIRECT($B$9&amp;$B$10&amp;B124&amp;":"&amp;$B$11),3,FALSE),"")</f>
        <v/>
      </c>
      <c r="B125" t="str">
        <f>IF(A125="","",A125+1)</f>
        <v/>
      </c>
      <c r="C125" t="str">
        <f>IFERROR(VLOOKUP(A125,Transaksi!$A$11:$C$1000,3,FALSE),"")</f>
        <v/>
      </c>
      <c r="D125" t="str">
        <f>IFERROR(VLOOKUP(A125,Transaksi!$A$11:$D$1000,4,FALSE),"")</f>
        <v/>
      </c>
      <c r="E125" t="str">
        <f>IFERROR(VLOOKUP(A125,Transaksi!$A$11:$E$1000,5,FALSE),"")</f>
        <v/>
      </c>
      <c r="F125" t="str">
        <f>IFERROR(VLOOKUP(A125,Transaksi!$A$11:$F$1000,6,FALSE),"")</f>
        <v/>
      </c>
      <c r="G125" t="str">
        <f>IFERROR(VLOOKUP(A125,Transaksi!$A$11:$H$1000,8,FALSE),"")</f>
        <v/>
      </c>
      <c r="H125" t="str">
        <f>IF(G125="","",1)</f>
        <v/>
      </c>
      <c r="I125" t="e">
        <f>IF(#REF!+G125&lt;&gt;0,Transaksi!J119,"")</f>
        <v>#REF!</v>
      </c>
    </row>
    <row r="126">
      <c r="A126" t="str">
        <f>IFERROR(VLOOKUP($F$11,INDIRECT($B$9&amp;$B$10&amp;B125&amp;":"&amp;$B$11),3,FALSE),"")</f>
        <v/>
      </c>
      <c r="B126" t="str">
        <f>IF(A126="","",A126+1)</f>
        <v/>
      </c>
      <c r="C126" t="str">
        <f>IFERROR(VLOOKUP(A126,Transaksi!$A$11:$C$1000,3,FALSE),"")</f>
        <v/>
      </c>
      <c r="D126" t="str">
        <f>IFERROR(VLOOKUP(A126,Transaksi!$A$11:$D$1000,4,FALSE),"")</f>
        <v/>
      </c>
      <c r="E126" t="str">
        <f>IFERROR(VLOOKUP(A126,Transaksi!$A$11:$E$1000,5,FALSE),"")</f>
        <v/>
      </c>
      <c r="F126" t="str">
        <f>IFERROR(VLOOKUP(A126,Transaksi!$A$11:$F$1000,6,FALSE),"")</f>
        <v/>
      </c>
      <c r="G126" t="str">
        <f>IFERROR(VLOOKUP(A126,Transaksi!$A$11:$H$1000,8,FALSE),"")</f>
        <v/>
      </c>
      <c r="H126" t="str">
        <f>IF(G126="","",1)</f>
        <v/>
      </c>
      <c r="I126" t="e">
        <f>IF(#REF!+G126&lt;&gt;0,Transaksi!J120,"")</f>
        <v>#REF!</v>
      </c>
    </row>
    <row r="127">
      <c r="A127" t="str">
        <f>IFERROR(VLOOKUP($F$11,INDIRECT($B$9&amp;$B$10&amp;B126&amp;":"&amp;$B$11),3,FALSE),"")</f>
        <v/>
      </c>
      <c r="B127" t="str">
        <f>IF(A127="","",A127+1)</f>
        <v/>
      </c>
      <c r="C127" t="str">
        <f>IFERROR(VLOOKUP(A127,Transaksi!$A$11:$C$1000,3,FALSE),"")</f>
        <v/>
      </c>
      <c r="D127" t="str">
        <f>IFERROR(VLOOKUP(A127,Transaksi!$A$11:$D$1000,4,FALSE),"")</f>
        <v/>
      </c>
      <c r="E127" t="str">
        <f>IFERROR(VLOOKUP(A127,Transaksi!$A$11:$E$1000,5,FALSE),"")</f>
        <v/>
      </c>
      <c r="F127" t="str">
        <f>IFERROR(VLOOKUP(A127,Transaksi!$A$11:$F$1000,6,FALSE),"")</f>
        <v/>
      </c>
      <c r="G127" t="str">
        <f>IFERROR(VLOOKUP(A127,Transaksi!$A$11:$H$1000,8,FALSE),"")</f>
        <v/>
      </c>
      <c r="H127" t="str">
        <f>IF(G127="","",1)</f>
        <v/>
      </c>
      <c r="I127" t="e">
        <f>IF(#REF!+G127&lt;&gt;0,Transaksi!J121,"")</f>
        <v>#REF!</v>
      </c>
    </row>
    <row r="128">
      <c r="A128" t="str">
        <f>IFERROR(VLOOKUP($F$11,INDIRECT($B$9&amp;$B$10&amp;B127&amp;":"&amp;$B$11),3,FALSE),"")</f>
        <v/>
      </c>
      <c r="B128" t="str">
        <f>IF(A128="","",A128+1)</f>
        <v/>
      </c>
      <c r="C128" t="str">
        <f>IFERROR(VLOOKUP(A128,Transaksi!$A$11:$C$1000,3,FALSE),"")</f>
        <v/>
      </c>
      <c r="D128" t="str">
        <f>IFERROR(VLOOKUP(A128,Transaksi!$A$11:$D$1000,4,FALSE),"")</f>
        <v/>
      </c>
      <c r="E128" t="str">
        <f>IFERROR(VLOOKUP(A128,Transaksi!$A$11:$E$1000,5,FALSE),"")</f>
        <v/>
      </c>
      <c r="F128" t="str">
        <f>IFERROR(VLOOKUP(A128,Transaksi!$A$11:$F$1000,6,FALSE),"")</f>
        <v/>
      </c>
      <c r="G128" t="str">
        <f>IFERROR(VLOOKUP(A128,Transaksi!$A$11:$H$1000,8,FALSE),"")</f>
        <v/>
      </c>
      <c r="H128" t="str">
        <f>IF(G128="","",1)</f>
        <v/>
      </c>
      <c r="I128" t="e">
        <f>IF(#REF!+G128&lt;&gt;0,Transaksi!J122,"")</f>
        <v>#REF!</v>
      </c>
    </row>
    <row r="129">
      <c r="A129" t="str">
        <f>IFERROR(VLOOKUP($F$11,INDIRECT($B$9&amp;$B$10&amp;B128&amp;":"&amp;$B$11),3,FALSE),"")</f>
        <v/>
      </c>
      <c r="B129" t="str">
        <f>IF(A129="","",A129+1)</f>
        <v/>
      </c>
      <c r="C129" t="str">
        <f>IFERROR(VLOOKUP(A129,Transaksi!$A$11:$C$1000,3,FALSE),"")</f>
        <v/>
      </c>
      <c r="D129" t="str">
        <f>IFERROR(VLOOKUP(A129,Transaksi!$A$11:$D$1000,4,FALSE),"")</f>
        <v/>
      </c>
      <c r="E129" t="str">
        <f>IFERROR(VLOOKUP(A129,Transaksi!$A$11:$E$1000,5,FALSE),"")</f>
        <v/>
      </c>
      <c r="F129" t="str">
        <f>IFERROR(VLOOKUP(A129,Transaksi!$A$11:$F$1000,6,FALSE),"")</f>
        <v/>
      </c>
      <c r="G129" t="str">
        <f>IFERROR(VLOOKUP(A129,Transaksi!$A$11:$H$1000,8,FALSE),"")</f>
        <v/>
      </c>
      <c r="H129" t="str">
        <f>IF(G129="","",1)</f>
        <v/>
      </c>
      <c r="I129" t="e">
        <f>IF(#REF!+G129&lt;&gt;0,Transaksi!J123,"")</f>
        <v>#REF!</v>
      </c>
    </row>
    <row r="130">
      <c r="A130" t="str">
        <f>IFERROR(VLOOKUP($F$11,INDIRECT($B$9&amp;$B$10&amp;B129&amp;":"&amp;$B$11),3,FALSE),"")</f>
        <v/>
      </c>
      <c r="B130" t="str">
        <f>IF(A130="","",A130+1)</f>
        <v/>
      </c>
      <c r="C130" t="str">
        <f>IFERROR(VLOOKUP(A130,Transaksi!$A$11:$C$1000,3,FALSE),"")</f>
        <v/>
      </c>
      <c r="D130" t="str">
        <f>IFERROR(VLOOKUP(A130,Transaksi!$A$11:$D$1000,4,FALSE),"")</f>
        <v/>
      </c>
      <c r="E130" t="str">
        <f>IFERROR(VLOOKUP(A130,Transaksi!$A$11:$E$1000,5,FALSE),"")</f>
        <v/>
      </c>
      <c r="F130" t="str">
        <f>IFERROR(VLOOKUP(A130,Transaksi!$A$11:$F$1000,6,FALSE),"")</f>
        <v/>
      </c>
      <c r="G130" t="str">
        <f>IFERROR(VLOOKUP(A130,Transaksi!$A$11:$H$1000,8,FALSE),"")</f>
        <v/>
      </c>
      <c r="H130" t="str">
        <f>IF(G130="","",1)</f>
        <v/>
      </c>
      <c r="I130" t="e">
        <f>IF(#REF!+G130&lt;&gt;0,Transaksi!J124,"")</f>
        <v>#REF!</v>
      </c>
    </row>
    <row r="131">
      <c r="A131" t="str">
        <f>IFERROR(VLOOKUP($F$11,INDIRECT($B$9&amp;$B$10&amp;B130&amp;":"&amp;$B$11),3,FALSE),"")</f>
        <v/>
      </c>
      <c r="B131" t="str">
        <f>IF(A131="","",A131+1)</f>
        <v/>
      </c>
      <c r="C131" t="str">
        <f>IFERROR(VLOOKUP(A131,Transaksi!$A$11:$C$1000,3,FALSE),"")</f>
        <v/>
      </c>
      <c r="D131" t="str">
        <f>IFERROR(VLOOKUP(A131,Transaksi!$A$11:$D$1000,4,FALSE),"")</f>
        <v/>
      </c>
      <c r="E131" t="str">
        <f>IFERROR(VLOOKUP(A131,Transaksi!$A$11:$E$1000,5,FALSE),"")</f>
        <v/>
      </c>
      <c r="F131" t="str">
        <f>IFERROR(VLOOKUP(A131,Transaksi!$A$11:$F$1000,6,FALSE),"")</f>
        <v/>
      </c>
      <c r="G131" t="str">
        <f>IFERROR(VLOOKUP(A131,Transaksi!$A$11:$H$1000,8,FALSE),"")</f>
        <v/>
      </c>
      <c r="H131" t="str">
        <f>IF(G131="","",1)</f>
        <v/>
      </c>
      <c r="I131" t="e">
        <f>IF(#REF!+G131&lt;&gt;0,Transaksi!J125,"")</f>
        <v>#REF!</v>
      </c>
    </row>
    <row r="132">
      <c r="A132" t="str">
        <f>IFERROR(VLOOKUP($F$11,INDIRECT($B$9&amp;$B$10&amp;B131&amp;":"&amp;$B$11),3,FALSE),"")</f>
        <v/>
      </c>
      <c r="B132" t="str">
        <f>IF(A132="","",A132+1)</f>
        <v/>
      </c>
      <c r="C132" t="str">
        <f>IFERROR(VLOOKUP(A132,Transaksi!$A$11:$C$1000,3,FALSE),"")</f>
        <v/>
      </c>
      <c r="D132" t="str">
        <f>IFERROR(VLOOKUP(A132,Transaksi!$A$11:$D$1000,4,FALSE),"")</f>
        <v/>
      </c>
      <c r="E132" t="str">
        <f>IFERROR(VLOOKUP(A132,Transaksi!$A$11:$E$1000,5,FALSE),"")</f>
        <v/>
      </c>
      <c r="F132" t="str">
        <f>IFERROR(VLOOKUP(A132,Transaksi!$A$11:$F$1000,6,FALSE),"")</f>
        <v/>
      </c>
      <c r="G132" t="str">
        <f>IFERROR(VLOOKUP(A132,Transaksi!$A$11:$H$1000,8,FALSE),"")</f>
        <v/>
      </c>
      <c r="H132" t="str">
        <f>IF(G132="","",1)</f>
        <v/>
      </c>
      <c r="I132" t="e">
        <f>IF(#REF!+G132&lt;&gt;0,Transaksi!J126,"")</f>
        <v>#REF!</v>
      </c>
    </row>
    <row r="133">
      <c r="A133" t="str">
        <f>IFERROR(VLOOKUP($F$11,INDIRECT($B$9&amp;$B$10&amp;B132&amp;":"&amp;$B$11),3,FALSE),"")</f>
        <v/>
      </c>
      <c r="B133" t="str">
        <f>IF(A133="","",A133+1)</f>
        <v/>
      </c>
      <c r="C133" t="str">
        <f>IFERROR(VLOOKUP(A133,Transaksi!$A$11:$C$1000,3,FALSE),"")</f>
        <v/>
      </c>
      <c r="D133" t="str">
        <f>IFERROR(VLOOKUP(A133,Transaksi!$A$11:$D$1000,4,FALSE),"")</f>
        <v/>
      </c>
      <c r="E133" t="str">
        <f>IFERROR(VLOOKUP(A133,Transaksi!$A$11:$E$1000,5,FALSE),"")</f>
        <v/>
      </c>
      <c r="F133" t="str">
        <f>IFERROR(VLOOKUP(A133,Transaksi!$A$11:$F$1000,6,FALSE),"")</f>
        <v/>
      </c>
      <c r="G133" t="str">
        <f>IFERROR(VLOOKUP(A133,Transaksi!$A$11:$H$1000,8,FALSE),"")</f>
        <v/>
      </c>
      <c r="H133" t="str">
        <f>IF(G133="","",1)</f>
        <v/>
      </c>
      <c r="I133" t="e">
        <f>IF(#REF!+G133&lt;&gt;0,Transaksi!J127,"")</f>
        <v>#REF!</v>
      </c>
    </row>
    <row r="134">
      <c r="A134" t="str">
        <f>IFERROR(VLOOKUP($F$11,INDIRECT($B$9&amp;$B$10&amp;B133&amp;":"&amp;$B$11),3,FALSE),"")</f>
        <v/>
      </c>
      <c r="B134" t="str">
        <f>IF(A134="","",A134+1)</f>
        <v/>
      </c>
      <c r="C134" t="str">
        <f>IFERROR(VLOOKUP(A134,Transaksi!$A$11:$C$1000,3,FALSE),"")</f>
        <v/>
      </c>
      <c r="D134" t="str">
        <f>IFERROR(VLOOKUP(A134,Transaksi!$A$11:$D$1000,4,FALSE),"")</f>
        <v/>
      </c>
      <c r="E134" t="str">
        <f>IFERROR(VLOOKUP(A134,Transaksi!$A$11:$E$1000,5,FALSE),"")</f>
        <v/>
      </c>
      <c r="F134" t="str">
        <f>IFERROR(VLOOKUP(A134,Transaksi!$A$11:$F$1000,6,FALSE),"")</f>
        <v/>
      </c>
      <c r="G134" t="str">
        <f>IFERROR(VLOOKUP(A134,Transaksi!$A$11:$H$1000,8,FALSE),"")</f>
        <v/>
      </c>
      <c r="H134" t="str">
        <f>IF(G134="","",1)</f>
        <v/>
      </c>
      <c r="I134" t="e">
        <f>IF(#REF!+G134&lt;&gt;0,Transaksi!J128,"")</f>
        <v>#REF!</v>
      </c>
    </row>
    <row r="135">
      <c r="A135" t="str">
        <f>IFERROR(VLOOKUP($F$11,INDIRECT($B$9&amp;$B$10&amp;B134&amp;":"&amp;$B$11),3,FALSE),"")</f>
        <v/>
      </c>
      <c r="B135" t="str">
        <f>IF(A135="","",A135+1)</f>
        <v/>
      </c>
      <c r="C135" t="str">
        <f>IFERROR(VLOOKUP(A135,Transaksi!$A$11:$C$1000,3,FALSE),"")</f>
        <v/>
      </c>
      <c r="D135" t="str">
        <f>IFERROR(VLOOKUP(A135,Transaksi!$A$11:$D$1000,4,FALSE),"")</f>
        <v/>
      </c>
      <c r="E135" t="str">
        <f>IFERROR(VLOOKUP(A135,Transaksi!$A$11:$E$1000,5,FALSE),"")</f>
        <v/>
      </c>
      <c r="F135" t="str">
        <f>IFERROR(VLOOKUP(A135,Transaksi!$A$11:$F$1000,6,FALSE),"")</f>
        <v/>
      </c>
      <c r="G135" t="str">
        <f>IFERROR(VLOOKUP(A135,Transaksi!$A$11:$H$1000,8,FALSE),"")</f>
        <v/>
      </c>
      <c r="H135" t="str">
        <f>IF(G135="","",1)</f>
        <v/>
      </c>
      <c r="I135" t="e">
        <f>IF(#REF!+G135&lt;&gt;0,Transaksi!J129,"")</f>
        <v>#REF!</v>
      </c>
    </row>
    <row r="136">
      <c r="A136" t="str">
        <f>IFERROR(VLOOKUP($F$11,INDIRECT($B$9&amp;$B$10&amp;B135&amp;":"&amp;$B$11),3,FALSE),"")</f>
        <v/>
      </c>
      <c r="B136" t="str">
        <f>IF(A136="","",A136+1)</f>
        <v/>
      </c>
      <c r="C136" t="str">
        <f>IFERROR(VLOOKUP(A136,Transaksi!$A$11:$C$1000,3,FALSE),"")</f>
        <v/>
      </c>
      <c r="D136" t="str">
        <f>IFERROR(VLOOKUP(A136,Transaksi!$A$11:$D$1000,4,FALSE),"")</f>
        <v/>
      </c>
      <c r="E136" t="str">
        <f>IFERROR(VLOOKUP(A136,Transaksi!$A$11:$E$1000,5,FALSE),"")</f>
        <v/>
      </c>
      <c r="F136" t="str">
        <f>IFERROR(VLOOKUP(A136,Transaksi!$A$11:$F$1000,6,FALSE),"")</f>
        <v/>
      </c>
      <c r="G136" t="str">
        <f>IFERROR(VLOOKUP(A136,Transaksi!$A$11:$H$1000,8,FALSE),"")</f>
        <v/>
      </c>
      <c r="H136" t="str">
        <f>IF(G136="","",1)</f>
        <v/>
      </c>
      <c r="I136" t="e">
        <f>IF(#REF!+G136&lt;&gt;0,Transaksi!J130,"")</f>
        <v>#REF!</v>
      </c>
    </row>
    <row r="137">
      <c r="A137" t="str">
        <f>IFERROR(VLOOKUP($F$11,INDIRECT($B$9&amp;$B$10&amp;B136&amp;":"&amp;$B$11),3,FALSE),"")</f>
        <v/>
      </c>
      <c r="B137" t="str">
        <f>IF(A137="","",A137+1)</f>
        <v/>
      </c>
      <c r="C137" t="str">
        <f>IFERROR(VLOOKUP(A137,Transaksi!$A$11:$C$1000,3,FALSE),"")</f>
        <v/>
      </c>
      <c r="D137" t="str">
        <f>IFERROR(VLOOKUP(A137,Transaksi!$A$11:$D$1000,4,FALSE),"")</f>
        <v/>
      </c>
      <c r="E137" t="str">
        <f>IFERROR(VLOOKUP(A137,Transaksi!$A$11:$E$1000,5,FALSE),"")</f>
        <v/>
      </c>
      <c r="F137" t="str">
        <f>IFERROR(VLOOKUP(A137,Transaksi!$A$11:$F$1000,6,FALSE),"")</f>
        <v/>
      </c>
      <c r="G137" t="str">
        <f>IFERROR(VLOOKUP(A137,Transaksi!$A$11:$H$1000,8,FALSE),"")</f>
        <v/>
      </c>
      <c r="H137" t="str">
        <f>IF(G137="","",1)</f>
        <v/>
      </c>
      <c r="I137" t="e">
        <f>IF(#REF!+G137&lt;&gt;0,Transaksi!J131,"")</f>
        <v>#REF!</v>
      </c>
    </row>
    <row r="138">
      <c r="A138" t="str">
        <f>IFERROR(VLOOKUP($F$11,INDIRECT($B$9&amp;$B$10&amp;B137&amp;":"&amp;$B$11),3,FALSE),"")</f>
        <v/>
      </c>
      <c r="B138" t="str">
        <f>IF(A138="","",A138+1)</f>
        <v/>
      </c>
      <c r="C138" t="str">
        <f>IFERROR(VLOOKUP(A138,Transaksi!$A$11:$C$1000,3,FALSE),"")</f>
        <v/>
      </c>
      <c r="D138" t="str">
        <f>IFERROR(VLOOKUP(A138,Transaksi!$A$11:$D$1000,4,FALSE),"")</f>
        <v/>
      </c>
      <c r="E138" t="str">
        <f>IFERROR(VLOOKUP(A138,Transaksi!$A$11:$E$1000,5,FALSE),"")</f>
        <v/>
      </c>
      <c r="F138" t="str">
        <f>IFERROR(VLOOKUP(A138,Transaksi!$A$11:$F$1000,6,FALSE),"")</f>
        <v/>
      </c>
      <c r="G138" t="str">
        <f>IFERROR(VLOOKUP(A138,Transaksi!$A$11:$H$1000,8,FALSE),"")</f>
        <v/>
      </c>
      <c r="H138" t="str">
        <f>IF(G138="","",1)</f>
        <v/>
      </c>
      <c r="I138" t="e">
        <f>IF(#REF!+G138&lt;&gt;0,Transaksi!J132,"")</f>
        <v>#REF!</v>
      </c>
    </row>
    <row r="139">
      <c r="A139" t="str">
        <f>IFERROR(VLOOKUP($F$11,INDIRECT($B$9&amp;$B$10&amp;B138&amp;":"&amp;$B$11),3,FALSE),"")</f>
        <v/>
      </c>
      <c r="B139" t="str">
        <f>IF(A139="","",A139+1)</f>
        <v/>
      </c>
      <c r="C139" t="str">
        <f>IFERROR(VLOOKUP(A139,Transaksi!$A$11:$C$1000,3,FALSE),"")</f>
        <v/>
      </c>
      <c r="D139" t="str">
        <f>IFERROR(VLOOKUP(A139,Transaksi!$A$11:$D$1000,4,FALSE),"")</f>
        <v/>
      </c>
      <c r="E139" t="str">
        <f>IFERROR(VLOOKUP(A139,Transaksi!$A$11:$E$1000,5,FALSE),"")</f>
        <v/>
      </c>
      <c r="F139" t="str">
        <f>IFERROR(VLOOKUP(A139,Transaksi!$A$11:$F$1000,6,FALSE),"")</f>
        <v/>
      </c>
      <c r="G139" t="str">
        <f>IFERROR(VLOOKUP(A139,Transaksi!$A$11:$H$1000,8,FALSE),"")</f>
        <v/>
      </c>
      <c r="H139" t="str">
        <f>IF(G139="","",1)</f>
        <v/>
      </c>
      <c r="I139" t="e">
        <f>IF(#REF!+G139&lt;&gt;0,Transaksi!J133,"")</f>
        <v>#REF!</v>
      </c>
    </row>
    <row r="140">
      <c r="A140" t="str">
        <f>IFERROR(VLOOKUP($F$11,INDIRECT($B$9&amp;$B$10&amp;B139&amp;":"&amp;$B$11),3,FALSE),"")</f>
        <v/>
      </c>
      <c r="B140" t="str">
        <f>IF(A140="","",A140+1)</f>
        <v/>
      </c>
      <c r="C140" t="str">
        <f>IFERROR(VLOOKUP(A140,Transaksi!$A$11:$C$1000,3,FALSE),"")</f>
        <v/>
      </c>
      <c r="D140" t="str">
        <f>IFERROR(VLOOKUP(A140,Transaksi!$A$11:$D$1000,4,FALSE),"")</f>
        <v/>
      </c>
      <c r="E140" t="str">
        <f>IFERROR(VLOOKUP(A140,Transaksi!$A$11:$E$1000,5,FALSE),"")</f>
        <v/>
      </c>
      <c r="F140" t="str">
        <f>IFERROR(VLOOKUP(A140,Transaksi!$A$11:$F$1000,6,FALSE),"")</f>
        <v/>
      </c>
      <c r="G140" t="str">
        <f>IFERROR(VLOOKUP(A140,Transaksi!$A$11:$H$1000,8,FALSE),"")</f>
        <v/>
      </c>
      <c r="H140" t="str">
        <f>IF(G140="","",1)</f>
        <v/>
      </c>
      <c r="I140" t="e">
        <f>IF(#REF!+G140&lt;&gt;0,Transaksi!J134,"")</f>
        <v>#REF!</v>
      </c>
    </row>
    <row r="141">
      <c r="A141" t="str">
        <f>IFERROR(VLOOKUP($F$11,INDIRECT($B$9&amp;$B$10&amp;B140&amp;":"&amp;$B$11),3,FALSE),"")</f>
        <v/>
      </c>
      <c r="B141" t="str">
        <f>IF(A141="","",A141+1)</f>
        <v/>
      </c>
      <c r="C141" t="str">
        <f>IFERROR(VLOOKUP(A141,Transaksi!$A$11:$C$1000,3,FALSE),"")</f>
        <v/>
      </c>
      <c r="D141" t="str">
        <f>IFERROR(VLOOKUP(A141,Transaksi!$A$11:$D$1000,4,FALSE),"")</f>
        <v/>
      </c>
      <c r="E141" t="str">
        <f>IFERROR(VLOOKUP(A141,Transaksi!$A$11:$E$1000,5,FALSE),"")</f>
        <v/>
      </c>
      <c r="F141" t="str">
        <f>IFERROR(VLOOKUP(A141,Transaksi!$A$11:$F$1000,6,FALSE),"")</f>
        <v/>
      </c>
      <c r="G141" t="str">
        <f>IFERROR(VLOOKUP(A141,Transaksi!$A$11:$H$1000,8,FALSE),"")</f>
        <v/>
      </c>
      <c r="H141" t="str">
        <f>IF(G141="","",1)</f>
        <v/>
      </c>
      <c r="I141" t="e">
        <f>IF(#REF!+G141&lt;&gt;0,Transaksi!J135,"")</f>
        <v>#REF!</v>
      </c>
    </row>
    <row r="142">
      <c r="A142" t="str">
        <f>IFERROR(VLOOKUP($F$11,INDIRECT($B$9&amp;$B$10&amp;B141&amp;":"&amp;$B$11),3,FALSE),"")</f>
        <v/>
      </c>
      <c r="B142" t="str">
        <f>IF(A142="","",A142+1)</f>
        <v/>
      </c>
      <c r="C142" t="str">
        <f>IFERROR(VLOOKUP(A142,Transaksi!$A$11:$C$1000,3,FALSE),"")</f>
        <v/>
      </c>
      <c r="D142" t="str">
        <f>IFERROR(VLOOKUP(A142,Transaksi!$A$11:$D$1000,4,FALSE),"")</f>
        <v/>
      </c>
      <c r="E142" t="str">
        <f>IFERROR(VLOOKUP(A142,Transaksi!$A$11:$E$1000,5,FALSE),"")</f>
        <v/>
      </c>
      <c r="F142" t="str">
        <f>IFERROR(VLOOKUP(A142,Transaksi!$A$11:$F$1000,6,FALSE),"")</f>
        <v/>
      </c>
      <c r="G142" t="str">
        <f>IFERROR(VLOOKUP(A142,Transaksi!$A$11:$H$1000,8,FALSE),"")</f>
        <v/>
      </c>
      <c r="H142" t="str">
        <f>IF(G142="","",1)</f>
        <v/>
      </c>
      <c r="I142" t="e">
        <f>IF(#REF!+G142&lt;&gt;0,Transaksi!J136,"")</f>
        <v>#REF!</v>
      </c>
    </row>
    <row r="143">
      <c r="A143" t="str">
        <f>IFERROR(VLOOKUP($F$11,INDIRECT($B$9&amp;$B$10&amp;B142&amp;":"&amp;$B$11),3,FALSE),"")</f>
        <v/>
      </c>
      <c r="B143" t="str">
        <f>IF(A143="","",A143+1)</f>
        <v/>
      </c>
      <c r="C143" t="str">
        <f>IFERROR(VLOOKUP(A143,Transaksi!$A$11:$C$1000,3,FALSE),"")</f>
        <v/>
      </c>
      <c r="D143" t="str">
        <f>IFERROR(VLOOKUP(A143,Transaksi!$A$11:$D$1000,4,FALSE),"")</f>
        <v/>
      </c>
      <c r="E143" t="str">
        <f>IFERROR(VLOOKUP(A143,Transaksi!$A$11:$E$1000,5,FALSE),"")</f>
        <v/>
      </c>
      <c r="F143" t="str">
        <f>IFERROR(VLOOKUP(A143,Transaksi!$A$11:$F$1000,6,FALSE),"")</f>
        <v/>
      </c>
      <c r="G143" t="str">
        <f>IFERROR(VLOOKUP(A143,Transaksi!$A$11:$H$1000,8,FALSE),"")</f>
        <v/>
      </c>
      <c r="H143" t="str">
        <f>IF(G143="","",1)</f>
        <v/>
      </c>
      <c r="I143" t="e">
        <f>IF(#REF!+G143&lt;&gt;0,Transaksi!J137,"")</f>
        <v>#REF!</v>
      </c>
    </row>
    <row r="144">
      <c r="A144" t="str">
        <f>IFERROR(VLOOKUP($F$11,INDIRECT($B$9&amp;$B$10&amp;B143&amp;":"&amp;$B$11),3,FALSE),"")</f>
        <v/>
      </c>
      <c r="B144" t="str">
        <f>IF(A144="","",A144+1)</f>
        <v/>
      </c>
      <c r="C144" t="str">
        <f>IFERROR(VLOOKUP(A144,Transaksi!$A$11:$C$1000,3,FALSE),"")</f>
        <v/>
      </c>
      <c r="D144" t="str">
        <f>IFERROR(VLOOKUP(A144,Transaksi!$A$11:$D$1000,4,FALSE),"")</f>
        <v/>
      </c>
      <c r="E144" t="str">
        <f>IFERROR(VLOOKUP(A144,Transaksi!$A$11:$E$1000,5,FALSE),"")</f>
        <v/>
      </c>
      <c r="F144" t="str">
        <f>IFERROR(VLOOKUP(A144,Transaksi!$A$11:$F$1000,6,FALSE),"")</f>
        <v/>
      </c>
      <c r="G144" t="str">
        <f>IFERROR(VLOOKUP(A144,Transaksi!$A$11:$H$1000,8,FALSE),"")</f>
        <v/>
      </c>
      <c r="H144" t="str">
        <f>IF(G144="","",1)</f>
        <v/>
      </c>
      <c r="I144" t="e">
        <f>IF(#REF!+G144&lt;&gt;0,Transaksi!J138,"")</f>
        <v>#REF!</v>
      </c>
    </row>
    <row r="145">
      <c r="A145" t="str">
        <f>IFERROR(VLOOKUP($F$11,INDIRECT($B$9&amp;$B$10&amp;B144&amp;":"&amp;$B$11),3,FALSE),"")</f>
        <v/>
      </c>
      <c r="B145" t="str">
        <f>IF(A145="","",A145+1)</f>
        <v/>
      </c>
      <c r="C145" t="str">
        <f>IFERROR(VLOOKUP(A145,Transaksi!$A$11:$C$1000,3,FALSE),"")</f>
        <v/>
      </c>
      <c r="D145" t="str">
        <f>IFERROR(VLOOKUP(A145,Transaksi!$A$11:$D$1000,4,FALSE),"")</f>
        <v/>
      </c>
      <c r="E145" t="str">
        <f>IFERROR(VLOOKUP(A145,Transaksi!$A$11:$E$1000,5,FALSE),"")</f>
        <v/>
      </c>
      <c r="F145" t="str">
        <f>IFERROR(VLOOKUP(A145,Transaksi!$A$11:$F$1000,6,FALSE),"")</f>
        <v/>
      </c>
      <c r="G145" t="str">
        <f>IFERROR(VLOOKUP(A145,Transaksi!$A$11:$H$1000,8,FALSE),"")</f>
        <v/>
      </c>
      <c r="H145" t="str">
        <f>IF(G145="","",1)</f>
        <v/>
      </c>
      <c r="I145" t="e">
        <f>IF(#REF!+G145&lt;&gt;0,Transaksi!J139,"")</f>
        <v>#REF!</v>
      </c>
    </row>
    <row r="146">
      <c r="A146" t="str">
        <f>IFERROR(VLOOKUP($F$11,INDIRECT($B$9&amp;$B$10&amp;B145&amp;":"&amp;$B$11),3,FALSE),"")</f>
        <v/>
      </c>
      <c r="B146" t="str">
        <f>IF(A146="","",A146+1)</f>
        <v/>
      </c>
      <c r="C146" t="str">
        <f>IFERROR(VLOOKUP(A146,Transaksi!$A$11:$C$1000,3,FALSE),"")</f>
        <v/>
      </c>
      <c r="D146" t="str">
        <f>IFERROR(VLOOKUP(A146,Transaksi!$A$11:$D$1000,4,FALSE),"")</f>
        <v/>
      </c>
      <c r="E146" t="str">
        <f>IFERROR(VLOOKUP(A146,Transaksi!$A$11:$E$1000,5,FALSE),"")</f>
        <v/>
      </c>
      <c r="F146" t="str">
        <f>IFERROR(VLOOKUP(A146,Transaksi!$A$11:$F$1000,6,FALSE),"")</f>
        <v/>
      </c>
      <c r="G146" t="str">
        <f>IFERROR(VLOOKUP(A146,Transaksi!$A$11:$H$1000,8,FALSE),"")</f>
        <v/>
      </c>
      <c r="H146" t="str">
        <f>IF(G146="","",1)</f>
        <v/>
      </c>
      <c r="I146" t="e">
        <f>IF(#REF!+G146&lt;&gt;0,Transaksi!J140,"")</f>
        <v>#REF!</v>
      </c>
    </row>
    <row r="147">
      <c r="A147" t="str">
        <f>IFERROR(VLOOKUP($F$11,INDIRECT($B$9&amp;$B$10&amp;B146&amp;":"&amp;$B$11),3,FALSE),"")</f>
        <v/>
      </c>
      <c r="B147" t="str">
        <f>IF(A147="","",A147+1)</f>
        <v/>
      </c>
      <c r="C147" t="str">
        <f>IFERROR(VLOOKUP(A147,Transaksi!$A$11:$C$1000,3,FALSE),"")</f>
        <v/>
      </c>
      <c r="D147" t="str">
        <f>IFERROR(VLOOKUP(A147,Transaksi!$A$11:$D$1000,4,FALSE),"")</f>
        <v/>
      </c>
      <c r="E147" t="str">
        <f>IFERROR(VLOOKUP(A147,Transaksi!$A$11:$E$1000,5,FALSE),"")</f>
        <v/>
      </c>
      <c r="F147" t="str">
        <f>IFERROR(VLOOKUP(A147,Transaksi!$A$11:$F$1000,6,FALSE),"")</f>
        <v/>
      </c>
      <c r="G147" t="str">
        <f>IFERROR(VLOOKUP(A147,Transaksi!$A$11:$H$1000,8,FALSE),"")</f>
        <v/>
      </c>
      <c r="H147" t="str">
        <f>IF(G147="","",1)</f>
        <v/>
      </c>
      <c r="I147" t="e">
        <f>IF(#REF!+G147&lt;&gt;0,Transaksi!J141,"")</f>
        <v>#REF!</v>
      </c>
    </row>
    <row r="148">
      <c r="A148" t="str">
        <f>IFERROR(VLOOKUP($F$11,INDIRECT($B$9&amp;$B$10&amp;B147&amp;":"&amp;$B$11),3,FALSE),"")</f>
        <v/>
      </c>
      <c r="B148" t="str">
        <f>IF(A148="","",A148+1)</f>
        <v/>
      </c>
      <c r="C148" t="str">
        <f>IFERROR(VLOOKUP(A148,Transaksi!$A$11:$C$1000,3,FALSE),"")</f>
        <v/>
      </c>
      <c r="D148" t="str">
        <f>IFERROR(VLOOKUP(A148,Transaksi!$A$11:$D$1000,4,FALSE),"")</f>
        <v/>
      </c>
      <c r="E148" t="str">
        <f>IFERROR(VLOOKUP(A148,Transaksi!$A$11:$E$1000,5,FALSE),"")</f>
        <v/>
      </c>
      <c r="F148" t="str">
        <f>IFERROR(VLOOKUP(A148,Transaksi!$A$11:$F$1000,6,FALSE),"")</f>
        <v/>
      </c>
      <c r="G148" t="str">
        <f>IFERROR(VLOOKUP(A148,Transaksi!$A$11:$H$1000,8,FALSE),"")</f>
        <v/>
      </c>
      <c r="H148" t="str">
        <f>IF(G148="","",1)</f>
        <v/>
      </c>
      <c r="I148" t="e">
        <f>IF(#REF!+G148&lt;&gt;0,Transaksi!J142,"")</f>
        <v>#REF!</v>
      </c>
    </row>
    <row r="149">
      <c r="A149" t="str">
        <f>IFERROR(VLOOKUP($F$11,INDIRECT($B$9&amp;$B$10&amp;B148&amp;":"&amp;$B$11),3,FALSE),"")</f>
        <v/>
      </c>
      <c r="B149" t="str">
        <f>IF(A149="","",A149+1)</f>
        <v/>
      </c>
      <c r="C149" t="str">
        <f>IFERROR(VLOOKUP(A149,Transaksi!$A$11:$C$1000,3,FALSE),"")</f>
        <v/>
      </c>
      <c r="D149" t="str">
        <f>IFERROR(VLOOKUP(A149,Transaksi!$A$11:$D$1000,4,FALSE),"")</f>
        <v/>
      </c>
      <c r="E149" t="str">
        <f>IFERROR(VLOOKUP(A149,Transaksi!$A$11:$E$1000,5,FALSE),"")</f>
        <v/>
      </c>
      <c r="F149" t="str">
        <f>IFERROR(VLOOKUP(A149,Transaksi!$A$11:$F$1000,6,FALSE),"")</f>
        <v/>
      </c>
      <c r="G149" t="str">
        <f>IFERROR(VLOOKUP(A149,Transaksi!$A$11:$H$1000,8,FALSE),"")</f>
        <v/>
      </c>
      <c r="H149" t="str">
        <f>IF(G149="","",1)</f>
        <v/>
      </c>
      <c r="I149" t="e">
        <f>IF(#REF!+G149&lt;&gt;0,Transaksi!J143,"")</f>
        <v>#REF!</v>
      </c>
    </row>
    <row r="150">
      <c r="A150" t="str">
        <f>IFERROR(VLOOKUP($F$11,INDIRECT($B$9&amp;$B$10&amp;B149&amp;":"&amp;$B$11),3,FALSE),"")</f>
        <v/>
      </c>
      <c r="B150" t="str">
        <f>IF(A150="","",A150+1)</f>
        <v/>
      </c>
      <c r="C150" t="str">
        <f>IFERROR(VLOOKUP(A150,Transaksi!$A$11:$C$1000,3,FALSE),"")</f>
        <v/>
      </c>
      <c r="D150" t="str">
        <f>IFERROR(VLOOKUP(A150,Transaksi!$A$11:$D$1000,4,FALSE),"")</f>
        <v/>
      </c>
      <c r="E150" t="str">
        <f>IFERROR(VLOOKUP(A150,Transaksi!$A$11:$E$1000,5,FALSE),"")</f>
        <v/>
      </c>
      <c r="F150" t="str">
        <f>IFERROR(VLOOKUP(A150,Transaksi!$A$11:$F$1000,6,FALSE),"")</f>
        <v/>
      </c>
      <c r="G150" t="str">
        <f>IFERROR(VLOOKUP(A150,Transaksi!$A$11:$H$1000,8,FALSE),"")</f>
        <v/>
      </c>
      <c r="H150" t="str">
        <f>IF(G150="","",1)</f>
        <v/>
      </c>
      <c r="I150" t="e">
        <f>IF(#REF!+G150&lt;&gt;0,Transaksi!J144,"")</f>
        <v>#REF!</v>
      </c>
    </row>
    <row r="151">
      <c r="A151" t="str">
        <f>IFERROR(VLOOKUP($F$11,INDIRECT($B$9&amp;$B$10&amp;B150&amp;":"&amp;$B$11),3,FALSE),"")</f>
        <v/>
      </c>
      <c r="B151" t="str">
        <f>IF(A151="","",A151+1)</f>
        <v/>
      </c>
      <c r="C151" t="str">
        <f>IFERROR(VLOOKUP(A151,Transaksi!$A$11:$C$1000,3,FALSE),"")</f>
        <v/>
      </c>
      <c r="D151" t="str">
        <f>IFERROR(VLOOKUP(A151,Transaksi!$A$11:$D$1000,4,FALSE),"")</f>
        <v/>
      </c>
      <c r="E151" t="str">
        <f>IFERROR(VLOOKUP(A151,Transaksi!$A$11:$E$1000,5,FALSE),"")</f>
        <v/>
      </c>
      <c r="F151" t="str">
        <f>IFERROR(VLOOKUP(A151,Transaksi!$A$11:$F$1000,6,FALSE),"")</f>
        <v/>
      </c>
      <c r="G151" t="str">
        <f>IFERROR(VLOOKUP(A151,Transaksi!$A$11:$H$1000,8,FALSE),"")</f>
        <v/>
      </c>
      <c r="H151" t="str">
        <f>IF(G151="","",1)</f>
        <v/>
      </c>
      <c r="I151" t="e">
        <f>IF(#REF!+G151&lt;&gt;0,Transaksi!J145,"")</f>
        <v>#REF!</v>
      </c>
    </row>
    <row r="152">
      <c r="A152" t="str">
        <f>IFERROR(VLOOKUP($F$11,INDIRECT($B$9&amp;$B$10&amp;B151&amp;":"&amp;$B$11),3,FALSE),"")</f>
        <v/>
      </c>
      <c r="B152" t="str">
        <f>IF(A152="","",A152+1)</f>
        <v/>
      </c>
      <c r="C152" t="str">
        <f>IFERROR(VLOOKUP(A152,Transaksi!$A$11:$C$1000,3,FALSE),"")</f>
        <v/>
      </c>
      <c r="D152" t="str">
        <f>IFERROR(VLOOKUP(A152,Transaksi!$A$11:$D$1000,4,FALSE),"")</f>
        <v/>
      </c>
      <c r="E152" t="str">
        <f>IFERROR(VLOOKUP(A152,Transaksi!$A$11:$E$1000,5,FALSE),"")</f>
        <v/>
      </c>
      <c r="F152" t="str">
        <f>IFERROR(VLOOKUP(A152,Transaksi!$A$11:$F$1000,6,FALSE),"")</f>
        <v/>
      </c>
      <c r="G152" t="str">
        <f>IFERROR(VLOOKUP(A152,Transaksi!$A$11:$H$1000,8,FALSE),"")</f>
        <v/>
      </c>
      <c r="H152" t="str">
        <f>IF(G152="","",1)</f>
        <v/>
      </c>
      <c r="I152" t="e">
        <f>IF(#REF!+G152&lt;&gt;0,Transaksi!J146,"")</f>
        <v>#REF!</v>
      </c>
    </row>
    <row r="153">
      <c r="A153" t="str">
        <f>IFERROR(VLOOKUP($F$11,INDIRECT($B$9&amp;$B$10&amp;B152&amp;":"&amp;$B$11),3,FALSE),"")</f>
        <v/>
      </c>
      <c r="B153" t="str">
        <f>IF(A153="","",A153+1)</f>
        <v/>
      </c>
      <c r="C153" t="str">
        <f>IFERROR(VLOOKUP(A153,Transaksi!$A$11:$C$1000,3,FALSE),"")</f>
        <v/>
      </c>
      <c r="D153" t="str">
        <f>IFERROR(VLOOKUP(A153,Transaksi!$A$11:$D$1000,4,FALSE),"")</f>
        <v/>
      </c>
      <c r="E153" t="str">
        <f>IFERROR(VLOOKUP(A153,Transaksi!$A$11:$E$1000,5,FALSE),"")</f>
        <v/>
      </c>
      <c r="F153" t="str">
        <f>IFERROR(VLOOKUP(A153,Transaksi!$A$11:$F$1000,6,FALSE),"")</f>
        <v/>
      </c>
      <c r="G153" t="str">
        <f>IFERROR(VLOOKUP(A153,Transaksi!$A$11:$H$1000,8,FALSE),"")</f>
        <v/>
      </c>
      <c r="H153" t="str">
        <f>IF(G153="","",1)</f>
        <v/>
      </c>
      <c r="I153" t="e">
        <f>IF(#REF!+G153&lt;&gt;0,Transaksi!J147,"")</f>
        <v>#REF!</v>
      </c>
    </row>
    <row r="154">
      <c r="A154" t="str">
        <f>IFERROR(VLOOKUP($F$11,INDIRECT($B$9&amp;$B$10&amp;B153&amp;":"&amp;$B$11),3,FALSE),"")</f>
        <v/>
      </c>
      <c r="B154" t="str">
        <f>IF(A154="","",A154+1)</f>
        <v/>
      </c>
      <c r="C154" t="str">
        <f>IFERROR(VLOOKUP(A154,Transaksi!$A$11:$C$1000,3,FALSE),"")</f>
        <v/>
      </c>
      <c r="D154" t="str">
        <f>IFERROR(VLOOKUP(A154,Transaksi!$A$11:$D$1000,4,FALSE),"")</f>
        <v/>
      </c>
      <c r="E154" t="str">
        <f>IFERROR(VLOOKUP(A154,Transaksi!$A$11:$E$1000,5,FALSE),"")</f>
        <v/>
      </c>
      <c r="F154" t="str">
        <f>IFERROR(VLOOKUP(A154,Transaksi!$A$11:$F$1000,6,FALSE),"")</f>
        <v/>
      </c>
      <c r="G154" t="str">
        <f>IFERROR(VLOOKUP(A154,Transaksi!$A$11:$H$1000,8,FALSE),"")</f>
        <v/>
      </c>
      <c r="H154" t="str">
        <f>IF(G154="","",1)</f>
        <v/>
      </c>
      <c r="I154" t="e">
        <f>IF(#REF!+G154&lt;&gt;0,Transaksi!J148,"")</f>
        <v>#REF!</v>
      </c>
    </row>
    <row r="155">
      <c r="A155" t="str">
        <f>IFERROR(VLOOKUP($F$11,INDIRECT($B$9&amp;$B$10&amp;B154&amp;":"&amp;$B$11),3,FALSE),"")</f>
        <v/>
      </c>
      <c r="B155" t="str">
        <f>IF(A155="","",A155+1)</f>
        <v/>
      </c>
      <c r="C155" t="str">
        <f>IFERROR(VLOOKUP(A155,Transaksi!$A$11:$C$1000,3,FALSE),"")</f>
        <v/>
      </c>
      <c r="D155" t="str">
        <f>IFERROR(VLOOKUP(A155,Transaksi!$A$11:$D$1000,4,FALSE),"")</f>
        <v/>
      </c>
      <c r="E155" t="str">
        <f>IFERROR(VLOOKUP(A155,Transaksi!$A$11:$E$1000,5,FALSE),"")</f>
        <v/>
      </c>
      <c r="F155" t="str">
        <f>IFERROR(VLOOKUP(A155,Transaksi!$A$11:$F$1000,6,FALSE),"")</f>
        <v/>
      </c>
      <c r="G155" t="str">
        <f>IFERROR(VLOOKUP(A155,Transaksi!$A$11:$H$1000,8,FALSE),"")</f>
        <v/>
      </c>
      <c r="H155" t="str">
        <f>IF(G155="","",1)</f>
        <v/>
      </c>
      <c r="I155" t="e">
        <f>IF(#REF!+G155&lt;&gt;0,Transaksi!J149,"")</f>
        <v>#REF!</v>
      </c>
    </row>
    <row r="156">
      <c r="A156" t="str">
        <f>IFERROR(VLOOKUP($F$11,INDIRECT($B$9&amp;$B$10&amp;B155&amp;":"&amp;$B$11),3,FALSE),"")</f>
        <v/>
      </c>
      <c r="B156" t="str">
        <f>IF(A156="","",A156+1)</f>
        <v/>
      </c>
      <c r="C156" t="str">
        <f>IFERROR(VLOOKUP(A156,Transaksi!$A$11:$C$1000,3,FALSE),"")</f>
        <v/>
      </c>
      <c r="D156" t="str">
        <f>IFERROR(VLOOKUP(A156,Transaksi!$A$11:$D$1000,4,FALSE),"")</f>
        <v/>
      </c>
      <c r="E156" t="str">
        <f>IFERROR(VLOOKUP(A156,Transaksi!$A$11:$E$1000,5,FALSE),"")</f>
        <v/>
      </c>
      <c r="F156" t="str">
        <f>IFERROR(VLOOKUP(A156,Transaksi!$A$11:$F$1000,6,FALSE),"")</f>
        <v/>
      </c>
      <c r="G156" t="str">
        <f>IFERROR(VLOOKUP(A156,Transaksi!$A$11:$H$1000,8,FALSE),"")</f>
        <v/>
      </c>
      <c r="H156" t="str">
        <f>IF(G156="","",1)</f>
        <v/>
      </c>
      <c r="I156" t="e">
        <f>IF(#REF!+G156&lt;&gt;0,Transaksi!J150,"")</f>
        <v>#REF!</v>
      </c>
    </row>
    <row r="157">
      <c r="A157" t="str">
        <f>IFERROR(VLOOKUP($F$11,INDIRECT($B$9&amp;$B$10&amp;B156&amp;":"&amp;$B$11),3,FALSE),"")</f>
        <v/>
      </c>
      <c r="B157" t="str">
        <f>IF(A157="","",A157+1)</f>
        <v/>
      </c>
      <c r="C157" t="str">
        <f>IFERROR(VLOOKUP(A157,Transaksi!$A$11:$C$1000,3,FALSE),"")</f>
        <v/>
      </c>
      <c r="D157" t="str">
        <f>IFERROR(VLOOKUP(A157,Transaksi!$A$11:$D$1000,4,FALSE),"")</f>
        <v/>
      </c>
      <c r="E157" t="str">
        <f>IFERROR(VLOOKUP(A157,Transaksi!$A$11:$E$1000,5,FALSE),"")</f>
        <v/>
      </c>
      <c r="F157" t="str">
        <f>IFERROR(VLOOKUP(A157,Transaksi!$A$11:$F$1000,6,FALSE),"")</f>
        <v/>
      </c>
      <c r="G157" t="str">
        <f>IFERROR(VLOOKUP(A157,Transaksi!$A$11:$H$1000,8,FALSE),"")</f>
        <v/>
      </c>
      <c r="H157" t="str">
        <f>IF(G157="","",1)</f>
        <v/>
      </c>
      <c r="I157" t="e">
        <f>IF(#REF!+G157&lt;&gt;0,Transaksi!J151,"")</f>
        <v>#REF!</v>
      </c>
    </row>
    <row r="158">
      <c r="A158" t="str">
        <f>IFERROR(VLOOKUP($F$11,INDIRECT($B$9&amp;$B$10&amp;B157&amp;":"&amp;$B$11),3,FALSE),"")</f>
        <v/>
      </c>
      <c r="B158" t="str">
        <f>IF(A158="","",A158+1)</f>
        <v/>
      </c>
      <c r="C158" t="str">
        <f>IFERROR(VLOOKUP(A158,Transaksi!$A$11:$C$1000,3,FALSE),"")</f>
        <v/>
      </c>
      <c r="D158" t="str">
        <f>IFERROR(VLOOKUP(A158,Transaksi!$A$11:$D$1000,4,FALSE),"")</f>
        <v/>
      </c>
      <c r="E158" t="str">
        <f>IFERROR(VLOOKUP(A158,Transaksi!$A$11:$E$1000,5,FALSE),"")</f>
        <v/>
      </c>
      <c r="F158" t="str">
        <f>IFERROR(VLOOKUP(A158,Transaksi!$A$11:$F$1000,6,FALSE),"")</f>
        <v/>
      </c>
      <c r="G158" t="str">
        <f>IFERROR(VLOOKUP(A158,Transaksi!$A$11:$H$1000,8,FALSE),"")</f>
        <v/>
      </c>
      <c r="H158" t="str">
        <f>IF(G158="","",1)</f>
        <v/>
      </c>
      <c r="I158" t="e">
        <f>IF(#REF!+G158&lt;&gt;0,Transaksi!J152,"")</f>
        <v>#REF!</v>
      </c>
    </row>
    <row r="159">
      <c r="A159" t="str">
        <f>IFERROR(VLOOKUP($F$11,INDIRECT($B$9&amp;$B$10&amp;B158&amp;":"&amp;$B$11),3,FALSE),"")</f>
        <v/>
      </c>
      <c r="B159" t="str">
        <f>IF(A159="","",A159+1)</f>
        <v/>
      </c>
      <c r="C159" t="str">
        <f>IFERROR(VLOOKUP(A159,Transaksi!$A$11:$C$1000,3,FALSE),"")</f>
        <v/>
      </c>
      <c r="D159" t="str">
        <f>IFERROR(VLOOKUP(A159,Transaksi!$A$11:$D$1000,4,FALSE),"")</f>
        <v/>
      </c>
      <c r="E159" t="str">
        <f>IFERROR(VLOOKUP(A159,Transaksi!$A$11:$E$1000,5,FALSE),"")</f>
        <v/>
      </c>
      <c r="F159" t="str">
        <f>IFERROR(VLOOKUP(A159,Transaksi!$A$11:$F$1000,6,FALSE),"")</f>
        <v/>
      </c>
      <c r="G159" t="str">
        <f>IFERROR(VLOOKUP(A159,Transaksi!$A$11:$H$1000,8,FALSE),"")</f>
        <v/>
      </c>
      <c r="H159" t="str">
        <f>IF(G159="","",1)</f>
        <v/>
      </c>
      <c r="I159" t="e">
        <f>IF(#REF!+G159&lt;&gt;0,Transaksi!J153,"")</f>
        <v>#REF!</v>
      </c>
    </row>
    <row r="160">
      <c r="A160" t="str">
        <f>IFERROR(VLOOKUP($F$11,INDIRECT($B$9&amp;$B$10&amp;B159&amp;":"&amp;$B$11),3,FALSE),"")</f>
        <v/>
      </c>
      <c r="B160" t="str">
        <f>IF(A160="","",A160+1)</f>
        <v/>
      </c>
      <c r="C160" t="str">
        <f>IFERROR(VLOOKUP(A160,Transaksi!$A$11:$C$1000,3,FALSE),"")</f>
        <v/>
      </c>
      <c r="D160" t="str">
        <f>IFERROR(VLOOKUP(A160,Transaksi!$A$11:$D$1000,4,FALSE),"")</f>
        <v/>
      </c>
      <c r="E160" t="str">
        <f>IFERROR(VLOOKUP(A160,Transaksi!$A$11:$E$1000,5,FALSE),"")</f>
        <v/>
      </c>
      <c r="F160" t="str">
        <f>IFERROR(VLOOKUP(A160,Transaksi!$A$11:$F$1000,6,FALSE),"")</f>
        <v/>
      </c>
      <c r="G160" t="str">
        <f>IFERROR(VLOOKUP(A160,Transaksi!$A$11:$H$1000,8,FALSE),"")</f>
        <v/>
      </c>
      <c r="H160" t="str">
        <f>IF(G160="","",1)</f>
        <v/>
      </c>
      <c r="I160" t="e">
        <f>IF(#REF!+G160&lt;&gt;0,Transaksi!J154,"")</f>
        <v>#REF!</v>
      </c>
    </row>
    <row r="161">
      <c r="A161" t="str">
        <f>IFERROR(VLOOKUP($F$11,INDIRECT($B$9&amp;$B$10&amp;B160&amp;":"&amp;$B$11),3,FALSE),"")</f>
        <v/>
      </c>
      <c r="B161" t="str">
        <f>IF(A161="","",A161+1)</f>
        <v/>
      </c>
      <c r="C161" t="str">
        <f>IFERROR(VLOOKUP(A161,Transaksi!$A$11:$C$1000,3,FALSE),"")</f>
        <v/>
      </c>
      <c r="D161" t="str">
        <f>IFERROR(VLOOKUP(A161,Transaksi!$A$11:$D$1000,4,FALSE),"")</f>
        <v/>
      </c>
      <c r="E161" t="str">
        <f>IFERROR(VLOOKUP(A161,Transaksi!$A$11:$E$1000,5,FALSE),"")</f>
        <v/>
      </c>
      <c r="F161" t="str">
        <f>IFERROR(VLOOKUP(A161,Transaksi!$A$11:$F$1000,6,FALSE),"")</f>
        <v/>
      </c>
      <c r="G161" t="str">
        <f>IFERROR(VLOOKUP(A161,Transaksi!$A$11:$H$1000,8,FALSE),"")</f>
        <v/>
      </c>
      <c r="H161" t="str">
        <f>IF(G161="","",1)</f>
        <v/>
      </c>
      <c r="I161" t="e">
        <f>IF(#REF!+G161&lt;&gt;0,Transaksi!J155,"")</f>
        <v>#REF!</v>
      </c>
    </row>
    <row r="162">
      <c r="A162" t="str">
        <f>IFERROR(VLOOKUP($F$11,INDIRECT($B$9&amp;$B$10&amp;B161&amp;":"&amp;$B$11),3,FALSE),"")</f>
        <v/>
      </c>
      <c r="B162" t="str">
        <f>IF(A162="","",A162+1)</f>
        <v/>
      </c>
      <c r="C162" t="str">
        <f>IFERROR(VLOOKUP(A162,Transaksi!$A$11:$C$1000,3,FALSE),"")</f>
        <v/>
      </c>
      <c r="D162" t="str">
        <f>IFERROR(VLOOKUP(A162,Transaksi!$A$11:$D$1000,4,FALSE),"")</f>
        <v/>
      </c>
      <c r="E162" t="str">
        <f>IFERROR(VLOOKUP(A162,Transaksi!$A$11:$E$1000,5,FALSE),"")</f>
        <v/>
      </c>
      <c r="F162" t="str">
        <f>IFERROR(VLOOKUP(A162,Transaksi!$A$11:$F$1000,6,FALSE),"")</f>
        <v/>
      </c>
      <c r="G162" t="str">
        <f>IFERROR(VLOOKUP(A162,Transaksi!$A$11:$H$1000,8,FALSE),"")</f>
        <v/>
      </c>
      <c r="H162" t="str">
        <f>IF(G162="","",1)</f>
        <v/>
      </c>
      <c r="I162" t="e">
        <f>IF(#REF!+G162&lt;&gt;0,Transaksi!J156,"")</f>
        <v>#REF!</v>
      </c>
    </row>
    <row r="163">
      <c r="A163" t="str">
        <f>IFERROR(VLOOKUP($F$11,INDIRECT($B$9&amp;$B$10&amp;B162&amp;":"&amp;$B$11),3,FALSE),"")</f>
        <v/>
      </c>
      <c r="B163" t="str">
        <f>IF(A163="","",A163+1)</f>
        <v/>
      </c>
      <c r="C163" t="str">
        <f>IFERROR(VLOOKUP(A163,Transaksi!$A$11:$C$1000,3,FALSE),"")</f>
        <v/>
      </c>
      <c r="D163" t="str">
        <f>IFERROR(VLOOKUP(A163,Transaksi!$A$11:$D$1000,4,FALSE),"")</f>
        <v/>
      </c>
      <c r="E163" t="str">
        <f>IFERROR(VLOOKUP(A163,Transaksi!$A$11:$E$1000,5,FALSE),"")</f>
        <v/>
      </c>
      <c r="F163" t="str">
        <f>IFERROR(VLOOKUP(A163,Transaksi!$A$11:$F$1000,6,FALSE),"")</f>
        <v/>
      </c>
      <c r="G163" t="str">
        <f>IFERROR(VLOOKUP(A163,Transaksi!$A$11:$H$1000,8,FALSE),"")</f>
        <v/>
      </c>
      <c r="H163" t="str">
        <f>IF(G163="","",1)</f>
        <v/>
      </c>
      <c r="I163" t="e">
        <f>IF(#REF!+G163&lt;&gt;0,Transaksi!J157,"")</f>
        <v>#REF!</v>
      </c>
    </row>
    <row r="164">
      <c r="A164" t="str">
        <f>IFERROR(VLOOKUP($F$11,INDIRECT($B$9&amp;$B$10&amp;B163&amp;":"&amp;$B$11),3,FALSE),"")</f>
        <v/>
      </c>
      <c r="B164" t="str">
        <f>IF(A164="","",A164+1)</f>
        <v/>
      </c>
      <c r="C164" t="str">
        <f>IFERROR(VLOOKUP(A164,Transaksi!$A$11:$C$1000,3,FALSE),"")</f>
        <v/>
      </c>
      <c r="D164" t="str">
        <f>IFERROR(VLOOKUP(A164,Transaksi!$A$11:$D$1000,4,FALSE),"")</f>
        <v/>
      </c>
      <c r="E164" t="str">
        <f>IFERROR(VLOOKUP(A164,Transaksi!$A$11:$E$1000,5,FALSE),"")</f>
        <v/>
      </c>
      <c r="F164" t="str">
        <f>IFERROR(VLOOKUP(A164,Transaksi!$A$11:$F$1000,6,FALSE),"")</f>
        <v/>
      </c>
      <c r="G164" t="str">
        <f>IFERROR(VLOOKUP(A164,Transaksi!$A$11:$H$1000,8,FALSE),"")</f>
        <v/>
      </c>
      <c r="H164" t="str">
        <f>IF(G164="","",1)</f>
        <v/>
      </c>
      <c r="I164" t="e">
        <f>IF(#REF!+G164&lt;&gt;0,Transaksi!J158,"")</f>
        <v>#REF!</v>
      </c>
    </row>
    <row r="165">
      <c r="A165" t="str">
        <f>IFERROR(VLOOKUP($F$11,INDIRECT($B$9&amp;$B$10&amp;B164&amp;":"&amp;$B$11),3,FALSE),"")</f>
        <v/>
      </c>
      <c r="B165" t="str">
        <f>IF(A165="","",A165+1)</f>
        <v/>
      </c>
      <c r="C165" t="str">
        <f>IFERROR(VLOOKUP(A165,Transaksi!$A$11:$C$1000,3,FALSE),"")</f>
        <v/>
      </c>
      <c r="D165" t="str">
        <f>IFERROR(VLOOKUP(A165,Transaksi!$A$11:$D$1000,4,FALSE),"")</f>
        <v/>
      </c>
      <c r="E165" t="str">
        <f>IFERROR(VLOOKUP(A165,Transaksi!$A$11:$E$1000,5,FALSE),"")</f>
        <v/>
      </c>
      <c r="F165" t="str">
        <f>IFERROR(VLOOKUP(A165,Transaksi!$A$11:$F$1000,6,FALSE),"")</f>
        <v/>
      </c>
      <c r="G165" t="str">
        <f>IFERROR(VLOOKUP(A165,Transaksi!$A$11:$H$1000,8,FALSE),"")</f>
        <v/>
      </c>
      <c r="H165" t="str">
        <f>IF(G165="","",1)</f>
        <v/>
      </c>
      <c r="I165" t="e">
        <f>IF(#REF!+G165&lt;&gt;0,Transaksi!J159,"")</f>
        <v>#REF!</v>
      </c>
    </row>
    <row r="166">
      <c r="A166" t="str">
        <f>IFERROR(VLOOKUP($F$11,INDIRECT($B$9&amp;$B$10&amp;B165&amp;":"&amp;$B$11),3,FALSE),"")</f>
        <v/>
      </c>
      <c r="B166" t="str">
        <f>IF(A166="","",A166+1)</f>
        <v/>
      </c>
      <c r="C166" t="str">
        <f>IFERROR(VLOOKUP(A166,Transaksi!$A$11:$C$1000,3,FALSE),"")</f>
        <v/>
      </c>
      <c r="D166" t="str">
        <f>IFERROR(VLOOKUP(A166,Transaksi!$A$11:$D$1000,4,FALSE),"")</f>
        <v/>
      </c>
      <c r="E166" t="str">
        <f>IFERROR(VLOOKUP(A166,Transaksi!$A$11:$E$1000,5,FALSE),"")</f>
        <v/>
      </c>
      <c r="F166" t="str">
        <f>IFERROR(VLOOKUP(A166,Transaksi!$A$11:$F$1000,6,FALSE),"")</f>
        <v/>
      </c>
      <c r="G166" t="str">
        <f>IFERROR(VLOOKUP(A166,Transaksi!$A$11:$H$1000,8,FALSE),"")</f>
        <v/>
      </c>
      <c r="H166" t="str">
        <f>IF(G166="","",1)</f>
        <v/>
      </c>
      <c r="I166" t="e">
        <f>IF(#REF!+G166&lt;&gt;0,Transaksi!J160,"")</f>
        <v>#REF!</v>
      </c>
    </row>
    <row r="167">
      <c r="A167" t="str">
        <f>IFERROR(VLOOKUP($F$11,INDIRECT($B$9&amp;$B$10&amp;B166&amp;":"&amp;$B$11),3,FALSE),"")</f>
        <v/>
      </c>
      <c r="B167" t="str">
        <f>IF(A167="","",A167+1)</f>
        <v/>
      </c>
      <c r="C167" t="str">
        <f>IFERROR(VLOOKUP(A167,Transaksi!$A$11:$C$1000,3,FALSE),"")</f>
        <v/>
      </c>
      <c r="D167" t="str">
        <f>IFERROR(VLOOKUP(A167,Transaksi!$A$11:$D$1000,4,FALSE),"")</f>
        <v/>
      </c>
      <c r="E167" t="str">
        <f>IFERROR(VLOOKUP(A167,Transaksi!$A$11:$E$1000,5,FALSE),"")</f>
        <v/>
      </c>
      <c r="F167" t="str">
        <f>IFERROR(VLOOKUP(A167,Transaksi!$A$11:$F$1000,6,FALSE),"")</f>
        <v/>
      </c>
      <c r="G167" t="str">
        <f>IFERROR(VLOOKUP(A167,Transaksi!$A$11:$H$1000,8,FALSE),"")</f>
        <v/>
      </c>
      <c r="H167" t="str">
        <f>IF(G167="","",1)</f>
        <v/>
      </c>
      <c r="I167" t="e">
        <f>IF(#REF!+G167&lt;&gt;0,Transaksi!J161,"")</f>
        <v>#REF!</v>
      </c>
    </row>
    <row r="168">
      <c r="A168" t="str">
        <f>IFERROR(VLOOKUP($F$11,INDIRECT($B$9&amp;$B$10&amp;B167&amp;":"&amp;$B$11),3,FALSE),"")</f>
        <v/>
      </c>
      <c r="B168" t="str">
        <f>IF(A168="","",A168+1)</f>
        <v/>
      </c>
      <c r="C168" t="str">
        <f>IFERROR(VLOOKUP(A168,Transaksi!$A$11:$C$1000,3,FALSE),"")</f>
        <v/>
      </c>
      <c r="D168" t="str">
        <f>IFERROR(VLOOKUP(A168,Transaksi!$A$11:$D$1000,4,FALSE),"")</f>
        <v/>
      </c>
      <c r="E168" t="str">
        <f>IFERROR(VLOOKUP(A168,Transaksi!$A$11:$E$1000,5,FALSE),"")</f>
        <v/>
      </c>
      <c r="F168" t="str">
        <f>IFERROR(VLOOKUP(A168,Transaksi!$A$11:$F$1000,6,FALSE),"")</f>
        <v/>
      </c>
      <c r="G168" t="str">
        <f>IFERROR(VLOOKUP(A168,Transaksi!$A$11:$H$1000,8,FALSE),"")</f>
        <v/>
      </c>
      <c r="H168" t="str">
        <f>IF(G168="","",1)</f>
        <v/>
      </c>
      <c r="I168" t="e">
        <f>IF(#REF!+G168&lt;&gt;0,Transaksi!J162,"")</f>
        <v>#REF!</v>
      </c>
    </row>
    <row r="169">
      <c r="A169" t="str">
        <f>IFERROR(VLOOKUP($F$11,INDIRECT($B$9&amp;$B$10&amp;B168&amp;":"&amp;$B$11),3,FALSE),"")</f>
        <v/>
      </c>
      <c r="B169" t="str">
        <f>IF(A169="","",A169+1)</f>
        <v/>
      </c>
      <c r="C169" t="str">
        <f>IFERROR(VLOOKUP(A169,Transaksi!$A$11:$C$1000,3,FALSE),"")</f>
        <v/>
      </c>
      <c r="D169" t="str">
        <f>IFERROR(VLOOKUP(A169,Transaksi!$A$11:$D$1000,4,FALSE),"")</f>
        <v/>
      </c>
      <c r="E169" t="str">
        <f>IFERROR(VLOOKUP(A169,Transaksi!$A$11:$E$1000,5,FALSE),"")</f>
        <v/>
      </c>
      <c r="F169" t="str">
        <f>IFERROR(VLOOKUP(A169,Transaksi!$A$11:$F$1000,6,FALSE),"")</f>
        <v/>
      </c>
      <c r="G169" t="str">
        <f>IFERROR(VLOOKUP(A169,Transaksi!$A$11:$H$1000,8,FALSE),"")</f>
        <v/>
      </c>
      <c r="H169" t="str">
        <f>IF(G169="","",1)</f>
        <v/>
      </c>
      <c r="I169" t="e">
        <f>IF(#REF!+G169&lt;&gt;0,Transaksi!J163,"")</f>
        <v>#REF!</v>
      </c>
    </row>
    <row r="170">
      <c r="A170" t="str">
        <f>IFERROR(VLOOKUP($F$11,INDIRECT($B$9&amp;$B$10&amp;B169&amp;":"&amp;$B$11),3,FALSE),"")</f>
        <v/>
      </c>
      <c r="B170" t="str">
        <f>IF(A170="","",A170+1)</f>
        <v/>
      </c>
      <c r="C170" t="str">
        <f>IFERROR(VLOOKUP(A170,Transaksi!$A$11:$C$1000,3,FALSE),"")</f>
        <v/>
      </c>
      <c r="D170" t="str">
        <f>IFERROR(VLOOKUP(A170,Transaksi!$A$11:$D$1000,4,FALSE),"")</f>
        <v/>
      </c>
      <c r="E170" t="str">
        <f>IFERROR(VLOOKUP(A170,Transaksi!$A$11:$E$1000,5,FALSE),"")</f>
        <v/>
      </c>
      <c r="F170" t="str">
        <f>IFERROR(VLOOKUP(A170,Transaksi!$A$11:$F$1000,6,FALSE),"")</f>
        <v/>
      </c>
      <c r="G170" t="str">
        <f>IFERROR(VLOOKUP(A170,Transaksi!$A$11:$H$1000,8,FALSE),"")</f>
        <v/>
      </c>
      <c r="H170" t="str">
        <f>IF(G170="","",1)</f>
        <v/>
      </c>
      <c r="I170" t="e">
        <f>IF(#REF!+G170&lt;&gt;0,Transaksi!J164,"")</f>
        <v>#REF!</v>
      </c>
    </row>
    <row r="171">
      <c r="A171" t="str">
        <f>IFERROR(VLOOKUP($F$11,INDIRECT($B$9&amp;$B$10&amp;B170&amp;":"&amp;$B$11),3,FALSE),"")</f>
        <v/>
      </c>
      <c r="B171" t="str">
        <f>IF(A171="","",A171+1)</f>
        <v/>
      </c>
      <c r="C171" t="str">
        <f>IFERROR(VLOOKUP(A171,Transaksi!$A$11:$C$1000,3,FALSE),"")</f>
        <v/>
      </c>
      <c r="D171" t="str">
        <f>IFERROR(VLOOKUP(A171,Transaksi!$A$11:$D$1000,4,FALSE),"")</f>
        <v/>
      </c>
      <c r="E171" t="str">
        <f>IFERROR(VLOOKUP(A171,Transaksi!$A$11:$E$1000,5,FALSE),"")</f>
        <v/>
      </c>
      <c r="F171" t="str">
        <f>IFERROR(VLOOKUP(A171,Transaksi!$A$11:$F$1000,6,FALSE),"")</f>
        <v/>
      </c>
      <c r="G171" t="str">
        <f>IFERROR(VLOOKUP(A171,Transaksi!$A$11:$H$1000,8,FALSE),"")</f>
        <v/>
      </c>
      <c r="H171" t="str">
        <f>IF(G171="","",1)</f>
        <v/>
      </c>
      <c r="I171" t="e">
        <f>IF(#REF!+G171&lt;&gt;0,Transaksi!J165,"")</f>
        <v>#REF!</v>
      </c>
    </row>
    <row r="172">
      <c r="A172" t="str">
        <f>IFERROR(VLOOKUP($F$11,INDIRECT($B$9&amp;$B$10&amp;B171&amp;":"&amp;$B$11),3,FALSE),"")</f>
        <v/>
      </c>
      <c r="B172" t="str">
        <f>IF(A172="","",A172+1)</f>
        <v/>
      </c>
      <c r="C172" t="str">
        <f>IFERROR(VLOOKUP(A172,Transaksi!$A$11:$C$1000,3,FALSE),"")</f>
        <v/>
      </c>
      <c r="D172" t="str">
        <f>IFERROR(VLOOKUP(A172,Transaksi!$A$11:$D$1000,4,FALSE),"")</f>
        <v/>
      </c>
      <c r="E172" t="str">
        <f>IFERROR(VLOOKUP(A172,Transaksi!$A$11:$E$1000,5,FALSE),"")</f>
        <v/>
      </c>
      <c r="F172" t="str">
        <f>IFERROR(VLOOKUP(A172,Transaksi!$A$11:$F$1000,6,FALSE),"")</f>
        <v/>
      </c>
      <c r="G172" t="str">
        <f>IFERROR(VLOOKUP(A172,Transaksi!$A$11:$H$1000,8,FALSE),"")</f>
        <v/>
      </c>
      <c r="H172" t="str">
        <f>IF(G172="","",1)</f>
        <v/>
      </c>
      <c r="I172" t="e">
        <f>IF(#REF!+G172&lt;&gt;0,Transaksi!J166,"")</f>
        <v>#REF!</v>
      </c>
    </row>
    <row r="173">
      <c r="A173" t="str">
        <f>IFERROR(VLOOKUP($F$11,INDIRECT($B$9&amp;$B$10&amp;B172&amp;":"&amp;$B$11),3,FALSE),"")</f>
        <v/>
      </c>
      <c r="B173" t="str">
        <f>IF(A173="","",A173+1)</f>
        <v/>
      </c>
      <c r="C173" t="str">
        <f>IFERROR(VLOOKUP(A173,Transaksi!$A$11:$C$1000,3,FALSE),"")</f>
        <v/>
      </c>
      <c r="D173" t="str">
        <f>IFERROR(VLOOKUP(A173,Transaksi!$A$11:$D$1000,4,FALSE),"")</f>
        <v/>
      </c>
      <c r="E173" t="str">
        <f>IFERROR(VLOOKUP(A173,Transaksi!$A$11:$E$1000,5,FALSE),"")</f>
        <v/>
      </c>
      <c r="F173" t="str">
        <f>IFERROR(VLOOKUP(A173,Transaksi!$A$11:$F$1000,6,FALSE),"")</f>
        <v/>
      </c>
      <c r="G173" t="str">
        <f>IFERROR(VLOOKUP(A173,Transaksi!$A$11:$H$1000,8,FALSE),"")</f>
        <v/>
      </c>
      <c r="H173" t="str">
        <f>IF(G173="","",1)</f>
        <v/>
      </c>
      <c r="I173" t="e">
        <f>IF(#REF!+G173&lt;&gt;0,Transaksi!J167,"")</f>
        <v>#REF!</v>
      </c>
    </row>
    <row r="174">
      <c r="A174" t="str">
        <f>IFERROR(VLOOKUP($F$11,INDIRECT($B$9&amp;$B$10&amp;B173&amp;":"&amp;$B$11),3,FALSE),"")</f>
        <v/>
      </c>
      <c r="B174" t="str">
        <f>IF(A174="","",A174+1)</f>
        <v/>
      </c>
      <c r="C174" t="str">
        <f>IFERROR(VLOOKUP(A174,Transaksi!$A$11:$C$1000,3,FALSE),"")</f>
        <v/>
      </c>
      <c r="D174" t="str">
        <f>IFERROR(VLOOKUP(A174,Transaksi!$A$11:$D$1000,4,FALSE),"")</f>
        <v/>
      </c>
      <c r="E174" t="str">
        <f>IFERROR(VLOOKUP(A174,Transaksi!$A$11:$E$1000,5,FALSE),"")</f>
        <v/>
      </c>
      <c r="F174" t="str">
        <f>IFERROR(VLOOKUP(A174,Transaksi!$A$11:$F$1000,6,FALSE),"")</f>
        <v/>
      </c>
      <c r="G174" t="str">
        <f>IFERROR(VLOOKUP(A174,Transaksi!$A$11:$H$1000,8,FALSE),"")</f>
        <v/>
      </c>
      <c r="H174" t="str">
        <f>IF(G174="","",1)</f>
        <v/>
      </c>
      <c r="I174" t="e">
        <f>IF(#REF!+G174&lt;&gt;0,Transaksi!J168,"")</f>
        <v>#REF!</v>
      </c>
    </row>
    <row r="175">
      <c r="A175" t="str">
        <f>IFERROR(VLOOKUP($F$11,INDIRECT($B$9&amp;$B$10&amp;B174&amp;":"&amp;$B$11),3,FALSE),"")</f>
        <v/>
      </c>
      <c r="B175" t="str">
        <f>IF(A175="","",A175+1)</f>
        <v/>
      </c>
      <c r="C175" t="str">
        <f>IFERROR(VLOOKUP(A175,Transaksi!$A$11:$C$1000,3,FALSE),"")</f>
        <v/>
      </c>
      <c r="D175" t="str">
        <f>IFERROR(VLOOKUP(A175,Transaksi!$A$11:$D$1000,4,FALSE),"")</f>
        <v/>
      </c>
      <c r="E175" t="str">
        <f>IFERROR(VLOOKUP(A175,Transaksi!$A$11:$E$1000,5,FALSE),"")</f>
        <v/>
      </c>
      <c r="F175" t="str">
        <f>IFERROR(VLOOKUP(A175,Transaksi!$A$11:$F$1000,6,FALSE),"")</f>
        <v/>
      </c>
      <c r="G175" t="str">
        <f>IFERROR(VLOOKUP(A175,Transaksi!$A$11:$H$1000,8,FALSE),"")</f>
        <v/>
      </c>
      <c r="H175" t="str">
        <f>IF(G175="","",1)</f>
        <v/>
      </c>
      <c r="I175" t="e">
        <f>IF(#REF!+G175&lt;&gt;0,Transaksi!J169,"")</f>
        <v>#REF!</v>
      </c>
    </row>
    <row r="176">
      <c r="A176" t="str">
        <f>IFERROR(VLOOKUP($F$11,INDIRECT($B$9&amp;$B$10&amp;B175&amp;":"&amp;$B$11),3,FALSE),"")</f>
        <v/>
      </c>
      <c r="B176" t="str">
        <f>IF(A176="","",A176+1)</f>
        <v/>
      </c>
      <c r="C176" t="str">
        <f>IFERROR(VLOOKUP(A176,Transaksi!$A$11:$C$1000,3,FALSE),"")</f>
        <v/>
      </c>
      <c r="D176" t="str">
        <f>IFERROR(VLOOKUP(A176,Transaksi!$A$11:$D$1000,4,FALSE),"")</f>
        <v/>
      </c>
      <c r="E176" t="str">
        <f>IFERROR(VLOOKUP(A176,Transaksi!$A$11:$E$1000,5,FALSE),"")</f>
        <v/>
      </c>
      <c r="F176" t="str">
        <f>IFERROR(VLOOKUP(A176,Transaksi!$A$11:$F$1000,6,FALSE),"")</f>
        <v/>
      </c>
      <c r="G176" t="str">
        <f>IFERROR(VLOOKUP(A176,Transaksi!$A$11:$H$1000,8,FALSE),"")</f>
        <v/>
      </c>
      <c r="H176" t="str">
        <f>IF(G176="","",1)</f>
        <v/>
      </c>
      <c r="I176" t="e">
        <f>IF(#REF!+G176&lt;&gt;0,Transaksi!J170,"")</f>
        <v>#REF!</v>
      </c>
    </row>
    <row r="177">
      <c r="A177" t="str">
        <f>IFERROR(VLOOKUP($F$11,INDIRECT($B$9&amp;$B$10&amp;B176&amp;":"&amp;$B$11),3,FALSE),"")</f>
        <v/>
      </c>
      <c r="B177" t="str">
        <f>IF(A177="","",A177+1)</f>
        <v/>
      </c>
      <c r="C177" t="str">
        <f>IFERROR(VLOOKUP(A177,Transaksi!$A$11:$C$1000,3,FALSE),"")</f>
        <v/>
      </c>
      <c r="D177" t="str">
        <f>IFERROR(VLOOKUP(A177,Transaksi!$A$11:$D$1000,4,FALSE),"")</f>
        <v/>
      </c>
      <c r="E177" t="str">
        <f>IFERROR(VLOOKUP(A177,Transaksi!$A$11:$E$1000,5,FALSE),"")</f>
        <v/>
      </c>
      <c r="F177" t="str">
        <f>IFERROR(VLOOKUP(A177,Transaksi!$A$11:$F$1000,6,FALSE),"")</f>
        <v/>
      </c>
      <c r="G177" t="str">
        <f>IFERROR(VLOOKUP(A177,Transaksi!$A$11:$H$1000,8,FALSE),"")</f>
        <v/>
      </c>
      <c r="H177" t="str">
        <f>IF(G177="","",1)</f>
        <v/>
      </c>
      <c r="I177" t="e">
        <f>IF(#REF!+G177&lt;&gt;0,Transaksi!J171,"")</f>
        <v>#REF!</v>
      </c>
    </row>
    <row r="178">
      <c r="A178" t="str">
        <f>IFERROR(VLOOKUP($F$11,INDIRECT($B$9&amp;$B$10&amp;B177&amp;":"&amp;$B$11),3,FALSE),"")</f>
        <v/>
      </c>
      <c r="B178" t="str">
        <f>IF(A178="","",A178+1)</f>
        <v/>
      </c>
      <c r="C178" t="str">
        <f>IFERROR(VLOOKUP(A178,Transaksi!$A$11:$C$1000,3,FALSE),"")</f>
        <v/>
      </c>
      <c r="D178" t="str">
        <f>IFERROR(VLOOKUP(A178,Transaksi!$A$11:$D$1000,4,FALSE),"")</f>
        <v/>
      </c>
      <c r="E178" t="str">
        <f>IFERROR(VLOOKUP(A178,Transaksi!$A$11:$E$1000,5,FALSE),"")</f>
        <v/>
      </c>
      <c r="F178" t="str">
        <f>IFERROR(VLOOKUP(A178,Transaksi!$A$11:$F$1000,6,FALSE),"")</f>
        <v/>
      </c>
      <c r="G178" t="str">
        <f>IFERROR(VLOOKUP(A178,Transaksi!$A$11:$H$1000,8,FALSE),"")</f>
        <v/>
      </c>
      <c r="H178" t="str">
        <f>IF(G178="","",1)</f>
        <v/>
      </c>
      <c r="I178" t="e">
        <f>IF(#REF!+G178&lt;&gt;0,Transaksi!J172,"")</f>
        <v>#REF!</v>
      </c>
    </row>
    <row r="179">
      <c r="A179" t="str">
        <f>IFERROR(VLOOKUP($F$11,INDIRECT($B$9&amp;$B$10&amp;B178&amp;":"&amp;$B$11),3,FALSE),"")</f>
        <v/>
      </c>
      <c r="B179" t="str">
        <f>IF(A179="","",A179+1)</f>
        <v/>
      </c>
      <c r="C179" t="str">
        <f>IFERROR(VLOOKUP(A179,Transaksi!$A$11:$C$1000,3,FALSE),"")</f>
        <v/>
      </c>
      <c r="D179" t="str">
        <f>IFERROR(VLOOKUP(A179,Transaksi!$A$11:$D$1000,4,FALSE),"")</f>
        <v/>
      </c>
      <c r="E179" t="str">
        <f>IFERROR(VLOOKUP(A179,Transaksi!$A$11:$E$1000,5,FALSE),"")</f>
        <v/>
      </c>
      <c r="F179" t="str">
        <f>IFERROR(VLOOKUP(A179,Transaksi!$A$11:$F$1000,6,FALSE),"")</f>
        <v/>
      </c>
      <c r="G179" t="str">
        <f>IFERROR(VLOOKUP(A179,Transaksi!$A$11:$H$1000,8,FALSE),"")</f>
        <v/>
      </c>
      <c r="H179" t="str">
        <f>IF(G179="","",1)</f>
        <v/>
      </c>
      <c r="I179" t="e">
        <f>IF(#REF!+G179&lt;&gt;0,Transaksi!J173,"")</f>
        <v>#REF!</v>
      </c>
    </row>
    <row r="180">
      <c r="A180" t="str">
        <f>IFERROR(VLOOKUP($F$11,INDIRECT($B$9&amp;$B$10&amp;B179&amp;":"&amp;$B$11),3,FALSE),"")</f>
        <v/>
      </c>
      <c r="B180" t="str">
        <f>IF(A180="","",A180+1)</f>
        <v/>
      </c>
      <c r="C180" t="str">
        <f>IFERROR(VLOOKUP(A180,Transaksi!$A$11:$C$1000,3,FALSE),"")</f>
        <v/>
      </c>
      <c r="D180" t="str">
        <f>IFERROR(VLOOKUP(A180,Transaksi!$A$11:$D$1000,4,FALSE),"")</f>
        <v/>
      </c>
      <c r="E180" t="str">
        <f>IFERROR(VLOOKUP(A180,Transaksi!$A$11:$E$1000,5,FALSE),"")</f>
        <v/>
      </c>
      <c r="F180" t="str">
        <f>IFERROR(VLOOKUP(A180,Transaksi!$A$11:$F$1000,6,FALSE),"")</f>
        <v/>
      </c>
      <c r="G180" t="str">
        <f>IFERROR(VLOOKUP(A180,Transaksi!$A$11:$H$1000,8,FALSE),"")</f>
        <v/>
      </c>
      <c r="H180" t="str">
        <f>IF(G180="","",1)</f>
        <v/>
      </c>
      <c r="I180" t="e">
        <f>IF(#REF!+G180&lt;&gt;0,Transaksi!J174,"")</f>
        <v>#REF!</v>
      </c>
    </row>
    <row r="181">
      <c r="A181" t="str">
        <f>IFERROR(VLOOKUP($F$11,INDIRECT($B$9&amp;$B$10&amp;B180&amp;":"&amp;$B$11),3,FALSE),"")</f>
        <v/>
      </c>
      <c r="B181" t="str">
        <f>IF(A181="","",A181+1)</f>
        <v/>
      </c>
      <c r="C181" t="str">
        <f>IFERROR(VLOOKUP(A181,Transaksi!$A$11:$C$1000,3,FALSE),"")</f>
        <v/>
      </c>
      <c r="D181" t="str">
        <f>IFERROR(VLOOKUP(A181,Transaksi!$A$11:$D$1000,4,FALSE),"")</f>
        <v/>
      </c>
      <c r="E181" t="str">
        <f>IFERROR(VLOOKUP(A181,Transaksi!$A$11:$E$1000,5,FALSE),"")</f>
        <v/>
      </c>
      <c r="F181" t="str">
        <f>IFERROR(VLOOKUP(A181,Transaksi!$A$11:$F$1000,6,FALSE),"")</f>
        <v/>
      </c>
      <c r="G181" t="str">
        <f>IFERROR(VLOOKUP(A181,Transaksi!$A$11:$H$1000,8,FALSE),"")</f>
        <v/>
      </c>
      <c r="H181" t="str">
        <f>IF(G181="","",1)</f>
        <v/>
      </c>
      <c r="I181" t="e">
        <f>IF(#REF!+G181&lt;&gt;0,Transaksi!J175,"")</f>
        <v>#REF!</v>
      </c>
    </row>
    <row r="182">
      <c r="A182" t="str">
        <f>IFERROR(VLOOKUP($F$11,INDIRECT($B$9&amp;$B$10&amp;B181&amp;":"&amp;$B$11),3,FALSE),"")</f>
        <v/>
      </c>
      <c r="B182" t="str">
        <f>IF(A182="","",A182+1)</f>
        <v/>
      </c>
      <c r="C182" t="str">
        <f>IFERROR(VLOOKUP(A182,Transaksi!$A$11:$C$1000,3,FALSE),"")</f>
        <v/>
      </c>
      <c r="D182" t="str">
        <f>IFERROR(VLOOKUP(A182,Transaksi!$A$11:$D$1000,4,FALSE),"")</f>
        <v/>
      </c>
      <c r="E182" t="str">
        <f>IFERROR(VLOOKUP(A182,Transaksi!$A$11:$E$1000,5,FALSE),"")</f>
        <v/>
      </c>
      <c r="F182" t="str">
        <f>IFERROR(VLOOKUP(A182,Transaksi!$A$11:$F$1000,6,FALSE),"")</f>
        <v/>
      </c>
      <c r="G182" t="str">
        <f>IFERROR(VLOOKUP(A182,Transaksi!$A$11:$H$1000,8,FALSE),"")</f>
        <v/>
      </c>
      <c r="H182" t="str">
        <f>IF(G182="","",1)</f>
        <v/>
      </c>
      <c r="I182" t="e">
        <f>IF(#REF!+G182&lt;&gt;0,Transaksi!J176,"")</f>
        <v>#REF!</v>
      </c>
    </row>
    <row r="183">
      <c r="A183" t="str">
        <f>IFERROR(VLOOKUP($F$11,INDIRECT($B$9&amp;$B$10&amp;B182&amp;":"&amp;$B$11),3,FALSE),"")</f>
        <v/>
      </c>
      <c r="B183" t="str">
        <f>IF(A183="","",A183+1)</f>
        <v/>
      </c>
      <c r="C183" t="str">
        <f>IFERROR(VLOOKUP(A183,Transaksi!$A$11:$C$1000,3,FALSE),"")</f>
        <v/>
      </c>
      <c r="D183" t="str">
        <f>IFERROR(VLOOKUP(A183,Transaksi!$A$11:$D$1000,4,FALSE),"")</f>
        <v/>
      </c>
      <c r="E183" t="str">
        <f>IFERROR(VLOOKUP(A183,Transaksi!$A$11:$E$1000,5,FALSE),"")</f>
        <v/>
      </c>
      <c r="F183" t="str">
        <f>IFERROR(VLOOKUP(A183,Transaksi!$A$11:$F$1000,6,FALSE),"")</f>
        <v/>
      </c>
      <c r="G183" t="str">
        <f>IFERROR(VLOOKUP(A183,Transaksi!$A$11:$H$1000,8,FALSE),"")</f>
        <v/>
      </c>
      <c r="H183" t="str">
        <f>IF(G183="","",1)</f>
        <v/>
      </c>
      <c r="I183" t="e">
        <f>IF(#REF!+G183&lt;&gt;0,Transaksi!J177,"")</f>
        <v>#REF!</v>
      </c>
    </row>
    <row r="184">
      <c r="A184" t="str">
        <f>IFERROR(VLOOKUP($F$11,INDIRECT($B$9&amp;$B$10&amp;B183&amp;":"&amp;$B$11),3,FALSE),"")</f>
        <v/>
      </c>
      <c r="B184" t="str">
        <f>IF(A184="","",A184+1)</f>
        <v/>
      </c>
      <c r="C184" t="str">
        <f>IFERROR(VLOOKUP(A184,Transaksi!$A$11:$C$1000,3,FALSE),"")</f>
        <v/>
      </c>
      <c r="D184" t="str">
        <f>IFERROR(VLOOKUP(A184,Transaksi!$A$11:$D$1000,4,FALSE),"")</f>
        <v/>
      </c>
      <c r="E184" t="str">
        <f>IFERROR(VLOOKUP(A184,Transaksi!$A$11:$E$1000,5,FALSE),"")</f>
        <v/>
      </c>
      <c r="F184" t="str">
        <f>IFERROR(VLOOKUP(A184,Transaksi!$A$11:$F$1000,6,FALSE),"")</f>
        <v/>
      </c>
      <c r="G184" t="str">
        <f>IFERROR(VLOOKUP(A184,Transaksi!$A$11:$H$1000,8,FALSE),"")</f>
        <v/>
      </c>
      <c r="H184" t="str">
        <f>IF(G184="","",1)</f>
        <v/>
      </c>
      <c r="I184" t="e">
        <f>IF(#REF!+G184&lt;&gt;0,Transaksi!J178,"")</f>
        <v>#REF!</v>
      </c>
    </row>
    <row r="185">
      <c r="A185" t="str">
        <f>IFERROR(VLOOKUP($F$11,INDIRECT($B$9&amp;$B$10&amp;B184&amp;":"&amp;$B$11),3,FALSE),"")</f>
        <v/>
      </c>
      <c r="B185" t="str">
        <f>IF(A185="","",A185+1)</f>
        <v/>
      </c>
      <c r="C185" t="str">
        <f>IFERROR(VLOOKUP(A185,Transaksi!$A$11:$C$1000,3,FALSE),"")</f>
        <v/>
      </c>
      <c r="D185" t="str">
        <f>IFERROR(VLOOKUP(A185,Transaksi!$A$11:$D$1000,4,FALSE),"")</f>
        <v/>
      </c>
      <c r="E185" t="str">
        <f>IFERROR(VLOOKUP(A185,Transaksi!$A$11:$E$1000,5,FALSE),"")</f>
        <v/>
      </c>
      <c r="F185" t="str">
        <f>IFERROR(VLOOKUP(A185,Transaksi!$A$11:$F$1000,6,FALSE),"")</f>
        <v/>
      </c>
      <c r="G185" t="str">
        <f>IFERROR(VLOOKUP(A185,Transaksi!$A$11:$H$1000,8,FALSE),"")</f>
        <v/>
      </c>
      <c r="H185" t="str">
        <f>IF(G185="","",1)</f>
        <v/>
      </c>
      <c r="I185" t="e">
        <f>IF(#REF!+G185&lt;&gt;0,Transaksi!J179,"")</f>
        <v>#REF!</v>
      </c>
    </row>
    <row r="186">
      <c r="A186" t="str">
        <f>IFERROR(VLOOKUP($F$11,INDIRECT($B$9&amp;$B$10&amp;B185&amp;":"&amp;$B$11),3,FALSE),"")</f>
        <v/>
      </c>
      <c r="B186" t="str">
        <f>IF(A186="","",A186+1)</f>
        <v/>
      </c>
      <c r="C186" t="str">
        <f>IFERROR(VLOOKUP(A186,Transaksi!$A$11:$C$1000,3,FALSE),"")</f>
        <v/>
      </c>
      <c r="D186" t="str">
        <f>IFERROR(VLOOKUP(A186,Transaksi!$A$11:$D$1000,4,FALSE),"")</f>
        <v/>
      </c>
      <c r="E186" t="str">
        <f>IFERROR(VLOOKUP(A186,Transaksi!$A$11:$E$1000,5,FALSE),"")</f>
        <v/>
      </c>
      <c r="F186" t="str">
        <f>IFERROR(VLOOKUP(A186,Transaksi!$A$11:$F$1000,6,FALSE),"")</f>
        <v/>
      </c>
      <c r="G186" t="str">
        <f>IFERROR(VLOOKUP(A186,Transaksi!$A$11:$H$1000,8,FALSE),"")</f>
        <v/>
      </c>
      <c r="H186" t="str">
        <f>IF(G186="","",1)</f>
        <v/>
      </c>
      <c r="I186" t="e">
        <f>IF(#REF!+G186&lt;&gt;0,Transaksi!J180,"")</f>
        <v>#REF!</v>
      </c>
    </row>
    <row r="187">
      <c r="A187" t="str">
        <f>IFERROR(VLOOKUP($F$11,INDIRECT($B$9&amp;$B$10&amp;B186&amp;":"&amp;$B$11),3,FALSE),"")</f>
        <v/>
      </c>
      <c r="B187" t="str">
        <f>IF(A187="","",A187+1)</f>
        <v/>
      </c>
      <c r="C187" t="str">
        <f>IFERROR(VLOOKUP(A187,Transaksi!$A$11:$C$1000,3,FALSE),"")</f>
        <v/>
      </c>
      <c r="D187" t="str">
        <f>IFERROR(VLOOKUP(A187,Transaksi!$A$11:$D$1000,4,FALSE),"")</f>
        <v/>
      </c>
      <c r="E187" t="str">
        <f>IFERROR(VLOOKUP(A187,Transaksi!$A$11:$E$1000,5,FALSE),"")</f>
        <v/>
      </c>
      <c r="F187" t="str">
        <f>IFERROR(VLOOKUP(A187,Transaksi!$A$11:$F$1000,6,FALSE),"")</f>
        <v/>
      </c>
      <c r="G187" t="str">
        <f>IFERROR(VLOOKUP(A187,Transaksi!$A$11:$H$1000,8,FALSE),"")</f>
        <v/>
      </c>
      <c r="H187" t="str">
        <f>IF(G187="","",1)</f>
        <v/>
      </c>
      <c r="I187" t="e">
        <f>IF(#REF!+G187&lt;&gt;0,Transaksi!J181,"")</f>
        <v>#REF!</v>
      </c>
    </row>
    <row r="188">
      <c r="A188" t="str">
        <f>IFERROR(VLOOKUP($F$11,INDIRECT($B$9&amp;$B$10&amp;B187&amp;":"&amp;$B$11),3,FALSE),"")</f>
        <v/>
      </c>
      <c r="B188" t="str">
        <f>IF(A188="","",A188+1)</f>
        <v/>
      </c>
      <c r="C188" t="str">
        <f>IFERROR(VLOOKUP(A188,Transaksi!$A$11:$C$1000,3,FALSE),"")</f>
        <v/>
      </c>
      <c r="D188" t="str">
        <f>IFERROR(VLOOKUP(A188,Transaksi!$A$11:$D$1000,4,FALSE),"")</f>
        <v/>
      </c>
      <c r="E188" t="str">
        <f>IFERROR(VLOOKUP(A188,Transaksi!$A$11:$E$1000,5,FALSE),"")</f>
        <v/>
      </c>
      <c r="F188" t="str">
        <f>IFERROR(VLOOKUP(A188,Transaksi!$A$11:$F$1000,6,FALSE),"")</f>
        <v/>
      </c>
      <c r="G188" t="str">
        <f>IFERROR(VLOOKUP(A188,Transaksi!$A$11:$H$1000,8,FALSE),"")</f>
        <v/>
      </c>
      <c r="H188" t="str">
        <f>IF(G188="","",1)</f>
        <v/>
      </c>
      <c r="I188" t="e">
        <f>IF(#REF!+G188&lt;&gt;0,Transaksi!J182,"")</f>
        <v>#REF!</v>
      </c>
    </row>
    <row r="189">
      <c r="A189" t="str">
        <f>IFERROR(VLOOKUP($F$11,INDIRECT($B$9&amp;$B$10&amp;B188&amp;":"&amp;$B$11),3,FALSE),"")</f>
        <v/>
      </c>
      <c r="B189" t="str">
        <f>IF(A189="","",A189+1)</f>
        <v/>
      </c>
      <c r="C189" t="str">
        <f>IFERROR(VLOOKUP(A189,Transaksi!$A$11:$C$1000,3,FALSE),"")</f>
        <v/>
      </c>
      <c r="D189" t="str">
        <f>IFERROR(VLOOKUP(A189,Transaksi!$A$11:$D$1000,4,FALSE),"")</f>
        <v/>
      </c>
      <c r="E189" t="str">
        <f>IFERROR(VLOOKUP(A189,Transaksi!$A$11:$E$1000,5,FALSE),"")</f>
        <v/>
      </c>
      <c r="F189" t="str">
        <f>IFERROR(VLOOKUP(A189,Transaksi!$A$11:$F$1000,6,FALSE),"")</f>
        <v/>
      </c>
      <c r="G189" t="str">
        <f>IFERROR(VLOOKUP(A189,Transaksi!$A$11:$H$1000,8,FALSE),"")</f>
        <v/>
      </c>
      <c r="H189" t="str">
        <f>IF(G189="","",1)</f>
        <v/>
      </c>
      <c r="I189" t="e">
        <f>IF(#REF!+G189&lt;&gt;0,Transaksi!J183,"")</f>
        <v>#REF!</v>
      </c>
    </row>
    <row r="190">
      <c r="A190" t="str">
        <f>IFERROR(VLOOKUP($F$11,INDIRECT($B$9&amp;$B$10&amp;B189&amp;":"&amp;$B$11),3,FALSE),"")</f>
        <v/>
      </c>
      <c r="B190" t="str">
        <f>IF(A190="","",A190+1)</f>
        <v/>
      </c>
      <c r="C190" t="str">
        <f>IFERROR(VLOOKUP(A190,Transaksi!$A$11:$C$1000,3,FALSE),"")</f>
        <v/>
      </c>
      <c r="D190" t="str">
        <f>IFERROR(VLOOKUP(A190,Transaksi!$A$11:$D$1000,4,FALSE),"")</f>
        <v/>
      </c>
      <c r="E190" t="str">
        <f>IFERROR(VLOOKUP(A190,Transaksi!$A$11:$E$1000,5,FALSE),"")</f>
        <v/>
      </c>
      <c r="F190" t="str">
        <f>IFERROR(VLOOKUP(A190,Transaksi!$A$11:$F$1000,6,FALSE),"")</f>
        <v/>
      </c>
      <c r="G190" t="str">
        <f>IFERROR(VLOOKUP(A190,Transaksi!$A$11:$H$1000,8,FALSE),"")</f>
        <v/>
      </c>
      <c r="H190" t="str">
        <f>IF(G190="","",1)</f>
        <v/>
      </c>
      <c r="I190" t="e">
        <f>IF(#REF!+G190&lt;&gt;0,Transaksi!J184,"")</f>
        <v>#REF!</v>
      </c>
    </row>
    <row r="191">
      <c r="A191" t="str">
        <f>IFERROR(VLOOKUP($F$11,INDIRECT($B$9&amp;$B$10&amp;B190&amp;":"&amp;$B$11),3,FALSE),"")</f>
        <v/>
      </c>
      <c r="B191" t="str">
        <f>IF(A191="","",A191+1)</f>
        <v/>
      </c>
      <c r="C191" t="str">
        <f>IFERROR(VLOOKUP(A191,Transaksi!$A$11:$C$1000,3,FALSE),"")</f>
        <v/>
      </c>
      <c r="D191" t="str">
        <f>IFERROR(VLOOKUP(A191,Transaksi!$A$11:$D$1000,4,FALSE),"")</f>
        <v/>
      </c>
      <c r="E191" t="str">
        <f>IFERROR(VLOOKUP(A191,Transaksi!$A$11:$E$1000,5,FALSE),"")</f>
        <v/>
      </c>
      <c r="F191" t="str">
        <f>IFERROR(VLOOKUP(A191,Transaksi!$A$11:$F$1000,6,FALSE),"")</f>
        <v/>
      </c>
      <c r="G191" t="str">
        <f>IFERROR(VLOOKUP(A191,Transaksi!$A$11:$H$1000,8,FALSE),"")</f>
        <v/>
      </c>
      <c r="H191" t="str">
        <f>IF(G191="","",1)</f>
        <v/>
      </c>
      <c r="I191" t="e">
        <f>IF(#REF!+G191&lt;&gt;0,Transaksi!J185,"")</f>
        <v>#REF!</v>
      </c>
    </row>
    <row r="192">
      <c r="A192" t="str">
        <f>IFERROR(VLOOKUP($F$11,INDIRECT($B$9&amp;$B$10&amp;B191&amp;":"&amp;$B$11),3,FALSE),"")</f>
        <v/>
      </c>
      <c r="B192" t="str">
        <f>IF(A192="","",A192+1)</f>
        <v/>
      </c>
      <c r="C192" t="str">
        <f>IFERROR(VLOOKUP(A192,Transaksi!$A$11:$C$1000,3,FALSE),"")</f>
        <v/>
      </c>
      <c r="D192" t="str">
        <f>IFERROR(VLOOKUP(A192,Transaksi!$A$11:$D$1000,4,FALSE),"")</f>
        <v/>
      </c>
      <c r="E192" t="str">
        <f>IFERROR(VLOOKUP(A192,Transaksi!$A$11:$E$1000,5,FALSE),"")</f>
        <v/>
      </c>
      <c r="F192" t="str">
        <f>IFERROR(VLOOKUP(A192,Transaksi!$A$11:$F$1000,6,FALSE),"")</f>
        <v/>
      </c>
      <c r="G192" t="str">
        <f>IFERROR(VLOOKUP(A192,Transaksi!$A$11:$H$1000,8,FALSE),"")</f>
        <v/>
      </c>
      <c r="H192" t="str">
        <f>IF(G192="","",1)</f>
        <v/>
      </c>
      <c r="I192" t="e">
        <f>IF(#REF!+G192&lt;&gt;0,Transaksi!J186,"")</f>
        <v>#REF!</v>
      </c>
    </row>
    <row r="193">
      <c r="A193" t="str">
        <f>IFERROR(VLOOKUP($F$11,INDIRECT($B$9&amp;$B$10&amp;B192&amp;":"&amp;$B$11),3,FALSE),"")</f>
        <v/>
      </c>
      <c r="B193" t="str">
        <f>IF(A193="","",A193+1)</f>
        <v/>
      </c>
      <c r="C193" t="str">
        <f>IFERROR(VLOOKUP(A193,Transaksi!$A$11:$C$1000,3,FALSE),"")</f>
        <v/>
      </c>
      <c r="D193" t="str">
        <f>IFERROR(VLOOKUP(A193,Transaksi!$A$11:$D$1000,4,FALSE),"")</f>
        <v/>
      </c>
      <c r="E193" t="str">
        <f>IFERROR(VLOOKUP(A193,Transaksi!$A$11:$E$1000,5,FALSE),"")</f>
        <v/>
      </c>
      <c r="F193" t="str">
        <f>IFERROR(VLOOKUP(A193,Transaksi!$A$11:$F$1000,6,FALSE),"")</f>
        <v/>
      </c>
      <c r="G193" t="str">
        <f>IFERROR(VLOOKUP(A193,Transaksi!$A$11:$H$1000,8,FALSE),"")</f>
        <v/>
      </c>
      <c r="H193" t="str">
        <f>IF(G193="","",1)</f>
        <v/>
      </c>
      <c r="I193" t="e">
        <f>IF(#REF!+G193&lt;&gt;0,Transaksi!J187,"")</f>
        <v>#REF!</v>
      </c>
    </row>
    <row r="194">
      <c r="A194" t="str">
        <f>IFERROR(VLOOKUP($F$11,INDIRECT($B$9&amp;$B$10&amp;B193&amp;":"&amp;$B$11),3,FALSE),"")</f>
        <v/>
      </c>
      <c r="B194" t="str">
        <f>IF(A194="","",A194+1)</f>
        <v/>
      </c>
      <c r="C194" t="str">
        <f>IFERROR(VLOOKUP(A194,Transaksi!$A$11:$C$1000,3,FALSE),"")</f>
        <v/>
      </c>
      <c r="D194" t="str">
        <f>IFERROR(VLOOKUP(A194,Transaksi!$A$11:$D$1000,4,FALSE),"")</f>
        <v/>
      </c>
      <c r="E194" t="str">
        <f>IFERROR(VLOOKUP(A194,Transaksi!$A$11:$E$1000,5,FALSE),"")</f>
        <v/>
      </c>
      <c r="F194" t="str">
        <f>IFERROR(VLOOKUP(A194,Transaksi!$A$11:$F$1000,6,FALSE),"")</f>
        <v/>
      </c>
      <c r="G194" t="str">
        <f>IFERROR(VLOOKUP(A194,Transaksi!$A$11:$H$1000,8,FALSE),"")</f>
        <v/>
      </c>
      <c r="H194" t="str">
        <f>IF(G194="","",1)</f>
        <v/>
      </c>
      <c r="I194" t="e">
        <f>IF(#REF!+G194&lt;&gt;0,Transaksi!J188,"")</f>
        <v>#REF!</v>
      </c>
    </row>
    <row r="195">
      <c r="A195" t="str">
        <f>IFERROR(VLOOKUP($F$11,INDIRECT($B$9&amp;$B$10&amp;B194&amp;":"&amp;$B$11),3,FALSE),"")</f>
        <v/>
      </c>
      <c r="B195" t="str">
        <f>IF(A195="","",A195+1)</f>
        <v/>
      </c>
      <c r="C195" t="str">
        <f>IFERROR(VLOOKUP(A195,Transaksi!$A$11:$C$1000,3,FALSE),"")</f>
        <v/>
      </c>
      <c r="D195" t="str">
        <f>IFERROR(VLOOKUP(A195,Transaksi!$A$11:$D$1000,4,FALSE),"")</f>
        <v/>
      </c>
      <c r="E195" t="str">
        <f>IFERROR(VLOOKUP(A195,Transaksi!$A$11:$E$1000,5,FALSE),"")</f>
        <v/>
      </c>
      <c r="F195" t="str">
        <f>IFERROR(VLOOKUP(A195,Transaksi!$A$11:$F$1000,6,FALSE),"")</f>
        <v/>
      </c>
      <c r="G195" t="str">
        <f>IFERROR(VLOOKUP(A195,Transaksi!$A$11:$H$1000,8,FALSE),"")</f>
        <v/>
      </c>
      <c r="H195" t="str">
        <f>IF(G195="","",1)</f>
        <v/>
      </c>
      <c r="I195" t="e">
        <f>IF(#REF!+G195&lt;&gt;0,Transaksi!J189,"")</f>
        <v>#REF!</v>
      </c>
    </row>
    <row r="196">
      <c r="A196" t="str">
        <f>IFERROR(VLOOKUP($F$11,INDIRECT($B$9&amp;$B$10&amp;B195&amp;":"&amp;$B$11),3,FALSE),"")</f>
        <v/>
      </c>
      <c r="B196" t="str">
        <f>IF(A196="","",A196+1)</f>
        <v/>
      </c>
      <c r="C196" t="str">
        <f>IFERROR(VLOOKUP(A196,Transaksi!$A$11:$C$1000,3,FALSE),"")</f>
        <v/>
      </c>
      <c r="D196" t="str">
        <f>IFERROR(VLOOKUP(A196,Transaksi!$A$11:$D$1000,4,FALSE),"")</f>
        <v/>
      </c>
      <c r="E196" t="str">
        <f>IFERROR(VLOOKUP(A196,Transaksi!$A$11:$E$1000,5,FALSE),"")</f>
        <v/>
      </c>
      <c r="F196" t="str">
        <f>IFERROR(VLOOKUP(A196,Transaksi!$A$11:$F$1000,6,FALSE),"")</f>
        <v/>
      </c>
      <c r="G196" t="str">
        <f>IFERROR(VLOOKUP(A196,Transaksi!$A$11:$H$1000,8,FALSE),"")</f>
        <v/>
      </c>
      <c r="H196" t="str">
        <f>IF(G196="","",1)</f>
        <v/>
      </c>
      <c r="I196" t="e">
        <f>IF(#REF!+G196&lt;&gt;0,Transaksi!J190,"")</f>
        <v>#REF!</v>
      </c>
    </row>
    <row r="197">
      <c r="A197" t="str">
        <f>IFERROR(VLOOKUP($F$11,INDIRECT($B$9&amp;$B$10&amp;B196&amp;":"&amp;$B$11),3,FALSE),"")</f>
        <v/>
      </c>
      <c r="B197" t="str">
        <f>IF(A197="","",A197+1)</f>
        <v/>
      </c>
      <c r="C197" t="str">
        <f>IFERROR(VLOOKUP(A197,Transaksi!$A$11:$C$1000,3,FALSE),"")</f>
        <v/>
      </c>
      <c r="D197" t="str">
        <f>IFERROR(VLOOKUP(A197,Transaksi!$A$11:$D$1000,4,FALSE),"")</f>
        <v/>
      </c>
      <c r="E197" t="str">
        <f>IFERROR(VLOOKUP(A197,Transaksi!$A$11:$E$1000,5,FALSE),"")</f>
        <v/>
      </c>
      <c r="F197" t="str">
        <f>IFERROR(VLOOKUP(A197,Transaksi!$A$11:$F$1000,6,FALSE),"")</f>
        <v/>
      </c>
      <c r="G197" t="str">
        <f>IFERROR(VLOOKUP(A197,Transaksi!$A$11:$H$1000,8,FALSE),"")</f>
        <v/>
      </c>
      <c r="H197" t="str">
        <f>IF(G197="","",1)</f>
        <v/>
      </c>
      <c r="I197" t="e">
        <f>IF(#REF!+G197&lt;&gt;0,Transaksi!J191,"")</f>
        <v>#REF!</v>
      </c>
    </row>
    <row r="198">
      <c r="A198" t="str">
        <f>IFERROR(VLOOKUP($F$11,INDIRECT($B$9&amp;$B$10&amp;B197&amp;":"&amp;$B$11),3,FALSE),"")</f>
        <v/>
      </c>
      <c r="B198" t="str">
        <f>IF(A198="","",A198+1)</f>
        <v/>
      </c>
      <c r="C198" t="str">
        <f>IFERROR(VLOOKUP(A198,Transaksi!$A$11:$C$1000,3,FALSE),"")</f>
        <v/>
      </c>
      <c r="D198" t="str">
        <f>IFERROR(VLOOKUP(A198,Transaksi!$A$11:$D$1000,4,FALSE),"")</f>
        <v/>
      </c>
      <c r="E198" t="str">
        <f>IFERROR(VLOOKUP(A198,Transaksi!$A$11:$E$1000,5,FALSE),"")</f>
        <v/>
      </c>
      <c r="F198" t="str">
        <f>IFERROR(VLOOKUP(A198,Transaksi!$A$11:$F$1000,6,FALSE),"")</f>
        <v/>
      </c>
      <c r="G198" t="str">
        <f>IFERROR(VLOOKUP(A198,Transaksi!$A$11:$H$1000,8,FALSE),"")</f>
        <v/>
      </c>
      <c r="H198" t="str">
        <f>IF(G198="","",1)</f>
        <v/>
      </c>
      <c r="I198" t="e">
        <f>IF(#REF!+G198&lt;&gt;0,Transaksi!J192,"")</f>
        <v>#REF!</v>
      </c>
    </row>
    <row r="199">
      <c r="A199" t="str">
        <f>IFERROR(VLOOKUP($F$11,INDIRECT($B$9&amp;$B$10&amp;B198&amp;":"&amp;$B$11),3,FALSE),"")</f>
        <v/>
      </c>
      <c r="B199" t="str">
        <f>IF(A199="","",A199+1)</f>
        <v/>
      </c>
      <c r="C199" t="str">
        <f>IFERROR(VLOOKUP(A199,Transaksi!$A$11:$C$1000,3,FALSE),"")</f>
        <v/>
      </c>
      <c r="D199" t="str">
        <f>IFERROR(VLOOKUP(A199,Transaksi!$A$11:$D$1000,4,FALSE),"")</f>
        <v/>
      </c>
      <c r="E199" t="str">
        <f>IFERROR(VLOOKUP(A199,Transaksi!$A$11:$E$1000,5,FALSE),"")</f>
        <v/>
      </c>
      <c r="F199" t="str">
        <f>IFERROR(VLOOKUP(A199,Transaksi!$A$11:$F$1000,6,FALSE),"")</f>
        <v/>
      </c>
      <c r="G199" t="str">
        <f>IFERROR(VLOOKUP(A199,Transaksi!$A$11:$H$1000,8,FALSE),"")</f>
        <v/>
      </c>
      <c r="H199" t="str">
        <f>IF(G199="","",1)</f>
        <v/>
      </c>
      <c r="I199" t="e">
        <f>IF(#REF!+G199&lt;&gt;0,Transaksi!J193,"")</f>
        <v>#REF!</v>
      </c>
    </row>
    <row r="200">
      <c r="A200" t="str">
        <f>IFERROR(VLOOKUP($F$11,INDIRECT($B$9&amp;$B$10&amp;B199&amp;":"&amp;$B$11),3,FALSE),"")</f>
        <v/>
      </c>
      <c r="B200" t="str">
        <f>IF(A200="","",A200+1)</f>
        <v/>
      </c>
      <c r="C200" t="str">
        <f>IFERROR(VLOOKUP(A200,Transaksi!$A$11:$C$1000,3,FALSE),"")</f>
        <v/>
      </c>
      <c r="D200" t="str">
        <f>IFERROR(VLOOKUP(A200,Transaksi!$A$11:$D$1000,4,FALSE),"")</f>
        <v/>
      </c>
      <c r="E200" t="str">
        <f>IFERROR(VLOOKUP(A200,Transaksi!$A$11:$E$1000,5,FALSE),"")</f>
        <v/>
      </c>
      <c r="F200" t="str">
        <f>IFERROR(VLOOKUP(A200,Transaksi!$A$11:$F$1000,6,FALSE),"")</f>
        <v/>
      </c>
      <c r="G200" t="str">
        <f>IFERROR(VLOOKUP(A200,Transaksi!$A$11:$H$1000,8,FALSE),"")</f>
        <v/>
      </c>
      <c r="H200" t="str">
        <f>IF(G200="","",1)</f>
        <v/>
      </c>
      <c r="I200" t="e">
        <f>IF(#REF!+G200&lt;&gt;0,Transaksi!J194,"")</f>
        <v>#REF!</v>
      </c>
    </row>
    <row r="201">
      <c r="A201" t="str">
        <f>IFERROR(VLOOKUP($F$11,INDIRECT($B$9&amp;$B$10&amp;B200&amp;":"&amp;$B$11),3,FALSE),"")</f>
        <v/>
      </c>
      <c r="B201" t="str">
        <f>IF(A201="","",A201+1)</f>
        <v/>
      </c>
      <c r="C201" t="str">
        <f>IFERROR(VLOOKUP(A201,Transaksi!$A$11:$C$1000,3,FALSE),"")</f>
        <v/>
      </c>
      <c r="D201" t="str">
        <f>IFERROR(VLOOKUP(A201,Transaksi!$A$11:$D$1000,4,FALSE),"")</f>
        <v/>
      </c>
      <c r="E201" t="str">
        <f>IFERROR(VLOOKUP(A201,Transaksi!$A$11:$E$1000,5,FALSE),"")</f>
        <v/>
      </c>
      <c r="F201" t="str">
        <f>IFERROR(VLOOKUP(A201,Transaksi!$A$11:$F$1000,6,FALSE),"")</f>
        <v/>
      </c>
      <c r="G201" t="str">
        <f>IFERROR(VLOOKUP(A201,Transaksi!$A$11:$H$1000,8,FALSE),"")</f>
        <v/>
      </c>
      <c r="H201" t="str">
        <f>IF(G201="","",1)</f>
        <v/>
      </c>
      <c r="I201" t="e">
        <f>IF(#REF!+G201&lt;&gt;0,Transaksi!J195,"")</f>
        <v>#REF!</v>
      </c>
    </row>
    <row r="202">
      <c r="A202" t="str">
        <f>IFERROR(VLOOKUP($F$11,INDIRECT($B$9&amp;$B$10&amp;B201&amp;":"&amp;$B$11),3,FALSE),"")</f>
        <v/>
      </c>
      <c r="B202" t="str">
        <f>IF(A202="","",A202+1)</f>
        <v/>
      </c>
      <c r="C202" t="str">
        <f>IFERROR(VLOOKUP(A202,Transaksi!$A$11:$C$1000,3,FALSE),"")</f>
        <v/>
      </c>
      <c r="D202" t="str">
        <f>IFERROR(VLOOKUP(A202,Transaksi!$A$11:$D$1000,4,FALSE),"")</f>
        <v/>
      </c>
      <c r="E202" t="str">
        <f>IFERROR(VLOOKUP(A202,Transaksi!$A$11:$E$1000,5,FALSE),"")</f>
        <v/>
      </c>
      <c r="F202" t="str">
        <f>IFERROR(VLOOKUP(A202,Transaksi!$A$11:$F$1000,6,FALSE),"")</f>
        <v/>
      </c>
      <c r="G202" t="str">
        <f>IFERROR(VLOOKUP(A202,Transaksi!$A$11:$H$1000,8,FALSE),"")</f>
        <v/>
      </c>
      <c r="H202" t="str">
        <f>IF(G202="","",1)</f>
        <v/>
      </c>
      <c r="I202" t="e">
        <f>IF(#REF!+G202&lt;&gt;0,Transaksi!J196,"")</f>
        <v>#REF!</v>
      </c>
    </row>
    <row r="203">
      <c r="A203" t="str">
        <f>IFERROR(VLOOKUP($F$11,INDIRECT($B$9&amp;$B$10&amp;B202&amp;":"&amp;$B$11),3,FALSE),"")</f>
        <v/>
      </c>
      <c r="B203" t="str">
        <f>IF(A203="","",A203+1)</f>
        <v/>
      </c>
      <c r="C203" t="str">
        <f>IFERROR(VLOOKUP(A203,Transaksi!$A$11:$C$1000,3,FALSE),"")</f>
        <v/>
      </c>
      <c r="D203" t="str">
        <f>IFERROR(VLOOKUP(A203,Transaksi!$A$11:$D$1000,4,FALSE),"")</f>
        <v/>
      </c>
      <c r="E203" t="str">
        <f>IFERROR(VLOOKUP(A203,Transaksi!$A$11:$E$1000,5,FALSE),"")</f>
        <v/>
      </c>
      <c r="F203" t="str">
        <f>IFERROR(VLOOKUP(A203,Transaksi!$A$11:$F$1000,6,FALSE),"")</f>
        <v/>
      </c>
      <c r="G203" t="str">
        <f>IFERROR(VLOOKUP(A203,Transaksi!$A$11:$H$1000,8,FALSE),"")</f>
        <v/>
      </c>
      <c r="H203" t="str">
        <f>IF(G203="","",1)</f>
        <v/>
      </c>
      <c r="I203" t="e">
        <f>IF(#REF!+G203&lt;&gt;0,Transaksi!J197,"")</f>
        <v>#REF!</v>
      </c>
    </row>
    <row r="204">
      <c r="A204" t="str">
        <f>IFERROR(VLOOKUP($F$11,INDIRECT($B$9&amp;$B$10&amp;B203&amp;":"&amp;$B$11),3,FALSE),"")</f>
        <v/>
      </c>
      <c r="B204" t="str">
        <f>IF(A204="","",A204+1)</f>
        <v/>
      </c>
      <c r="C204" t="str">
        <f>IFERROR(VLOOKUP(A204,Transaksi!$A$11:$C$1000,3,FALSE),"")</f>
        <v/>
      </c>
      <c r="D204" t="str">
        <f>IFERROR(VLOOKUP(A204,Transaksi!$A$11:$D$1000,4,FALSE),"")</f>
        <v/>
      </c>
      <c r="E204" t="str">
        <f>IFERROR(VLOOKUP(A204,Transaksi!$A$11:$E$1000,5,FALSE),"")</f>
        <v/>
      </c>
      <c r="F204" t="str">
        <f>IFERROR(VLOOKUP(A204,Transaksi!$A$11:$F$1000,6,FALSE),"")</f>
        <v/>
      </c>
      <c r="G204" t="str">
        <f>IFERROR(VLOOKUP(A204,Transaksi!$A$11:$H$1000,8,FALSE),"")</f>
        <v/>
      </c>
      <c r="H204" t="str">
        <f>IF(G204="","",1)</f>
        <v/>
      </c>
      <c r="I204" t="e">
        <f>IF(#REF!+G204&lt;&gt;0,Transaksi!J198,"")</f>
        <v>#REF!</v>
      </c>
    </row>
    <row r="205">
      <c r="A205" t="str">
        <f>IFERROR(VLOOKUP($F$11,INDIRECT($B$9&amp;$B$10&amp;B204&amp;":"&amp;$B$11),3,FALSE),"")</f>
        <v/>
      </c>
      <c r="B205" t="str">
        <f>IF(A205="","",A205+1)</f>
        <v/>
      </c>
      <c r="C205" t="str">
        <f>IFERROR(VLOOKUP(A205,Transaksi!$A$11:$C$1000,3,FALSE),"")</f>
        <v/>
      </c>
      <c r="D205" t="str">
        <f>IFERROR(VLOOKUP(A205,Transaksi!$A$11:$D$1000,4,FALSE),"")</f>
        <v/>
      </c>
      <c r="E205" t="str">
        <f>IFERROR(VLOOKUP(A205,Transaksi!$A$11:$E$1000,5,FALSE),"")</f>
        <v/>
      </c>
      <c r="F205" t="str">
        <f>IFERROR(VLOOKUP(A205,Transaksi!$A$11:$F$1000,6,FALSE),"")</f>
        <v/>
      </c>
      <c r="G205" t="str">
        <f>IFERROR(VLOOKUP(A205,Transaksi!$A$11:$H$1000,8,FALSE),"")</f>
        <v/>
      </c>
      <c r="H205" t="str">
        <f>IF(G205="","",1)</f>
        <v/>
      </c>
      <c r="I205" t="e">
        <f>IF(#REF!+G205&lt;&gt;0,Transaksi!J199,"")</f>
        <v>#REF!</v>
      </c>
    </row>
    <row r="206">
      <c r="A206" t="str">
        <f>IFERROR(VLOOKUP($F$11,INDIRECT($B$9&amp;$B$10&amp;B205&amp;":"&amp;$B$11),3,FALSE),"")</f>
        <v/>
      </c>
      <c r="B206" t="str">
        <f>IF(A206="","",A206+1)</f>
        <v/>
      </c>
      <c r="C206" t="str">
        <f>IFERROR(VLOOKUP(A206,Transaksi!$A$11:$C$1000,3,FALSE),"")</f>
        <v/>
      </c>
      <c r="D206" t="str">
        <f>IFERROR(VLOOKUP(A206,Transaksi!$A$11:$D$1000,4,FALSE),"")</f>
        <v/>
      </c>
      <c r="E206" t="str">
        <f>IFERROR(VLOOKUP(A206,Transaksi!$A$11:$E$1000,5,FALSE),"")</f>
        <v/>
      </c>
      <c r="F206" t="str">
        <f>IFERROR(VLOOKUP(A206,Transaksi!$A$11:$F$1000,6,FALSE),"")</f>
        <v/>
      </c>
      <c r="G206" t="str">
        <f>IFERROR(VLOOKUP(A206,Transaksi!$A$11:$H$1000,8,FALSE),"")</f>
        <v/>
      </c>
      <c r="H206" t="str">
        <f>IF(G206="","",1)</f>
        <v/>
      </c>
      <c r="I206" t="e">
        <f>IF(#REF!+G206&lt;&gt;0,Transaksi!J200,"")</f>
        <v>#REF!</v>
      </c>
    </row>
    <row r="207">
      <c r="A207" t="str">
        <f>IFERROR(VLOOKUP($F$11,INDIRECT($B$9&amp;$B$10&amp;B206&amp;":"&amp;$B$11),3,FALSE),"")</f>
        <v/>
      </c>
      <c r="B207" t="str">
        <f>IF(A207="","",A207+1)</f>
        <v/>
      </c>
      <c r="C207" t="str">
        <f>IFERROR(VLOOKUP(A207,Transaksi!$A$11:$C$1000,3,FALSE),"")</f>
        <v/>
      </c>
      <c r="D207" t="str">
        <f>IFERROR(VLOOKUP(A207,Transaksi!$A$11:$D$1000,4,FALSE),"")</f>
        <v/>
      </c>
      <c r="E207" t="str">
        <f>IFERROR(VLOOKUP(A207,Transaksi!$A$11:$E$1000,5,FALSE),"")</f>
        <v/>
      </c>
      <c r="F207" t="str">
        <f>IFERROR(VLOOKUP(A207,Transaksi!$A$11:$F$1000,6,FALSE),"")</f>
        <v/>
      </c>
      <c r="G207" t="str">
        <f>IFERROR(VLOOKUP(A207,Transaksi!$A$11:$H$1000,8,FALSE),"")</f>
        <v/>
      </c>
      <c r="H207" t="str">
        <f>IF(G207="","",1)</f>
        <v/>
      </c>
      <c r="I207" t="e">
        <f>IF(#REF!+G207&lt;&gt;0,Transaksi!J201,"")</f>
        <v>#REF!</v>
      </c>
    </row>
    <row r="208">
      <c r="A208" t="str">
        <f>IFERROR(VLOOKUP($F$11,INDIRECT($B$9&amp;$B$10&amp;B207&amp;":"&amp;$B$11),3,FALSE),"")</f>
        <v/>
      </c>
      <c r="B208" t="str">
        <f>IF(A208="","",A208+1)</f>
        <v/>
      </c>
      <c r="C208" t="str">
        <f>IFERROR(VLOOKUP(A208,Transaksi!$A$11:$C$1000,3,FALSE),"")</f>
        <v/>
      </c>
      <c r="D208" t="str">
        <f>IFERROR(VLOOKUP(A208,Transaksi!$A$11:$D$1000,4,FALSE),"")</f>
        <v/>
      </c>
      <c r="E208" t="str">
        <f>IFERROR(VLOOKUP(A208,Transaksi!$A$11:$E$1000,5,FALSE),"")</f>
        <v/>
      </c>
      <c r="F208" t="str">
        <f>IFERROR(VLOOKUP(A208,Transaksi!$A$11:$F$1000,6,FALSE),"")</f>
        <v/>
      </c>
      <c r="G208" t="str">
        <f>IFERROR(VLOOKUP(A208,Transaksi!$A$11:$H$1000,8,FALSE),"")</f>
        <v/>
      </c>
      <c r="H208" t="str">
        <f>IF(G208="","",1)</f>
        <v/>
      </c>
      <c r="I208" t="e">
        <f>IF(#REF!+G208&lt;&gt;0,Transaksi!J202,"")</f>
        <v>#REF!</v>
      </c>
    </row>
    <row r="209">
      <c r="A209" t="str">
        <f>IFERROR(VLOOKUP($F$11,INDIRECT($B$9&amp;$B$10&amp;B208&amp;":"&amp;$B$11),3,FALSE),"")</f>
        <v/>
      </c>
      <c r="B209" t="str">
        <f>IF(A209="","",A209+1)</f>
        <v/>
      </c>
      <c r="C209" t="str">
        <f>IFERROR(VLOOKUP(A209,Transaksi!$A$11:$C$1000,3,FALSE),"")</f>
        <v/>
      </c>
      <c r="D209" t="str">
        <f>IFERROR(VLOOKUP(A209,Transaksi!$A$11:$D$1000,4,FALSE),"")</f>
        <v/>
      </c>
      <c r="E209" t="str">
        <f>IFERROR(VLOOKUP(A209,Transaksi!$A$11:$E$1000,5,FALSE),"")</f>
        <v/>
      </c>
      <c r="F209" t="str">
        <f>IFERROR(VLOOKUP(A209,Transaksi!$A$11:$F$1000,6,FALSE),"")</f>
        <v/>
      </c>
      <c r="G209" t="str">
        <f>IFERROR(VLOOKUP(A209,Transaksi!$A$11:$H$1000,8,FALSE),"")</f>
        <v/>
      </c>
      <c r="H209" t="str">
        <f>IF(G209="","",1)</f>
        <v/>
      </c>
      <c r="I209" t="e">
        <f>IF(#REF!+G209&lt;&gt;0,Transaksi!J203,"")</f>
        <v>#REF!</v>
      </c>
    </row>
    <row r="210">
      <c r="A210" t="str">
        <f>IFERROR(VLOOKUP($F$11,INDIRECT($B$9&amp;$B$10&amp;B209&amp;":"&amp;$B$11),3,FALSE),"")</f>
        <v/>
      </c>
      <c r="B210" t="str">
        <f>IF(A210="","",A210+1)</f>
        <v/>
      </c>
      <c r="C210" t="str">
        <f>IFERROR(VLOOKUP(A210,Transaksi!$A$11:$C$1000,3,FALSE),"")</f>
        <v/>
      </c>
      <c r="D210" t="str">
        <f>IFERROR(VLOOKUP(A210,Transaksi!$A$11:$D$1000,4,FALSE),"")</f>
        <v/>
      </c>
      <c r="E210" t="str">
        <f>IFERROR(VLOOKUP(A210,Transaksi!$A$11:$E$1000,5,FALSE),"")</f>
        <v/>
      </c>
      <c r="F210" t="str">
        <f>IFERROR(VLOOKUP(A210,Transaksi!$A$11:$F$1000,6,FALSE),"")</f>
        <v/>
      </c>
      <c r="G210" t="str">
        <f>IFERROR(VLOOKUP(A210,Transaksi!$A$11:$H$1000,8,FALSE),"")</f>
        <v/>
      </c>
      <c r="H210" t="str">
        <f>IF(G210="","",1)</f>
        <v/>
      </c>
      <c r="I210" t="e">
        <f>IF(#REF!+G210&lt;&gt;0,Transaksi!J204,"")</f>
        <v>#REF!</v>
      </c>
    </row>
    <row r="211">
      <c r="A211" t="str">
        <f>IFERROR(VLOOKUP($F$11,INDIRECT($B$9&amp;$B$10&amp;B210&amp;":"&amp;$B$11),3,FALSE),"")</f>
        <v/>
      </c>
      <c r="B211" t="str">
        <f>IF(A211="","",A211+1)</f>
        <v/>
      </c>
      <c r="C211" t="str">
        <f>IFERROR(VLOOKUP(A211,Transaksi!$A$11:$C$1000,3,FALSE),"")</f>
        <v/>
      </c>
      <c r="D211" t="str">
        <f>IFERROR(VLOOKUP(A211,Transaksi!$A$11:$D$1000,4,FALSE),"")</f>
        <v/>
      </c>
      <c r="E211" t="str">
        <f>IFERROR(VLOOKUP(A211,Transaksi!$A$11:$E$1000,5,FALSE),"")</f>
        <v/>
      </c>
      <c r="F211" t="str">
        <f>IFERROR(VLOOKUP(A211,Transaksi!$A$11:$F$1000,6,FALSE),"")</f>
        <v/>
      </c>
      <c r="G211" t="str">
        <f>IFERROR(VLOOKUP(A211,Transaksi!$A$11:$H$1000,8,FALSE),"")</f>
        <v/>
      </c>
      <c r="H211" t="str">
        <f>IF(G211="","",1)</f>
        <v/>
      </c>
      <c r="I211" t="e">
        <f>IF(#REF!+G211&lt;&gt;0,Transaksi!J205,"")</f>
        <v>#REF!</v>
      </c>
    </row>
    <row r="212">
      <c r="A212" t="str">
        <f>IFERROR(VLOOKUP($F$11,INDIRECT($B$9&amp;$B$10&amp;B211&amp;":"&amp;$B$11),3,FALSE),"")</f>
        <v/>
      </c>
      <c r="B212" t="str">
        <f>IF(A212="","",A212+1)</f>
        <v/>
      </c>
      <c r="C212" t="str">
        <f>IFERROR(VLOOKUP(A212,Transaksi!$A$11:$C$1000,3,FALSE),"")</f>
        <v/>
      </c>
      <c r="D212" t="str">
        <f>IFERROR(VLOOKUP(A212,Transaksi!$A$11:$D$1000,4,FALSE),"")</f>
        <v/>
      </c>
      <c r="E212" t="str">
        <f>IFERROR(VLOOKUP(A212,Transaksi!$A$11:$E$1000,5,FALSE),"")</f>
        <v/>
      </c>
      <c r="F212" t="str">
        <f>IFERROR(VLOOKUP(A212,Transaksi!$A$11:$F$1000,6,FALSE),"")</f>
        <v/>
      </c>
      <c r="G212" t="str">
        <f>IFERROR(VLOOKUP(A212,Transaksi!$A$11:$H$1000,8,FALSE),"")</f>
        <v/>
      </c>
      <c r="H212" t="str">
        <f>IF(G212="","",1)</f>
        <v/>
      </c>
      <c r="I212" t="e">
        <f>IF(#REF!+G212&lt;&gt;0,Transaksi!J206,"")</f>
        <v>#REF!</v>
      </c>
    </row>
    <row r="213">
      <c r="A213" t="str">
        <f>IFERROR(VLOOKUP($F$11,INDIRECT($B$9&amp;$B$10&amp;B212&amp;":"&amp;$B$11),3,FALSE),"")</f>
        <v/>
      </c>
      <c r="B213" t="str">
        <f>IF(A213="","",A213+1)</f>
        <v/>
      </c>
      <c r="C213" t="str">
        <f>IFERROR(VLOOKUP(A213,Transaksi!$A$11:$C$1000,3,FALSE),"")</f>
        <v/>
      </c>
      <c r="D213" t="str">
        <f>IFERROR(VLOOKUP(A213,Transaksi!$A$11:$D$1000,4,FALSE),"")</f>
        <v/>
      </c>
      <c r="E213" t="str">
        <f>IFERROR(VLOOKUP(A213,Transaksi!$A$11:$E$1000,5,FALSE),"")</f>
        <v/>
      </c>
      <c r="F213" t="str">
        <f>IFERROR(VLOOKUP(A213,Transaksi!$A$11:$F$1000,6,FALSE),"")</f>
        <v/>
      </c>
      <c r="G213" t="str">
        <f>IFERROR(VLOOKUP(A213,Transaksi!$A$11:$H$1000,8,FALSE),"")</f>
        <v/>
      </c>
      <c r="H213" t="str">
        <f>IF(G213="","",1)</f>
        <v/>
      </c>
      <c r="I213" t="e">
        <f>IF(#REF!+G213&lt;&gt;0,Transaksi!J207,"")</f>
        <v>#REF!</v>
      </c>
    </row>
    <row r="214">
      <c r="A214" t="str">
        <f>IFERROR(VLOOKUP($F$11,INDIRECT($B$9&amp;$B$10&amp;B213&amp;":"&amp;$B$11),3,FALSE),"")</f>
        <v/>
      </c>
      <c r="B214" t="str">
        <f>IF(A214="","",A214+1)</f>
        <v/>
      </c>
      <c r="C214" t="str">
        <f>IFERROR(VLOOKUP(A214,Transaksi!$A$11:$C$1000,3,FALSE),"")</f>
        <v/>
      </c>
      <c r="D214" t="str">
        <f>IFERROR(VLOOKUP(A214,Transaksi!$A$11:$D$1000,4,FALSE),"")</f>
        <v/>
      </c>
      <c r="E214" t="str">
        <f>IFERROR(VLOOKUP(A214,Transaksi!$A$11:$E$1000,5,FALSE),"")</f>
        <v/>
      </c>
      <c r="F214" t="str">
        <f>IFERROR(VLOOKUP(A214,Transaksi!$A$11:$F$1000,6,FALSE),"")</f>
        <v/>
      </c>
      <c r="G214" t="str">
        <f>IFERROR(VLOOKUP(A214,Transaksi!$A$11:$H$1000,8,FALSE),"")</f>
        <v/>
      </c>
      <c r="H214" t="str">
        <f>IF(G214="","",1)</f>
        <v/>
      </c>
      <c r="I214" t="e">
        <f>IF(#REF!+G214&lt;&gt;0,Transaksi!J208,"")</f>
        <v>#REF!</v>
      </c>
    </row>
    <row r="215">
      <c r="A215" t="str">
        <f>IFERROR(VLOOKUP($F$11,INDIRECT($B$9&amp;$B$10&amp;B214&amp;":"&amp;$B$11),3,FALSE),"")</f>
        <v/>
      </c>
      <c r="B215" t="str">
        <f>IF(A215="","",A215+1)</f>
        <v/>
      </c>
      <c r="C215" t="str">
        <f>IFERROR(VLOOKUP(A215,Transaksi!$A$11:$C$1000,3,FALSE),"")</f>
        <v/>
      </c>
      <c r="D215" t="str">
        <f>IFERROR(VLOOKUP(A215,Transaksi!$A$11:$D$1000,4,FALSE),"")</f>
        <v/>
      </c>
      <c r="E215" t="str">
        <f>IFERROR(VLOOKUP(A215,Transaksi!$A$11:$E$1000,5,FALSE),"")</f>
        <v/>
      </c>
      <c r="F215" t="str">
        <f>IFERROR(VLOOKUP(A215,Transaksi!$A$11:$F$1000,6,FALSE),"")</f>
        <v/>
      </c>
      <c r="G215" t="str">
        <f>IFERROR(VLOOKUP(A215,Transaksi!$A$11:$H$1000,8,FALSE),"")</f>
        <v/>
      </c>
      <c r="H215" t="str">
        <f>IF(G215="","",1)</f>
        <v/>
      </c>
      <c r="I215" t="e">
        <f>IF(#REF!+G215&lt;&gt;0,Transaksi!J209,"")</f>
        <v>#REF!</v>
      </c>
    </row>
    <row r="216">
      <c r="A216" t="str">
        <f>IFERROR(VLOOKUP($F$11,INDIRECT($B$9&amp;$B$10&amp;B215&amp;":"&amp;$B$11),3,FALSE),"")</f>
        <v/>
      </c>
      <c r="B216" t="str">
        <f>IF(A216="","",A216+1)</f>
        <v/>
      </c>
      <c r="C216" t="str">
        <f>IFERROR(VLOOKUP(A216,Transaksi!$A$11:$C$1000,3,FALSE),"")</f>
        <v/>
      </c>
      <c r="D216" t="str">
        <f>IFERROR(VLOOKUP(A216,Transaksi!$A$11:$D$1000,4,FALSE),"")</f>
        <v/>
      </c>
      <c r="E216" t="str">
        <f>IFERROR(VLOOKUP(A216,Transaksi!$A$11:$E$1000,5,FALSE),"")</f>
        <v/>
      </c>
      <c r="F216" t="str">
        <f>IFERROR(VLOOKUP(A216,Transaksi!$A$11:$F$1000,6,FALSE),"")</f>
        <v/>
      </c>
      <c r="G216" t="str">
        <f>IFERROR(VLOOKUP(A216,Transaksi!$A$11:$H$1000,8,FALSE),"")</f>
        <v/>
      </c>
      <c r="H216" t="str">
        <f>IF(G216="","",1)</f>
        <v/>
      </c>
      <c r="I216" t="e">
        <f>IF(#REF!+G216&lt;&gt;0,Transaksi!J210,"")</f>
        <v>#REF!</v>
      </c>
    </row>
  </sheetData>
  <pageMargins left="0.15748031496063" right="0.118110236220472" top="0.511811023622047" bottom="0.984251968503937" header="0.511811023622047" footer="0.511811023622047"/>
  <ignoredErrors>
    <ignoredError numberStoredAsText="1" sqref="A1:J2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17"/>
  <sheetViews>
    <sheetView workbookViewId="0" rightToLeft="0"/>
  </sheetViews>
  <sheetData>
    <row r="5">
      <c r="C5" t="str">
        <v>BUKU PEMBANTU DANA OPERASIONAL</v>
      </c>
    </row>
    <row r="6">
      <c r="C6" t="str">
        <f>Transaksi!C5</f>
        <v>Periode : 05-01-2026 s.d. 17-01-2026</v>
      </c>
    </row>
    <row r="8">
      <c r="C8" t="str">
        <v>Nama SPPG</v>
      </c>
      <c r="E8" t="str">
        <f>":  "&amp;Setup!C6</f>
        <v>:  Input Nama SPPG di sini</v>
      </c>
    </row>
    <row r="9">
      <c r="B9" t="str">
        <v>Transaksi!</v>
      </c>
      <c r="C9" t="str">
        <v>ID SPPG</v>
      </c>
      <c r="E9" t="str">
        <f>":  "&amp;Setup!C7</f>
        <v xml:space="preserve">:  </v>
      </c>
    </row>
    <row r="10">
      <c r="B10" t="str">
        <v>U</v>
      </c>
      <c r="C10" t="str">
        <v>Alamat</v>
      </c>
      <c r="E10" t="str">
        <f>":  "&amp;Setup!C8</f>
        <v xml:space="preserve">:  </v>
      </c>
    </row>
    <row r="11">
      <c r="B11" t="str">
        <v>W1000</v>
      </c>
      <c r="D11" t="str">
        <v>Jenis Buku Pembantu :</v>
      </c>
      <c r="F11" t="str">
        <v>Operasional</v>
      </c>
      <c r="G11" t="str">
        <v>Total Belanja</v>
      </c>
      <c r="H11">
        <f>SUM(G17:G115)</f>
        <v>107468679</v>
      </c>
    </row>
    <row r="12">
      <c r="F12" t="e">
        <f>#REF!</f>
        <v>#REF!</v>
      </c>
    </row>
    <row r="13">
      <c r="F13" t="e">
        <f>#REF!</f>
        <v>#REF!</v>
      </c>
    </row>
    <row r="15">
      <c r="C15" t="str">
        <v>Bulan</v>
      </c>
      <c r="E15" t="str">
        <v>No. Bukti</v>
      </c>
      <c r="F15" t="str">
        <v>Uraian Transaksi</v>
      </c>
      <c r="G15" t="str">
        <v>Jumlah</v>
      </c>
      <c r="H15" t="str">
        <v>Keterangan</v>
      </c>
      <c r="I15" t="str">
        <v>Keterangan</v>
      </c>
    </row>
    <row r="16">
      <c r="C16">
        <v>1</v>
      </c>
      <c r="E16">
        <v>2</v>
      </c>
      <c r="F16" t="str">
        <v>3</v>
      </c>
      <c r="G16" t="str">
        <v>4</v>
      </c>
      <c r="H16" t="str">
        <v>5</v>
      </c>
      <c r="I16">
        <v>8</v>
      </c>
    </row>
    <row r="17">
      <c r="A17">
        <f>IFERROR(VLOOKUP(F11,Transaksi!U11:W1000,3,FALSE),"")</f>
        <v>12</v>
      </c>
      <c r="B17">
        <f>IF(A17="","",A17+1)</f>
        <v>13</v>
      </c>
      <c r="C17">
        <f>IFERROR(VLOOKUP(A17,Transaksi!$A$11:$C$1000,3,FALSE),"")</f>
        <v>46040</v>
      </c>
      <c r="D17">
        <f>IFERROR(VLOOKUP(A17,Transaksi!$A$11:$D$1000,4,FALSE),"")</f>
        <v>0</v>
      </c>
      <c r="E17">
        <f>IFERROR(VLOOKUP(A17,Transaksi!$A$11:$E$1000,5,FALSE),"")</f>
        <v>0</v>
      </c>
      <c r="F17" t="str">
        <f>IFERROR(VLOOKUP(A17,Transaksi!$A$11:$F$1000,6,FALSE),"")</f>
        <v>Pembayaran Tambah Ban</v>
      </c>
      <c r="G17">
        <f>IFERROR(VLOOKUP(A17,Transaksi!$A$11:$H$1000,8,FALSE),"")</f>
        <v>30000</v>
      </c>
      <c r="H17">
        <f>IF(G17="","",1)</f>
        <v>1</v>
      </c>
      <c r="I17" t="e">
        <f>IF(#REF!+G17&lt;&gt;0,Transaksi!J11,"")</f>
        <v>#REF!</v>
      </c>
    </row>
    <row r="18">
      <c r="A18">
        <f>IFERROR(VLOOKUP($F$11,INDIRECT($B$9&amp;$B$10&amp;B17&amp;":"&amp;$B$11),3,FALSE),"")</f>
        <v>13</v>
      </c>
      <c r="B18">
        <f>IF(A18="","",A18+1)</f>
        <v>14</v>
      </c>
      <c r="C18">
        <f>IFERROR(VLOOKUP(A18,Transaksi!$A$11:$C$1000,3,FALSE),"")</f>
        <v>46040</v>
      </c>
      <c r="D18">
        <f>IFERROR(VLOOKUP(A18,Transaksi!$A$11:$D$1000,4,FALSE),"")</f>
        <v>0</v>
      </c>
      <c r="E18">
        <f>IFERROR(VLOOKUP(A18,Transaksi!$A$11:$E$1000,5,FALSE),"")</f>
        <v>0</v>
      </c>
      <c r="F18" t="str">
        <f>IFERROR(VLOOKUP(A18,Transaksi!$A$11:$F$1000,6,FALSE),"")</f>
        <v>Pembelian Bensin SPBU Gunungjaya</v>
      </c>
      <c r="G18">
        <f>IFERROR(VLOOKUP(A18,Transaksi!$A$11:$H$1000,8,FALSE),"")</f>
        <v>475475</v>
      </c>
      <c r="H18">
        <f>IF(G18="","",1)</f>
        <v>1</v>
      </c>
      <c r="I18" t="e">
        <f>IF(#REF!+G18&lt;&gt;0,Transaksi!J12,"")</f>
        <v>#REF!</v>
      </c>
    </row>
    <row r="19">
      <c r="A19">
        <f>IFERROR(VLOOKUP($F$11,INDIRECT($B$9&amp;$B$10&amp;B18&amp;":"&amp;$B$11),3,FALSE),"")</f>
        <v>14</v>
      </c>
      <c r="B19">
        <f>IF(A19="","",A19+1)</f>
        <v>15</v>
      </c>
      <c r="C19">
        <f>IFERROR(VLOOKUP(A19,Transaksi!$A$11:$C$1000,3,FALSE),"")</f>
        <v>46040</v>
      </c>
      <c r="D19">
        <f>IFERROR(VLOOKUP(A19,Transaksi!$A$11:$D$1000,4,FALSE),"")</f>
        <v>0</v>
      </c>
      <c r="E19">
        <f>IFERROR(VLOOKUP(A19,Transaksi!$A$11:$E$1000,5,FALSE),"")</f>
        <v>0</v>
      </c>
      <c r="F19" t="str">
        <f>IFERROR(VLOOKUP(A19,Transaksi!$A$11:$F$1000,6,FALSE),"")</f>
        <v>Pembelian Bensin SPBU Gunungjaya</v>
      </c>
      <c r="G19">
        <f>IFERROR(VLOOKUP(A19,Transaksi!$A$11:$H$1000,8,FALSE),"")</f>
        <v>30000</v>
      </c>
      <c r="H19">
        <f>IF(G19="","",1)</f>
        <v>1</v>
      </c>
      <c r="I19" t="e">
        <f>IF(#REF!+G19&lt;&gt;0,Transaksi!J13,"")</f>
        <v>#REF!</v>
      </c>
    </row>
    <row r="20">
      <c r="A20">
        <f>IFERROR(VLOOKUP($F$11,INDIRECT($B$9&amp;$B$10&amp;B19&amp;":"&amp;$B$11),3,FALSE),"")</f>
        <v>15</v>
      </c>
      <c r="B20">
        <f>IF(A20="","",A20+1)</f>
        <v>16</v>
      </c>
      <c r="C20">
        <f>IFERROR(VLOOKUP(A20,Transaksi!$A$11:$C$1000,3,FALSE),"")</f>
        <v>46040</v>
      </c>
      <c r="D20">
        <f>IFERROR(VLOOKUP(A20,Transaksi!$A$11:$D$1000,4,FALSE),"")</f>
        <v>0</v>
      </c>
      <c r="E20">
        <f>IFERROR(VLOOKUP(A20,Transaksi!$A$11:$E$1000,5,FALSE),"")</f>
        <v>0</v>
      </c>
      <c r="F20" t="str">
        <f>IFERROR(VLOOKUP(A20,Transaksi!$A$11:$F$1000,6,FALSE),"")</f>
        <v>Pembelian Bensin POM Mini</v>
      </c>
      <c r="G20">
        <f>IFERROR(VLOOKUP(A20,Transaksi!$A$11:$H$1000,8,FALSE),"")</f>
        <v>13000</v>
      </c>
      <c r="H20">
        <f>IF(G20="","",1)</f>
        <v>1</v>
      </c>
      <c r="I20" t="e">
        <f>IF(#REF!+G20&lt;&gt;0,Transaksi!J14,"")</f>
        <v>#REF!</v>
      </c>
    </row>
    <row r="21">
      <c r="A21">
        <f>IFERROR(VLOOKUP($F$11,INDIRECT($B$9&amp;$B$10&amp;B20&amp;":"&amp;$B$11),3,FALSE),"")</f>
        <v>16</v>
      </c>
      <c r="B21">
        <f>IF(A21="","",A21+1)</f>
        <v>17</v>
      </c>
      <c r="C21">
        <f>IFERROR(VLOOKUP(A21,Transaksi!$A$11:$C$1000,3,FALSE),"")</f>
        <v>46040</v>
      </c>
      <c r="D21">
        <f>IFERROR(VLOOKUP(A21,Transaksi!$A$11:$D$1000,4,FALSE),"")</f>
        <v>0</v>
      </c>
      <c r="E21">
        <f>IFERROR(VLOOKUP(A21,Transaksi!$A$11:$E$1000,5,FALSE),"")</f>
        <v>0</v>
      </c>
      <c r="F21" t="str">
        <f>IFERROR(VLOOKUP(A21,Transaksi!$A$11:$F$1000,6,FALSE),"")</f>
        <v>Pembelian Token Listrik</v>
      </c>
      <c r="G21">
        <f>IFERROR(VLOOKUP(A21,Transaksi!$A$11:$H$1000,8,FALSE),"")</f>
        <v>503000</v>
      </c>
      <c r="H21">
        <f>IF(G21="","",1)</f>
        <v>1</v>
      </c>
      <c r="I21" t="e">
        <f>IF(#REF!+G21&lt;&gt;0,Transaksi!J15,"")</f>
        <v>#REF!</v>
      </c>
    </row>
    <row r="22">
      <c r="A22">
        <f>IFERROR(VLOOKUP($F$11,INDIRECT($B$9&amp;$B$10&amp;B21&amp;":"&amp;$B$11),3,FALSE),"")</f>
        <v>17</v>
      </c>
      <c r="B22">
        <f>IF(A22="","",A22+1)</f>
        <v>18</v>
      </c>
      <c r="C22">
        <f>IFERROR(VLOOKUP(A22,Transaksi!$A$11:$C$1000,3,FALSE),"")</f>
        <v>46041</v>
      </c>
      <c r="D22">
        <f>IFERROR(VLOOKUP(A22,Transaksi!$A$11:$D$1000,4,FALSE),"")</f>
        <v>0</v>
      </c>
      <c r="E22">
        <f>IFERROR(VLOOKUP(A22,Transaksi!$A$11:$E$1000,5,FALSE),"")</f>
        <v>0</v>
      </c>
      <c r="F22" t="str">
        <f>IFERROR(VLOOKUP(A22,Transaksi!$A$11:$F$1000,6,FALSE),"")</f>
        <v>Pembelian Lampu</v>
      </c>
      <c r="G22">
        <f>IFERROR(VLOOKUP(A22,Transaksi!$A$11:$H$1000,8,FALSE),"")</f>
        <v>17500</v>
      </c>
      <c r="H22">
        <f>IF(G22="","",1)</f>
        <v>1</v>
      </c>
      <c r="I22" t="e">
        <f>IF(#REF!+G22&lt;&gt;0,Transaksi!J16,"")</f>
        <v>#REF!</v>
      </c>
    </row>
    <row r="23">
      <c r="A23">
        <f>IFERROR(VLOOKUP($F$11,INDIRECT($B$9&amp;$B$10&amp;B22&amp;":"&amp;$B$11),3,FALSE),"")</f>
        <v>18</v>
      </c>
      <c r="B23">
        <f>IF(A23="","",A23+1)</f>
        <v>19</v>
      </c>
      <c r="C23">
        <f>IFERROR(VLOOKUP(A23,Transaksi!$A$11:$C$1000,3,FALSE),"")</f>
        <v>46041</v>
      </c>
      <c r="D23">
        <f>IFERROR(VLOOKUP(A23,Transaksi!$A$11:$D$1000,4,FALSE),"")</f>
        <v>0</v>
      </c>
      <c r="E23">
        <f>IFERROR(VLOOKUP(A23,Transaksi!$A$11:$E$1000,5,FALSE),"")</f>
        <v>0</v>
      </c>
      <c r="F23" t="str">
        <f>IFERROR(VLOOKUP(A23,Transaksi!$A$11:$F$1000,6,FALSE),"")</f>
        <v>Pembelian Paper Box</v>
      </c>
      <c r="G23">
        <f>IFERROR(VLOOKUP(A23,Transaksi!$A$11:$H$1000,8,FALSE),"")</f>
        <v>25000</v>
      </c>
      <c r="H23">
        <f>IF(G23="","",1)</f>
        <v>1</v>
      </c>
      <c r="I23" t="e">
        <f>IF(#REF!+G23&lt;&gt;0,Transaksi!J17,"")</f>
        <v>#REF!</v>
      </c>
    </row>
    <row r="24">
      <c r="A24">
        <f>IFERROR(VLOOKUP($F$11,INDIRECT($B$9&amp;$B$10&amp;B23&amp;":"&amp;$B$11),3,FALSE),"")</f>
        <v>19</v>
      </c>
      <c r="B24">
        <f>IF(A24="","",A24+1)</f>
        <v>20</v>
      </c>
      <c r="C24">
        <f>IFERROR(VLOOKUP(A24,Transaksi!$A$11:$C$1000,3,FALSE),"")</f>
        <v>46041</v>
      </c>
      <c r="D24">
        <f>IFERROR(VLOOKUP(A24,Transaksi!$A$11:$D$1000,4,FALSE),"")</f>
        <v>0</v>
      </c>
      <c r="E24">
        <f>IFERROR(VLOOKUP(A24,Transaksi!$A$11:$E$1000,5,FALSE),"")</f>
        <v>0</v>
      </c>
      <c r="F24" t="str">
        <f>IFERROR(VLOOKUP(A24,Transaksi!$A$11:$F$1000,6,FALSE),"")</f>
        <v>Pembelian Sendok Plastik</v>
      </c>
      <c r="G24">
        <f>IFERROR(VLOOKUP(A24,Transaksi!$A$11:$H$1000,8,FALSE),"")</f>
        <v>15000</v>
      </c>
      <c r="H24">
        <f>IF(G24="","",1)</f>
        <v>1</v>
      </c>
      <c r="I24" t="e">
        <f>IF(#REF!+G24&lt;&gt;0,Transaksi!J18,"")</f>
        <v>#REF!</v>
      </c>
    </row>
    <row r="25">
      <c r="A25">
        <f>IFERROR(VLOOKUP($F$11,INDIRECT($B$9&amp;$B$10&amp;B24&amp;":"&amp;$B$11),3,FALSE),"")</f>
        <v>20</v>
      </c>
      <c r="B25">
        <f>IF(A25="","",A25+1)</f>
        <v>21</v>
      </c>
      <c r="C25">
        <f>IFERROR(VLOOKUP(A25,Transaksi!$A$11:$C$1000,3,FALSE),"")</f>
        <v>46041</v>
      </c>
      <c r="D25">
        <f>IFERROR(VLOOKUP(A25,Transaksi!$A$11:$D$1000,4,FALSE),"")</f>
        <v>0</v>
      </c>
      <c r="E25">
        <f>IFERROR(VLOOKUP(A25,Transaksi!$A$11:$E$1000,5,FALSE),"")</f>
        <v>0</v>
      </c>
      <c r="F25" t="str">
        <f>IFERROR(VLOOKUP(A25,Transaksi!$A$11:$F$1000,6,FALSE),"")</f>
        <v>Pembelian Case Flat Nomor</v>
      </c>
      <c r="G25">
        <f>IFERROR(VLOOKUP(A25,Transaksi!$A$11:$H$1000,8,FALSE),"")</f>
        <v>60000</v>
      </c>
      <c r="H25">
        <f>IF(G25="","",1)</f>
        <v>1</v>
      </c>
      <c r="I25" t="e">
        <f>IF(#REF!+G25&lt;&gt;0,Transaksi!J19,"")</f>
        <v>#REF!</v>
      </c>
    </row>
    <row r="26">
      <c r="A26">
        <f>IFERROR(VLOOKUP($F$11,INDIRECT($B$9&amp;$B$10&amp;B25&amp;":"&amp;$B$11),3,FALSE),"")</f>
        <v>21</v>
      </c>
      <c r="B26">
        <f>IF(A26="","",A26+1)</f>
        <v>22</v>
      </c>
      <c r="C26">
        <f>IFERROR(VLOOKUP(A26,Transaksi!$A$11:$C$1000,3,FALSE),"")</f>
        <v>46041</v>
      </c>
      <c r="D26">
        <f>IFERROR(VLOOKUP(A26,Transaksi!$A$11:$D$1000,4,FALSE),"")</f>
        <v>0</v>
      </c>
      <c r="E26">
        <f>IFERROR(VLOOKUP(A26,Transaksi!$A$11:$E$1000,5,FALSE),"")</f>
        <v>0</v>
      </c>
      <c r="F26" t="str">
        <f>IFERROR(VLOOKUP(A26,Transaksi!$A$11:$F$1000,6,FALSE),"")</f>
        <v>Pembelian Bensin SPBU Gunungjaya</v>
      </c>
      <c r="G26">
        <f>IFERROR(VLOOKUP(A26,Transaksi!$A$11:$H$1000,8,FALSE),"")</f>
        <v>43000</v>
      </c>
      <c r="H26">
        <f>IF(G26="","",1)</f>
        <v>1</v>
      </c>
      <c r="I26" t="e">
        <f>IF(#REF!+G26&lt;&gt;0,Transaksi!J20,"")</f>
        <v>#REF!</v>
      </c>
    </row>
    <row r="27">
      <c r="A27">
        <f>IFERROR(VLOOKUP($F$11,INDIRECT($B$9&amp;$B$10&amp;B26&amp;":"&amp;$B$11),3,FALSE),"")</f>
        <v>22</v>
      </c>
      <c r="B27">
        <f>IF(A27="","",A27+1)</f>
        <v>23</v>
      </c>
      <c r="C27">
        <f>IFERROR(VLOOKUP(A27,Transaksi!$A$11:$C$1000,3,FALSE),"")</f>
        <v>46041</v>
      </c>
      <c r="D27">
        <f>IFERROR(VLOOKUP(A27,Transaksi!$A$11:$D$1000,4,FALSE),"")</f>
        <v>0</v>
      </c>
      <c r="E27">
        <f>IFERROR(VLOOKUP(A27,Transaksi!$A$11:$E$1000,5,FALSE),"")</f>
        <v>0</v>
      </c>
      <c r="F27" t="str">
        <f>IFERROR(VLOOKUP(A27,Transaksi!$A$11:$F$1000,6,FALSE),"")</f>
        <v>Pembelian Bensin POM Mini</v>
      </c>
      <c r="G27">
        <f>IFERROR(VLOOKUP(A27,Transaksi!$A$11:$H$1000,8,FALSE),"")</f>
        <v>13000</v>
      </c>
      <c r="H27">
        <f>IF(G27="","",1)</f>
        <v>1</v>
      </c>
      <c r="I27" t="e">
        <f>IF(#REF!+G27&lt;&gt;0,Transaksi!J21,"")</f>
        <v>#REF!</v>
      </c>
    </row>
    <row r="28">
      <c r="A28">
        <f>IFERROR(VLOOKUP($F$11,INDIRECT($B$9&amp;$B$10&amp;B27&amp;":"&amp;$B$11),3,FALSE),"")</f>
        <v>23</v>
      </c>
      <c r="B28">
        <f>IF(A28="","",A28+1)</f>
        <v>24</v>
      </c>
      <c r="C28">
        <f>IFERROR(VLOOKUP(A28,Transaksi!$A$11:$C$1000,3,FALSE),"")</f>
        <v>46041</v>
      </c>
      <c r="D28">
        <f>IFERROR(VLOOKUP(A28,Transaksi!$A$11:$D$1000,4,FALSE),"")</f>
        <v>0</v>
      </c>
      <c r="E28">
        <f>IFERROR(VLOOKUP(A28,Transaksi!$A$11:$E$1000,5,FALSE),"")</f>
        <v>0</v>
      </c>
      <c r="F28" t="str">
        <f>IFERROR(VLOOKUP(A28,Transaksi!$A$11:$F$1000,6,FALSE),"")</f>
        <v>Pembelian Sepatu Bot 2 Pasang</v>
      </c>
      <c r="G28">
        <f>IFERROR(VLOOKUP(A28,Transaksi!$A$11:$H$1000,8,FALSE),"")</f>
        <v>130000</v>
      </c>
      <c r="H28">
        <f>IF(G28="","",1)</f>
        <v>1</v>
      </c>
      <c r="I28" t="e">
        <f>IF(#REF!+G28&lt;&gt;0,Transaksi!J22,"")</f>
        <v>#REF!</v>
      </c>
    </row>
    <row r="29">
      <c r="A29">
        <f>IFERROR(VLOOKUP($F$11,INDIRECT($B$9&amp;$B$10&amp;B28&amp;":"&amp;$B$11),3,FALSE),"")</f>
        <v>24</v>
      </c>
      <c r="B29">
        <f>IF(A29="","",A29+1)</f>
        <v>25</v>
      </c>
      <c r="C29">
        <f>IFERROR(VLOOKUP(A29,Transaksi!$A$11:$C$1000,3,FALSE),"")</f>
        <v>46042</v>
      </c>
      <c r="D29">
        <f>IFERROR(VLOOKUP(A29,Transaksi!$A$11:$D$1000,4,FALSE),"")</f>
        <v>0</v>
      </c>
      <c r="E29">
        <f>IFERROR(VLOOKUP(A29,Transaksi!$A$11:$E$1000,5,FALSE),"")</f>
        <v>0</v>
      </c>
      <c r="F29" t="str">
        <f>IFERROR(VLOOKUP(A29,Transaksi!$A$11:$F$1000,6,FALSE),"")</f>
        <v>Pembelian Bensin SPBU Gunungjaya</v>
      </c>
      <c r="G29">
        <f>IFERROR(VLOOKUP(A29,Transaksi!$A$11:$H$1000,8,FALSE),"")</f>
        <v>455592</v>
      </c>
      <c r="H29">
        <f>IF(G29="","",1)</f>
        <v>1</v>
      </c>
      <c r="I29" t="e">
        <f>IF(#REF!+G29&lt;&gt;0,Transaksi!J23,"")</f>
        <v>#REF!</v>
      </c>
    </row>
    <row r="30">
      <c r="A30">
        <f>IFERROR(VLOOKUP($F$11,INDIRECT($B$9&amp;$B$10&amp;B29&amp;":"&amp;$B$11),3,FALSE),"")</f>
        <v>25</v>
      </c>
      <c r="B30">
        <f>IF(A30="","",A30+1)</f>
        <v>26</v>
      </c>
      <c r="C30">
        <f>IFERROR(VLOOKUP(A30,Transaksi!$A$11:$C$1000,3,FALSE),"")</f>
        <v>46042</v>
      </c>
      <c r="D30">
        <f>IFERROR(VLOOKUP(A30,Transaksi!$A$11:$D$1000,4,FALSE),"")</f>
        <v>0</v>
      </c>
      <c r="E30">
        <f>IFERROR(VLOOKUP(A30,Transaksi!$A$11:$E$1000,5,FALSE),"")</f>
        <v>0</v>
      </c>
      <c r="F30" t="str">
        <f>IFERROR(VLOOKUP(A30,Transaksi!$A$11:$F$1000,6,FALSE),"")</f>
        <v>Pembelian Bensin POM Mini</v>
      </c>
      <c r="G30">
        <f>IFERROR(VLOOKUP(A30,Transaksi!$A$11:$H$1000,8,FALSE),"")</f>
        <v>13000</v>
      </c>
      <c r="H30">
        <f>IF(G30="","",1)</f>
        <v>1</v>
      </c>
      <c r="I30" t="e">
        <f>IF(#REF!+G30&lt;&gt;0,Transaksi!J24,"")</f>
        <v>#REF!</v>
      </c>
    </row>
    <row r="31">
      <c r="A31">
        <f>IFERROR(VLOOKUP($F$11,INDIRECT($B$9&amp;$B$10&amp;B30&amp;":"&amp;$B$11),3,FALSE),"")</f>
        <v>28</v>
      </c>
      <c r="B31">
        <f>IF(A31="","",A31+1)</f>
        <v>29</v>
      </c>
      <c r="C31">
        <f>IFERROR(VLOOKUP(A31,Transaksi!$A$11:$C$1000,3,FALSE),"")</f>
        <v>46042</v>
      </c>
      <c r="D31">
        <f>IFERROR(VLOOKUP(A31,Transaksi!$A$11:$D$1000,4,FALSE),"")</f>
        <v>0</v>
      </c>
      <c r="E31">
        <f>IFERROR(VLOOKUP(A31,Transaksi!$A$11:$E$1000,5,FALSE),"")</f>
        <v>694752</v>
      </c>
      <c r="F31" t="str">
        <f>IFERROR(VLOOKUP(A31,Transaksi!$A$11:$F$1000,6,FALSE),"")</f>
        <v>Pembelian Tali Rapia</v>
      </c>
      <c r="G31">
        <f>IFERROR(VLOOKUP(A31,Transaksi!$A$11:$H$1000,8,FALSE),"")</f>
        <v>600000</v>
      </c>
      <c r="H31">
        <f>IF(G31="","",1)</f>
        <v>1</v>
      </c>
      <c r="I31" t="e">
        <f>IF(#REF!+G31&lt;&gt;0,Transaksi!J25,"")</f>
        <v>#REF!</v>
      </c>
    </row>
    <row r="32">
      <c r="A32">
        <f>IFERROR(VLOOKUP($F$11,INDIRECT($B$9&amp;$B$10&amp;B31&amp;":"&amp;$B$11),3,FALSE),"")</f>
        <v>29</v>
      </c>
      <c r="B32">
        <f>IF(A32="","",A32+1)</f>
        <v>30</v>
      </c>
      <c r="C32">
        <f>IFERROR(VLOOKUP(A32,Transaksi!$A$11:$C$1000,3,FALSE),"")</f>
        <v>46042</v>
      </c>
      <c r="D32">
        <f>IFERROR(VLOOKUP(A32,Transaksi!$A$11:$D$1000,4,FALSE),"")</f>
        <v>0</v>
      </c>
      <c r="E32">
        <f>IFERROR(VLOOKUP(A32,Transaksi!$A$11:$E$1000,5,FALSE),"")</f>
        <v>694752</v>
      </c>
      <c r="F32" t="str">
        <f>IFERROR(VLOOKUP(A32,Transaksi!$A$11:$F$1000,6,FALSE),"")</f>
        <v>Biaya Administrasi</v>
      </c>
      <c r="G32">
        <f>IFERROR(VLOOKUP(A32,Transaksi!$A$11:$H$1000,8,FALSE),"")</f>
        <v>6500</v>
      </c>
      <c r="H32">
        <f>IF(G32="","",1)</f>
        <v>1</v>
      </c>
      <c r="I32" t="e">
        <f>IF(#REF!+G32&lt;&gt;0,Transaksi!J26,"")</f>
        <v>#REF!</v>
      </c>
    </row>
    <row r="33">
      <c r="A33">
        <f>IFERROR(VLOOKUP($F$11,INDIRECT($B$9&amp;$B$10&amp;B32&amp;":"&amp;$B$11),3,FALSE),"")</f>
        <v>32</v>
      </c>
      <c r="B33">
        <f>IF(A33="","",A33+1)</f>
        <v>33</v>
      </c>
      <c r="C33">
        <f>IFERROR(VLOOKUP(A33,Transaksi!$A$11:$C$1000,3,FALSE),"")</f>
        <v>46042</v>
      </c>
      <c r="D33">
        <f>IFERROR(VLOOKUP(A33,Transaksi!$A$11:$D$1000,4,FALSE),"")</f>
        <v>0</v>
      </c>
      <c r="E33">
        <f>IFERROR(VLOOKUP(A33,Transaksi!$A$11:$E$1000,5,FALSE),"")</f>
        <v>694946</v>
      </c>
      <c r="F33" t="str">
        <f>IFERROR(VLOOKUP(A33,Transaksi!$A$11:$F$1000,6,FALSE),"")</f>
        <v>Pembelian Aqua Galon</v>
      </c>
      <c r="G33">
        <f>IFERROR(VLOOKUP(A33,Transaksi!$A$11:$H$1000,8,FALSE),"")</f>
        <v>600000</v>
      </c>
      <c r="H33">
        <f>IF(G33="","",1)</f>
        <v>1</v>
      </c>
      <c r="I33" t="e">
        <f>IF(#REF!+G33&lt;&gt;0,Transaksi!J27,"")</f>
        <v>#REF!</v>
      </c>
    </row>
    <row r="34">
      <c r="A34">
        <f>IFERROR(VLOOKUP($F$11,INDIRECT($B$9&amp;$B$10&amp;B33&amp;":"&amp;$B$11),3,FALSE),"")</f>
        <v>33</v>
      </c>
      <c r="B34">
        <f>IF(A34="","",A34+1)</f>
        <v>34</v>
      </c>
      <c r="C34">
        <f>IFERROR(VLOOKUP(A34,Transaksi!$A$11:$C$1000,3,FALSE),"")</f>
        <v>46042</v>
      </c>
      <c r="D34">
        <f>IFERROR(VLOOKUP(A34,Transaksi!$A$11:$D$1000,4,FALSE),"")</f>
        <v>0</v>
      </c>
      <c r="E34">
        <f>IFERROR(VLOOKUP(A34,Transaksi!$A$11:$E$1000,5,FALSE),"")</f>
        <v>694946</v>
      </c>
      <c r="F34" t="str">
        <f>IFERROR(VLOOKUP(A34,Transaksi!$A$11:$F$1000,6,FALSE),"")</f>
        <v>Biaya Administrasi</v>
      </c>
      <c r="G34">
        <f>IFERROR(VLOOKUP(A34,Transaksi!$A$11:$H$1000,8,FALSE),"")</f>
        <v>6500</v>
      </c>
      <c r="H34">
        <f>IF(G34="","",1)</f>
        <v>1</v>
      </c>
      <c r="I34" t="e">
        <f>IF(#REF!+G34&lt;&gt;0,Transaksi!J28,"")</f>
        <v>#REF!</v>
      </c>
    </row>
    <row r="35">
      <c r="A35">
        <f>IFERROR(VLOOKUP($F$11,INDIRECT($B$9&amp;$B$10&amp;B34&amp;":"&amp;$B$11),3,FALSE),"")</f>
        <v>34</v>
      </c>
      <c r="B35">
        <f>IF(A35="","",A35+1)</f>
        <v>35</v>
      </c>
      <c r="C35">
        <f>IFERROR(VLOOKUP(A35,Transaksi!$A$11:$C$1000,3,FALSE),"")</f>
        <v>46042</v>
      </c>
      <c r="D35">
        <f>IFERROR(VLOOKUP(A35,Transaksi!$A$11:$D$1000,4,FALSE),"")</f>
        <v>0</v>
      </c>
      <c r="E35">
        <f>IFERROR(VLOOKUP(A35,Transaksi!$A$11:$E$1000,5,FALSE),"")</f>
        <v>694949</v>
      </c>
      <c r="F35" t="str">
        <f>IFERROR(VLOOKUP(A35,Transaksi!$A$11:$F$1000,6,FALSE),"")</f>
        <v>Pembelian Gas LPG 12Kg</v>
      </c>
      <c r="G35">
        <f>IFERROR(VLOOKUP(A35,Transaksi!$A$11:$H$1000,8,FALSE),"")</f>
        <v>3349000</v>
      </c>
      <c r="H35">
        <f>IF(G35="","",1)</f>
        <v>1</v>
      </c>
      <c r="I35" t="e">
        <f>IF(#REF!+G35&lt;&gt;0,Transaksi!J29,"")</f>
        <v>#REF!</v>
      </c>
    </row>
    <row r="36">
      <c r="A36">
        <f>IFERROR(VLOOKUP($F$11,INDIRECT($B$9&amp;$B$10&amp;B35&amp;":"&amp;$B$11),3,FALSE),"")</f>
        <v>35</v>
      </c>
      <c r="B36">
        <f>IF(A36="","",A36+1)</f>
        <v>36</v>
      </c>
      <c r="C36">
        <f>IFERROR(VLOOKUP(A36,Transaksi!$A$11:$C$1000,3,FALSE),"")</f>
        <v>46042</v>
      </c>
      <c r="D36">
        <f>IFERROR(VLOOKUP(A36,Transaksi!$A$11:$D$1000,4,FALSE),"")</f>
        <v>0</v>
      </c>
      <c r="E36">
        <f>IFERROR(VLOOKUP(A36,Transaksi!$A$11:$E$1000,5,FALSE),"")</f>
        <v>694949</v>
      </c>
      <c r="F36" t="str">
        <f>IFERROR(VLOOKUP(A36,Transaksi!$A$11:$F$1000,6,FALSE),"")</f>
        <v>Biaya Administrasi</v>
      </c>
      <c r="G36">
        <f>IFERROR(VLOOKUP(A36,Transaksi!$A$11:$H$1000,8,FALSE),"")</f>
        <v>6500</v>
      </c>
      <c r="H36">
        <f>IF(G36="","",1)</f>
        <v>1</v>
      </c>
      <c r="I36" t="e">
        <f>IF(#REF!+G36&lt;&gt;0,Transaksi!J30,"")</f>
        <v>#REF!</v>
      </c>
    </row>
    <row r="37">
      <c r="A37">
        <f>IFERROR(VLOOKUP($F$11,INDIRECT($B$9&amp;$B$10&amp;B36&amp;":"&amp;$B$11),3,FALSE),"")</f>
        <v>38</v>
      </c>
      <c r="B37">
        <f>IF(A37="","",A37+1)</f>
        <v>39</v>
      </c>
      <c r="C37">
        <f>IFERROR(VLOOKUP(A37,Transaksi!$A$11:$C$1000,3,FALSE),"")</f>
        <v>46043</v>
      </c>
      <c r="D37">
        <f>IFERROR(VLOOKUP(A37,Transaksi!$A$11:$D$1000,4,FALSE),"")</f>
        <v>0</v>
      </c>
      <c r="E37">
        <f>IFERROR(VLOOKUP(A37,Transaksi!$A$11:$E$1000,5,FALSE),"")</f>
        <v>0</v>
      </c>
      <c r="F37" t="str">
        <f>IFERROR(VLOOKUP(A37,Transaksi!$A$11:$F$1000,6,FALSE),"")</f>
        <v>Pembelian Bensin POM Mini</v>
      </c>
      <c r="G37">
        <f>IFERROR(VLOOKUP(A37,Transaksi!$A$11:$H$1000,8,FALSE),"")</f>
        <v>13000</v>
      </c>
      <c r="H37">
        <f>IF(G37="","",1)</f>
        <v>1</v>
      </c>
      <c r="I37" t="e">
        <f>IF(#REF!+G37&lt;&gt;0,Transaksi!J31,"")</f>
        <v>#REF!</v>
      </c>
    </row>
    <row r="38">
      <c r="A38">
        <f>IFERROR(VLOOKUP($F$11,INDIRECT($B$9&amp;$B$10&amp;B37&amp;":"&amp;$B$11),3,FALSE),"")</f>
        <v>39</v>
      </c>
      <c r="B38">
        <f>IF(A38="","",A38+1)</f>
        <v>40</v>
      </c>
      <c r="C38">
        <f>IFERROR(VLOOKUP(A38,Transaksi!$A$11:$C$1000,3,FALSE),"")</f>
        <v>46043</v>
      </c>
      <c r="D38">
        <f>IFERROR(VLOOKUP(A38,Transaksi!$A$11:$D$1000,4,FALSE),"")</f>
        <v>0</v>
      </c>
      <c r="E38">
        <f>IFERROR(VLOOKUP(A38,Transaksi!$A$11:$E$1000,5,FALSE),"")</f>
        <v>0</v>
      </c>
      <c r="F38" t="str">
        <f>IFERROR(VLOOKUP(A38,Transaksi!$A$11:$F$1000,6,FALSE),"")</f>
        <v>Pembelian Token Listrik</v>
      </c>
      <c r="G38">
        <f>IFERROR(VLOOKUP(A38,Transaksi!$A$11:$H$1000,8,FALSE),"")</f>
        <v>503000</v>
      </c>
      <c r="H38">
        <f>IF(G38="","",1)</f>
        <v>1</v>
      </c>
      <c r="I38" t="e">
        <f>IF(#REF!+G38&lt;&gt;0,Transaksi!J32,"")</f>
        <v>#REF!</v>
      </c>
    </row>
    <row r="39">
      <c r="A39">
        <f>IFERROR(VLOOKUP($F$11,INDIRECT($B$9&amp;$B$10&amp;B38&amp;":"&amp;$B$11),3,FALSE),"")</f>
        <v>41</v>
      </c>
      <c r="B39">
        <f>IF(A39="","",A39+1)</f>
        <v>42</v>
      </c>
      <c r="C39">
        <f>IFERROR(VLOOKUP(A39,Transaksi!$A$11:$C$1000,3,FALSE),"")</f>
        <v>46044</v>
      </c>
      <c r="D39">
        <f>IFERROR(VLOOKUP(A39,Transaksi!$A$11:$D$1000,4,FALSE),"")</f>
        <v>0</v>
      </c>
      <c r="E39">
        <f>IFERROR(VLOOKUP(A39,Transaksi!$A$11:$E$1000,5,FALSE),"")</f>
        <v>0</v>
      </c>
      <c r="F39" t="str">
        <f>IFERROR(VLOOKUP(A39,Transaksi!$A$11:$F$1000,6,FALSE),"")</f>
        <v>Pembelian Bensin POM Mini</v>
      </c>
      <c r="G39">
        <f>IFERROR(VLOOKUP(A39,Transaksi!$A$11:$H$1000,8,FALSE),"")</f>
        <v>13000</v>
      </c>
      <c r="H39">
        <f>IF(G39="","",1)</f>
        <v>1</v>
      </c>
      <c r="I39" t="e">
        <f>IF(#REF!+G39&lt;&gt;0,Transaksi!J33,"")</f>
        <v>#REF!</v>
      </c>
    </row>
    <row r="40">
      <c r="A40">
        <f>IFERROR(VLOOKUP($F$11,INDIRECT($B$9&amp;$B$10&amp;B39&amp;":"&amp;$B$11),3,FALSE),"")</f>
        <v>42</v>
      </c>
      <c r="B40">
        <f>IF(A40="","",A40+1)</f>
        <v>43</v>
      </c>
      <c r="C40">
        <f>IFERROR(VLOOKUP(A40,Transaksi!$A$11:$C$1000,3,FALSE),"")</f>
        <v>46044</v>
      </c>
      <c r="D40">
        <f>IFERROR(VLOOKUP(A40,Transaksi!$A$11:$D$1000,4,FALSE),"")</f>
        <v>0</v>
      </c>
      <c r="E40">
        <f>IFERROR(VLOOKUP(A40,Transaksi!$A$11:$E$1000,5,FALSE),"")</f>
        <v>0</v>
      </c>
      <c r="F40" t="str">
        <f>IFERROR(VLOOKUP(A40,Transaksi!$A$11:$F$1000,6,FALSE),"")</f>
        <v>Pembelian Bensin SPBU Gunungjaya</v>
      </c>
      <c r="G40">
        <f>IFERROR(VLOOKUP(A40,Transaksi!$A$11:$H$1000,8,FALSE),"")</f>
        <v>477204</v>
      </c>
      <c r="H40">
        <f>IF(G40="","",1)</f>
        <v>1</v>
      </c>
      <c r="I40" t="e">
        <f>IF(#REF!+G40&lt;&gt;0,Transaksi!J34,"")</f>
        <v>#REF!</v>
      </c>
    </row>
    <row r="41">
      <c r="A41">
        <f>IFERROR(VLOOKUP($F$11,INDIRECT($B$9&amp;$B$10&amp;B40&amp;":"&amp;$B$11),3,FALSE),"")</f>
        <v>43</v>
      </c>
      <c r="B41">
        <f>IF(A41="","",A41+1)</f>
        <v>44</v>
      </c>
      <c r="C41">
        <f>IFERROR(VLOOKUP(A41,Transaksi!$A$11:$C$1000,3,FALSE),"")</f>
        <v>46045</v>
      </c>
      <c r="D41">
        <f>IFERROR(VLOOKUP(A41,Transaksi!$A$11:$D$1000,4,FALSE),"")</f>
        <v>0</v>
      </c>
      <c r="E41" t="str">
        <f>IFERROR(VLOOKUP(A41,Transaksi!$A$11:$E$1000,5,FALSE),"")</f>
        <v>036902</v>
      </c>
      <c r="F41" t="str">
        <f>IFERROR(VLOOKUP(A41,Transaksi!$A$11:$F$1000,6,FALSE),"")</f>
        <v>Pembelian OPX QQ</v>
      </c>
      <c r="G41">
        <f>IFERROR(VLOOKUP(A41,Transaksi!$A$11:$H$1000,8,FALSE),"")</f>
        <v>729000</v>
      </c>
      <c r="H41">
        <f>IF(G41="","",1)</f>
        <v>1</v>
      </c>
      <c r="I41" t="e">
        <f>IF(#REF!+G41&lt;&gt;0,Transaksi!J35,"")</f>
        <v>#REF!</v>
      </c>
    </row>
    <row r="42">
      <c r="A42">
        <f>IFERROR(VLOOKUP($F$11,INDIRECT($B$9&amp;$B$10&amp;B41&amp;":"&amp;$B$11),3,FALSE),"")</f>
        <v>44</v>
      </c>
      <c r="B42">
        <f>IF(A42="","",A42+1)</f>
        <v>45</v>
      </c>
      <c r="C42">
        <f>IFERROR(VLOOKUP(A42,Transaksi!$A$11:$C$1000,3,FALSE),"")</f>
        <v>46045</v>
      </c>
      <c r="D42">
        <f>IFERROR(VLOOKUP(A42,Transaksi!$A$11:$D$1000,4,FALSE),"")</f>
        <v>0</v>
      </c>
      <c r="E42" t="str">
        <f>IFERROR(VLOOKUP(A42,Transaksi!$A$11:$E$1000,5,FALSE),"")</f>
        <v>036902</v>
      </c>
      <c r="F42" t="str">
        <f>IFERROR(VLOOKUP(A42,Transaksi!$A$11:$F$1000,6,FALSE),"")</f>
        <v>Biaya Administrasi</v>
      </c>
      <c r="G42">
        <f>IFERROR(VLOOKUP(A42,Transaksi!$A$11:$H$1000,8,FALSE),"")</f>
        <v>6500</v>
      </c>
      <c r="H42">
        <f>IF(G42="","",1)</f>
        <v>1</v>
      </c>
      <c r="I42" t="e">
        <f>IF(#REF!+G42&lt;&gt;0,Transaksi!J36,"")</f>
        <v>#REF!</v>
      </c>
    </row>
    <row r="43">
      <c r="A43">
        <f>IFERROR(VLOOKUP($F$11,INDIRECT($B$9&amp;$B$10&amp;B42&amp;":"&amp;$B$11),3,FALSE),"")</f>
        <v>45</v>
      </c>
      <c r="B43">
        <f>IF(A43="","",A43+1)</f>
        <v>46</v>
      </c>
      <c r="C43">
        <f>IFERROR(VLOOKUP(A43,Transaksi!$A$11:$C$1000,3,FALSE),"")</f>
        <v>46045</v>
      </c>
      <c r="D43">
        <f>IFERROR(VLOOKUP(A43,Transaksi!$A$11:$D$1000,4,FALSE),"")</f>
        <v>0</v>
      </c>
      <c r="E43" t="str">
        <f>IFERROR(VLOOKUP(A43,Transaksi!$A$11:$E$1000,5,FALSE),"")</f>
        <v>036914</v>
      </c>
      <c r="F43" t="str">
        <f>IFERROR(VLOOKUP(A43,Transaksi!$A$11:$F$1000,6,FALSE),"")</f>
        <v>Pembelian OPX Kawanua</v>
      </c>
      <c r="G43">
        <f>IFERROR(VLOOKUP(A43,Transaksi!$A$11:$H$1000,8,FALSE),"")</f>
        <v>8773500</v>
      </c>
      <c r="H43">
        <f>IF(G43="","",1)</f>
        <v>1</v>
      </c>
      <c r="I43" t="e">
        <f>IF(#REF!+G43&lt;&gt;0,Transaksi!J37,"")</f>
        <v>#REF!</v>
      </c>
    </row>
    <row r="44">
      <c r="A44">
        <f>IFERROR(VLOOKUP($F$11,INDIRECT($B$9&amp;$B$10&amp;B43&amp;":"&amp;$B$11),3,FALSE),"")</f>
        <v>46</v>
      </c>
      <c r="B44">
        <f>IF(A44="","",A44+1)</f>
        <v>47</v>
      </c>
      <c r="C44">
        <f>IFERROR(VLOOKUP(A44,Transaksi!$A$11:$C$1000,3,FALSE),"")</f>
        <v>46045</v>
      </c>
      <c r="D44">
        <f>IFERROR(VLOOKUP(A44,Transaksi!$A$11:$D$1000,4,FALSE),"")</f>
        <v>0</v>
      </c>
      <c r="E44" t="str">
        <f>IFERROR(VLOOKUP(A44,Transaksi!$A$11:$E$1000,5,FALSE),"")</f>
        <v>036914</v>
      </c>
      <c r="F44" t="str">
        <f>IFERROR(VLOOKUP(A44,Transaksi!$A$11:$F$1000,6,FALSE),"")</f>
        <v>Biaya Administrasi</v>
      </c>
      <c r="G44">
        <f>IFERROR(VLOOKUP(A44,Transaksi!$A$11:$H$1000,8,FALSE),"")</f>
        <v>6500</v>
      </c>
      <c r="H44">
        <f>IF(G44="","",1)</f>
        <v>1</v>
      </c>
      <c r="I44" t="e">
        <f>IF(#REF!+G44&lt;&gt;0,Transaksi!J38,"")</f>
        <v>#REF!</v>
      </c>
    </row>
    <row r="45">
      <c r="A45">
        <f>IFERROR(VLOOKUP($F$11,INDIRECT($B$9&amp;$B$10&amp;B44&amp;":"&amp;$B$11),3,FALSE),"")</f>
        <v>49</v>
      </c>
      <c r="B45">
        <f>IF(A45="","",A45+1)</f>
        <v>50</v>
      </c>
      <c r="C45">
        <f>IFERROR(VLOOKUP(A45,Transaksi!$A$11:$C$1000,3,FALSE),"")</f>
        <v>46045</v>
      </c>
      <c r="D45">
        <f>IFERROR(VLOOKUP(A45,Transaksi!$A$11:$D$1000,4,FALSE),"")</f>
        <v>0</v>
      </c>
      <c r="E45" t="str">
        <f>IFERROR(VLOOKUP(A45,Transaksi!$A$11:$E$1000,5,FALSE),"")</f>
        <v>051277</v>
      </c>
      <c r="F45" t="str">
        <f>IFERROR(VLOOKUP(A45,Transaksi!$A$11:$F$1000,6,FALSE),"")</f>
        <v>Pembelian OPX Sanjaya</v>
      </c>
      <c r="G45">
        <f>IFERROR(VLOOKUP(A45,Transaksi!$A$11:$H$1000,8,FALSE),"")</f>
        <v>1146500</v>
      </c>
      <c r="H45">
        <f>IF(G45="","",1)</f>
        <v>1</v>
      </c>
      <c r="I45" t="e">
        <f>IF(#REF!+G45&lt;&gt;0,Transaksi!J39,"")</f>
        <v>#REF!</v>
      </c>
    </row>
    <row r="46">
      <c r="A46">
        <f>IFERROR(VLOOKUP($F$11,INDIRECT($B$9&amp;$B$10&amp;B45&amp;":"&amp;$B$11),3,FALSE),"")</f>
        <v>50</v>
      </c>
      <c r="B46">
        <f>IF(A46="","",A46+1)</f>
        <v>51</v>
      </c>
      <c r="C46">
        <f>IFERROR(VLOOKUP(A46,Transaksi!$A$11:$C$1000,3,FALSE),"")</f>
        <v>46045</v>
      </c>
      <c r="D46">
        <f>IFERROR(VLOOKUP(A46,Transaksi!$A$11:$D$1000,4,FALSE),"")</f>
        <v>0</v>
      </c>
      <c r="E46" t="str">
        <f>IFERROR(VLOOKUP(A46,Transaksi!$A$11:$E$1000,5,FALSE),"")</f>
        <v>051277</v>
      </c>
      <c r="F46" t="str">
        <f>IFERROR(VLOOKUP(A46,Transaksi!$A$11:$F$1000,6,FALSE),"")</f>
        <v>Biaya Administrasi</v>
      </c>
      <c r="G46">
        <f>IFERROR(VLOOKUP(A46,Transaksi!$A$11:$H$1000,8,FALSE),"")</f>
        <v>6500</v>
      </c>
      <c r="H46">
        <f>IF(G46="","",1)</f>
        <v>1</v>
      </c>
      <c r="I46" t="e">
        <f>IF(#REF!+G46&lt;&gt;0,Transaksi!J40,"")</f>
        <v>#REF!</v>
      </c>
    </row>
    <row r="47">
      <c r="A47">
        <f>IFERROR(VLOOKUP($F$11,INDIRECT($B$9&amp;$B$10&amp;B46&amp;":"&amp;$B$11),3,FALSE),"")</f>
        <v>51</v>
      </c>
      <c r="B47">
        <f>IF(A47="","",A47+1)</f>
        <v>52</v>
      </c>
      <c r="C47">
        <f>IFERROR(VLOOKUP(A47,Transaksi!$A$11:$C$1000,3,FALSE),"")</f>
        <v>46045</v>
      </c>
      <c r="D47">
        <f>IFERROR(VLOOKUP(A47,Transaksi!$A$11:$D$1000,4,FALSE),"")</f>
        <v>0</v>
      </c>
      <c r="E47" t="str">
        <f>IFERROR(VLOOKUP(A47,Transaksi!$A$11:$E$1000,5,FALSE),"")</f>
        <v>051326</v>
      </c>
      <c r="F47" t="str">
        <f>IFERROR(VLOOKUP(A47,Transaksi!$A$11:$F$1000,6,FALSE),"")</f>
        <v>Pembelian OPX Karunia Raya</v>
      </c>
      <c r="G47">
        <f>IFERROR(VLOOKUP(A47,Transaksi!$A$11:$H$1000,8,FALSE),"")</f>
        <v>3957750</v>
      </c>
      <c r="H47">
        <f>IF(G47="","",1)</f>
        <v>1</v>
      </c>
      <c r="I47" t="e">
        <f>IF(#REF!+G47&lt;&gt;0,Transaksi!J41,"")</f>
        <v>#REF!</v>
      </c>
    </row>
    <row r="48">
      <c r="A48">
        <f>IFERROR(VLOOKUP($F$11,INDIRECT($B$9&amp;$B$10&amp;B47&amp;":"&amp;$B$11),3,FALSE),"")</f>
        <v>52</v>
      </c>
      <c r="B48">
        <f>IF(A48="","",A48+1)</f>
        <v>53</v>
      </c>
      <c r="C48">
        <f>IFERROR(VLOOKUP(A48,Transaksi!$A$11:$C$1000,3,FALSE),"")</f>
        <v>46045</v>
      </c>
      <c r="D48">
        <f>IFERROR(VLOOKUP(A48,Transaksi!$A$11:$D$1000,4,FALSE),"")</f>
        <v>0</v>
      </c>
      <c r="E48" t="str">
        <f>IFERROR(VLOOKUP(A48,Transaksi!$A$11:$E$1000,5,FALSE),"")</f>
        <v>051326</v>
      </c>
      <c r="F48" t="str">
        <f>IFERROR(VLOOKUP(A48,Transaksi!$A$11:$F$1000,6,FALSE),"")</f>
        <v>Biaya Administrasi</v>
      </c>
      <c r="G48">
        <f>IFERROR(VLOOKUP(A48,Transaksi!$A$11:$H$1000,8,FALSE),"")</f>
        <v>6500</v>
      </c>
      <c r="H48">
        <f>IF(G48="","",1)</f>
        <v>1</v>
      </c>
      <c r="I48" t="e">
        <f>IF(#REF!+G48&lt;&gt;0,Transaksi!J42,"")</f>
        <v>#REF!</v>
      </c>
    </row>
    <row r="49">
      <c r="A49">
        <f>IFERROR(VLOOKUP($F$11,INDIRECT($B$9&amp;$B$10&amp;B48&amp;":"&amp;$B$11),3,FALSE),"")</f>
        <v>55</v>
      </c>
      <c r="B49">
        <f>IF(A49="","",A49+1)</f>
        <v>56</v>
      </c>
      <c r="C49">
        <f>IFERROR(VLOOKUP(A49,Transaksi!$A$11:$C$1000,3,FALSE),"")</f>
        <v>46045</v>
      </c>
      <c r="D49">
        <f>IFERROR(VLOOKUP(A49,Transaksi!$A$11:$D$1000,4,FALSE),"")</f>
        <v>0</v>
      </c>
      <c r="E49">
        <f>IFERROR(VLOOKUP(A49,Transaksi!$A$11:$E$1000,5,FALSE),"")</f>
        <v>0</v>
      </c>
      <c r="F49" t="str">
        <f>IFERROR(VLOOKUP(A49,Transaksi!$A$11:$F$1000,6,FALSE),"")</f>
        <v>Pembelian Cleo</v>
      </c>
      <c r="G49">
        <f>IFERROR(VLOOKUP(A49,Transaksi!$A$11:$H$1000,8,FALSE),"")</f>
        <v>24000</v>
      </c>
      <c r="H49">
        <f>IF(G49="","",1)</f>
        <v>1</v>
      </c>
      <c r="I49" t="e">
        <f>IF(#REF!+G49&lt;&gt;0,Transaksi!J43,"")</f>
        <v>#REF!</v>
      </c>
    </row>
    <row r="50">
      <c r="A50">
        <f>IFERROR(VLOOKUP($F$11,INDIRECT($B$9&amp;$B$10&amp;B49&amp;":"&amp;$B$11),3,FALSE),"")</f>
        <v>56</v>
      </c>
      <c r="B50">
        <f>IF(A50="","",A50+1)</f>
        <v>57</v>
      </c>
      <c r="C50">
        <f>IFERROR(VLOOKUP(A50,Transaksi!$A$11:$C$1000,3,FALSE),"")</f>
        <v>46045</v>
      </c>
      <c r="D50">
        <f>IFERROR(VLOOKUP(A50,Transaksi!$A$11:$D$1000,4,FALSE),"")</f>
        <v>0</v>
      </c>
      <c r="E50">
        <f>IFERROR(VLOOKUP(A50,Transaksi!$A$11:$E$1000,5,FALSE),"")</f>
        <v>0</v>
      </c>
      <c r="F50" t="str">
        <f>IFERROR(VLOOKUP(A50,Transaksi!$A$11:$F$1000,6,FALSE),"")</f>
        <v>Pembelian Kopi Kapal Api</v>
      </c>
      <c r="G50">
        <f>IFERROR(VLOOKUP(A50,Transaksi!$A$11:$H$1000,8,FALSE),"")</f>
        <v>17500</v>
      </c>
      <c r="H50">
        <f>IF(G50="","",1)</f>
        <v>1</v>
      </c>
      <c r="I50" t="e">
        <f>IF(#REF!+G50&lt;&gt;0,Transaksi!J44,"")</f>
        <v>#REF!</v>
      </c>
    </row>
    <row r="51">
      <c r="A51">
        <f>IFERROR(VLOOKUP($F$11,INDIRECT($B$9&amp;$B$10&amp;B50&amp;":"&amp;$B$11),3,FALSE),"")</f>
        <v>57</v>
      </c>
      <c r="B51">
        <f>IF(A51="","",A51+1)</f>
        <v>58</v>
      </c>
      <c r="C51">
        <f>IFERROR(VLOOKUP(A51,Transaksi!$A$11:$C$1000,3,FALSE),"")</f>
        <v>46045</v>
      </c>
      <c r="D51">
        <f>IFERROR(VLOOKUP(A51,Transaksi!$A$11:$D$1000,4,FALSE),"")</f>
        <v>0</v>
      </c>
      <c r="E51">
        <f>IFERROR(VLOOKUP(A51,Transaksi!$A$11:$E$1000,5,FALSE),"")</f>
        <v>0</v>
      </c>
      <c r="F51" t="str">
        <f>IFERROR(VLOOKUP(A51,Transaksi!$A$11:$F$1000,6,FALSE),"")</f>
        <v>Pembelian Good Day Mocacino</v>
      </c>
      <c r="G51">
        <f>IFERROR(VLOOKUP(A51,Transaksi!$A$11:$H$1000,8,FALSE),"")</f>
        <v>15000</v>
      </c>
      <c r="H51">
        <f>IF(G51="","",1)</f>
        <v>1</v>
      </c>
      <c r="I51" t="e">
        <f>IF(#REF!+G51&lt;&gt;0,Transaksi!J45,"")</f>
        <v>#REF!</v>
      </c>
    </row>
    <row r="52">
      <c r="A52">
        <f>IFERROR(VLOOKUP($F$11,INDIRECT($B$9&amp;$B$10&amp;B51&amp;":"&amp;$B$11),3,FALSE),"")</f>
        <v>58</v>
      </c>
      <c r="B52">
        <f>IF(A52="","",A52+1)</f>
        <v>59</v>
      </c>
      <c r="C52">
        <f>IFERROR(VLOOKUP(A52,Transaksi!$A$11:$C$1000,3,FALSE),"")</f>
        <v>46045</v>
      </c>
      <c r="D52">
        <f>IFERROR(VLOOKUP(A52,Transaksi!$A$11:$D$1000,4,FALSE),"")</f>
        <v>0</v>
      </c>
      <c r="E52">
        <f>IFERROR(VLOOKUP(A52,Transaksi!$A$11:$E$1000,5,FALSE),"")</f>
        <v>0</v>
      </c>
      <c r="F52" t="str">
        <f>IFERROR(VLOOKUP(A52,Transaksi!$A$11:$F$1000,6,FALSE),"")</f>
        <v>Pembelian Plastik 1/2 Kg</v>
      </c>
      <c r="G52">
        <f>IFERROR(VLOOKUP(A52,Transaksi!$A$11:$H$1000,8,FALSE),"")</f>
        <v>70000</v>
      </c>
      <c r="H52">
        <f>IF(G52="","",1)</f>
        <v>1</v>
      </c>
      <c r="I52" t="e">
        <f>IF(#REF!+G52&lt;&gt;0,Transaksi!J46,"")</f>
        <v>#REF!</v>
      </c>
    </row>
    <row r="53">
      <c r="A53">
        <f>IFERROR(VLOOKUP($F$11,INDIRECT($B$9&amp;$B$10&amp;B52&amp;":"&amp;$B$11),3,FALSE),"")</f>
        <v>59</v>
      </c>
      <c r="B53">
        <f>IF(A53="","",A53+1)</f>
        <v>60</v>
      </c>
      <c r="C53">
        <f>IFERROR(VLOOKUP(A53,Transaksi!$A$11:$C$1000,3,FALSE),"")</f>
        <v>46045</v>
      </c>
      <c r="D53">
        <f>IFERROR(VLOOKUP(A53,Transaksi!$A$11:$D$1000,4,FALSE),"")</f>
        <v>0</v>
      </c>
      <c r="E53">
        <f>IFERROR(VLOOKUP(A53,Transaksi!$A$11:$E$1000,5,FALSE),"")</f>
        <v>0</v>
      </c>
      <c r="F53" t="str">
        <f>IFERROR(VLOOKUP(A53,Transaksi!$A$11:$F$1000,6,FALSE),"")</f>
        <v>Pembelian Bensin POM Mini</v>
      </c>
      <c r="G53">
        <f>IFERROR(VLOOKUP(A53,Transaksi!$A$11:$H$1000,8,FALSE),"")</f>
        <v>13000</v>
      </c>
      <c r="H53">
        <f>IF(G53="","",1)</f>
        <v>1</v>
      </c>
      <c r="I53" t="e">
        <f>IF(#REF!+G53&lt;&gt;0,Transaksi!J47,"")</f>
        <v>#REF!</v>
      </c>
    </row>
    <row r="54">
      <c r="A54">
        <f>IFERROR(VLOOKUP($F$11,INDIRECT($B$9&amp;$B$10&amp;B53&amp;":"&amp;$B$11),3,FALSE),"")</f>
        <v>60</v>
      </c>
      <c r="B54">
        <f>IF(A54="","",A54+1)</f>
        <v>61</v>
      </c>
      <c r="C54">
        <f>IFERROR(VLOOKUP(A54,Transaksi!$A$11:$C$1000,3,FALSE),"")</f>
        <v>46045</v>
      </c>
      <c r="D54">
        <f>IFERROR(VLOOKUP(A54,Transaksi!$A$11:$D$1000,4,FALSE),"")</f>
        <v>0</v>
      </c>
      <c r="E54">
        <f>IFERROR(VLOOKUP(A54,Transaksi!$A$11:$E$1000,5,FALSE),"")</f>
        <v>0</v>
      </c>
      <c r="F54" t="str">
        <f>IFERROR(VLOOKUP(A54,Transaksi!$A$11:$F$1000,6,FALSE),"")</f>
        <v>Pembelian Bensin SPBU Gunungjaya</v>
      </c>
      <c r="G54">
        <f>IFERROR(VLOOKUP(A54,Transaksi!$A$11:$H$1000,8,FALSE),"")</f>
        <v>49894</v>
      </c>
      <c r="H54">
        <f>IF(G54="","",1)</f>
        <v>1</v>
      </c>
      <c r="I54" t="e">
        <f>IF(#REF!+G54&lt;&gt;0,Transaksi!J48,"")</f>
        <v>#REF!</v>
      </c>
    </row>
    <row r="55">
      <c r="A55">
        <f>IFERROR(VLOOKUP($F$11,INDIRECT($B$9&amp;$B$10&amp;B54&amp;":"&amp;$B$11),3,FALSE),"")</f>
        <v>61</v>
      </c>
      <c r="B55">
        <f>IF(A55="","",A55+1)</f>
        <v>62</v>
      </c>
      <c r="C55">
        <f>IFERROR(VLOOKUP(A55,Transaksi!$A$11:$C$1000,3,FALSE),"")</f>
        <v>46046</v>
      </c>
      <c r="D55">
        <f>IFERROR(VLOOKUP(A55,Transaksi!$A$11:$D$1000,4,FALSE),"")</f>
        <v>0</v>
      </c>
      <c r="E55">
        <f>IFERROR(VLOOKUP(A55,Transaksi!$A$11:$E$1000,5,FALSE),"")</f>
        <v>0</v>
      </c>
      <c r="F55" t="str">
        <f>IFERROR(VLOOKUP(A55,Transaksi!$A$11:$F$1000,6,FALSE),"")</f>
        <v>Pembayaran Retribusi Sampah</v>
      </c>
      <c r="G55">
        <f>IFERROR(VLOOKUP(A55,Transaksi!$A$11:$H$1000,8,FALSE),"")</f>
        <v>125000</v>
      </c>
      <c r="H55">
        <f>IF(G55="","",1)</f>
        <v>1</v>
      </c>
      <c r="I55" t="e">
        <f>IF(#REF!+G55&lt;&gt;0,Transaksi!J49,"")</f>
        <v>#REF!</v>
      </c>
    </row>
    <row r="56">
      <c r="A56">
        <f>IFERROR(VLOOKUP($F$11,INDIRECT($B$9&amp;$B$10&amp;B55&amp;":"&amp;$B$11),3,FALSE),"")</f>
        <v>62</v>
      </c>
      <c r="B56">
        <f>IF(A56="","",A56+1)</f>
        <v>63</v>
      </c>
      <c r="C56">
        <f>IFERROR(VLOOKUP(A56,Transaksi!$A$11:$C$1000,3,FALSE),"")</f>
        <v>46046</v>
      </c>
      <c r="D56">
        <f>IFERROR(VLOOKUP(A56,Transaksi!$A$11:$D$1000,4,FALSE),"")</f>
        <v>0</v>
      </c>
      <c r="E56">
        <f>IFERROR(VLOOKUP(A56,Transaksi!$A$11:$E$1000,5,FALSE),"")</f>
        <v>0</v>
      </c>
      <c r="F56" t="str">
        <f>IFERROR(VLOOKUP(A56,Transaksi!$A$11:$F$1000,6,FALSE),"")</f>
        <v>Pembelian Token Listrik</v>
      </c>
      <c r="G56">
        <f>IFERROR(VLOOKUP(A56,Transaksi!$A$11:$H$1000,8,FALSE),"")</f>
        <v>503000</v>
      </c>
      <c r="H56">
        <f>IF(G56="","",1)</f>
        <v>1</v>
      </c>
      <c r="I56" t="e">
        <f>IF(#REF!+G56&lt;&gt;0,Transaksi!J50,"")</f>
        <v>#REF!</v>
      </c>
    </row>
    <row r="57">
      <c r="A57">
        <f>IFERROR(VLOOKUP($F$11,INDIRECT($B$9&amp;$B$10&amp;B56&amp;":"&amp;$B$11),3,FALSE),"")</f>
        <v>63</v>
      </c>
      <c r="B57">
        <f>IF(A57="","",A57+1)</f>
        <v>64</v>
      </c>
      <c r="C57">
        <f>IFERROR(VLOOKUP(A57,Transaksi!$A$11:$C$1000,3,FALSE),"")</f>
        <v>46047</v>
      </c>
      <c r="D57">
        <f>IFERROR(VLOOKUP(A57,Transaksi!$A$11:$D$1000,4,FALSE),"")</f>
        <v>0</v>
      </c>
      <c r="E57">
        <f>IFERROR(VLOOKUP(A57,Transaksi!$A$11:$E$1000,5,FALSE),"")</f>
        <v>0</v>
      </c>
      <c r="F57" t="str">
        <f>IFERROR(VLOOKUP(A57,Transaksi!$A$11:$F$1000,6,FALSE),"")</f>
        <v>Pembelian Plastik PP 12x15</v>
      </c>
      <c r="G57">
        <f>IFERROR(VLOOKUP(A57,Transaksi!$A$11:$H$1000,8,FALSE),"")</f>
        <v>50000</v>
      </c>
      <c r="H57">
        <f>IF(G57="","",1)</f>
        <v>1</v>
      </c>
      <c r="I57" t="e">
        <f>IF(#REF!+G57&lt;&gt;0,Transaksi!J51,"")</f>
        <v>#REF!</v>
      </c>
    </row>
    <row r="58">
      <c r="A58">
        <f>IFERROR(VLOOKUP($F$11,INDIRECT($B$9&amp;$B$10&amp;B57&amp;":"&amp;$B$11),3,FALSE),"")</f>
        <v>64</v>
      </c>
      <c r="B58">
        <f>IF(A58="","",A58+1)</f>
        <v>65</v>
      </c>
      <c r="C58">
        <f>IFERROR(VLOOKUP(A58,Transaksi!$A$11:$C$1000,3,FALSE),"")</f>
        <v>46048</v>
      </c>
      <c r="D58">
        <f>IFERROR(VLOOKUP(A58,Transaksi!$A$11:$D$1000,4,FALSE),"")</f>
        <v>0</v>
      </c>
      <c r="E58">
        <f>IFERROR(VLOOKUP(A58,Transaksi!$A$11:$E$1000,5,FALSE),"")</f>
        <v>0</v>
      </c>
      <c r="F58" t="str">
        <f>IFERROR(VLOOKUP(A58,Transaksi!$A$11:$F$1000,6,FALSE),"")</f>
        <v>Pembelian Plastik PP 12x15</v>
      </c>
      <c r="G58">
        <f>IFERROR(VLOOKUP(A58,Transaksi!$A$11:$H$1000,8,FALSE),"")</f>
        <v>50000</v>
      </c>
      <c r="H58">
        <f>IF(G58="","",1)</f>
        <v>1</v>
      </c>
      <c r="I58" t="e">
        <f>IF(#REF!+G58&lt;&gt;0,Transaksi!J52,"")</f>
        <v>#REF!</v>
      </c>
    </row>
    <row r="59">
      <c r="A59">
        <f>IFERROR(VLOOKUP($F$11,INDIRECT($B$9&amp;$B$10&amp;B58&amp;":"&amp;$B$11),3,FALSE),"")</f>
        <v>65</v>
      </c>
      <c r="B59">
        <f>IF(A59="","",A59+1)</f>
        <v>66</v>
      </c>
      <c r="C59">
        <f>IFERROR(VLOOKUP(A59,Transaksi!$A$11:$C$1000,3,FALSE),"")</f>
        <v>46048</v>
      </c>
      <c r="D59">
        <f>IFERROR(VLOOKUP(A59,Transaksi!$A$11:$D$1000,4,FALSE),"")</f>
        <v>0</v>
      </c>
      <c r="E59">
        <f>IFERROR(VLOOKUP(A59,Transaksi!$A$11:$E$1000,5,FALSE),"")</f>
        <v>0</v>
      </c>
      <c r="F59" t="str">
        <f>IFERROR(VLOOKUP(A59,Transaksi!$A$11:$F$1000,6,FALSE),"")</f>
        <v>Pembelian Klip</v>
      </c>
      <c r="G59">
        <f>IFERROR(VLOOKUP(A59,Transaksi!$A$11:$H$1000,8,FALSE),"")</f>
        <v>8000</v>
      </c>
      <c r="H59">
        <f>IF(G59="","",1)</f>
        <v>1</v>
      </c>
      <c r="I59" t="e">
        <f>IF(#REF!+G59&lt;&gt;0,Transaksi!J53,"")</f>
        <v>#REF!</v>
      </c>
    </row>
    <row r="60">
      <c r="A60">
        <f>IFERROR(VLOOKUP($F$11,INDIRECT($B$9&amp;$B$10&amp;B59&amp;":"&amp;$B$11),3,FALSE),"")</f>
        <v>66</v>
      </c>
      <c r="B60">
        <f>IF(A60="","",A60+1)</f>
        <v>67</v>
      </c>
      <c r="C60">
        <f>IFERROR(VLOOKUP(A60,Transaksi!$A$11:$C$1000,3,FALSE),"")</f>
        <v>46048</v>
      </c>
      <c r="D60">
        <f>IFERROR(VLOOKUP(A60,Transaksi!$A$11:$D$1000,4,FALSE),"")</f>
        <v>0</v>
      </c>
      <c r="E60">
        <f>IFERROR(VLOOKUP(A60,Transaksi!$A$11:$E$1000,5,FALSE),"")</f>
        <v>0</v>
      </c>
      <c r="F60" t="str">
        <f>IFERROR(VLOOKUP(A60,Transaksi!$A$11:$F$1000,6,FALSE),"")</f>
        <v>Pembelian Bensin SPBU Gunungjaya</v>
      </c>
      <c r="G60">
        <f>IFERROR(VLOOKUP(A60,Transaksi!$A$11:$H$1000,8,FALSE),"")</f>
        <v>42978</v>
      </c>
      <c r="H60">
        <f>IF(G60="","",1)</f>
        <v>1</v>
      </c>
      <c r="I60" t="e">
        <f>IF(#REF!+G60&lt;&gt;0,Transaksi!J54,"")</f>
        <v>#REF!</v>
      </c>
    </row>
    <row r="61">
      <c r="A61">
        <f>IFERROR(VLOOKUP($F$11,INDIRECT($B$9&amp;$B$10&amp;B60&amp;":"&amp;$B$11),3,FALSE),"")</f>
        <v>67</v>
      </c>
      <c r="B61">
        <f>IF(A61="","",A61+1)</f>
        <v>68</v>
      </c>
      <c r="C61">
        <f>IFERROR(VLOOKUP(A61,Transaksi!$A$11:$C$1000,3,FALSE),"")</f>
        <v>46048</v>
      </c>
      <c r="D61">
        <f>IFERROR(VLOOKUP(A61,Transaksi!$A$11:$D$1000,4,FALSE),"")</f>
        <v>0</v>
      </c>
      <c r="E61">
        <f>IFERROR(VLOOKUP(A61,Transaksi!$A$11:$E$1000,5,FALSE),"")</f>
        <v>0</v>
      </c>
      <c r="F61" t="str">
        <f>IFERROR(VLOOKUP(A61,Transaksi!$A$11:$F$1000,6,FALSE),"")</f>
        <v>Pembelian Bensin POM Mini</v>
      </c>
      <c r="G61">
        <f>IFERROR(VLOOKUP(A61,Transaksi!$A$11:$H$1000,8,FALSE),"")</f>
        <v>13000</v>
      </c>
      <c r="H61">
        <f>IF(G61="","",1)</f>
        <v>1</v>
      </c>
      <c r="I61" t="e">
        <f>IF(#REF!+G61&lt;&gt;0,Transaksi!J55,"")</f>
        <v>#REF!</v>
      </c>
    </row>
    <row r="62">
      <c r="A62">
        <f>IFERROR(VLOOKUP($F$11,INDIRECT($B$9&amp;$B$10&amp;B61&amp;":"&amp;$B$11),3,FALSE),"")</f>
        <v>91</v>
      </c>
      <c r="B62">
        <f>IF(A62="","",A62+1)</f>
        <v>92</v>
      </c>
      <c r="C62">
        <f>IFERROR(VLOOKUP(A62,Transaksi!$A$11:$C$1000,3,FALSE),"")</f>
        <v>46048</v>
      </c>
      <c r="D62">
        <f>IFERROR(VLOOKUP(A62,Transaksi!$A$11:$D$1000,4,FALSE),"")</f>
        <v>0</v>
      </c>
      <c r="E62">
        <f>IFERROR(VLOOKUP(A62,Transaksi!$A$11:$E$1000,5,FALSE),"")</f>
        <v>157826</v>
      </c>
      <c r="F62" t="str">
        <f>IFERROR(VLOOKUP(A62,Transaksi!$A$11:$F$1000,6,FALSE),"")</f>
        <v>Pembelian Gas LPG 12Kg</v>
      </c>
      <c r="G62">
        <f>IFERROR(VLOOKUP(A62,Transaksi!$A$11:$H$1000,8,FALSE),"")</f>
        <v>1379000</v>
      </c>
      <c r="H62">
        <f>IF(G62="","",1)</f>
        <v>1</v>
      </c>
      <c r="I62" t="e">
        <f>IF(#REF!+G62&lt;&gt;0,Transaksi!J56,"")</f>
        <v>#REF!</v>
      </c>
    </row>
    <row r="63">
      <c r="A63">
        <f>IFERROR(VLOOKUP($F$11,INDIRECT($B$9&amp;$B$10&amp;B62&amp;":"&amp;$B$11),3,FALSE),"")</f>
        <v>92</v>
      </c>
      <c r="B63">
        <f>IF(A63="","",A63+1)</f>
        <v>93</v>
      </c>
      <c r="C63">
        <f>IFERROR(VLOOKUP(A63,Transaksi!$A$11:$C$1000,3,FALSE),"")</f>
        <v>46048</v>
      </c>
      <c r="D63">
        <f>IFERROR(VLOOKUP(A63,Transaksi!$A$11:$D$1000,4,FALSE),"")</f>
        <v>0</v>
      </c>
      <c r="E63">
        <f>IFERROR(VLOOKUP(A63,Transaksi!$A$11:$E$1000,5,FALSE),"")</f>
        <v>157826</v>
      </c>
      <c r="F63" t="str">
        <f>IFERROR(VLOOKUP(A63,Transaksi!$A$11:$F$1000,6,FALSE),"")</f>
        <v>Biaya Administrasi</v>
      </c>
      <c r="G63">
        <f>IFERROR(VLOOKUP(A63,Transaksi!$A$11:$H$1000,8,FALSE),"")</f>
        <v>6500</v>
      </c>
      <c r="H63">
        <f>IF(G63="","",1)</f>
        <v>1</v>
      </c>
      <c r="I63" t="e">
        <f>IF(#REF!+G63&lt;&gt;0,Transaksi!J57,"")</f>
        <v>#REF!</v>
      </c>
    </row>
    <row r="64">
      <c r="A64">
        <f>IFERROR(VLOOKUP($F$11,INDIRECT($B$9&amp;$B$10&amp;B63&amp;":"&amp;$B$11),3,FALSE),"")</f>
        <v>95</v>
      </c>
      <c r="B64">
        <f>IF(A64="","",A64+1)</f>
        <v>96</v>
      </c>
      <c r="C64">
        <f>IFERROR(VLOOKUP(A64,Transaksi!$A$11:$C$1000,3,FALSE),"")</f>
        <v>46049</v>
      </c>
      <c r="D64">
        <f>IFERROR(VLOOKUP(A64,Transaksi!$A$11:$D$1000,4,FALSE),"")</f>
        <v>0</v>
      </c>
      <c r="E64">
        <f>IFERROR(VLOOKUP(A64,Transaksi!$A$11:$E$1000,5,FALSE),"")</f>
        <v>0</v>
      </c>
      <c r="F64" t="str">
        <f>IFERROR(VLOOKUP(A64,Transaksi!$A$11:$F$1000,6,FALSE),"")</f>
        <v>Pembelian Bensin SPBU Gunungjaya</v>
      </c>
      <c r="G64">
        <f>IFERROR(VLOOKUP(A64,Transaksi!$A$11:$H$1000,8,FALSE),"")</f>
        <v>471523</v>
      </c>
      <c r="H64">
        <f>IF(G64="","",1)</f>
        <v>1</v>
      </c>
      <c r="I64" t="e">
        <f>IF(#REF!+G64&lt;&gt;0,Transaksi!J58,"")</f>
        <v>#REF!</v>
      </c>
    </row>
    <row r="65">
      <c r="A65">
        <f>IFERROR(VLOOKUP($F$11,INDIRECT($B$9&amp;$B$10&amp;B64&amp;":"&amp;$B$11),3,FALSE),"")</f>
        <v>96</v>
      </c>
      <c r="B65">
        <f>IF(A65="","",A65+1)</f>
        <v>97</v>
      </c>
      <c r="C65">
        <f>IFERROR(VLOOKUP(A65,Transaksi!$A$11:$C$1000,3,FALSE),"")</f>
        <v>46049</v>
      </c>
      <c r="D65">
        <f>IFERROR(VLOOKUP(A65,Transaksi!$A$11:$D$1000,4,FALSE),"")</f>
        <v>0</v>
      </c>
      <c r="E65">
        <f>IFERROR(VLOOKUP(A65,Transaksi!$A$11:$E$1000,5,FALSE),"")</f>
        <v>0</v>
      </c>
      <c r="F65" t="str">
        <f>IFERROR(VLOOKUP(A65,Transaksi!$A$11:$F$1000,6,FALSE),"")</f>
        <v>Pembelian Token Listrik</v>
      </c>
      <c r="G65">
        <f>IFERROR(VLOOKUP(A65,Transaksi!$A$11:$H$1000,8,FALSE),"")</f>
        <v>503000</v>
      </c>
      <c r="H65">
        <f>IF(G65="","",1)</f>
        <v>1</v>
      </c>
      <c r="I65" t="e">
        <f>IF(#REF!+G65&lt;&gt;0,Transaksi!J59,"")</f>
        <v>#REF!</v>
      </c>
    </row>
    <row r="66">
      <c r="A66">
        <f>IFERROR(VLOOKUP($F$11,INDIRECT($B$9&amp;$B$10&amp;B65&amp;":"&amp;$B$11),3,FALSE),"")</f>
        <v>97</v>
      </c>
      <c r="B66">
        <f>IF(A66="","",A66+1)</f>
        <v>98</v>
      </c>
      <c r="C66">
        <f>IFERROR(VLOOKUP(A66,Transaksi!$A$11:$C$1000,3,FALSE),"")</f>
        <v>46049</v>
      </c>
      <c r="D66">
        <f>IFERROR(VLOOKUP(A66,Transaksi!$A$11:$D$1000,4,FALSE),"")</f>
        <v>0</v>
      </c>
      <c r="E66">
        <f>IFERROR(VLOOKUP(A66,Transaksi!$A$11:$E$1000,5,FALSE),"")</f>
        <v>0</v>
      </c>
      <c r="F66" t="str">
        <f>IFERROR(VLOOKUP(A66,Transaksi!$A$11:$F$1000,6,FALSE),"")</f>
        <v>Pembelian Bensin POM Mini</v>
      </c>
      <c r="G66">
        <f>IFERROR(VLOOKUP(A66,Transaksi!$A$11:$H$1000,8,FALSE),"")</f>
        <v>13000</v>
      </c>
      <c r="H66">
        <f>IF(G66="","",1)</f>
        <v>1</v>
      </c>
      <c r="I66" t="e">
        <f>IF(#REF!+G66&lt;&gt;0,Transaksi!J60,"")</f>
        <v>#REF!</v>
      </c>
    </row>
    <row r="67">
      <c r="A67">
        <f>IFERROR(VLOOKUP($F$11,INDIRECT($B$9&amp;$B$10&amp;B66&amp;":"&amp;$B$11),3,FALSE),"")</f>
        <v>98</v>
      </c>
      <c r="B67">
        <f>IF(A67="","",A67+1)</f>
        <v>99</v>
      </c>
      <c r="C67">
        <f>IFERROR(VLOOKUP(A67,Transaksi!$A$11:$C$1000,3,FALSE),"")</f>
        <v>46050</v>
      </c>
      <c r="D67">
        <f>IFERROR(VLOOKUP(A67,Transaksi!$A$11:$D$1000,4,FALSE),"")</f>
        <v>0</v>
      </c>
      <c r="E67">
        <f>IFERROR(VLOOKUP(A67,Transaksi!$A$11:$E$1000,5,FALSE),"")</f>
        <v>0</v>
      </c>
      <c r="F67" t="str">
        <f>IFERROR(VLOOKUP(A67,Transaksi!$A$11:$F$1000,6,FALSE),"")</f>
        <v>Pembelian Bensin POM Mini</v>
      </c>
      <c r="G67">
        <f>IFERROR(VLOOKUP(A67,Transaksi!$A$11:$H$1000,8,FALSE),"")</f>
        <v>13000</v>
      </c>
      <c r="H67">
        <f>IF(G67="","",1)</f>
        <v>1</v>
      </c>
      <c r="I67" t="e">
        <f>IF(#REF!+G67&lt;&gt;0,Transaksi!J61,"")</f>
        <v>#REF!</v>
      </c>
    </row>
    <row r="68">
      <c r="A68">
        <f>IFERROR(VLOOKUP($F$11,INDIRECT($B$9&amp;$B$10&amp;B67&amp;":"&amp;$B$11),3,FALSE),"")</f>
        <v>101</v>
      </c>
      <c r="B68">
        <f>IF(A68="","",A68+1)</f>
        <v>102</v>
      </c>
      <c r="C68">
        <f>IFERROR(VLOOKUP(A68,Transaksi!$A$11:$C$1000,3,FALSE),"")</f>
        <v>46050</v>
      </c>
      <c r="D68">
        <f>IFERROR(VLOOKUP(A68,Transaksi!$A$11:$D$1000,4,FALSE),"")</f>
        <v>0</v>
      </c>
      <c r="E68">
        <f>IFERROR(VLOOKUP(A68,Transaksi!$A$11:$E$1000,5,FALSE),"")</f>
        <v>434413</v>
      </c>
      <c r="F68" t="str">
        <f>IFERROR(VLOOKUP(A68,Transaksi!$A$11:$F$1000,6,FALSE),"")</f>
        <v>Pembelian Gas LPG 12Kg</v>
      </c>
      <c r="G68">
        <f>IFERROR(VLOOKUP(A68,Transaksi!$A$11:$H$1000,8,FALSE),"")</f>
        <v>985000</v>
      </c>
      <c r="H68">
        <f>IF(G68="","",1)</f>
        <v>1</v>
      </c>
      <c r="I68" t="e">
        <f>IF(#REF!+G68&lt;&gt;0,Transaksi!J62,"")</f>
        <v>#REF!</v>
      </c>
    </row>
    <row r="69">
      <c r="A69">
        <f>IFERROR(VLOOKUP($F$11,INDIRECT($B$9&amp;$B$10&amp;B68&amp;":"&amp;$B$11),3,FALSE),"")</f>
        <v>102</v>
      </c>
      <c r="B69">
        <f>IF(A69="","",A69+1)</f>
        <v>103</v>
      </c>
      <c r="C69">
        <f>IFERROR(VLOOKUP(A69,Transaksi!$A$11:$C$1000,3,FALSE),"")</f>
        <v>46050</v>
      </c>
      <c r="D69">
        <f>IFERROR(VLOOKUP(A69,Transaksi!$A$11:$D$1000,4,FALSE),"")</f>
        <v>0</v>
      </c>
      <c r="E69">
        <f>IFERROR(VLOOKUP(A69,Transaksi!$A$11:$E$1000,5,FALSE),"")</f>
        <v>434413</v>
      </c>
      <c r="F69" t="str">
        <f>IFERROR(VLOOKUP(A69,Transaksi!$A$11:$F$1000,6,FALSE),"")</f>
        <v>Biaya Administrasi</v>
      </c>
      <c r="G69">
        <f>IFERROR(VLOOKUP(A69,Transaksi!$A$11:$H$1000,8,FALSE),"")</f>
        <v>6500</v>
      </c>
      <c r="H69">
        <f>IF(G69="","",1)</f>
        <v>1</v>
      </c>
      <c r="I69" t="e">
        <f>IF(#REF!+G69&lt;&gt;0,Transaksi!J63,"")</f>
        <v>#REF!</v>
      </c>
    </row>
    <row r="70">
      <c r="A70">
        <f>IFERROR(VLOOKUP($F$11,INDIRECT($B$9&amp;$B$10&amp;B69&amp;":"&amp;$B$11),3,FALSE),"")</f>
        <v>107</v>
      </c>
      <c r="B70">
        <f>IF(A70="","",A70+1)</f>
        <v>108</v>
      </c>
      <c r="C70">
        <f>IFERROR(VLOOKUP(A70,Transaksi!$A$11:$C$1000,3,FALSE),"")</f>
        <v>46051</v>
      </c>
      <c r="D70">
        <f>IFERROR(VLOOKUP(A70,Transaksi!$A$11:$D$1000,4,FALSE),"")</f>
        <v>0</v>
      </c>
      <c r="E70">
        <f>IFERROR(VLOOKUP(A70,Transaksi!$A$11:$E$1000,5,FALSE),"")</f>
        <v>0</v>
      </c>
      <c r="F70" t="str">
        <f>IFERROR(VLOOKUP(A70,Transaksi!$A$11:$F$1000,6,FALSE),"")</f>
        <v>Pembelian Bensin SPBU Gunungjaya</v>
      </c>
      <c r="G70">
        <f>IFERROR(VLOOKUP(A70,Transaksi!$A$11:$H$1000,8,FALSE),"")</f>
        <v>513513</v>
      </c>
      <c r="H70">
        <f>IF(G70="","",1)</f>
        <v>1</v>
      </c>
      <c r="I70" t="e">
        <f>IF(#REF!+G70&lt;&gt;0,Transaksi!J64,"")</f>
        <v>#REF!</v>
      </c>
    </row>
    <row r="71">
      <c r="A71">
        <f>IFERROR(VLOOKUP($F$11,INDIRECT($B$9&amp;$B$10&amp;B70&amp;":"&amp;$B$11),3,FALSE),"")</f>
        <v>108</v>
      </c>
      <c r="B71">
        <f>IF(A71="","",A71+1)</f>
        <v>109</v>
      </c>
      <c r="C71">
        <f>IFERROR(VLOOKUP(A71,Transaksi!$A$11:$C$1000,3,FALSE),"")</f>
        <v>46051</v>
      </c>
      <c r="D71">
        <f>IFERROR(VLOOKUP(A71,Transaksi!$A$11:$D$1000,4,FALSE),"")</f>
        <v>0</v>
      </c>
      <c r="E71">
        <f>IFERROR(VLOOKUP(A71,Transaksi!$A$11:$E$1000,5,FALSE),"")</f>
        <v>0</v>
      </c>
      <c r="F71" t="str">
        <f>IFERROR(VLOOKUP(A71,Transaksi!$A$11:$F$1000,6,FALSE),"")</f>
        <v>Pembelian Bensin POM Mini</v>
      </c>
      <c r="G71">
        <f>IFERROR(VLOOKUP(A71,Transaksi!$A$11:$H$1000,8,FALSE),"")</f>
        <v>13000</v>
      </c>
      <c r="H71">
        <f>IF(G71="","",1)</f>
        <v>1</v>
      </c>
      <c r="I71" t="e">
        <f>IF(#REF!+G71&lt;&gt;0,Transaksi!J65,"")</f>
        <v>#REF!</v>
      </c>
    </row>
    <row r="72">
      <c r="A72">
        <f>IFERROR(VLOOKUP($F$11,INDIRECT($B$9&amp;$B$10&amp;B71&amp;":"&amp;$B$11),3,FALSE),"")</f>
        <v>109</v>
      </c>
      <c r="B72">
        <f>IF(A72="","",A72+1)</f>
        <v>110</v>
      </c>
      <c r="C72">
        <f>IFERROR(VLOOKUP(A72,Transaksi!$A$11:$C$1000,3,FALSE),"")</f>
        <v>46052</v>
      </c>
      <c r="D72">
        <f>IFERROR(VLOOKUP(A72,Transaksi!$A$11:$D$1000,4,FALSE),"")</f>
        <v>0</v>
      </c>
      <c r="E72">
        <f>IFERROR(VLOOKUP(A72,Transaksi!$A$11:$E$1000,5,FALSE),"")</f>
        <v>0</v>
      </c>
      <c r="F72" t="str">
        <f>IFERROR(VLOOKUP(A72,Transaksi!$A$11:$F$1000,6,FALSE),"")</f>
        <v>Pembelian Token Listrik</v>
      </c>
      <c r="G72">
        <f>IFERROR(VLOOKUP(A72,Transaksi!$A$11:$H$1000,8,FALSE),"")</f>
        <v>503000</v>
      </c>
      <c r="H72">
        <f>IF(G72="","",1)</f>
        <v>1</v>
      </c>
      <c r="I72" t="e">
        <f>IF(#REF!+G72&lt;&gt;0,Transaksi!J66,"")</f>
        <v>#REF!</v>
      </c>
    </row>
    <row r="73">
      <c r="A73">
        <f>IFERROR(VLOOKUP($F$11,INDIRECT($B$9&amp;$B$10&amp;B72&amp;":"&amp;$B$11),3,FALSE),"")</f>
        <v>110</v>
      </c>
      <c r="B73">
        <f>IF(A73="","",A73+1)</f>
        <v>111</v>
      </c>
      <c r="C73">
        <f>IFERROR(VLOOKUP(A73,Transaksi!$A$11:$C$1000,3,FALSE),"")</f>
        <v>46052</v>
      </c>
      <c r="D73">
        <f>IFERROR(VLOOKUP(A73,Transaksi!$A$11:$D$1000,4,FALSE),"")</f>
        <v>0</v>
      </c>
      <c r="E73">
        <f>IFERROR(VLOOKUP(A73,Transaksi!$A$11:$E$1000,5,FALSE),"")</f>
        <v>0</v>
      </c>
      <c r="F73" t="str">
        <f>IFERROR(VLOOKUP(A73,Transaksi!$A$11:$F$1000,6,FALSE),"")</f>
        <v>Pembayaran Service Streamer</v>
      </c>
      <c r="G73">
        <f>IFERROR(VLOOKUP(A73,Transaksi!$A$11:$H$1000,8,FALSE),"")</f>
        <v>700000</v>
      </c>
      <c r="H73">
        <f>IF(G73="","",1)</f>
        <v>1</v>
      </c>
      <c r="I73" t="e">
        <f>IF(#REF!+G73&lt;&gt;0,Transaksi!J67,"")</f>
        <v>#REF!</v>
      </c>
    </row>
    <row r="74">
      <c r="A74">
        <f>IFERROR(VLOOKUP($F$11,INDIRECT($B$9&amp;$B$10&amp;B73&amp;":"&amp;$B$11),3,FALSE),"")</f>
        <v>111</v>
      </c>
      <c r="B74">
        <f>IF(A74="","",A74+1)</f>
        <v>112</v>
      </c>
      <c r="C74">
        <f>IFERROR(VLOOKUP(A74,Transaksi!$A$11:$C$1000,3,FALSE),"")</f>
        <v>46052</v>
      </c>
      <c r="D74">
        <f>IFERROR(VLOOKUP(A74,Transaksi!$A$11:$D$1000,4,FALSE),"")</f>
        <v>0</v>
      </c>
      <c r="E74">
        <f>IFERROR(VLOOKUP(A74,Transaksi!$A$11:$E$1000,5,FALSE),"")</f>
        <v>0</v>
      </c>
      <c r="F74" t="str">
        <f>IFERROR(VLOOKUP(A74,Transaksi!$A$11:$F$1000,6,FALSE),"")</f>
        <v>Pembelian Bensin POM Mini</v>
      </c>
      <c r="G74">
        <f>IFERROR(VLOOKUP(A74,Transaksi!$A$11:$H$1000,8,FALSE),"")</f>
        <v>13000</v>
      </c>
      <c r="H74">
        <f>IF(G74="","",1)</f>
        <v>1</v>
      </c>
      <c r="I74" t="e">
        <f>IF(#REF!+G74&lt;&gt;0,Transaksi!J68,"")</f>
        <v>#REF!</v>
      </c>
    </row>
    <row r="75">
      <c r="A75">
        <f>IFERROR(VLOOKUP($F$11,INDIRECT($B$9&amp;$B$10&amp;B74&amp;":"&amp;$B$11),3,FALSE),"")</f>
        <v>112</v>
      </c>
      <c r="B75">
        <f>IF(A75="","",A75+1)</f>
        <v>113</v>
      </c>
      <c r="C75">
        <f>IFERROR(VLOOKUP(A75,Transaksi!$A$11:$C$1000,3,FALSE),"")</f>
        <v>46052</v>
      </c>
      <c r="D75">
        <f>IFERROR(VLOOKUP(A75,Transaksi!$A$11:$D$1000,4,FALSE),"")</f>
        <v>0</v>
      </c>
      <c r="E75">
        <f>IFERROR(VLOOKUP(A75,Transaksi!$A$11:$E$1000,5,FALSE),"")</f>
        <v>553556</v>
      </c>
      <c r="F75" t="str">
        <f>IFERROR(VLOOKUP(A75,Transaksi!$A$11:$F$1000,6,FALSE),"")</f>
        <v>Pembayaran Payroll Relawan</v>
      </c>
      <c r="G75">
        <f>IFERROR(VLOOKUP(A75,Transaksi!$A$11:$H$1000,8,FALSE),"")</f>
        <v>56640000</v>
      </c>
      <c r="H75">
        <f>IF(G75="","",1)</f>
        <v>1</v>
      </c>
      <c r="I75" t="e">
        <f>IF(#REF!+G75&lt;&gt;0,Transaksi!J69,"")</f>
        <v>#REF!</v>
      </c>
    </row>
    <row r="76">
      <c r="A76">
        <f>IFERROR(VLOOKUP($F$11,INDIRECT($B$9&amp;$B$10&amp;B75&amp;":"&amp;$B$11),3,FALSE),"")</f>
        <v>113</v>
      </c>
      <c r="B76">
        <f>IF(A76="","",A76+1)</f>
        <v>114</v>
      </c>
      <c r="C76">
        <f>IFERROR(VLOOKUP(A76,Transaksi!$A$11:$C$1000,3,FALSE),"")</f>
        <v>46052</v>
      </c>
      <c r="D76">
        <f>IFERROR(VLOOKUP(A76,Transaksi!$A$11:$D$1000,4,FALSE),"")</f>
        <v>0</v>
      </c>
      <c r="E76">
        <f>IFERROR(VLOOKUP(A76,Transaksi!$A$11:$E$1000,5,FALSE),"")</f>
        <v>553556</v>
      </c>
      <c r="F76" t="str">
        <f>IFERROR(VLOOKUP(A76,Transaksi!$A$11:$F$1000,6,FALSE),"")</f>
        <v>Biaya Administrasi</v>
      </c>
      <c r="G76">
        <f>IFERROR(VLOOKUP(A76,Transaksi!$A$11:$H$1000,8,FALSE),"")</f>
        <v>6500</v>
      </c>
      <c r="H76">
        <f>IF(G76="","",1)</f>
        <v>1</v>
      </c>
      <c r="I76" t="e">
        <f>IF(#REF!+G76&lt;&gt;0,Transaksi!J70,"")</f>
        <v>#REF!</v>
      </c>
    </row>
    <row r="77">
      <c r="A77">
        <f>IFERROR(VLOOKUP($F$11,INDIRECT($B$9&amp;$B$10&amp;B76&amp;":"&amp;$B$11),3,FALSE),"")</f>
        <v>114</v>
      </c>
      <c r="B77">
        <f>IF(A77="","",A77+1)</f>
        <v>115</v>
      </c>
      <c r="C77">
        <f>IFERROR(VLOOKUP(A77,Transaksi!$A$11:$C$1000,3,FALSE),"")</f>
        <v>46052</v>
      </c>
      <c r="D77">
        <f>IFERROR(VLOOKUP(A77,Transaksi!$A$11:$D$1000,4,FALSE),"")</f>
        <v>0</v>
      </c>
      <c r="E77">
        <f>IFERROR(VLOOKUP(A77,Transaksi!$A$11:$E$1000,5,FALSE),"")</f>
        <v>553918</v>
      </c>
      <c r="F77" t="str">
        <f>IFERROR(VLOOKUP(A77,Transaksi!$A$11:$F$1000,6,FALSE),"")</f>
        <v>Pembayaran insentif Kader Posyandu</v>
      </c>
      <c r="G77">
        <f>IFERROR(VLOOKUP(A77,Transaksi!$A$11:$H$1000,8,FALSE),"")</f>
        <v>1556000</v>
      </c>
      <c r="H77">
        <f>IF(G77="","",1)</f>
        <v>1</v>
      </c>
      <c r="I77" t="e">
        <f>IF(#REF!+G77&lt;&gt;0,Transaksi!J71,"")</f>
        <v>#REF!</v>
      </c>
    </row>
    <row r="78">
      <c r="A78">
        <f>IFERROR(VLOOKUP($F$11,INDIRECT($B$9&amp;$B$10&amp;B77&amp;":"&amp;$B$11),3,FALSE),"")</f>
        <v>115</v>
      </c>
      <c r="B78">
        <f>IF(A78="","",A78+1)</f>
        <v>116</v>
      </c>
      <c r="C78">
        <f>IFERROR(VLOOKUP(A78,Transaksi!$A$11:$C$1000,3,FALSE),"")</f>
        <v>46052</v>
      </c>
      <c r="D78">
        <f>IFERROR(VLOOKUP(A78,Transaksi!$A$11:$D$1000,4,FALSE),"")</f>
        <v>0</v>
      </c>
      <c r="E78">
        <f>IFERROR(VLOOKUP(A78,Transaksi!$A$11:$E$1000,5,FALSE),"")</f>
        <v>553918</v>
      </c>
      <c r="F78" t="str">
        <f>IFERROR(VLOOKUP(A78,Transaksi!$A$11:$F$1000,6,FALSE),"")</f>
        <v>Biaya Administrasi</v>
      </c>
      <c r="G78">
        <f>IFERROR(VLOOKUP(A78,Transaksi!$A$11:$H$1000,8,FALSE),"")</f>
        <v>6500</v>
      </c>
      <c r="H78">
        <f>IF(G78="","",1)</f>
        <v>1</v>
      </c>
      <c r="I78" t="e">
        <f>IF(#REF!+G78&lt;&gt;0,Transaksi!J72,"")</f>
        <v>#REF!</v>
      </c>
    </row>
    <row r="79">
      <c r="A79">
        <f>IFERROR(VLOOKUP($F$11,INDIRECT($B$9&amp;$B$10&amp;B78&amp;":"&amp;$B$11),3,FALSE),"")</f>
        <v>116</v>
      </c>
      <c r="B79">
        <f>IF(A79="","",A79+1)</f>
        <v>117</v>
      </c>
      <c r="C79">
        <f>IFERROR(VLOOKUP(A79,Transaksi!$A$11:$C$1000,3,FALSE),"")</f>
        <v>46052</v>
      </c>
      <c r="D79">
        <f>IFERROR(VLOOKUP(A79,Transaksi!$A$11:$D$1000,4,FALSE),"")</f>
        <v>0</v>
      </c>
      <c r="E79">
        <f>IFERROR(VLOOKUP(A79,Transaksi!$A$11:$E$1000,5,FALSE),"")</f>
        <v>549130</v>
      </c>
      <c r="F79" t="str">
        <f>IFERROR(VLOOKUP(A79,Transaksi!$A$11:$F$1000,6,FALSE),"")</f>
        <v>Pembayaran PIC Sekolah</v>
      </c>
      <c r="G79">
        <f>IFERROR(VLOOKUP(A79,Transaksi!$A$11:$H$1000,8,FALSE),"")</f>
        <v>4320000</v>
      </c>
      <c r="H79">
        <f>IF(G79="","",1)</f>
        <v>1</v>
      </c>
      <c r="I79" t="e">
        <f>IF(#REF!+G79&lt;&gt;0,Transaksi!J73,"")</f>
        <v>#REF!</v>
      </c>
    </row>
    <row r="80">
      <c r="A80">
        <f>IFERROR(VLOOKUP($F$11,INDIRECT($B$9&amp;$B$10&amp;B79&amp;":"&amp;$B$11),3,FALSE),"")</f>
        <v>117</v>
      </c>
      <c r="B80">
        <f>IF(A80="","",A80+1)</f>
        <v>118</v>
      </c>
      <c r="C80">
        <f>IFERROR(VLOOKUP(A80,Transaksi!$A$11:$C$1000,3,FALSE),"")</f>
        <v>46052</v>
      </c>
      <c r="D80">
        <f>IFERROR(VLOOKUP(A80,Transaksi!$A$11:$D$1000,4,FALSE),"")</f>
        <v>0</v>
      </c>
      <c r="E80">
        <f>IFERROR(VLOOKUP(A80,Transaksi!$A$11:$E$1000,5,FALSE),"")</f>
        <v>549130</v>
      </c>
      <c r="F80" t="str">
        <f>IFERROR(VLOOKUP(A80,Transaksi!$A$11:$F$1000,6,FALSE),"")</f>
        <v>Biaya Administrasi</v>
      </c>
      <c r="G80">
        <f>IFERROR(VLOOKUP(A80,Transaksi!$A$11:$H$1000,8,FALSE),"")</f>
        <v>6500</v>
      </c>
      <c r="H80">
        <f>IF(G80="","",1)</f>
        <v>1</v>
      </c>
      <c r="I80" t="e">
        <f>IF(#REF!+G80&lt;&gt;0,Transaksi!J74,"")</f>
        <v>#REF!</v>
      </c>
    </row>
    <row r="81">
      <c r="A81">
        <f>IFERROR(VLOOKUP($F$11,INDIRECT($B$9&amp;$B$10&amp;B80&amp;":"&amp;$B$11),3,FALSE),"")</f>
        <v>120</v>
      </c>
      <c r="B81">
        <f>IF(A81="","",A81+1)</f>
        <v>121</v>
      </c>
      <c r="C81">
        <f>IFERROR(VLOOKUP(A81,Transaksi!$A$11:$C$1000,3,FALSE),"")</f>
        <v>46053</v>
      </c>
      <c r="D81">
        <f>IFERROR(VLOOKUP(A81,Transaksi!$A$11:$D$1000,4,FALSE),"")</f>
        <v>0</v>
      </c>
      <c r="E81">
        <f>IFERROR(VLOOKUP(A81,Transaksi!$A$11:$E$1000,5,FALSE),"")</f>
        <v>0</v>
      </c>
      <c r="F81" t="str">
        <f>IFERROR(VLOOKUP(A81,Transaksi!$A$11:$F$1000,6,FALSE),"")</f>
        <v>Pembayaran Retribusi Sampah</v>
      </c>
      <c r="G81">
        <f>IFERROR(VLOOKUP(A81,Transaksi!$A$11:$H$1000,8,FALSE),"")</f>
        <v>125000</v>
      </c>
      <c r="H81">
        <f>IF(G81="","",1)</f>
        <v>1</v>
      </c>
      <c r="I81" t="e">
        <f>IF(#REF!+G81&lt;&gt;0,Transaksi!J75,"")</f>
        <v>#REF!</v>
      </c>
    </row>
    <row r="82">
      <c r="A82">
        <f>IFERROR(VLOOKUP($F$11,INDIRECT($B$9&amp;$B$10&amp;B81&amp;":"&amp;$B$11),3,FALSE),"")</f>
        <v>152</v>
      </c>
      <c r="B82">
        <f>IF(A82="","",A82+1)</f>
        <v>153</v>
      </c>
      <c r="C82">
        <f>IFERROR(VLOOKUP(A82,Transaksi!$A$11:$C$1000,3,FALSE),"")</f>
        <v>46055</v>
      </c>
      <c r="D82">
        <f>IFERROR(VLOOKUP(A82,Transaksi!$A$11:$D$1000,4,FALSE),"")</f>
        <v>0</v>
      </c>
      <c r="E82">
        <f>IFERROR(VLOOKUP(A82,Transaksi!$A$11:$E$1000,5,FALSE),"")</f>
        <v>612196</v>
      </c>
      <c r="F82" t="str">
        <f>IFERROR(VLOOKUP(A82,Transaksi!$A$11:$F$1000,6,FALSE),"")</f>
        <v>Biaya Administrasi</v>
      </c>
      <c r="G82">
        <f>IFERROR(VLOOKUP(A82,Transaksi!$A$11:$H$1000,8,FALSE),"")</f>
        <v>6500</v>
      </c>
      <c r="H82">
        <f>IF(G82="","",1)</f>
        <v>1</v>
      </c>
      <c r="I82" t="e">
        <f>IF(#REF!+G82&lt;&gt;0,Transaksi!J76,"")</f>
        <v>#REF!</v>
      </c>
    </row>
    <row r="83">
      <c r="A83">
        <f>IFERROR(VLOOKUP($F$11,INDIRECT($B$9&amp;$B$10&amp;B82&amp;":"&amp;$B$11),3,FALSE),"")</f>
        <v>153</v>
      </c>
      <c r="B83">
        <f>IF(A83="","",A83+1)</f>
        <v>154</v>
      </c>
      <c r="C83">
        <f>IFERROR(VLOOKUP(A83,Transaksi!$A$11:$C$1000,3,FALSE),"")</f>
        <v>46055</v>
      </c>
      <c r="D83">
        <f>IFERROR(VLOOKUP(A83,Transaksi!$A$11:$D$1000,4,FALSE),"")</f>
        <v>0</v>
      </c>
      <c r="E83">
        <f>IFERROR(VLOOKUP(A83,Transaksi!$A$11:$E$1000,5,FALSE),"")</f>
        <v>612231</v>
      </c>
      <c r="F83" t="str">
        <f>IFERROR(VLOOKUP(A83,Transaksi!$A$11:$F$1000,6,FALSE),"")</f>
        <v>Pembelian OPX QQ</v>
      </c>
      <c r="G83">
        <f>IFERROR(VLOOKUP(A83,Transaksi!$A$11:$H$1000,8,FALSE),"")</f>
        <v>169000</v>
      </c>
      <c r="H83">
        <f>IF(G83="","",1)</f>
        <v>1</v>
      </c>
      <c r="I83" t="e">
        <f>IF(#REF!+G83&lt;&gt;0,Transaksi!J77,"")</f>
        <v>#REF!</v>
      </c>
    </row>
    <row r="84">
      <c r="A84">
        <f>IFERROR(VLOOKUP($F$11,INDIRECT($B$9&amp;$B$10&amp;B83&amp;":"&amp;$B$11),3,FALSE),"")</f>
        <v>154</v>
      </c>
      <c r="B84">
        <f>IF(A84="","",A84+1)</f>
        <v>155</v>
      </c>
      <c r="C84">
        <f>IFERROR(VLOOKUP(A84,Transaksi!$A$11:$C$1000,3,FALSE),"")</f>
        <v>46055</v>
      </c>
      <c r="D84">
        <f>IFERROR(VLOOKUP(A84,Transaksi!$A$11:$D$1000,4,FALSE),"")</f>
        <v>0</v>
      </c>
      <c r="E84">
        <f>IFERROR(VLOOKUP(A84,Transaksi!$A$11:$E$1000,5,FALSE),"")</f>
        <v>612231</v>
      </c>
      <c r="F84" t="str">
        <f>IFERROR(VLOOKUP(A84,Transaksi!$A$11:$F$1000,6,FALSE),"")</f>
        <v>Biaya Administrasi</v>
      </c>
      <c r="G84">
        <f>IFERROR(VLOOKUP(A84,Transaksi!$A$11:$H$1000,8,FALSE),"")</f>
        <v>6500</v>
      </c>
      <c r="H84">
        <f>IF(G84="","",1)</f>
        <v>1</v>
      </c>
      <c r="I84" t="e">
        <f>IF(#REF!+G84&lt;&gt;0,Transaksi!J78,"")</f>
        <v>#REF!</v>
      </c>
    </row>
    <row r="85">
      <c r="A85">
        <f>IFERROR(VLOOKUP($F$11,INDIRECT($B$9&amp;$B$10&amp;B84&amp;":"&amp;$B$11),3,FALSE),"")</f>
        <v>155</v>
      </c>
      <c r="B85">
        <f>IF(A85="","",A85+1)</f>
        <v>156</v>
      </c>
      <c r="C85">
        <f>IFERROR(VLOOKUP(A85,Transaksi!$A$11:$C$1000,3,FALSE),"")</f>
        <v>46055</v>
      </c>
      <c r="D85">
        <f>IFERROR(VLOOKUP(A85,Transaksi!$A$11:$D$1000,4,FALSE),"")</f>
        <v>0</v>
      </c>
      <c r="E85">
        <f>IFERROR(VLOOKUP(A85,Transaksi!$A$11:$E$1000,5,FALSE),"")</f>
        <v>612246</v>
      </c>
      <c r="F85" t="str">
        <f>IFERROR(VLOOKUP(A85,Transaksi!$A$11:$F$1000,6,FALSE),"")</f>
        <v>Pembelian OPX Karunia Raya</v>
      </c>
      <c r="G85">
        <f>IFERROR(VLOOKUP(A85,Transaksi!$A$11:$H$1000,8,FALSE),"")</f>
        <v>3730000</v>
      </c>
      <c r="H85">
        <f>IF(G85="","",1)</f>
        <v>1</v>
      </c>
      <c r="I85" t="e">
        <f>IF(#REF!+G85&lt;&gt;0,Transaksi!J79,"")</f>
        <v>#REF!</v>
      </c>
    </row>
    <row r="86">
      <c r="A86">
        <f>IFERROR(VLOOKUP($F$11,INDIRECT($B$9&amp;$B$10&amp;B85&amp;":"&amp;$B$11),3,FALSE),"")</f>
        <v>156</v>
      </c>
      <c r="B86">
        <f>IF(A86="","",A86+1)</f>
        <v>157</v>
      </c>
      <c r="C86">
        <f>IFERROR(VLOOKUP(A86,Transaksi!$A$11:$C$1000,3,FALSE),"")</f>
        <v>46055</v>
      </c>
      <c r="D86">
        <f>IFERROR(VLOOKUP(A86,Transaksi!$A$11:$D$1000,4,FALSE),"")</f>
        <v>0</v>
      </c>
      <c r="E86">
        <f>IFERROR(VLOOKUP(A86,Transaksi!$A$11:$E$1000,5,FALSE),"")</f>
        <v>612246</v>
      </c>
      <c r="F86" t="str">
        <f>IFERROR(VLOOKUP(A86,Transaksi!$A$11:$F$1000,6,FALSE),"")</f>
        <v>Biaya Administrasi</v>
      </c>
      <c r="G86">
        <f>IFERROR(VLOOKUP(A86,Transaksi!$A$11:$H$1000,8,FALSE),"")</f>
        <v>6500</v>
      </c>
      <c r="H86">
        <f>IF(G86="","",1)</f>
        <v>1</v>
      </c>
      <c r="I86" t="e">
        <f>IF(#REF!+G86&lt;&gt;0,Transaksi!J80,"")</f>
        <v>#REF!</v>
      </c>
    </row>
    <row r="87">
      <c r="A87">
        <f>IFERROR(VLOOKUP($F$11,INDIRECT($B$9&amp;$B$10&amp;B86&amp;":"&amp;$B$11),3,FALSE),"")</f>
        <v>157</v>
      </c>
      <c r="B87">
        <f>IF(A87="","",A87+1)</f>
        <v>158</v>
      </c>
      <c r="C87">
        <f>IFERROR(VLOOKUP(A87,Transaksi!$A$11:$C$1000,3,FALSE),"")</f>
        <v>46055</v>
      </c>
      <c r="D87">
        <f>IFERROR(VLOOKUP(A87,Transaksi!$A$11:$D$1000,4,FALSE),"")</f>
        <v>0</v>
      </c>
      <c r="E87">
        <f>IFERROR(VLOOKUP(A87,Transaksi!$A$11:$E$1000,5,FALSE),"")</f>
        <v>622293</v>
      </c>
      <c r="F87" t="str">
        <f>IFERROR(VLOOKUP(A87,Transaksi!$A$11:$F$1000,6,FALSE),"")</f>
        <v>Pembelian Aqua Galon</v>
      </c>
      <c r="G87">
        <f>IFERROR(VLOOKUP(A87,Transaksi!$A$11:$H$1000,8,FALSE),"")</f>
        <v>600000</v>
      </c>
      <c r="H87">
        <f>IF(G87="","",1)</f>
        <v>1</v>
      </c>
      <c r="I87" t="e">
        <f>IF(#REF!+G87&lt;&gt;0,Transaksi!J81,"")</f>
        <v>#REF!</v>
      </c>
    </row>
    <row r="88">
      <c r="A88">
        <f>IFERROR(VLOOKUP($F$11,INDIRECT($B$9&amp;$B$10&amp;B87&amp;":"&amp;$B$11),3,FALSE),"")</f>
        <v>158</v>
      </c>
      <c r="B88">
        <f>IF(A88="","",A88+1)</f>
        <v>159</v>
      </c>
      <c r="C88">
        <f>IFERROR(VLOOKUP(A88,Transaksi!$A$11:$C$1000,3,FALSE),"")</f>
        <v>46055</v>
      </c>
      <c r="D88">
        <f>IFERROR(VLOOKUP(A88,Transaksi!$A$11:$D$1000,4,FALSE),"")</f>
        <v>0</v>
      </c>
      <c r="E88">
        <f>IFERROR(VLOOKUP(A88,Transaksi!$A$11:$E$1000,5,FALSE),"")</f>
        <v>622293</v>
      </c>
      <c r="F88" t="str">
        <f>IFERROR(VLOOKUP(A88,Transaksi!$A$11:$F$1000,6,FALSE),"")</f>
        <v>Biaya Administrasi</v>
      </c>
      <c r="G88">
        <f>IFERROR(VLOOKUP(A88,Transaksi!$A$11:$H$1000,8,FALSE),"")</f>
        <v>6500</v>
      </c>
      <c r="H88">
        <f>IF(G88="","",1)</f>
        <v>1</v>
      </c>
      <c r="I88" t="e">
        <f>IF(#REF!+G88&lt;&gt;0,Transaksi!J82,"")</f>
        <v>#REF!</v>
      </c>
    </row>
    <row r="89">
      <c r="A89">
        <f>IFERROR(VLOOKUP($F$11,INDIRECT($B$9&amp;$B$10&amp;B88&amp;":"&amp;$B$11),3,FALSE),"")</f>
        <v>159</v>
      </c>
      <c r="B89">
        <f>IF(A89="","",A89+1)</f>
        <v>160</v>
      </c>
      <c r="C89">
        <f>IFERROR(VLOOKUP(A89,Transaksi!$A$11:$C$1000,3,FALSE),"")</f>
        <v>46055</v>
      </c>
      <c r="D89">
        <f>IFERROR(VLOOKUP(A89,Transaksi!$A$11:$D$1000,4,FALSE),"")</f>
        <v>0</v>
      </c>
      <c r="E89">
        <f>IFERROR(VLOOKUP(A89,Transaksi!$A$11:$E$1000,5,FALSE),"")</f>
        <v>612532</v>
      </c>
      <c r="F89" t="str">
        <f>IFERROR(VLOOKUP(A89,Transaksi!$A$11:$F$1000,6,FALSE),"")</f>
        <v>Pembayaran Sewa Motor</v>
      </c>
      <c r="G89">
        <f>IFERROR(VLOOKUP(A89,Transaksi!$A$11:$H$1000,8,FALSE),"")</f>
        <v>900000</v>
      </c>
      <c r="H89">
        <f>IF(G89="","",1)</f>
        <v>1</v>
      </c>
      <c r="I89" t="e">
        <f>IF(#REF!+G89&lt;&gt;0,Transaksi!J83,"")</f>
        <v>#REF!</v>
      </c>
    </row>
    <row r="90">
      <c r="A90">
        <f>IFERROR(VLOOKUP($F$11,INDIRECT($B$9&amp;$B$10&amp;B89&amp;":"&amp;$B$11),3,FALSE),"")</f>
        <v>160</v>
      </c>
      <c r="B90">
        <f>IF(A90="","",A90+1)</f>
        <v>161</v>
      </c>
      <c r="C90">
        <f>IFERROR(VLOOKUP(A90,Transaksi!$A$11:$C$1000,3,FALSE),"")</f>
        <v>46055</v>
      </c>
      <c r="D90">
        <f>IFERROR(VLOOKUP(A90,Transaksi!$A$11:$D$1000,4,FALSE),"")</f>
        <v>0</v>
      </c>
      <c r="E90">
        <f>IFERROR(VLOOKUP(A90,Transaksi!$A$11:$E$1000,5,FALSE),"")</f>
        <v>612532</v>
      </c>
      <c r="F90" t="str">
        <f>IFERROR(VLOOKUP(A90,Transaksi!$A$11:$F$1000,6,FALSE),"")</f>
        <v>Biaya Administrasi</v>
      </c>
      <c r="G90">
        <f>IFERROR(VLOOKUP(A90,Transaksi!$A$11:$H$1000,8,FALSE),"")</f>
        <v>6500</v>
      </c>
      <c r="H90">
        <f>IF(G90="","",1)</f>
        <v>1</v>
      </c>
      <c r="I90" t="e">
        <f>IF(#REF!+G90&lt;&gt;0,Transaksi!J84,"")</f>
        <v>#REF!</v>
      </c>
    </row>
    <row r="91">
      <c r="A91">
        <f>IFERROR(VLOOKUP($F$11,INDIRECT($B$9&amp;$B$10&amp;B90&amp;":"&amp;$B$11),3,FALSE),"")</f>
        <v>161</v>
      </c>
      <c r="B91">
        <f>IF(A91="","",A91+1)</f>
        <v>162</v>
      </c>
      <c r="C91">
        <f>IFERROR(VLOOKUP(A91,Transaksi!$A$11:$C$1000,3,FALSE),"")</f>
        <v>46055</v>
      </c>
      <c r="D91">
        <f>IFERROR(VLOOKUP(A91,Transaksi!$A$11:$D$1000,4,FALSE),"")</f>
        <v>0</v>
      </c>
      <c r="E91">
        <f>IFERROR(VLOOKUP(A91,Transaksi!$A$11:$E$1000,5,FALSE),"")</f>
        <v>612593</v>
      </c>
      <c r="F91" t="str">
        <f>IFERROR(VLOOKUP(A91,Transaksi!$A$11:$F$1000,6,FALSE),"")</f>
        <v>Pembelian OPX Koperasi PPI</v>
      </c>
      <c r="G91">
        <f>IFERROR(VLOOKUP(A91,Transaksi!$A$11:$H$1000,8,FALSE),"")</f>
        <v>1924750</v>
      </c>
      <c r="H91">
        <f>IF(G91="","",1)</f>
        <v>1</v>
      </c>
      <c r="I91" t="e">
        <f>IF(#REF!+G91&lt;&gt;0,Transaksi!J85,"")</f>
        <v>#REF!</v>
      </c>
    </row>
    <row r="92">
      <c r="A92">
        <f>IFERROR(VLOOKUP($F$11,INDIRECT($B$9&amp;$B$10&amp;B91&amp;":"&amp;$B$11),3,FALSE),"")</f>
        <v>162</v>
      </c>
      <c r="B92">
        <f>IF(A92="","",A92+1)</f>
        <v>163</v>
      </c>
      <c r="C92">
        <f>IFERROR(VLOOKUP(A92,Transaksi!$A$11:$C$1000,3,FALSE),"")</f>
        <v>46055</v>
      </c>
      <c r="D92">
        <f>IFERROR(VLOOKUP(A92,Transaksi!$A$11:$D$1000,4,FALSE),"")</f>
        <v>0</v>
      </c>
      <c r="E92">
        <f>IFERROR(VLOOKUP(A92,Transaksi!$A$11:$E$1000,5,FALSE),"")</f>
        <v>612593</v>
      </c>
      <c r="F92" t="str">
        <f>IFERROR(VLOOKUP(A92,Transaksi!$A$11:$F$1000,6,FALSE),"")</f>
        <v>Biaya Administrasi</v>
      </c>
      <c r="G92">
        <f>IFERROR(VLOOKUP(A92,Transaksi!$A$11:$H$1000,8,FALSE),"")</f>
        <v>6500</v>
      </c>
      <c r="H92">
        <f>IF(G92="","",1)</f>
        <v>1</v>
      </c>
      <c r="I92" t="e">
        <f>IF(#REF!+G92&lt;&gt;0,Transaksi!J86,"")</f>
        <v>#REF!</v>
      </c>
    </row>
    <row r="93">
      <c r="A93">
        <f>IFERROR(VLOOKUP($F$11,INDIRECT($B$9&amp;$B$10&amp;B92&amp;":"&amp;$B$11),3,FALSE),"")</f>
        <v>163</v>
      </c>
      <c r="B93">
        <f>IF(A93="","",A93+1)</f>
        <v>164</v>
      </c>
      <c r="C93">
        <f>IFERROR(VLOOKUP(A93,Transaksi!$A$11:$C$1000,3,FALSE),"")</f>
        <v>46055</v>
      </c>
      <c r="D93">
        <f>IFERROR(VLOOKUP(A93,Transaksi!$A$11:$D$1000,4,FALSE),"")</f>
        <v>0</v>
      </c>
      <c r="E93">
        <f>IFERROR(VLOOKUP(A93,Transaksi!$A$11:$E$1000,5,FALSE),"")</f>
        <v>622747</v>
      </c>
      <c r="F93" t="str">
        <f>IFERROR(VLOOKUP(A93,Transaksi!$A$11:$F$1000,6,FALSE),"")</f>
        <v>Pembelian OPX Kawanua</v>
      </c>
      <c r="G93">
        <f>IFERROR(VLOOKUP(A93,Transaksi!$A$11:$H$1000,8,FALSE),"")</f>
        <v>3784000</v>
      </c>
      <c r="H93">
        <f>IF(G93="","",1)</f>
        <v>1</v>
      </c>
      <c r="I93" t="e">
        <f>IF(#REF!+G93&lt;&gt;0,Transaksi!J87,"")</f>
        <v>#REF!</v>
      </c>
    </row>
    <row r="94">
      <c r="A94">
        <f>IFERROR(VLOOKUP($F$11,INDIRECT($B$9&amp;$B$10&amp;B93&amp;":"&amp;$B$11),3,FALSE),"")</f>
        <v>164</v>
      </c>
      <c r="B94">
        <f>IF(A94="","",A94+1)</f>
        <v>165</v>
      </c>
      <c r="C94">
        <f>IFERROR(VLOOKUP(A94,Transaksi!$A$11:$C$1000,3,FALSE),"")</f>
        <v>46055</v>
      </c>
      <c r="D94">
        <f>IFERROR(VLOOKUP(A94,Transaksi!$A$11:$D$1000,4,FALSE),"")</f>
        <v>0</v>
      </c>
      <c r="E94">
        <f>IFERROR(VLOOKUP(A94,Transaksi!$A$11:$E$1000,5,FALSE),"")</f>
        <v>622747</v>
      </c>
      <c r="F94" t="str">
        <f>IFERROR(VLOOKUP(A94,Transaksi!$A$11:$F$1000,6,FALSE),"")</f>
        <v>Biaya Administrasi</v>
      </c>
      <c r="G94">
        <f>IFERROR(VLOOKUP(A94,Transaksi!$A$11:$H$1000,8,FALSE),"")</f>
        <v>6500</v>
      </c>
      <c r="H94">
        <f>IF(G94="","",1)</f>
        <v>1</v>
      </c>
      <c r="I94" t="e">
        <f>IF(#REF!+G94&lt;&gt;0,Transaksi!J88,"")</f>
        <v>#REF!</v>
      </c>
    </row>
    <row r="95">
      <c r="A95">
        <f>IFERROR(VLOOKUP($F$11,INDIRECT($B$9&amp;$B$10&amp;B94&amp;":"&amp;$B$11),3,FALSE),"")</f>
        <v>165</v>
      </c>
      <c r="B95">
        <f>IF(A95="","",A95+1)</f>
        <v>166</v>
      </c>
      <c r="C95">
        <f>IFERROR(VLOOKUP(A95,Transaksi!$A$11:$C$1000,3,FALSE),"")</f>
        <v>46055</v>
      </c>
      <c r="D95">
        <f>IFERROR(VLOOKUP(A95,Transaksi!$A$11:$D$1000,4,FALSE),"")</f>
        <v>0</v>
      </c>
      <c r="E95">
        <f>IFERROR(VLOOKUP(A95,Transaksi!$A$11:$E$1000,5,FALSE),"")</f>
        <v>622742</v>
      </c>
      <c r="F95" t="str">
        <f>IFERROR(VLOOKUP(A95,Transaksi!$A$11:$F$1000,6,FALSE),"")</f>
        <v>Pembelian OPX Sanjaya</v>
      </c>
      <c r="G95">
        <f>IFERROR(VLOOKUP(A95,Transaksi!$A$11:$H$1000,8,FALSE),"")</f>
        <v>509500</v>
      </c>
      <c r="H95">
        <f>IF(G95="","",1)</f>
        <v>1</v>
      </c>
      <c r="I95" t="e">
        <f>IF(#REF!+G95&lt;&gt;0,Transaksi!J89,"")</f>
        <v>#REF!</v>
      </c>
    </row>
    <row r="96">
      <c r="A96">
        <f>IFERROR(VLOOKUP($F$11,INDIRECT($B$9&amp;$B$10&amp;B95&amp;":"&amp;$B$11),3,FALSE),"")</f>
        <v>166</v>
      </c>
      <c r="B96">
        <f>IF(A96="","",A96+1)</f>
        <v>167</v>
      </c>
      <c r="C96">
        <f>IFERROR(VLOOKUP(A96,Transaksi!$A$11:$C$1000,3,FALSE),"")</f>
        <v>46055</v>
      </c>
      <c r="D96">
        <f>IFERROR(VLOOKUP(A96,Transaksi!$A$11:$D$1000,4,FALSE),"")</f>
        <v>0</v>
      </c>
      <c r="E96">
        <f>IFERROR(VLOOKUP(A96,Transaksi!$A$11:$E$1000,5,FALSE),"")</f>
        <v>622742</v>
      </c>
      <c r="F96" t="str">
        <f>IFERROR(VLOOKUP(A96,Transaksi!$A$11:$F$1000,6,FALSE),"")</f>
        <v>Biaya Administrasi</v>
      </c>
      <c r="G96">
        <f>IFERROR(VLOOKUP(A96,Transaksi!$A$11:$H$1000,8,FALSE),"")</f>
        <v>6500</v>
      </c>
      <c r="H96">
        <f>IF(G96="","",1)</f>
        <v>1</v>
      </c>
      <c r="I96" t="e">
        <f>IF(#REF!+G96&lt;&gt;0,Transaksi!J90,"")</f>
        <v>#REF!</v>
      </c>
    </row>
    <row r="97">
      <c r="A97">
        <f>IFERROR(VLOOKUP($F$11,INDIRECT($B$9&amp;$B$10&amp;B96&amp;":"&amp;$B$11),3,FALSE),"")</f>
        <v>167</v>
      </c>
      <c r="B97">
        <f>IF(A97="","",A97+1)</f>
        <v>168</v>
      </c>
      <c r="C97">
        <f>IFERROR(VLOOKUP(A97,Transaksi!$A$11:$C$1000,3,FALSE),"")</f>
        <v>46056</v>
      </c>
      <c r="D97">
        <f>IFERROR(VLOOKUP(A97,Transaksi!$A$11:$D$1000,4,FALSE),"")</f>
        <v>0</v>
      </c>
      <c r="E97">
        <f>IFERROR(VLOOKUP(A97,Transaksi!$A$11:$E$1000,5,FALSE),"")</f>
        <v>368018</v>
      </c>
      <c r="F97" t="str">
        <f>IFERROR(VLOOKUP(A97,Transaksi!$A$11:$F$1000,6,FALSE),"")</f>
        <v>Pemindahan Dana Petty Cash</v>
      </c>
      <c r="G97">
        <f>IFERROR(VLOOKUP(A97,Transaksi!$A$11:$H$1000,8,FALSE),"")</f>
        <v>5000000</v>
      </c>
      <c r="H97">
        <f>IF(G97="","",1)</f>
        <v>1</v>
      </c>
      <c r="I97" t="e">
        <f>IF(#REF!+G97&lt;&gt;0,Transaksi!J91,"")</f>
        <v>#REF!</v>
      </c>
    </row>
    <row r="98">
      <c r="A98">
        <f>IFERROR(VLOOKUP($F$11,INDIRECT($B$9&amp;$B$10&amp;B97&amp;":"&amp;$B$11),3,FALSE),"")</f>
        <v>168</v>
      </c>
      <c r="B98">
        <f>IF(A98="","",A98+1)</f>
        <v>169</v>
      </c>
      <c r="C98">
        <f>IFERROR(VLOOKUP(A98,Transaksi!$A$11:$C$1000,3,FALSE),"")</f>
        <v>46056</v>
      </c>
      <c r="D98">
        <f>IFERROR(VLOOKUP(A98,Transaksi!$A$11:$D$1000,4,FALSE),"")</f>
        <v>0</v>
      </c>
      <c r="E98">
        <f>IFERROR(VLOOKUP(A98,Transaksi!$A$11:$E$1000,5,FALSE),"")</f>
        <v>368018</v>
      </c>
      <c r="F98" t="str">
        <f>IFERROR(VLOOKUP(A98,Transaksi!$A$11:$F$1000,6,FALSE),"")</f>
        <v>Biaya Administrasi</v>
      </c>
      <c r="G98">
        <f>IFERROR(VLOOKUP(A98,Transaksi!$A$11:$H$1000,8,FALSE),"")</f>
        <v>6500</v>
      </c>
      <c r="H98">
        <f>IF(G98="","",1)</f>
        <v>1</v>
      </c>
      <c r="I98" t="e">
        <f>IF(#REF!+G98&lt;&gt;0,Transaksi!J92,"")</f>
        <v>#REF!</v>
      </c>
    </row>
    <row r="99">
      <c r="A99">
        <f>IFERROR(VLOOKUP($F$11,INDIRECT($B$9&amp;$B$10&amp;B98&amp;":"&amp;$B$11),3,FALSE),"")</f>
        <v>169</v>
      </c>
      <c r="B99">
        <f>IF(A99="","",A99+1)</f>
        <v>170</v>
      </c>
      <c r="C99">
        <f>IFERROR(VLOOKUP(A99,Transaksi!$A$11:$C$1000,3,FALSE),"")</f>
        <v>46056</v>
      </c>
      <c r="D99">
        <f>IFERROR(VLOOKUP(A99,Transaksi!$A$11:$D$1000,4,FALSE),"")</f>
        <v>0</v>
      </c>
      <c r="E99">
        <f>IFERROR(VLOOKUP(A99,Transaksi!$A$11:$E$1000,5,FALSE),"")</f>
        <v>0</v>
      </c>
      <c r="F99" t="str">
        <f>IFERROR(VLOOKUP(A99,Transaksi!$A$11:$F$1000,6,FALSE),"")</f>
        <v>Pemasukan Dana Petty Cash</v>
      </c>
      <c r="G99">
        <f>IFERROR(VLOOKUP(A99,Transaksi!$A$11:$H$1000,8,FALSE),"")</f>
        <v>0</v>
      </c>
      <c r="H99">
        <f>IF(G99="","",1)</f>
        <v>1</v>
      </c>
      <c r="I99" t="e">
        <f>IF(#REF!+G99&lt;&gt;0,Transaksi!J93,"")</f>
        <v>#REF!</v>
      </c>
    </row>
    <row r="100">
      <c r="A100" t="str">
        <f>IFERROR(VLOOKUP($F$11,INDIRECT($B$9&amp;$B$10&amp;B99&amp;":"&amp;$B$11),3,FALSE),"")</f>
        <v/>
      </c>
      <c r="B100" t="str">
        <f>IF(A100="","",A100+1)</f>
        <v/>
      </c>
      <c r="C100" t="str">
        <f>IFERROR(VLOOKUP(A100,Transaksi!$A$11:$C$1000,3,FALSE),"")</f>
        <v/>
      </c>
      <c r="D100" t="str">
        <f>IFERROR(VLOOKUP(A100,Transaksi!$A$11:$D$1000,4,FALSE),"")</f>
        <v/>
      </c>
      <c r="E100" t="str">
        <f>IFERROR(VLOOKUP(A100,Transaksi!$A$11:$E$1000,5,FALSE),"")</f>
        <v/>
      </c>
      <c r="F100" t="str">
        <f>IFERROR(VLOOKUP(A100,Transaksi!$A$11:$F$1000,6,FALSE),"")</f>
        <v/>
      </c>
      <c r="G100" t="str">
        <f>IFERROR(VLOOKUP(A100,Transaksi!$A$11:$H$1000,8,FALSE),"")</f>
        <v/>
      </c>
      <c r="H100" t="str">
        <f>IF(G100="","",1)</f>
        <v/>
      </c>
      <c r="I100" t="e">
        <f>IF(#REF!+G100&lt;&gt;0,Transaksi!J94,"")</f>
        <v>#REF!</v>
      </c>
    </row>
    <row r="101">
      <c r="A101" t="str">
        <f>IFERROR(VLOOKUP($F$11,INDIRECT($B$9&amp;$B$10&amp;B100&amp;":"&amp;$B$11),3,FALSE),"")</f>
        <v/>
      </c>
      <c r="B101" t="str">
        <f>IF(A101="","",A101+1)</f>
        <v/>
      </c>
      <c r="C101" t="str">
        <f>IFERROR(VLOOKUP(A101,Transaksi!$A$11:$C$1000,3,FALSE),"")</f>
        <v/>
      </c>
      <c r="D101" t="str">
        <f>IFERROR(VLOOKUP(A101,Transaksi!$A$11:$D$1000,4,FALSE),"")</f>
        <v/>
      </c>
      <c r="E101" t="str">
        <f>IFERROR(VLOOKUP(A101,Transaksi!$A$11:$E$1000,5,FALSE),"")</f>
        <v/>
      </c>
      <c r="F101" t="str">
        <f>IFERROR(VLOOKUP(A101,Transaksi!$A$11:$F$1000,6,FALSE),"")</f>
        <v/>
      </c>
      <c r="G101" t="str">
        <f>IFERROR(VLOOKUP(A101,Transaksi!$A$11:$H$1000,8,FALSE),"")</f>
        <v/>
      </c>
      <c r="H101" t="str">
        <f>IF(G101="","",1)</f>
        <v/>
      </c>
      <c r="I101" t="e">
        <f>IF(#REF!+G101&lt;&gt;0,Transaksi!J95,"")</f>
        <v>#REF!</v>
      </c>
    </row>
    <row r="102">
      <c r="A102" t="str">
        <f>IFERROR(VLOOKUP($F$11,INDIRECT($B$9&amp;$B$10&amp;B101&amp;":"&amp;$B$11),3,FALSE),"")</f>
        <v/>
      </c>
      <c r="B102" t="str">
        <f>IF(A102="","",A102+1)</f>
        <v/>
      </c>
      <c r="C102" t="str">
        <f>IFERROR(VLOOKUP(A102,Transaksi!$A$11:$C$1000,3,FALSE),"")</f>
        <v/>
      </c>
      <c r="D102" t="str">
        <f>IFERROR(VLOOKUP(A102,Transaksi!$A$11:$D$1000,4,FALSE),"")</f>
        <v/>
      </c>
      <c r="E102" t="str">
        <f>IFERROR(VLOOKUP(A102,Transaksi!$A$11:$E$1000,5,FALSE),"")</f>
        <v/>
      </c>
      <c r="F102" t="str">
        <f>IFERROR(VLOOKUP(A102,Transaksi!$A$11:$F$1000,6,FALSE),"")</f>
        <v/>
      </c>
      <c r="G102" t="str">
        <f>IFERROR(VLOOKUP(A102,Transaksi!$A$11:$H$1000,8,FALSE),"")</f>
        <v/>
      </c>
      <c r="H102" t="str">
        <f>IF(G102="","",1)</f>
        <v/>
      </c>
      <c r="I102" t="e">
        <f>IF(#REF!+G102&lt;&gt;0,Transaksi!J96,"")</f>
        <v>#REF!</v>
      </c>
    </row>
    <row r="103">
      <c r="A103" t="str">
        <f>IFERROR(VLOOKUP($F$11,INDIRECT($B$9&amp;$B$10&amp;B102&amp;":"&amp;$B$11),3,FALSE),"")</f>
        <v/>
      </c>
      <c r="B103" t="str">
        <f>IF(A103="","",A103+1)</f>
        <v/>
      </c>
      <c r="C103" t="str">
        <f>IFERROR(VLOOKUP(A103,Transaksi!$A$11:$C$1000,3,FALSE),"")</f>
        <v/>
      </c>
      <c r="D103" t="str">
        <f>IFERROR(VLOOKUP(A103,Transaksi!$A$11:$D$1000,4,FALSE),"")</f>
        <v/>
      </c>
      <c r="E103" t="str">
        <f>IFERROR(VLOOKUP(A103,Transaksi!$A$11:$E$1000,5,FALSE),"")</f>
        <v/>
      </c>
      <c r="F103" t="str">
        <f>IFERROR(VLOOKUP(A103,Transaksi!$A$11:$F$1000,6,FALSE),"")</f>
        <v/>
      </c>
      <c r="G103" t="str">
        <f>IFERROR(VLOOKUP(A103,Transaksi!$A$11:$H$1000,8,FALSE),"")</f>
        <v/>
      </c>
      <c r="H103" t="str">
        <f>IF(G103="","",1)</f>
        <v/>
      </c>
      <c r="I103" t="e">
        <f>IF(#REF!+G103&lt;&gt;0,Transaksi!J97,"")</f>
        <v>#REF!</v>
      </c>
    </row>
    <row r="104">
      <c r="A104" t="str">
        <f>IFERROR(VLOOKUP($F$11,INDIRECT($B$9&amp;$B$10&amp;B103&amp;":"&amp;$B$11),3,FALSE),"")</f>
        <v/>
      </c>
      <c r="B104" t="str">
        <f>IF(A104="","",A104+1)</f>
        <v/>
      </c>
      <c r="C104" t="str">
        <f>IFERROR(VLOOKUP(A104,Transaksi!$A$11:$C$1000,3,FALSE),"")</f>
        <v/>
      </c>
      <c r="D104" t="str">
        <f>IFERROR(VLOOKUP(A104,Transaksi!$A$11:$D$1000,4,FALSE),"")</f>
        <v/>
      </c>
      <c r="E104" t="str">
        <f>IFERROR(VLOOKUP(A104,Transaksi!$A$11:$E$1000,5,FALSE),"")</f>
        <v/>
      </c>
      <c r="F104" t="str">
        <f>IFERROR(VLOOKUP(A104,Transaksi!$A$11:$F$1000,6,FALSE),"")</f>
        <v/>
      </c>
      <c r="G104" t="str">
        <f>IFERROR(VLOOKUP(A104,Transaksi!$A$11:$H$1000,8,FALSE),"")</f>
        <v/>
      </c>
      <c r="H104" t="str">
        <f>IF(G104="","",1)</f>
        <v/>
      </c>
      <c r="I104" t="e">
        <f>IF(#REF!+G104&lt;&gt;0,Transaksi!J98,"")</f>
        <v>#REF!</v>
      </c>
    </row>
    <row r="105">
      <c r="A105" t="str">
        <f>IFERROR(VLOOKUP($F$11,INDIRECT($B$9&amp;$B$10&amp;B104&amp;":"&amp;$B$11),3,FALSE),"")</f>
        <v/>
      </c>
      <c r="B105" t="str">
        <f>IF(A105="","",A105+1)</f>
        <v/>
      </c>
      <c r="C105" t="str">
        <f>IFERROR(VLOOKUP(A105,Transaksi!$A$11:$C$1000,3,FALSE),"")</f>
        <v/>
      </c>
      <c r="D105" t="str">
        <f>IFERROR(VLOOKUP(A105,Transaksi!$A$11:$D$1000,4,FALSE),"")</f>
        <v/>
      </c>
      <c r="E105" t="str">
        <f>IFERROR(VLOOKUP(A105,Transaksi!$A$11:$E$1000,5,FALSE),"")</f>
        <v/>
      </c>
      <c r="F105" t="str">
        <f>IFERROR(VLOOKUP(A105,Transaksi!$A$11:$F$1000,6,FALSE),"")</f>
        <v/>
      </c>
      <c r="G105" t="str">
        <f>IFERROR(VLOOKUP(A105,Transaksi!$A$11:$H$1000,8,FALSE),"")</f>
        <v/>
      </c>
      <c r="H105" t="str">
        <f>IF(G105="","",1)</f>
        <v/>
      </c>
      <c r="I105" t="e">
        <f>IF(#REF!+G105&lt;&gt;0,Transaksi!J99,"")</f>
        <v>#REF!</v>
      </c>
    </row>
    <row r="106">
      <c r="A106" t="str">
        <f>IFERROR(VLOOKUP($F$11,INDIRECT($B$9&amp;$B$10&amp;B105&amp;":"&amp;$B$11),3,FALSE),"")</f>
        <v/>
      </c>
      <c r="B106" t="str">
        <f>IF(A106="","",A106+1)</f>
        <v/>
      </c>
      <c r="C106" t="str">
        <f>IFERROR(VLOOKUP(A106,Transaksi!$A$11:$C$1000,3,FALSE),"")</f>
        <v/>
      </c>
      <c r="D106" t="str">
        <f>IFERROR(VLOOKUP(A106,Transaksi!$A$11:$D$1000,4,FALSE),"")</f>
        <v/>
      </c>
      <c r="E106" t="str">
        <f>IFERROR(VLOOKUP(A106,Transaksi!$A$11:$E$1000,5,FALSE),"")</f>
        <v/>
      </c>
      <c r="F106" t="str">
        <f>IFERROR(VLOOKUP(A106,Transaksi!$A$11:$F$1000,6,FALSE),"")</f>
        <v/>
      </c>
      <c r="G106" t="str">
        <f>IFERROR(VLOOKUP(A106,Transaksi!$A$11:$H$1000,8,FALSE),"")</f>
        <v/>
      </c>
      <c r="H106" t="str">
        <f>IF(G106="","",1)</f>
        <v/>
      </c>
      <c r="I106" t="e">
        <f>IF(#REF!+G106&lt;&gt;0,Transaksi!J100,"")</f>
        <v>#REF!</v>
      </c>
    </row>
    <row r="107">
      <c r="A107" t="str">
        <f>IFERROR(VLOOKUP($F$11,INDIRECT($B$9&amp;$B$10&amp;B106&amp;":"&amp;$B$11),3,FALSE),"")</f>
        <v/>
      </c>
      <c r="B107" t="str">
        <f>IF(A107="","",A107+1)</f>
        <v/>
      </c>
      <c r="C107" t="str">
        <f>IFERROR(VLOOKUP(A107,Transaksi!$A$11:$C$1000,3,FALSE),"")</f>
        <v/>
      </c>
      <c r="D107" t="str">
        <f>IFERROR(VLOOKUP(A107,Transaksi!$A$11:$D$1000,4,FALSE),"")</f>
        <v/>
      </c>
      <c r="E107" t="str">
        <f>IFERROR(VLOOKUP(A107,Transaksi!$A$11:$E$1000,5,FALSE),"")</f>
        <v/>
      </c>
      <c r="F107" t="str">
        <f>IFERROR(VLOOKUP(A107,Transaksi!$A$11:$F$1000,6,FALSE),"")</f>
        <v/>
      </c>
      <c r="G107" t="str">
        <f>IFERROR(VLOOKUP(A107,Transaksi!$A$11:$H$1000,8,FALSE),"")</f>
        <v/>
      </c>
      <c r="H107" t="str">
        <f>IF(G107="","",1)</f>
        <v/>
      </c>
      <c r="I107" t="e">
        <f>IF(#REF!+G107&lt;&gt;0,Transaksi!J101,"")</f>
        <v>#REF!</v>
      </c>
    </row>
    <row r="108">
      <c r="A108" t="str">
        <f>IFERROR(VLOOKUP($F$11,INDIRECT($B$9&amp;$B$10&amp;B107&amp;":"&amp;$B$11),3,FALSE),"")</f>
        <v/>
      </c>
      <c r="B108" t="str">
        <f>IF(A108="","",A108+1)</f>
        <v/>
      </c>
      <c r="C108" t="str">
        <f>IFERROR(VLOOKUP(A108,Transaksi!$A$11:$C$1000,3,FALSE),"")</f>
        <v/>
      </c>
      <c r="D108" t="str">
        <f>IFERROR(VLOOKUP(A108,Transaksi!$A$11:$D$1000,4,FALSE),"")</f>
        <v/>
      </c>
      <c r="E108" t="str">
        <f>IFERROR(VLOOKUP(A108,Transaksi!$A$11:$E$1000,5,FALSE),"")</f>
        <v/>
      </c>
      <c r="F108" t="str">
        <f>IFERROR(VLOOKUP(A108,Transaksi!$A$11:$F$1000,6,FALSE),"")</f>
        <v/>
      </c>
      <c r="G108" t="str">
        <f>IFERROR(VLOOKUP(A108,Transaksi!$A$11:$H$1000,8,FALSE),"")</f>
        <v/>
      </c>
      <c r="H108" t="str">
        <f>IF(G108="","",1)</f>
        <v/>
      </c>
      <c r="I108" t="e">
        <f>IF(#REF!+G108&lt;&gt;0,Transaksi!J102,"")</f>
        <v>#REF!</v>
      </c>
    </row>
    <row r="109">
      <c r="A109" t="str">
        <f>IFERROR(VLOOKUP($F$11,INDIRECT($B$9&amp;$B$10&amp;B108&amp;":"&amp;$B$11),3,FALSE),"")</f>
        <v/>
      </c>
      <c r="B109" t="str">
        <f>IF(A109="","",A109+1)</f>
        <v/>
      </c>
      <c r="C109" t="str">
        <f>IFERROR(VLOOKUP(A109,Transaksi!$A$11:$C$1000,3,FALSE),"")</f>
        <v/>
      </c>
      <c r="D109" t="str">
        <f>IFERROR(VLOOKUP(A109,Transaksi!$A$11:$D$1000,4,FALSE),"")</f>
        <v/>
      </c>
      <c r="E109" t="str">
        <f>IFERROR(VLOOKUP(A109,Transaksi!$A$11:$E$1000,5,FALSE),"")</f>
        <v/>
      </c>
      <c r="F109" t="str">
        <f>IFERROR(VLOOKUP(A109,Transaksi!$A$11:$F$1000,6,FALSE),"")</f>
        <v/>
      </c>
      <c r="G109" t="str">
        <f>IFERROR(VLOOKUP(A109,Transaksi!$A$11:$H$1000,8,FALSE),"")</f>
        <v/>
      </c>
      <c r="H109" t="str">
        <f>IF(G109="","",1)</f>
        <v/>
      </c>
      <c r="I109" t="e">
        <f>IF(#REF!+G109&lt;&gt;0,Transaksi!J103,"")</f>
        <v>#REF!</v>
      </c>
    </row>
    <row r="110">
      <c r="A110" t="str">
        <f>IFERROR(VLOOKUP($F$11,INDIRECT($B$9&amp;$B$10&amp;B109&amp;":"&amp;$B$11),3,FALSE),"")</f>
        <v/>
      </c>
      <c r="B110" t="str">
        <f>IF(A110="","",A110+1)</f>
        <v/>
      </c>
      <c r="C110" t="str">
        <f>IFERROR(VLOOKUP(A110,Transaksi!$A$11:$C$1000,3,FALSE),"")</f>
        <v/>
      </c>
      <c r="D110" t="str">
        <f>IFERROR(VLOOKUP(A110,Transaksi!$A$11:$D$1000,4,FALSE),"")</f>
        <v/>
      </c>
      <c r="E110" t="str">
        <f>IFERROR(VLOOKUP(A110,Transaksi!$A$11:$E$1000,5,FALSE),"")</f>
        <v/>
      </c>
      <c r="F110" t="str">
        <f>IFERROR(VLOOKUP(A110,Transaksi!$A$11:$F$1000,6,FALSE),"")</f>
        <v/>
      </c>
      <c r="G110" t="str">
        <f>IFERROR(VLOOKUP(A110,Transaksi!$A$11:$H$1000,8,FALSE),"")</f>
        <v/>
      </c>
      <c r="H110" t="str">
        <f>IF(G110="","",1)</f>
        <v/>
      </c>
      <c r="I110" t="e">
        <f>IF(#REF!+G110&lt;&gt;0,Transaksi!J104,"")</f>
        <v>#REF!</v>
      </c>
    </row>
    <row r="111">
      <c r="A111" t="str">
        <f>IFERROR(VLOOKUP($F$11,INDIRECT($B$9&amp;$B$10&amp;B110&amp;":"&amp;$B$11),3,FALSE),"")</f>
        <v/>
      </c>
      <c r="B111" t="str">
        <f>IF(A111="","",A111+1)</f>
        <v/>
      </c>
      <c r="C111" t="str">
        <f>IFERROR(VLOOKUP(A111,Transaksi!$A$11:$C$1000,3,FALSE),"")</f>
        <v/>
      </c>
      <c r="D111" t="str">
        <f>IFERROR(VLOOKUP(A111,Transaksi!$A$11:$D$1000,4,FALSE),"")</f>
        <v/>
      </c>
      <c r="E111" t="str">
        <f>IFERROR(VLOOKUP(A111,Transaksi!$A$11:$E$1000,5,FALSE),"")</f>
        <v/>
      </c>
      <c r="F111" t="str">
        <f>IFERROR(VLOOKUP(A111,Transaksi!$A$11:$F$1000,6,FALSE),"")</f>
        <v/>
      </c>
      <c r="G111" t="str">
        <f>IFERROR(VLOOKUP(A111,Transaksi!$A$11:$H$1000,8,FALSE),"")</f>
        <v/>
      </c>
      <c r="H111" t="str">
        <f>IF(G111="","",1)</f>
        <v/>
      </c>
      <c r="I111" t="e">
        <f>IF(#REF!+G111&lt;&gt;0,Transaksi!J105,"")</f>
        <v>#REF!</v>
      </c>
    </row>
    <row r="112">
      <c r="A112" t="str">
        <f>IFERROR(VLOOKUP($F$11,INDIRECT($B$9&amp;$B$10&amp;B111&amp;":"&amp;$B$11),3,FALSE),"")</f>
        <v/>
      </c>
      <c r="B112" t="str">
        <f>IF(A112="","",A112+1)</f>
        <v/>
      </c>
      <c r="C112" t="str">
        <f>IFERROR(VLOOKUP(A112,Transaksi!$A$11:$C$1000,3,FALSE),"")</f>
        <v/>
      </c>
      <c r="D112" t="str">
        <f>IFERROR(VLOOKUP(A112,Transaksi!$A$11:$D$1000,4,FALSE),"")</f>
        <v/>
      </c>
      <c r="E112" t="str">
        <f>IFERROR(VLOOKUP(A112,Transaksi!$A$11:$E$1000,5,FALSE),"")</f>
        <v/>
      </c>
      <c r="F112" t="str">
        <f>IFERROR(VLOOKUP(A112,Transaksi!$A$11:$F$1000,6,FALSE),"")</f>
        <v/>
      </c>
      <c r="G112" t="str">
        <f>IFERROR(VLOOKUP(A112,Transaksi!$A$11:$H$1000,8,FALSE),"")</f>
        <v/>
      </c>
      <c r="H112" t="str">
        <f>IF(G112="","",1)</f>
        <v/>
      </c>
      <c r="I112" t="e">
        <f>IF(#REF!+G112&lt;&gt;0,Transaksi!J106,"")</f>
        <v>#REF!</v>
      </c>
    </row>
    <row r="113">
      <c r="A113" t="str">
        <f>IFERROR(VLOOKUP($F$11,INDIRECT($B$9&amp;$B$10&amp;B112&amp;":"&amp;$B$11),3,FALSE),"")</f>
        <v/>
      </c>
      <c r="B113" t="str">
        <f>IF(A113="","",A113+1)</f>
        <v/>
      </c>
      <c r="C113" t="str">
        <f>IFERROR(VLOOKUP(A113,Transaksi!$A$11:$C$1000,3,FALSE),"")</f>
        <v/>
      </c>
      <c r="D113" t="str">
        <f>IFERROR(VLOOKUP(A113,Transaksi!$A$11:$D$1000,4,FALSE),"")</f>
        <v/>
      </c>
      <c r="E113" t="str">
        <f>IFERROR(VLOOKUP(A113,Transaksi!$A$11:$E$1000,5,FALSE),"")</f>
        <v/>
      </c>
      <c r="F113" t="str">
        <f>IFERROR(VLOOKUP(A113,Transaksi!$A$11:$F$1000,6,FALSE),"")</f>
        <v/>
      </c>
      <c r="G113" t="str">
        <f>IFERROR(VLOOKUP(A113,Transaksi!$A$11:$H$1000,8,FALSE),"")</f>
        <v/>
      </c>
      <c r="H113" t="str">
        <f>IF(G113="","",1)</f>
        <v/>
      </c>
      <c r="I113" t="e">
        <f>IF(#REF!+G113&lt;&gt;0,Transaksi!J107,"")</f>
        <v>#REF!</v>
      </c>
    </row>
    <row r="114">
      <c r="A114" t="str">
        <f>IFERROR(VLOOKUP($F$11,INDIRECT($B$9&amp;$B$10&amp;B113&amp;":"&amp;$B$11),3,FALSE),"")</f>
        <v/>
      </c>
      <c r="B114" t="str">
        <f>IF(A114="","",A114+1)</f>
        <v/>
      </c>
      <c r="C114" t="str">
        <f>IFERROR(VLOOKUP(A114,Transaksi!$A$11:$C$1000,3,FALSE),"")</f>
        <v/>
      </c>
      <c r="D114" t="str">
        <f>IFERROR(VLOOKUP(A114,Transaksi!$A$11:$D$1000,4,FALSE),"")</f>
        <v/>
      </c>
      <c r="E114" t="str">
        <f>IFERROR(VLOOKUP(A114,Transaksi!$A$11:$E$1000,5,FALSE),"")</f>
        <v/>
      </c>
      <c r="F114" t="str">
        <f>IFERROR(VLOOKUP(A114,Transaksi!$A$11:$F$1000,6,FALSE),"")</f>
        <v/>
      </c>
      <c r="G114" t="str">
        <f>IFERROR(VLOOKUP(A114,Transaksi!$A$11:$H$1000,8,FALSE),"")</f>
        <v/>
      </c>
      <c r="H114" t="str">
        <f>IF(G114="","",1)</f>
        <v/>
      </c>
      <c r="I114" t="e">
        <f>IF(#REF!+G114&lt;&gt;0,Transaksi!J108,"")</f>
        <v>#REF!</v>
      </c>
    </row>
    <row r="115">
      <c r="A115" t="str">
        <f>IFERROR(VLOOKUP($F$11,INDIRECT($B$9&amp;$B$10&amp;B114&amp;":"&amp;$B$11),3,FALSE),"")</f>
        <v/>
      </c>
      <c r="B115" t="str">
        <f>IF(A115="","",A115+1)</f>
        <v/>
      </c>
      <c r="C115" t="str">
        <f>IFERROR(VLOOKUP(A115,Transaksi!$A$11:$C$1000,3,FALSE),"")</f>
        <v/>
      </c>
      <c r="D115" t="str">
        <f>IFERROR(VLOOKUP(A115,Transaksi!$A$11:$D$1000,4,FALSE),"")</f>
        <v/>
      </c>
      <c r="E115" t="str">
        <f>IFERROR(VLOOKUP(A115,Transaksi!$A$11:$E$1000,5,FALSE),"")</f>
        <v/>
      </c>
      <c r="F115" t="str">
        <f>IFERROR(VLOOKUP(A115,Transaksi!$A$11:$F$1000,6,FALSE),"")</f>
        <v/>
      </c>
      <c r="G115" t="str">
        <f>IFERROR(VLOOKUP(A115,Transaksi!$A$11:$H$1000,8,FALSE),"")</f>
        <v/>
      </c>
      <c r="H115" t="str">
        <f>IF(G115="","",1)</f>
        <v/>
      </c>
      <c r="I115" t="e">
        <f>IF(#REF!+G115&lt;&gt;0,Transaksi!J109,"")</f>
        <v>#REF!</v>
      </c>
    </row>
    <row r="116">
      <c r="A116" t="str">
        <f>IFERROR(VLOOKUP($F$11,INDIRECT($B$9&amp;$B$10&amp;B115&amp;":"&amp;$B$11),3,FALSE),"")</f>
        <v/>
      </c>
      <c r="B116" t="str">
        <f>IF(A116="","",A116+1)</f>
        <v/>
      </c>
      <c r="C116" t="str">
        <f>IFERROR(VLOOKUP(A116,Transaksi!$A$11:$C$1000,3,FALSE),"")</f>
        <v/>
      </c>
      <c r="D116" t="str">
        <f>IFERROR(VLOOKUP(A116,Transaksi!$A$11:$D$1000,4,FALSE),"")</f>
        <v/>
      </c>
      <c r="E116" t="str">
        <f>IFERROR(VLOOKUP(A116,Transaksi!$A$11:$E$1000,5,FALSE),"")</f>
        <v/>
      </c>
      <c r="F116" t="str">
        <f>IFERROR(VLOOKUP(A116,Transaksi!$A$11:$F$1000,6,FALSE),"")</f>
        <v/>
      </c>
      <c r="G116" t="str">
        <f>IFERROR(VLOOKUP(A116,Transaksi!$A$11:$H$1000,8,FALSE),"")</f>
        <v/>
      </c>
      <c r="H116" t="str">
        <f>IF(G116="","",1)</f>
        <v/>
      </c>
      <c r="I116" t="e">
        <f>IF(#REF!+G116&lt;&gt;0,Transaksi!J110,"")</f>
        <v>#REF!</v>
      </c>
    </row>
  </sheetData>
  <pageMargins left="0.15748031496063" right="0.118110236220472" top="0.511811023622047" bottom="0.984251968503937" header="0.511811023622047" footer="0.511811023622047"/>
  <ignoredErrors>
    <ignoredError numberStoredAsText="1" sqref="A1:I1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17"/>
  <sheetViews>
    <sheetView workbookViewId="0" rightToLeft="0"/>
  </sheetViews>
  <sheetData>
    <row r="5">
      <c r="C5" t="str">
        <v>BUKU PEMBANTU DANA INSENTIF FASILITAS</v>
      </c>
    </row>
    <row r="6">
      <c r="C6" t="str">
        <f>Transaksi!C5</f>
        <v>Periode : 05-01-2026 s.d. 17-01-2026</v>
      </c>
    </row>
    <row r="8">
      <c r="C8" t="str">
        <v>Nama SPPG</v>
      </c>
      <c r="E8" t="str">
        <f>":  "&amp;Setup!C6</f>
        <v>:  Input Nama SPPG di sini</v>
      </c>
    </row>
    <row r="9">
      <c r="B9" t="str">
        <v>Transaksi!</v>
      </c>
      <c r="C9" t="str">
        <v>ID SPPG</v>
      </c>
      <c r="E9" t="str">
        <f>":  "&amp;Setup!C7</f>
        <v xml:space="preserve">:  </v>
      </c>
    </row>
    <row r="10">
      <c r="B10" t="str">
        <v>U</v>
      </c>
      <c r="C10" t="str">
        <v>Alamat</v>
      </c>
      <c r="E10" t="str">
        <f>":  "&amp;Setup!C8</f>
        <v xml:space="preserve">:  </v>
      </c>
    </row>
    <row r="11">
      <c r="B11" t="str">
        <v>W1000</v>
      </c>
      <c r="D11" t="str">
        <v>Jenis Buku Pembantu :</v>
      </c>
      <c r="F11" t="str">
        <v>Insentif Fasilitas</v>
      </c>
      <c r="G11" t="str">
        <v>Total Belanja</v>
      </c>
      <c r="H11">
        <f>SUM(G17:G115)</f>
        <v>72000000</v>
      </c>
    </row>
    <row r="12">
      <c r="F12" t="e">
        <f>#REF!</f>
        <v>#REF!</v>
      </c>
    </row>
    <row r="13">
      <c r="F13" t="e">
        <f>#REF!</f>
        <v>#REF!</v>
      </c>
    </row>
    <row r="15">
      <c r="C15" t="str">
        <v>Bulan</v>
      </c>
      <c r="E15" t="str">
        <v>No. Bukti</v>
      </c>
      <c r="F15" t="str">
        <v>Uraian Transaksi</v>
      </c>
      <c r="G15" t="str">
        <v>Jumlah</v>
      </c>
      <c r="H15" t="str">
        <v>Keterangan</v>
      </c>
      <c r="I15" t="str">
        <v>Keterangan</v>
      </c>
    </row>
    <row r="16">
      <c r="C16">
        <v>1</v>
      </c>
      <c r="E16">
        <v>2</v>
      </c>
      <c r="F16" t="str">
        <v>3</v>
      </c>
      <c r="G16" t="str">
        <v>4</v>
      </c>
      <c r="H16" t="str">
        <v>5</v>
      </c>
      <c r="I16">
        <v>8</v>
      </c>
    </row>
    <row r="17">
      <c r="A17">
        <f>IFERROR(VLOOKUP(F11,Transaksi!U11:W1000,3,FALSE),"")</f>
        <v>118</v>
      </c>
      <c r="B17">
        <f>IF(A17="","",A17+1)</f>
        <v>119</v>
      </c>
      <c r="C17">
        <f>IFERROR(VLOOKUP(A17,Transaksi!$A$11:$C$1000,3,FALSE),"")</f>
        <v>46052</v>
      </c>
      <c r="D17">
        <f>IFERROR(VLOOKUP(A17,Transaksi!$A$11:$D$1000,4,FALSE),"")</f>
        <v>0</v>
      </c>
      <c r="E17">
        <f>IFERROR(VLOOKUP(A17,Transaksi!$A$11:$E$1000,5,FALSE),"")</f>
        <v>549924</v>
      </c>
      <c r="F17" t="str">
        <f>IFERROR(VLOOKUP(A17,Transaksi!$A$11:$F$1000,6,FALSE),"")</f>
        <v>Pembayaran Insentif Fasilitas</v>
      </c>
      <c r="G17">
        <f>IFERROR(VLOOKUP(A17,Transaksi!$A$11:$H$1000,8,FALSE),"")</f>
        <v>71993500</v>
      </c>
      <c r="H17">
        <f>IF(G17="","",1)</f>
        <v>1</v>
      </c>
      <c r="I17" t="e">
        <f>IF(#REF!+G17&lt;&gt;0,Transaksi!J11,"")</f>
        <v>#REF!</v>
      </c>
    </row>
    <row r="18">
      <c r="A18">
        <f>IFERROR(VLOOKUP($F$11,INDIRECT($B$9&amp;$B$10&amp;B17&amp;":"&amp;$B$11),3,FALSE),"")</f>
        <v>119</v>
      </c>
      <c r="B18">
        <f>IF(A18="","",A18+1)</f>
        <v>120</v>
      </c>
      <c r="C18">
        <f>IFERROR(VLOOKUP(A18,Transaksi!$A$11:$C$1000,3,FALSE),"")</f>
        <v>46052</v>
      </c>
      <c r="D18">
        <f>IFERROR(VLOOKUP(A18,Transaksi!$A$11:$D$1000,4,FALSE),"")</f>
        <v>0</v>
      </c>
      <c r="E18">
        <f>IFERROR(VLOOKUP(A18,Transaksi!$A$11:$E$1000,5,FALSE),"")</f>
        <v>549924</v>
      </c>
      <c r="F18" t="str">
        <f>IFERROR(VLOOKUP(A18,Transaksi!$A$11:$F$1000,6,FALSE),"")</f>
        <v>Biaya Administrasi</v>
      </c>
      <c r="G18">
        <f>IFERROR(VLOOKUP(A18,Transaksi!$A$11:$H$1000,8,FALSE),"")</f>
        <v>6500</v>
      </c>
      <c r="H18">
        <f>IF(G18="","",1)</f>
        <v>1</v>
      </c>
      <c r="I18" t="e">
        <f>IF(#REF!+G18&lt;&gt;0,Transaksi!J12,"")</f>
        <v>#REF!</v>
      </c>
    </row>
    <row r="19">
      <c r="A19" t="str">
        <f>IFERROR(VLOOKUP($F$11,INDIRECT($B$9&amp;$B$10&amp;B18&amp;":"&amp;$B$11),3,FALSE),"")</f>
        <v/>
      </c>
      <c r="B19" t="str">
        <f>IF(A19="","",A19+1)</f>
        <v/>
      </c>
      <c r="C19" t="str">
        <f>IFERROR(VLOOKUP(A19,Transaksi!$A$11:$C$1000,3,FALSE),"")</f>
        <v/>
      </c>
      <c r="D19" t="str">
        <f>IFERROR(VLOOKUP(A19,Transaksi!$A$11:$D$1000,4,FALSE),"")</f>
        <v/>
      </c>
      <c r="E19" t="str">
        <f>IFERROR(VLOOKUP(A19,Transaksi!$A$11:$E$1000,5,FALSE),"")</f>
        <v/>
      </c>
      <c r="F19" t="str">
        <f>IFERROR(VLOOKUP(A19,Transaksi!$A$11:$F$1000,6,FALSE),"")</f>
        <v/>
      </c>
      <c r="G19" t="str">
        <f>IFERROR(VLOOKUP(A19,Transaksi!$A$11:$H$1000,8,FALSE),"")</f>
        <v/>
      </c>
      <c r="H19" t="str">
        <f>IF(G19="","",1)</f>
        <v/>
      </c>
      <c r="I19" t="e">
        <f>IF(#REF!+G19&lt;&gt;0,Transaksi!J13,"")</f>
        <v>#REF!</v>
      </c>
    </row>
    <row r="20">
      <c r="A20" t="str">
        <f>IFERROR(VLOOKUP($F$11,INDIRECT($B$9&amp;$B$10&amp;B19&amp;":"&amp;$B$11),3,FALSE),"")</f>
        <v/>
      </c>
      <c r="B20" t="str">
        <f>IF(A20="","",A20+1)</f>
        <v/>
      </c>
      <c r="C20" t="str">
        <f>IFERROR(VLOOKUP(A20,Transaksi!$A$11:$C$1000,3,FALSE),"")</f>
        <v/>
      </c>
      <c r="D20" t="str">
        <f>IFERROR(VLOOKUP(A20,Transaksi!$A$11:$D$1000,4,FALSE),"")</f>
        <v/>
      </c>
      <c r="E20" t="str">
        <f>IFERROR(VLOOKUP(A20,Transaksi!$A$11:$E$1000,5,FALSE),"")</f>
        <v/>
      </c>
      <c r="F20" t="str">
        <f>IFERROR(VLOOKUP(A20,Transaksi!$A$11:$F$1000,6,FALSE),"")</f>
        <v/>
      </c>
      <c r="G20" t="str">
        <f>IFERROR(VLOOKUP(A20,Transaksi!$A$11:$H$1000,8,FALSE),"")</f>
        <v/>
      </c>
      <c r="H20" t="str">
        <f>IF(G20="","",1)</f>
        <v/>
      </c>
      <c r="I20" t="e">
        <f>IF(#REF!+G20&lt;&gt;0,Transaksi!J14,"")</f>
        <v>#REF!</v>
      </c>
    </row>
    <row r="21">
      <c r="A21" t="str">
        <f>IFERROR(VLOOKUP($F$11,INDIRECT($B$9&amp;$B$10&amp;B20&amp;":"&amp;$B$11),3,FALSE),"")</f>
        <v/>
      </c>
      <c r="B21" t="str">
        <f>IF(A21="","",A21+1)</f>
        <v/>
      </c>
      <c r="C21" t="str">
        <f>IFERROR(VLOOKUP(A21,Transaksi!$A$11:$C$1000,3,FALSE),"")</f>
        <v/>
      </c>
      <c r="D21" t="str">
        <f>IFERROR(VLOOKUP(A21,Transaksi!$A$11:$D$1000,4,FALSE),"")</f>
        <v/>
      </c>
      <c r="E21" t="str">
        <f>IFERROR(VLOOKUP(A21,Transaksi!$A$11:$E$1000,5,FALSE),"")</f>
        <v/>
      </c>
      <c r="F21" t="str">
        <f>IFERROR(VLOOKUP(A21,Transaksi!$A$11:$F$1000,6,FALSE),"")</f>
        <v/>
      </c>
      <c r="G21" t="str">
        <f>IFERROR(VLOOKUP(A21,Transaksi!$A$11:$H$1000,8,FALSE),"")</f>
        <v/>
      </c>
      <c r="H21" t="str">
        <f>IF(G21="","",1)</f>
        <v/>
      </c>
      <c r="I21" t="e">
        <f>IF(#REF!+G21&lt;&gt;0,Transaksi!J15,"")</f>
        <v>#REF!</v>
      </c>
    </row>
    <row r="22">
      <c r="A22" t="str">
        <f>IFERROR(VLOOKUP($F$11,INDIRECT($B$9&amp;$B$10&amp;B21&amp;":"&amp;$B$11),3,FALSE),"")</f>
        <v/>
      </c>
      <c r="B22" t="str">
        <f>IF(A22="","",A22+1)</f>
        <v/>
      </c>
      <c r="C22" t="str">
        <f>IFERROR(VLOOKUP(A22,Transaksi!$A$11:$C$1000,3,FALSE),"")</f>
        <v/>
      </c>
      <c r="D22" t="str">
        <f>IFERROR(VLOOKUP(A22,Transaksi!$A$11:$D$1000,4,FALSE),"")</f>
        <v/>
      </c>
      <c r="E22" t="str">
        <f>IFERROR(VLOOKUP(A22,Transaksi!$A$11:$E$1000,5,FALSE),"")</f>
        <v/>
      </c>
      <c r="F22" t="str">
        <f>IFERROR(VLOOKUP(A22,Transaksi!$A$11:$F$1000,6,FALSE),"")</f>
        <v/>
      </c>
      <c r="G22" t="str">
        <f>IFERROR(VLOOKUP(A22,Transaksi!$A$11:$H$1000,8,FALSE),"")</f>
        <v/>
      </c>
      <c r="H22" t="str">
        <f>IF(G22="","",1)</f>
        <v/>
      </c>
      <c r="I22" t="e">
        <f>IF(#REF!+G22&lt;&gt;0,Transaksi!J16,"")</f>
        <v>#REF!</v>
      </c>
    </row>
    <row r="23">
      <c r="A23" t="str">
        <f>IFERROR(VLOOKUP($F$11,INDIRECT($B$9&amp;$B$10&amp;B22&amp;":"&amp;$B$11),3,FALSE),"")</f>
        <v/>
      </c>
      <c r="B23" t="str">
        <f>IF(A23="","",A23+1)</f>
        <v/>
      </c>
      <c r="C23" t="str">
        <f>IFERROR(VLOOKUP(A23,Transaksi!$A$11:$C$1000,3,FALSE),"")</f>
        <v/>
      </c>
      <c r="D23" t="str">
        <f>IFERROR(VLOOKUP(A23,Transaksi!$A$11:$D$1000,4,FALSE),"")</f>
        <v/>
      </c>
      <c r="E23" t="str">
        <f>IFERROR(VLOOKUP(A23,Transaksi!$A$11:$E$1000,5,FALSE),"")</f>
        <v/>
      </c>
      <c r="F23" t="str">
        <f>IFERROR(VLOOKUP(A23,Transaksi!$A$11:$F$1000,6,FALSE),"")</f>
        <v/>
      </c>
      <c r="G23" t="str">
        <f>IFERROR(VLOOKUP(A23,Transaksi!$A$11:$H$1000,8,FALSE),"")</f>
        <v/>
      </c>
      <c r="H23" t="str">
        <f>IF(G23="","",1)</f>
        <v/>
      </c>
      <c r="I23" t="e">
        <f>IF(#REF!+G23&lt;&gt;0,Transaksi!J17,"")</f>
        <v>#REF!</v>
      </c>
    </row>
    <row r="24">
      <c r="A24" t="str">
        <f>IFERROR(VLOOKUP($F$11,INDIRECT($B$9&amp;$B$10&amp;B23&amp;":"&amp;$B$11),3,FALSE),"")</f>
        <v/>
      </c>
      <c r="B24" t="str">
        <f>IF(A24="","",A24+1)</f>
        <v/>
      </c>
      <c r="C24" t="str">
        <f>IFERROR(VLOOKUP(A24,Transaksi!$A$11:$C$1000,3,FALSE),"")</f>
        <v/>
      </c>
      <c r="D24" t="str">
        <f>IFERROR(VLOOKUP(A24,Transaksi!$A$11:$D$1000,4,FALSE),"")</f>
        <v/>
      </c>
      <c r="E24" t="str">
        <f>IFERROR(VLOOKUP(A24,Transaksi!$A$11:$E$1000,5,FALSE),"")</f>
        <v/>
      </c>
      <c r="F24" t="str">
        <f>IFERROR(VLOOKUP(A24,Transaksi!$A$11:$F$1000,6,FALSE),"")</f>
        <v/>
      </c>
      <c r="G24" t="str">
        <f>IFERROR(VLOOKUP(A24,Transaksi!$A$11:$H$1000,8,FALSE),"")</f>
        <v/>
      </c>
      <c r="H24" t="str">
        <f>IF(G24="","",1)</f>
        <v/>
      </c>
      <c r="I24" t="e">
        <f>IF(#REF!+G24&lt;&gt;0,Transaksi!J18,"")</f>
        <v>#REF!</v>
      </c>
    </row>
    <row r="25">
      <c r="A25" t="str">
        <f>IFERROR(VLOOKUP($F$11,INDIRECT($B$9&amp;$B$10&amp;B24&amp;":"&amp;$B$11),3,FALSE),"")</f>
        <v/>
      </c>
      <c r="B25" t="str">
        <f>IF(A25="","",A25+1)</f>
        <v/>
      </c>
      <c r="C25" t="str">
        <f>IFERROR(VLOOKUP(A25,Transaksi!$A$11:$C$1000,3,FALSE),"")</f>
        <v/>
      </c>
      <c r="D25" t="str">
        <f>IFERROR(VLOOKUP(A25,Transaksi!$A$11:$D$1000,4,FALSE),"")</f>
        <v/>
      </c>
      <c r="E25" t="str">
        <f>IFERROR(VLOOKUP(A25,Transaksi!$A$11:$E$1000,5,FALSE),"")</f>
        <v/>
      </c>
      <c r="F25" t="str">
        <f>IFERROR(VLOOKUP(A25,Transaksi!$A$11:$F$1000,6,FALSE),"")</f>
        <v/>
      </c>
      <c r="G25" t="str">
        <f>IFERROR(VLOOKUP(A25,Transaksi!$A$11:$H$1000,8,FALSE),"")</f>
        <v/>
      </c>
      <c r="H25" t="str">
        <f>IF(G25="","",1)</f>
        <v/>
      </c>
      <c r="I25" t="e">
        <f>IF(#REF!+G25&lt;&gt;0,Transaksi!J19,"")</f>
        <v>#REF!</v>
      </c>
    </row>
    <row r="26">
      <c r="A26" t="str">
        <f>IFERROR(VLOOKUP($F$11,INDIRECT($B$9&amp;$B$10&amp;B25&amp;":"&amp;$B$11),3,FALSE),"")</f>
        <v/>
      </c>
      <c r="B26" t="str">
        <f>IF(A26="","",A26+1)</f>
        <v/>
      </c>
      <c r="C26" t="str">
        <f>IFERROR(VLOOKUP(A26,Transaksi!$A$11:$C$1000,3,FALSE),"")</f>
        <v/>
      </c>
      <c r="D26" t="str">
        <f>IFERROR(VLOOKUP(A26,Transaksi!$A$11:$D$1000,4,FALSE),"")</f>
        <v/>
      </c>
      <c r="E26" t="str">
        <f>IFERROR(VLOOKUP(A26,Transaksi!$A$11:$E$1000,5,FALSE),"")</f>
        <v/>
      </c>
      <c r="F26" t="str">
        <f>IFERROR(VLOOKUP(A26,Transaksi!$A$11:$F$1000,6,FALSE),"")</f>
        <v/>
      </c>
      <c r="G26" t="str">
        <f>IFERROR(VLOOKUP(A26,Transaksi!$A$11:$H$1000,8,FALSE),"")</f>
        <v/>
      </c>
      <c r="H26" t="str">
        <f>IF(G26="","",1)</f>
        <v/>
      </c>
      <c r="I26" t="e">
        <f>IF(#REF!+G26&lt;&gt;0,Transaksi!J20,"")</f>
        <v>#REF!</v>
      </c>
    </row>
    <row r="27">
      <c r="A27" t="str">
        <f>IFERROR(VLOOKUP($F$11,INDIRECT($B$9&amp;$B$10&amp;B26&amp;":"&amp;$B$11),3,FALSE),"")</f>
        <v/>
      </c>
      <c r="B27" t="str">
        <f>IF(A27="","",A27+1)</f>
        <v/>
      </c>
      <c r="C27" t="str">
        <f>IFERROR(VLOOKUP(A27,Transaksi!$A$11:$C$1000,3,FALSE),"")</f>
        <v/>
      </c>
      <c r="D27" t="str">
        <f>IFERROR(VLOOKUP(A27,Transaksi!$A$11:$D$1000,4,FALSE),"")</f>
        <v/>
      </c>
      <c r="E27" t="str">
        <f>IFERROR(VLOOKUP(A27,Transaksi!$A$11:$E$1000,5,FALSE),"")</f>
        <v/>
      </c>
      <c r="F27" t="str">
        <f>IFERROR(VLOOKUP(A27,Transaksi!$A$11:$F$1000,6,FALSE),"")</f>
        <v/>
      </c>
      <c r="G27" t="str">
        <f>IFERROR(VLOOKUP(A27,Transaksi!$A$11:$H$1000,8,FALSE),"")</f>
        <v/>
      </c>
      <c r="H27" t="str">
        <f>IF(G27="","",1)</f>
        <v/>
      </c>
      <c r="I27" t="e">
        <f>IF(#REF!+G27&lt;&gt;0,Transaksi!J21,"")</f>
        <v>#REF!</v>
      </c>
    </row>
    <row r="28">
      <c r="A28" t="str">
        <f>IFERROR(VLOOKUP($F$11,INDIRECT($B$9&amp;$B$10&amp;B27&amp;":"&amp;$B$11),3,FALSE),"")</f>
        <v/>
      </c>
      <c r="B28" t="str">
        <f>IF(A28="","",A28+1)</f>
        <v/>
      </c>
      <c r="C28" t="str">
        <f>IFERROR(VLOOKUP(A28,Transaksi!$A$11:$C$1000,3,FALSE),"")</f>
        <v/>
      </c>
      <c r="D28" t="str">
        <f>IFERROR(VLOOKUP(A28,Transaksi!$A$11:$D$1000,4,FALSE),"")</f>
        <v/>
      </c>
      <c r="E28" t="str">
        <f>IFERROR(VLOOKUP(A28,Transaksi!$A$11:$E$1000,5,FALSE),"")</f>
        <v/>
      </c>
      <c r="F28" t="str">
        <f>IFERROR(VLOOKUP(A28,Transaksi!$A$11:$F$1000,6,FALSE),"")</f>
        <v/>
      </c>
      <c r="G28" t="str">
        <f>IFERROR(VLOOKUP(A28,Transaksi!$A$11:$H$1000,8,FALSE),"")</f>
        <v/>
      </c>
      <c r="H28" t="str">
        <f>IF(G28="","",1)</f>
        <v/>
      </c>
      <c r="I28" t="e">
        <f>IF(#REF!+G28&lt;&gt;0,Transaksi!J22,"")</f>
        <v>#REF!</v>
      </c>
    </row>
    <row r="29">
      <c r="A29" t="str">
        <f>IFERROR(VLOOKUP($F$11,INDIRECT($B$9&amp;$B$10&amp;B28&amp;":"&amp;$B$11),3,FALSE),"")</f>
        <v/>
      </c>
      <c r="B29" t="str">
        <f>IF(A29="","",A29+1)</f>
        <v/>
      </c>
      <c r="C29" t="str">
        <f>IFERROR(VLOOKUP(A29,Transaksi!$A$11:$C$1000,3,FALSE),"")</f>
        <v/>
      </c>
      <c r="D29" t="str">
        <f>IFERROR(VLOOKUP(A29,Transaksi!$A$11:$D$1000,4,FALSE),"")</f>
        <v/>
      </c>
      <c r="E29" t="str">
        <f>IFERROR(VLOOKUP(A29,Transaksi!$A$11:$E$1000,5,FALSE),"")</f>
        <v/>
      </c>
      <c r="F29" t="str">
        <f>IFERROR(VLOOKUP(A29,Transaksi!$A$11:$F$1000,6,FALSE),"")</f>
        <v/>
      </c>
      <c r="G29" t="str">
        <f>IFERROR(VLOOKUP(A29,Transaksi!$A$11:$H$1000,8,FALSE),"")</f>
        <v/>
      </c>
      <c r="H29" t="str">
        <f>IF(G29="","",1)</f>
        <v/>
      </c>
      <c r="I29" t="e">
        <f>IF(#REF!+G29&lt;&gt;0,Transaksi!J23,"")</f>
        <v>#REF!</v>
      </c>
    </row>
    <row r="30">
      <c r="A30" t="str">
        <f>IFERROR(VLOOKUP($F$11,INDIRECT($B$9&amp;$B$10&amp;B29&amp;":"&amp;$B$11),3,FALSE),"")</f>
        <v/>
      </c>
      <c r="B30" t="str">
        <f>IF(A30="","",A30+1)</f>
        <v/>
      </c>
      <c r="C30" t="str">
        <f>IFERROR(VLOOKUP(A30,Transaksi!$A$11:$C$1000,3,FALSE),"")</f>
        <v/>
      </c>
      <c r="D30" t="str">
        <f>IFERROR(VLOOKUP(A30,Transaksi!$A$11:$D$1000,4,FALSE),"")</f>
        <v/>
      </c>
      <c r="E30" t="str">
        <f>IFERROR(VLOOKUP(A30,Transaksi!$A$11:$E$1000,5,FALSE),"")</f>
        <v/>
      </c>
      <c r="F30" t="str">
        <f>IFERROR(VLOOKUP(A30,Transaksi!$A$11:$F$1000,6,FALSE),"")</f>
        <v/>
      </c>
      <c r="G30" t="str">
        <f>IFERROR(VLOOKUP(A30,Transaksi!$A$11:$H$1000,8,FALSE),"")</f>
        <v/>
      </c>
      <c r="H30" t="str">
        <f>IF(G30="","",1)</f>
        <v/>
      </c>
      <c r="I30" t="e">
        <f>IF(#REF!+G30&lt;&gt;0,Transaksi!J24,"")</f>
        <v>#REF!</v>
      </c>
    </row>
    <row r="31">
      <c r="A31" t="str">
        <f>IFERROR(VLOOKUP($F$11,INDIRECT($B$9&amp;$B$10&amp;B30&amp;":"&amp;$B$11),3,FALSE),"")</f>
        <v/>
      </c>
      <c r="B31" t="str">
        <f>IF(A31="","",A31+1)</f>
        <v/>
      </c>
      <c r="C31" t="str">
        <f>IFERROR(VLOOKUP(A31,Transaksi!$A$11:$C$1000,3,FALSE),"")</f>
        <v/>
      </c>
      <c r="D31" t="str">
        <f>IFERROR(VLOOKUP(A31,Transaksi!$A$11:$D$1000,4,FALSE),"")</f>
        <v/>
      </c>
      <c r="E31" t="str">
        <f>IFERROR(VLOOKUP(A31,Transaksi!$A$11:$E$1000,5,FALSE),"")</f>
        <v/>
      </c>
      <c r="F31" t="str">
        <f>IFERROR(VLOOKUP(A31,Transaksi!$A$11:$F$1000,6,FALSE),"")</f>
        <v/>
      </c>
      <c r="G31" t="str">
        <f>IFERROR(VLOOKUP(A31,Transaksi!$A$11:$H$1000,8,FALSE),"")</f>
        <v/>
      </c>
      <c r="H31" t="str">
        <f>IF(G31="","",1)</f>
        <v/>
      </c>
      <c r="I31" t="e">
        <f>IF(#REF!+G31&lt;&gt;0,Transaksi!J25,"")</f>
        <v>#REF!</v>
      </c>
    </row>
    <row r="32">
      <c r="A32" t="str">
        <f>IFERROR(VLOOKUP($F$11,INDIRECT($B$9&amp;$B$10&amp;B31&amp;":"&amp;$B$11),3,FALSE),"")</f>
        <v/>
      </c>
      <c r="B32" t="str">
        <f>IF(A32="","",A32+1)</f>
        <v/>
      </c>
      <c r="C32" t="str">
        <f>IFERROR(VLOOKUP(A32,Transaksi!$A$11:$C$1000,3,FALSE),"")</f>
        <v/>
      </c>
      <c r="D32" t="str">
        <f>IFERROR(VLOOKUP(A32,Transaksi!$A$11:$D$1000,4,FALSE),"")</f>
        <v/>
      </c>
      <c r="E32" t="str">
        <f>IFERROR(VLOOKUP(A32,Transaksi!$A$11:$E$1000,5,FALSE),"")</f>
        <v/>
      </c>
      <c r="F32" t="str">
        <f>IFERROR(VLOOKUP(A32,Transaksi!$A$11:$F$1000,6,FALSE),"")</f>
        <v/>
      </c>
      <c r="G32" t="str">
        <f>IFERROR(VLOOKUP(A32,Transaksi!$A$11:$H$1000,8,FALSE),"")</f>
        <v/>
      </c>
      <c r="H32" t="str">
        <f>IF(G32="","",1)</f>
        <v/>
      </c>
      <c r="I32" t="e">
        <f>IF(#REF!+G32&lt;&gt;0,Transaksi!J26,"")</f>
        <v>#REF!</v>
      </c>
    </row>
    <row r="33">
      <c r="A33" t="str">
        <f>IFERROR(VLOOKUP($F$11,INDIRECT($B$9&amp;$B$10&amp;B32&amp;":"&amp;$B$11),3,FALSE),"")</f>
        <v/>
      </c>
      <c r="B33" t="str">
        <f>IF(A33="","",A33+1)</f>
        <v/>
      </c>
      <c r="C33" t="str">
        <f>IFERROR(VLOOKUP(A33,Transaksi!$A$11:$C$1000,3,FALSE),"")</f>
        <v/>
      </c>
      <c r="D33" t="str">
        <f>IFERROR(VLOOKUP(A33,Transaksi!$A$11:$D$1000,4,FALSE),"")</f>
        <v/>
      </c>
      <c r="E33" t="str">
        <f>IFERROR(VLOOKUP(A33,Transaksi!$A$11:$E$1000,5,FALSE),"")</f>
        <v/>
      </c>
      <c r="F33" t="str">
        <f>IFERROR(VLOOKUP(A33,Transaksi!$A$11:$F$1000,6,FALSE),"")</f>
        <v/>
      </c>
      <c r="G33" t="str">
        <f>IFERROR(VLOOKUP(A33,Transaksi!$A$11:$H$1000,8,FALSE),"")</f>
        <v/>
      </c>
      <c r="H33" t="str">
        <f>IF(G33="","",1)</f>
        <v/>
      </c>
      <c r="I33" t="e">
        <f>IF(#REF!+G33&lt;&gt;0,Transaksi!J27,"")</f>
        <v>#REF!</v>
      </c>
    </row>
    <row r="34">
      <c r="A34" t="str">
        <f>IFERROR(VLOOKUP($F$11,INDIRECT($B$9&amp;$B$10&amp;B33&amp;":"&amp;$B$11),3,FALSE),"")</f>
        <v/>
      </c>
      <c r="B34" t="str">
        <f>IF(A34="","",A34+1)</f>
        <v/>
      </c>
      <c r="C34" t="str">
        <f>IFERROR(VLOOKUP(A34,Transaksi!$A$11:$C$1000,3,FALSE),"")</f>
        <v/>
      </c>
      <c r="D34" t="str">
        <f>IFERROR(VLOOKUP(A34,Transaksi!$A$11:$D$1000,4,FALSE),"")</f>
        <v/>
      </c>
      <c r="E34" t="str">
        <f>IFERROR(VLOOKUP(A34,Transaksi!$A$11:$E$1000,5,FALSE),"")</f>
        <v/>
      </c>
      <c r="F34" t="str">
        <f>IFERROR(VLOOKUP(A34,Transaksi!$A$11:$F$1000,6,FALSE),"")</f>
        <v/>
      </c>
      <c r="G34" t="str">
        <f>IFERROR(VLOOKUP(A34,Transaksi!$A$11:$H$1000,8,FALSE),"")</f>
        <v/>
      </c>
      <c r="H34" t="str">
        <f>IF(G34="","",1)</f>
        <v/>
      </c>
      <c r="I34" t="e">
        <f>IF(#REF!+G34&lt;&gt;0,Transaksi!J28,"")</f>
        <v>#REF!</v>
      </c>
    </row>
    <row r="35">
      <c r="A35" t="str">
        <f>IFERROR(VLOOKUP($F$11,INDIRECT($B$9&amp;$B$10&amp;B34&amp;":"&amp;$B$11),3,FALSE),"")</f>
        <v/>
      </c>
      <c r="B35" t="str">
        <f>IF(A35="","",A35+1)</f>
        <v/>
      </c>
      <c r="C35" t="str">
        <f>IFERROR(VLOOKUP(A35,Transaksi!$A$11:$C$1000,3,FALSE),"")</f>
        <v/>
      </c>
      <c r="D35" t="str">
        <f>IFERROR(VLOOKUP(A35,Transaksi!$A$11:$D$1000,4,FALSE),"")</f>
        <v/>
      </c>
      <c r="E35" t="str">
        <f>IFERROR(VLOOKUP(A35,Transaksi!$A$11:$E$1000,5,FALSE),"")</f>
        <v/>
      </c>
      <c r="F35" t="str">
        <f>IFERROR(VLOOKUP(A35,Transaksi!$A$11:$F$1000,6,FALSE),"")</f>
        <v/>
      </c>
      <c r="G35" t="str">
        <f>IFERROR(VLOOKUP(A35,Transaksi!$A$11:$H$1000,8,FALSE),"")</f>
        <v/>
      </c>
      <c r="H35" t="str">
        <f>IF(G35="","",1)</f>
        <v/>
      </c>
      <c r="I35" t="e">
        <f>IF(#REF!+G35&lt;&gt;0,Transaksi!J29,"")</f>
        <v>#REF!</v>
      </c>
    </row>
    <row r="36">
      <c r="A36" t="str">
        <f>IFERROR(VLOOKUP($F$11,INDIRECT($B$9&amp;$B$10&amp;B35&amp;":"&amp;$B$11),3,FALSE),"")</f>
        <v/>
      </c>
      <c r="B36" t="str">
        <f>IF(A36="","",A36+1)</f>
        <v/>
      </c>
      <c r="C36" t="str">
        <f>IFERROR(VLOOKUP(A36,Transaksi!$A$11:$C$1000,3,FALSE),"")</f>
        <v/>
      </c>
      <c r="D36" t="str">
        <f>IFERROR(VLOOKUP(A36,Transaksi!$A$11:$D$1000,4,FALSE),"")</f>
        <v/>
      </c>
      <c r="E36" t="str">
        <f>IFERROR(VLOOKUP(A36,Transaksi!$A$11:$E$1000,5,FALSE),"")</f>
        <v/>
      </c>
      <c r="F36" t="str">
        <f>IFERROR(VLOOKUP(A36,Transaksi!$A$11:$F$1000,6,FALSE),"")</f>
        <v/>
      </c>
      <c r="G36" t="str">
        <f>IFERROR(VLOOKUP(A36,Transaksi!$A$11:$H$1000,8,FALSE),"")</f>
        <v/>
      </c>
      <c r="H36" t="str">
        <f>IF(G36="","",1)</f>
        <v/>
      </c>
      <c r="I36" t="e">
        <f>IF(#REF!+G36&lt;&gt;0,Transaksi!J30,"")</f>
        <v>#REF!</v>
      </c>
    </row>
    <row r="37">
      <c r="A37" t="str">
        <f>IFERROR(VLOOKUP($F$11,INDIRECT($B$9&amp;$B$10&amp;B36&amp;":"&amp;$B$11),3,FALSE),"")</f>
        <v/>
      </c>
      <c r="B37" t="str">
        <f>IF(A37="","",A37+1)</f>
        <v/>
      </c>
      <c r="C37" t="str">
        <f>IFERROR(VLOOKUP(A37,Transaksi!$A$11:$C$1000,3,FALSE),"")</f>
        <v/>
      </c>
      <c r="D37" t="str">
        <f>IFERROR(VLOOKUP(A37,Transaksi!$A$11:$D$1000,4,FALSE),"")</f>
        <v/>
      </c>
      <c r="E37" t="str">
        <f>IFERROR(VLOOKUP(A37,Transaksi!$A$11:$E$1000,5,FALSE),"")</f>
        <v/>
      </c>
      <c r="F37" t="str">
        <f>IFERROR(VLOOKUP(A37,Transaksi!$A$11:$F$1000,6,FALSE),"")</f>
        <v/>
      </c>
      <c r="G37" t="str">
        <f>IFERROR(VLOOKUP(A37,Transaksi!$A$11:$H$1000,8,FALSE),"")</f>
        <v/>
      </c>
      <c r="H37" t="str">
        <f>IF(G37="","",1)</f>
        <v/>
      </c>
      <c r="I37" t="e">
        <f>IF(#REF!+G37&lt;&gt;0,Transaksi!J31,"")</f>
        <v>#REF!</v>
      </c>
    </row>
    <row r="38">
      <c r="A38" t="str">
        <f>IFERROR(VLOOKUP($F$11,INDIRECT($B$9&amp;$B$10&amp;B37&amp;":"&amp;$B$11),3,FALSE),"")</f>
        <v/>
      </c>
      <c r="B38" t="str">
        <f>IF(A38="","",A38+1)</f>
        <v/>
      </c>
      <c r="C38" t="str">
        <f>IFERROR(VLOOKUP(A38,Transaksi!$A$11:$C$1000,3,FALSE),"")</f>
        <v/>
      </c>
      <c r="D38" t="str">
        <f>IFERROR(VLOOKUP(A38,Transaksi!$A$11:$D$1000,4,FALSE),"")</f>
        <v/>
      </c>
      <c r="E38" t="str">
        <f>IFERROR(VLOOKUP(A38,Transaksi!$A$11:$E$1000,5,FALSE),"")</f>
        <v/>
      </c>
      <c r="F38" t="str">
        <f>IFERROR(VLOOKUP(A38,Transaksi!$A$11:$F$1000,6,FALSE),"")</f>
        <v/>
      </c>
      <c r="G38" t="str">
        <f>IFERROR(VLOOKUP(A38,Transaksi!$A$11:$H$1000,8,FALSE),"")</f>
        <v/>
      </c>
      <c r="H38" t="str">
        <f>IF(G38="","",1)</f>
        <v/>
      </c>
      <c r="I38" t="e">
        <f>IF(#REF!+G38&lt;&gt;0,Transaksi!J32,"")</f>
        <v>#REF!</v>
      </c>
    </row>
    <row r="39">
      <c r="A39" t="str">
        <f>IFERROR(VLOOKUP($F$11,INDIRECT($B$9&amp;$B$10&amp;B38&amp;":"&amp;$B$11),3,FALSE),"")</f>
        <v/>
      </c>
      <c r="B39" t="str">
        <f>IF(A39="","",A39+1)</f>
        <v/>
      </c>
      <c r="C39" t="str">
        <f>IFERROR(VLOOKUP(A39,Transaksi!$A$11:$C$1000,3,FALSE),"")</f>
        <v/>
      </c>
      <c r="D39" t="str">
        <f>IFERROR(VLOOKUP(A39,Transaksi!$A$11:$D$1000,4,FALSE),"")</f>
        <v/>
      </c>
      <c r="E39" t="str">
        <f>IFERROR(VLOOKUP(A39,Transaksi!$A$11:$E$1000,5,FALSE),"")</f>
        <v/>
      </c>
      <c r="F39" t="str">
        <f>IFERROR(VLOOKUP(A39,Transaksi!$A$11:$F$1000,6,FALSE),"")</f>
        <v/>
      </c>
      <c r="G39" t="str">
        <f>IFERROR(VLOOKUP(A39,Transaksi!$A$11:$H$1000,8,FALSE),"")</f>
        <v/>
      </c>
      <c r="H39" t="str">
        <f>IF(G39="","",1)</f>
        <v/>
      </c>
      <c r="I39" t="e">
        <f>IF(#REF!+G39&lt;&gt;0,Transaksi!J33,"")</f>
        <v>#REF!</v>
      </c>
    </row>
    <row r="40">
      <c r="A40" t="str">
        <f>IFERROR(VLOOKUP($F$11,INDIRECT($B$9&amp;$B$10&amp;B39&amp;":"&amp;$B$11),3,FALSE),"")</f>
        <v/>
      </c>
      <c r="B40" t="str">
        <f>IF(A40="","",A40+1)</f>
        <v/>
      </c>
      <c r="C40" t="str">
        <f>IFERROR(VLOOKUP(A40,Transaksi!$A$11:$C$1000,3,FALSE),"")</f>
        <v/>
      </c>
      <c r="D40" t="str">
        <f>IFERROR(VLOOKUP(A40,Transaksi!$A$11:$D$1000,4,FALSE),"")</f>
        <v/>
      </c>
      <c r="E40" t="str">
        <f>IFERROR(VLOOKUP(A40,Transaksi!$A$11:$E$1000,5,FALSE),"")</f>
        <v/>
      </c>
      <c r="F40" t="str">
        <f>IFERROR(VLOOKUP(A40,Transaksi!$A$11:$F$1000,6,FALSE),"")</f>
        <v/>
      </c>
      <c r="G40" t="str">
        <f>IFERROR(VLOOKUP(A40,Transaksi!$A$11:$H$1000,8,FALSE),"")</f>
        <v/>
      </c>
      <c r="H40" t="str">
        <f>IF(G40="","",1)</f>
        <v/>
      </c>
      <c r="I40" t="e">
        <f>IF(#REF!+G40&lt;&gt;0,Transaksi!J34,"")</f>
        <v>#REF!</v>
      </c>
    </row>
    <row r="41">
      <c r="A41" t="str">
        <f>IFERROR(VLOOKUP($F$11,INDIRECT($B$9&amp;$B$10&amp;B40&amp;":"&amp;$B$11),3,FALSE),"")</f>
        <v/>
      </c>
      <c r="B41" t="str">
        <f>IF(A41="","",A41+1)</f>
        <v/>
      </c>
      <c r="C41" t="str">
        <f>IFERROR(VLOOKUP(A41,Transaksi!$A$11:$C$1000,3,FALSE),"")</f>
        <v/>
      </c>
      <c r="D41" t="str">
        <f>IFERROR(VLOOKUP(A41,Transaksi!$A$11:$D$1000,4,FALSE),"")</f>
        <v/>
      </c>
      <c r="E41" t="str">
        <f>IFERROR(VLOOKUP(A41,Transaksi!$A$11:$E$1000,5,FALSE),"")</f>
        <v/>
      </c>
      <c r="F41" t="str">
        <f>IFERROR(VLOOKUP(A41,Transaksi!$A$11:$F$1000,6,FALSE),"")</f>
        <v/>
      </c>
      <c r="G41" t="str">
        <f>IFERROR(VLOOKUP(A41,Transaksi!$A$11:$H$1000,8,FALSE),"")</f>
        <v/>
      </c>
      <c r="H41" t="str">
        <f>IF(G41="","",1)</f>
        <v/>
      </c>
      <c r="I41" t="e">
        <f>IF(#REF!+G41&lt;&gt;0,Transaksi!J35,"")</f>
        <v>#REF!</v>
      </c>
    </row>
    <row r="42">
      <c r="A42" t="str">
        <f>IFERROR(VLOOKUP($F$11,INDIRECT($B$9&amp;$B$10&amp;B41&amp;":"&amp;$B$11),3,FALSE),"")</f>
        <v/>
      </c>
      <c r="B42" t="str">
        <f>IF(A42="","",A42+1)</f>
        <v/>
      </c>
      <c r="C42" t="str">
        <f>IFERROR(VLOOKUP(A42,Transaksi!$A$11:$C$1000,3,FALSE),"")</f>
        <v/>
      </c>
      <c r="D42" t="str">
        <f>IFERROR(VLOOKUP(A42,Transaksi!$A$11:$D$1000,4,FALSE),"")</f>
        <v/>
      </c>
      <c r="E42" t="str">
        <f>IFERROR(VLOOKUP(A42,Transaksi!$A$11:$E$1000,5,FALSE),"")</f>
        <v/>
      </c>
      <c r="F42" t="str">
        <f>IFERROR(VLOOKUP(A42,Transaksi!$A$11:$F$1000,6,FALSE),"")</f>
        <v/>
      </c>
      <c r="G42" t="str">
        <f>IFERROR(VLOOKUP(A42,Transaksi!$A$11:$H$1000,8,FALSE),"")</f>
        <v/>
      </c>
      <c r="H42" t="str">
        <f>IF(G42="","",1)</f>
        <v/>
      </c>
      <c r="I42" t="e">
        <f>IF(#REF!+G42&lt;&gt;0,Transaksi!J36,"")</f>
        <v>#REF!</v>
      </c>
    </row>
    <row r="43">
      <c r="A43" t="str">
        <f>IFERROR(VLOOKUP($F$11,INDIRECT($B$9&amp;$B$10&amp;B42&amp;":"&amp;$B$11),3,FALSE),"")</f>
        <v/>
      </c>
      <c r="B43" t="str">
        <f>IF(A43="","",A43+1)</f>
        <v/>
      </c>
      <c r="C43" t="str">
        <f>IFERROR(VLOOKUP(A43,Transaksi!$A$11:$C$1000,3,FALSE),"")</f>
        <v/>
      </c>
      <c r="D43" t="str">
        <f>IFERROR(VLOOKUP(A43,Transaksi!$A$11:$D$1000,4,FALSE),"")</f>
        <v/>
      </c>
      <c r="E43" t="str">
        <f>IFERROR(VLOOKUP(A43,Transaksi!$A$11:$E$1000,5,FALSE),"")</f>
        <v/>
      </c>
      <c r="F43" t="str">
        <f>IFERROR(VLOOKUP(A43,Transaksi!$A$11:$F$1000,6,FALSE),"")</f>
        <v/>
      </c>
      <c r="G43" t="str">
        <f>IFERROR(VLOOKUP(A43,Transaksi!$A$11:$H$1000,8,FALSE),"")</f>
        <v/>
      </c>
      <c r="H43" t="str">
        <f>IF(G43="","",1)</f>
        <v/>
      </c>
      <c r="I43" t="e">
        <f>IF(#REF!+G43&lt;&gt;0,Transaksi!J37,"")</f>
        <v>#REF!</v>
      </c>
    </row>
    <row r="44">
      <c r="A44" t="str">
        <f>IFERROR(VLOOKUP($F$11,INDIRECT($B$9&amp;$B$10&amp;B43&amp;":"&amp;$B$11),3,FALSE),"")</f>
        <v/>
      </c>
      <c r="B44" t="str">
        <f>IF(A44="","",A44+1)</f>
        <v/>
      </c>
      <c r="C44" t="str">
        <f>IFERROR(VLOOKUP(A44,Transaksi!$A$11:$C$1000,3,FALSE),"")</f>
        <v/>
      </c>
      <c r="D44" t="str">
        <f>IFERROR(VLOOKUP(A44,Transaksi!$A$11:$D$1000,4,FALSE),"")</f>
        <v/>
      </c>
      <c r="E44" t="str">
        <f>IFERROR(VLOOKUP(A44,Transaksi!$A$11:$E$1000,5,FALSE),"")</f>
        <v/>
      </c>
      <c r="F44" t="str">
        <f>IFERROR(VLOOKUP(A44,Transaksi!$A$11:$F$1000,6,FALSE),"")</f>
        <v/>
      </c>
      <c r="G44" t="str">
        <f>IFERROR(VLOOKUP(A44,Transaksi!$A$11:$H$1000,8,FALSE),"")</f>
        <v/>
      </c>
      <c r="H44" t="str">
        <f>IF(G44="","",1)</f>
        <v/>
      </c>
      <c r="I44" t="e">
        <f>IF(#REF!+G44&lt;&gt;0,Transaksi!J38,"")</f>
        <v>#REF!</v>
      </c>
    </row>
    <row r="45">
      <c r="A45" t="str">
        <f>IFERROR(VLOOKUP($F$11,INDIRECT($B$9&amp;$B$10&amp;B44&amp;":"&amp;$B$11),3,FALSE),"")</f>
        <v/>
      </c>
      <c r="B45" t="str">
        <f>IF(A45="","",A45+1)</f>
        <v/>
      </c>
      <c r="C45" t="str">
        <f>IFERROR(VLOOKUP(A45,Transaksi!$A$11:$C$1000,3,FALSE),"")</f>
        <v/>
      </c>
      <c r="D45" t="str">
        <f>IFERROR(VLOOKUP(A45,Transaksi!$A$11:$D$1000,4,FALSE),"")</f>
        <v/>
      </c>
      <c r="E45" t="str">
        <f>IFERROR(VLOOKUP(A45,Transaksi!$A$11:$E$1000,5,FALSE),"")</f>
        <v/>
      </c>
      <c r="F45" t="str">
        <f>IFERROR(VLOOKUP(A45,Transaksi!$A$11:$F$1000,6,FALSE),"")</f>
        <v/>
      </c>
      <c r="G45" t="str">
        <f>IFERROR(VLOOKUP(A45,Transaksi!$A$11:$H$1000,8,FALSE),"")</f>
        <v/>
      </c>
      <c r="H45" t="str">
        <f>IF(G45="","",1)</f>
        <v/>
      </c>
      <c r="I45" t="e">
        <f>IF(#REF!+G45&lt;&gt;0,Transaksi!J39,"")</f>
        <v>#REF!</v>
      </c>
    </row>
    <row r="46">
      <c r="A46" t="str">
        <f>IFERROR(VLOOKUP($F$11,INDIRECT($B$9&amp;$B$10&amp;B45&amp;":"&amp;$B$11),3,FALSE),"")</f>
        <v/>
      </c>
      <c r="B46" t="str">
        <f>IF(A46="","",A46+1)</f>
        <v/>
      </c>
      <c r="C46" t="str">
        <f>IFERROR(VLOOKUP(A46,Transaksi!$A$11:$C$1000,3,FALSE),"")</f>
        <v/>
      </c>
      <c r="D46" t="str">
        <f>IFERROR(VLOOKUP(A46,Transaksi!$A$11:$D$1000,4,FALSE),"")</f>
        <v/>
      </c>
      <c r="E46" t="str">
        <f>IFERROR(VLOOKUP(A46,Transaksi!$A$11:$E$1000,5,FALSE),"")</f>
        <v/>
      </c>
      <c r="F46" t="str">
        <f>IFERROR(VLOOKUP(A46,Transaksi!$A$11:$F$1000,6,FALSE),"")</f>
        <v/>
      </c>
      <c r="G46" t="str">
        <f>IFERROR(VLOOKUP(A46,Transaksi!$A$11:$H$1000,8,FALSE),"")</f>
        <v/>
      </c>
      <c r="H46" t="str">
        <f>IF(G46="","",1)</f>
        <v/>
      </c>
      <c r="I46" t="e">
        <f>IF(#REF!+G46&lt;&gt;0,Transaksi!J40,"")</f>
        <v>#REF!</v>
      </c>
    </row>
    <row r="47">
      <c r="A47" t="str">
        <f>IFERROR(VLOOKUP($F$11,INDIRECT($B$9&amp;$B$10&amp;B46&amp;":"&amp;$B$11),3,FALSE),"")</f>
        <v/>
      </c>
      <c r="B47" t="str">
        <f>IF(A47="","",A47+1)</f>
        <v/>
      </c>
      <c r="C47" t="str">
        <f>IFERROR(VLOOKUP(A47,Transaksi!$A$11:$C$1000,3,FALSE),"")</f>
        <v/>
      </c>
      <c r="D47" t="str">
        <f>IFERROR(VLOOKUP(A47,Transaksi!$A$11:$D$1000,4,FALSE),"")</f>
        <v/>
      </c>
      <c r="E47" t="str">
        <f>IFERROR(VLOOKUP(A47,Transaksi!$A$11:$E$1000,5,FALSE),"")</f>
        <v/>
      </c>
      <c r="F47" t="str">
        <f>IFERROR(VLOOKUP(A47,Transaksi!$A$11:$F$1000,6,FALSE),"")</f>
        <v/>
      </c>
      <c r="G47" t="str">
        <f>IFERROR(VLOOKUP(A47,Transaksi!$A$11:$H$1000,8,FALSE),"")</f>
        <v/>
      </c>
      <c r="H47" t="str">
        <f>IF(G47="","",1)</f>
        <v/>
      </c>
      <c r="I47" t="e">
        <f>IF(#REF!+G47&lt;&gt;0,Transaksi!J41,"")</f>
        <v>#REF!</v>
      </c>
    </row>
    <row r="48">
      <c r="A48" t="str">
        <f>IFERROR(VLOOKUP($F$11,INDIRECT($B$9&amp;$B$10&amp;B47&amp;":"&amp;$B$11),3,FALSE),"")</f>
        <v/>
      </c>
      <c r="B48" t="str">
        <f>IF(A48="","",A48+1)</f>
        <v/>
      </c>
      <c r="C48" t="str">
        <f>IFERROR(VLOOKUP(A48,Transaksi!$A$11:$C$1000,3,FALSE),"")</f>
        <v/>
      </c>
      <c r="D48" t="str">
        <f>IFERROR(VLOOKUP(A48,Transaksi!$A$11:$D$1000,4,FALSE),"")</f>
        <v/>
      </c>
      <c r="E48" t="str">
        <f>IFERROR(VLOOKUP(A48,Transaksi!$A$11:$E$1000,5,FALSE),"")</f>
        <v/>
      </c>
      <c r="F48" t="str">
        <f>IFERROR(VLOOKUP(A48,Transaksi!$A$11:$F$1000,6,FALSE),"")</f>
        <v/>
      </c>
      <c r="G48" t="str">
        <f>IFERROR(VLOOKUP(A48,Transaksi!$A$11:$H$1000,8,FALSE),"")</f>
        <v/>
      </c>
      <c r="H48" t="str">
        <f>IF(G48="","",1)</f>
        <v/>
      </c>
      <c r="I48" t="e">
        <f>IF(#REF!+G48&lt;&gt;0,Transaksi!J42,"")</f>
        <v>#REF!</v>
      </c>
    </row>
    <row r="49">
      <c r="A49" t="str">
        <f>IFERROR(VLOOKUP($F$11,INDIRECT($B$9&amp;$B$10&amp;B48&amp;":"&amp;$B$11),3,FALSE),"")</f>
        <v/>
      </c>
      <c r="B49" t="str">
        <f>IF(A49="","",A49+1)</f>
        <v/>
      </c>
      <c r="C49" t="str">
        <f>IFERROR(VLOOKUP(A49,Transaksi!$A$11:$C$1000,3,FALSE),"")</f>
        <v/>
      </c>
      <c r="D49" t="str">
        <f>IFERROR(VLOOKUP(A49,Transaksi!$A$11:$D$1000,4,FALSE),"")</f>
        <v/>
      </c>
      <c r="E49" t="str">
        <f>IFERROR(VLOOKUP(A49,Transaksi!$A$11:$E$1000,5,FALSE),"")</f>
        <v/>
      </c>
      <c r="F49" t="str">
        <f>IFERROR(VLOOKUP(A49,Transaksi!$A$11:$F$1000,6,FALSE),"")</f>
        <v/>
      </c>
      <c r="G49" t="str">
        <f>IFERROR(VLOOKUP(A49,Transaksi!$A$11:$H$1000,8,FALSE),"")</f>
        <v/>
      </c>
      <c r="H49" t="str">
        <f>IF(G49="","",1)</f>
        <v/>
      </c>
      <c r="I49" t="e">
        <f>IF(#REF!+G49&lt;&gt;0,Transaksi!J43,"")</f>
        <v>#REF!</v>
      </c>
    </row>
    <row r="50">
      <c r="A50" t="str">
        <f>IFERROR(VLOOKUP($F$11,INDIRECT($B$9&amp;$B$10&amp;B49&amp;":"&amp;$B$11),3,FALSE),"")</f>
        <v/>
      </c>
      <c r="B50" t="str">
        <f>IF(A50="","",A50+1)</f>
        <v/>
      </c>
      <c r="C50" t="str">
        <f>IFERROR(VLOOKUP(A50,Transaksi!$A$11:$C$1000,3,FALSE),"")</f>
        <v/>
      </c>
      <c r="D50" t="str">
        <f>IFERROR(VLOOKUP(A50,Transaksi!$A$11:$D$1000,4,FALSE),"")</f>
        <v/>
      </c>
      <c r="E50" t="str">
        <f>IFERROR(VLOOKUP(A50,Transaksi!$A$11:$E$1000,5,FALSE),"")</f>
        <v/>
      </c>
      <c r="F50" t="str">
        <f>IFERROR(VLOOKUP(A50,Transaksi!$A$11:$F$1000,6,FALSE),"")</f>
        <v/>
      </c>
      <c r="G50" t="str">
        <f>IFERROR(VLOOKUP(A50,Transaksi!$A$11:$H$1000,8,FALSE),"")</f>
        <v/>
      </c>
      <c r="H50" t="str">
        <f>IF(G50="","",1)</f>
        <v/>
      </c>
      <c r="I50" t="e">
        <f>IF(#REF!+G50&lt;&gt;0,Transaksi!J44,"")</f>
        <v>#REF!</v>
      </c>
    </row>
    <row r="51">
      <c r="A51" t="str">
        <f>IFERROR(VLOOKUP($F$11,INDIRECT($B$9&amp;$B$10&amp;B50&amp;":"&amp;$B$11),3,FALSE),"")</f>
        <v/>
      </c>
      <c r="B51" t="str">
        <f>IF(A51="","",A51+1)</f>
        <v/>
      </c>
      <c r="C51" t="str">
        <f>IFERROR(VLOOKUP(A51,Transaksi!$A$11:$C$1000,3,FALSE),"")</f>
        <v/>
      </c>
      <c r="D51" t="str">
        <f>IFERROR(VLOOKUP(A51,Transaksi!$A$11:$D$1000,4,FALSE),"")</f>
        <v/>
      </c>
      <c r="E51" t="str">
        <f>IFERROR(VLOOKUP(A51,Transaksi!$A$11:$E$1000,5,FALSE),"")</f>
        <v/>
      </c>
      <c r="F51" t="str">
        <f>IFERROR(VLOOKUP(A51,Transaksi!$A$11:$F$1000,6,FALSE),"")</f>
        <v/>
      </c>
      <c r="G51" t="str">
        <f>IFERROR(VLOOKUP(A51,Transaksi!$A$11:$H$1000,8,FALSE),"")</f>
        <v/>
      </c>
      <c r="H51" t="str">
        <f>IF(G51="","",1)</f>
        <v/>
      </c>
      <c r="I51" t="e">
        <f>IF(#REF!+G51&lt;&gt;0,Transaksi!J45,"")</f>
        <v>#REF!</v>
      </c>
    </row>
    <row r="52">
      <c r="A52" t="str">
        <f>IFERROR(VLOOKUP($F$11,INDIRECT($B$9&amp;$B$10&amp;B51&amp;":"&amp;$B$11),3,FALSE),"")</f>
        <v/>
      </c>
      <c r="B52" t="str">
        <f>IF(A52="","",A52+1)</f>
        <v/>
      </c>
      <c r="C52" t="str">
        <f>IFERROR(VLOOKUP(A52,Transaksi!$A$11:$C$1000,3,FALSE),"")</f>
        <v/>
      </c>
      <c r="D52" t="str">
        <f>IFERROR(VLOOKUP(A52,Transaksi!$A$11:$D$1000,4,FALSE),"")</f>
        <v/>
      </c>
      <c r="E52" t="str">
        <f>IFERROR(VLOOKUP(A52,Transaksi!$A$11:$E$1000,5,FALSE),"")</f>
        <v/>
      </c>
      <c r="F52" t="str">
        <f>IFERROR(VLOOKUP(A52,Transaksi!$A$11:$F$1000,6,FALSE),"")</f>
        <v/>
      </c>
      <c r="G52" t="str">
        <f>IFERROR(VLOOKUP(A52,Transaksi!$A$11:$H$1000,8,FALSE),"")</f>
        <v/>
      </c>
      <c r="H52" t="str">
        <f>IF(G52="","",1)</f>
        <v/>
      </c>
      <c r="I52" t="e">
        <f>IF(#REF!+G52&lt;&gt;0,Transaksi!J46,"")</f>
        <v>#REF!</v>
      </c>
    </row>
    <row r="53">
      <c r="A53" t="str">
        <f>IFERROR(VLOOKUP($F$11,INDIRECT($B$9&amp;$B$10&amp;B52&amp;":"&amp;$B$11),3,FALSE),"")</f>
        <v/>
      </c>
      <c r="B53" t="str">
        <f>IF(A53="","",A53+1)</f>
        <v/>
      </c>
      <c r="C53" t="str">
        <f>IFERROR(VLOOKUP(A53,Transaksi!$A$11:$C$1000,3,FALSE),"")</f>
        <v/>
      </c>
      <c r="D53" t="str">
        <f>IFERROR(VLOOKUP(A53,Transaksi!$A$11:$D$1000,4,FALSE),"")</f>
        <v/>
      </c>
      <c r="E53" t="str">
        <f>IFERROR(VLOOKUP(A53,Transaksi!$A$11:$E$1000,5,FALSE),"")</f>
        <v/>
      </c>
      <c r="F53" t="str">
        <f>IFERROR(VLOOKUP(A53,Transaksi!$A$11:$F$1000,6,FALSE),"")</f>
        <v/>
      </c>
      <c r="G53" t="str">
        <f>IFERROR(VLOOKUP(A53,Transaksi!$A$11:$H$1000,8,FALSE),"")</f>
        <v/>
      </c>
      <c r="H53" t="str">
        <f>IF(G53="","",1)</f>
        <v/>
      </c>
      <c r="I53" t="e">
        <f>IF(#REF!+G53&lt;&gt;0,Transaksi!J47,"")</f>
        <v>#REF!</v>
      </c>
    </row>
    <row r="54">
      <c r="A54" t="str">
        <f>IFERROR(VLOOKUP($F$11,INDIRECT($B$9&amp;$B$10&amp;B53&amp;":"&amp;$B$11),3,FALSE),"")</f>
        <v/>
      </c>
      <c r="B54" t="str">
        <f>IF(A54="","",A54+1)</f>
        <v/>
      </c>
      <c r="C54" t="str">
        <f>IFERROR(VLOOKUP(A54,Transaksi!$A$11:$C$1000,3,FALSE),"")</f>
        <v/>
      </c>
      <c r="D54" t="str">
        <f>IFERROR(VLOOKUP(A54,Transaksi!$A$11:$D$1000,4,FALSE),"")</f>
        <v/>
      </c>
      <c r="E54" t="str">
        <f>IFERROR(VLOOKUP(A54,Transaksi!$A$11:$E$1000,5,FALSE),"")</f>
        <v/>
      </c>
      <c r="F54" t="str">
        <f>IFERROR(VLOOKUP(A54,Transaksi!$A$11:$F$1000,6,FALSE),"")</f>
        <v/>
      </c>
      <c r="G54" t="str">
        <f>IFERROR(VLOOKUP(A54,Transaksi!$A$11:$H$1000,8,FALSE),"")</f>
        <v/>
      </c>
      <c r="H54" t="str">
        <f>IF(G54="","",1)</f>
        <v/>
      </c>
      <c r="I54" t="e">
        <f>IF(#REF!+G54&lt;&gt;0,Transaksi!J48,"")</f>
        <v>#REF!</v>
      </c>
    </row>
    <row r="55">
      <c r="A55" t="str">
        <f>IFERROR(VLOOKUP($F$11,INDIRECT($B$9&amp;$B$10&amp;B54&amp;":"&amp;$B$11),3,FALSE),"")</f>
        <v/>
      </c>
      <c r="B55" t="str">
        <f>IF(A55="","",A55+1)</f>
        <v/>
      </c>
      <c r="C55" t="str">
        <f>IFERROR(VLOOKUP(A55,Transaksi!$A$11:$C$1000,3,FALSE),"")</f>
        <v/>
      </c>
      <c r="D55" t="str">
        <f>IFERROR(VLOOKUP(A55,Transaksi!$A$11:$D$1000,4,FALSE),"")</f>
        <v/>
      </c>
      <c r="E55" t="str">
        <f>IFERROR(VLOOKUP(A55,Transaksi!$A$11:$E$1000,5,FALSE),"")</f>
        <v/>
      </c>
      <c r="F55" t="str">
        <f>IFERROR(VLOOKUP(A55,Transaksi!$A$11:$F$1000,6,FALSE),"")</f>
        <v/>
      </c>
      <c r="G55" t="str">
        <f>IFERROR(VLOOKUP(A55,Transaksi!$A$11:$H$1000,8,FALSE),"")</f>
        <v/>
      </c>
      <c r="H55" t="str">
        <f>IF(G55="","",1)</f>
        <v/>
      </c>
      <c r="I55" t="e">
        <f>IF(#REF!+G55&lt;&gt;0,Transaksi!J49,"")</f>
        <v>#REF!</v>
      </c>
    </row>
    <row r="56">
      <c r="A56" t="str">
        <f>IFERROR(VLOOKUP($F$11,INDIRECT($B$9&amp;$B$10&amp;B55&amp;":"&amp;$B$11),3,FALSE),"")</f>
        <v/>
      </c>
      <c r="B56" t="str">
        <f>IF(A56="","",A56+1)</f>
        <v/>
      </c>
      <c r="C56" t="str">
        <f>IFERROR(VLOOKUP(A56,Transaksi!$A$11:$C$1000,3,FALSE),"")</f>
        <v/>
      </c>
      <c r="D56" t="str">
        <f>IFERROR(VLOOKUP(A56,Transaksi!$A$11:$D$1000,4,FALSE),"")</f>
        <v/>
      </c>
      <c r="E56" t="str">
        <f>IFERROR(VLOOKUP(A56,Transaksi!$A$11:$E$1000,5,FALSE),"")</f>
        <v/>
      </c>
      <c r="F56" t="str">
        <f>IFERROR(VLOOKUP(A56,Transaksi!$A$11:$F$1000,6,FALSE),"")</f>
        <v/>
      </c>
      <c r="G56" t="str">
        <f>IFERROR(VLOOKUP(A56,Transaksi!$A$11:$H$1000,8,FALSE),"")</f>
        <v/>
      </c>
      <c r="H56" t="str">
        <f>IF(G56="","",1)</f>
        <v/>
      </c>
      <c r="I56" t="e">
        <f>IF(#REF!+G56&lt;&gt;0,Transaksi!J50,"")</f>
        <v>#REF!</v>
      </c>
    </row>
    <row r="57">
      <c r="A57" t="str">
        <f>IFERROR(VLOOKUP($F$11,INDIRECT($B$9&amp;$B$10&amp;B56&amp;":"&amp;$B$11),3,FALSE),"")</f>
        <v/>
      </c>
      <c r="B57" t="str">
        <f>IF(A57="","",A57+1)</f>
        <v/>
      </c>
      <c r="C57" t="str">
        <f>IFERROR(VLOOKUP(A57,Transaksi!$A$11:$C$1000,3,FALSE),"")</f>
        <v/>
      </c>
      <c r="D57" t="str">
        <f>IFERROR(VLOOKUP(A57,Transaksi!$A$11:$D$1000,4,FALSE),"")</f>
        <v/>
      </c>
      <c r="E57" t="str">
        <f>IFERROR(VLOOKUP(A57,Transaksi!$A$11:$E$1000,5,FALSE),"")</f>
        <v/>
      </c>
      <c r="F57" t="str">
        <f>IFERROR(VLOOKUP(A57,Transaksi!$A$11:$F$1000,6,FALSE),"")</f>
        <v/>
      </c>
      <c r="G57" t="str">
        <f>IFERROR(VLOOKUP(A57,Transaksi!$A$11:$H$1000,8,FALSE),"")</f>
        <v/>
      </c>
      <c r="H57" t="str">
        <f>IF(G57="","",1)</f>
        <v/>
      </c>
      <c r="I57" t="e">
        <f>IF(#REF!+G57&lt;&gt;0,Transaksi!J51,"")</f>
        <v>#REF!</v>
      </c>
    </row>
    <row r="58">
      <c r="A58" t="str">
        <f>IFERROR(VLOOKUP($F$11,INDIRECT($B$9&amp;$B$10&amp;B57&amp;":"&amp;$B$11),3,FALSE),"")</f>
        <v/>
      </c>
      <c r="B58" t="str">
        <f>IF(A58="","",A58+1)</f>
        <v/>
      </c>
      <c r="C58" t="str">
        <f>IFERROR(VLOOKUP(A58,Transaksi!$A$11:$C$1000,3,FALSE),"")</f>
        <v/>
      </c>
      <c r="D58" t="str">
        <f>IFERROR(VLOOKUP(A58,Transaksi!$A$11:$D$1000,4,FALSE),"")</f>
        <v/>
      </c>
      <c r="E58" t="str">
        <f>IFERROR(VLOOKUP(A58,Transaksi!$A$11:$E$1000,5,FALSE),"")</f>
        <v/>
      </c>
      <c r="F58" t="str">
        <f>IFERROR(VLOOKUP(A58,Transaksi!$A$11:$F$1000,6,FALSE),"")</f>
        <v/>
      </c>
      <c r="G58" t="str">
        <f>IFERROR(VLOOKUP(A58,Transaksi!$A$11:$H$1000,8,FALSE),"")</f>
        <v/>
      </c>
      <c r="H58" t="str">
        <f>IF(G58="","",1)</f>
        <v/>
      </c>
      <c r="I58" t="e">
        <f>IF(#REF!+G58&lt;&gt;0,Transaksi!J52,"")</f>
        <v>#REF!</v>
      </c>
    </row>
    <row r="59">
      <c r="A59" t="str">
        <f>IFERROR(VLOOKUP($F$11,INDIRECT($B$9&amp;$B$10&amp;B58&amp;":"&amp;$B$11),3,FALSE),"")</f>
        <v/>
      </c>
      <c r="B59" t="str">
        <f>IF(A59="","",A59+1)</f>
        <v/>
      </c>
      <c r="C59" t="str">
        <f>IFERROR(VLOOKUP(A59,Transaksi!$A$11:$C$1000,3,FALSE),"")</f>
        <v/>
      </c>
      <c r="D59" t="str">
        <f>IFERROR(VLOOKUP(A59,Transaksi!$A$11:$D$1000,4,FALSE),"")</f>
        <v/>
      </c>
      <c r="E59" t="str">
        <f>IFERROR(VLOOKUP(A59,Transaksi!$A$11:$E$1000,5,FALSE),"")</f>
        <v/>
      </c>
      <c r="F59" t="str">
        <f>IFERROR(VLOOKUP(A59,Transaksi!$A$11:$F$1000,6,FALSE),"")</f>
        <v/>
      </c>
      <c r="G59" t="str">
        <f>IFERROR(VLOOKUP(A59,Transaksi!$A$11:$H$1000,8,FALSE),"")</f>
        <v/>
      </c>
      <c r="H59" t="str">
        <f>IF(G59="","",1)</f>
        <v/>
      </c>
      <c r="I59" t="e">
        <f>IF(#REF!+G59&lt;&gt;0,Transaksi!J53,"")</f>
        <v>#REF!</v>
      </c>
    </row>
    <row r="60">
      <c r="A60" t="str">
        <f>IFERROR(VLOOKUP($F$11,INDIRECT($B$9&amp;$B$10&amp;B59&amp;":"&amp;$B$11),3,FALSE),"")</f>
        <v/>
      </c>
      <c r="B60" t="str">
        <f>IF(A60="","",A60+1)</f>
        <v/>
      </c>
      <c r="C60" t="str">
        <f>IFERROR(VLOOKUP(A60,Transaksi!$A$11:$C$1000,3,FALSE),"")</f>
        <v/>
      </c>
      <c r="D60" t="str">
        <f>IFERROR(VLOOKUP(A60,Transaksi!$A$11:$D$1000,4,FALSE),"")</f>
        <v/>
      </c>
      <c r="E60" t="str">
        <f>IFERROR(VLOOKUP(A60,Transaksi!$A$11:$E$1000,5,FALSE),"")</f>
        <v/>
      </c>
      <c r="F60" t="str">
        <f>IFERROR(VLOOKUP(A60,Transaksi!$A$11:$F$1000,6,FALSE),"")</f>
        <v/>
      </c>
      <c r="G60" t="str">
        <f>IFERROR(VLOOKUP(A60,Transaksi!$A$11:$H$1000,8,FALSE),"")</f>
        <v/>
      </c>
      <c r="H60" t="str">
        <f>IF(G60="","",1)</f>
        <v/>
      </c>
      <c r="I60" t="e">
        <f>IF(#REF!+G60&lt;&gt;0,Transaksi!J54,"")</f>
        <v>#REF!</v>
      </c>
    </row>
    <row r="61">
      <c r="A61" t="str">
        <f>IFERROR(VLOOKUP($F$11,INDIRECT($B$9&amp;$B$10&amp;B60&amp;":"&amp;$B$11),3,FALSE),"")</f>
        <v/>
      </c>
      <c r="B61" t="str">
        <f>IF(A61="","",A61+1)</f>
        <v/>
      </c>
      <c r="C61" t="str">
        <f>IFERROR(VLOOKUP(A61,Transaksi!$A$11:$C$1000,3,FALSE),"")</f>
        <v/>
      </c>
      <c r="D61" t="str">
        <f>IFERROR(VLOOKUP(A61,Transaksi!$A$11:$D$1000,4,FALSE),"")</f>
        <v/>
      </c>
      <c r="E61" t="str">
        <f>IFERROR(VLOOKUP(A61,Transaksi!$A$11:$E$1000,5,FALSE),"")</f>
        <v/>
      </c>
      <c r="F61" t="str">
        <f>IFERROR(VLOOKUP(A61,Transaksi!$A$11:$F$1000,6,FALSE),"")</f>
        <v/>
      </c>
      <c r="G61" t="str">
        <f>IFERROR(VLOOKUP(A61,Transaksi!$A$11:$H$1000,8,FALSE),"")</f>
        <v/>
      </c>
      <c r="H61" t="str">
        <f>IF(G61="","",1)</f>
        <v/>
      </c>
      <c r="I61" t="e">
        <f>IF(#REF!+G61&lt;&gt;0,Transaksi!J55,"")</f>
        <v>#REF!</v>
      </c>
    </row>
    <row r="62">
      <c r="A62" t="str">
        <f>IFERROR(VLOOKUP($F$11,INDIRECT($B$9&amp;$B$10&amp;B61&amp;":"&amp;$B$11),3,FALSE),"")</f>
        <v/>
      </c>
      <c r="B62" t="str">
        <f>IF(A62="","",A62+1)</f>
        <v/>
      </c>
      <c r="C62" t="str">
        <f>IFERROR(VLOOKUP(A62,Transaksi!$A$11:$C$1000,3,FALSE),"")</f>
        <v/>
      </c>
      <c r="D62" t="str">
        <f>IFERROR(VLOOKUP(A62,Transaksi!$A$11:$D$1000,4,FALSE),"")</f>
        <v/>
      </c>
      <c r="E62" t="str">
        <f>IFERROR(VLOOKUP(A62,Transaksi!$A$11:$E$1000,5,FALSE),"")</f>
        <v/>
      </c>
      <c r="F62" t="str">
        <f>IFERROR(VLOOKUP(A62,Transaksi!$A$11:$F$1000,6,FALSE),"")</f>
        <v/>
      </c>
      <c r="G62" t="str">
        <f>IFERROR(VLOOKUP(A62,Transaksi!$A$11:$H$1000,8,FALSE),"")</f>
        <v/>
      </c>
      <c r="H62" t="str">
        <f>IF(G62="","",1)</f>
        <v/>
      </c>
      <c r="I62" t="e">
        <f>IF(#REF!+G62&lt;&gt;0,Transaksi!J56,"")</f>
        <v>#REF!</v>
      </c>
    </row>
    <row r="63">
      <c r="A63" t="str">
        <f>IFERROR(VLOOKUP($F$11,INDIRECT($B$9&amp;$B$10&amp;B62&amp;":"&amp;$B$11),3,FALSE),"")</f>
        <v/>
      </c>
      <c r="B63" t="str">
        <f>IF(A63="","",A63+1)</f>
        <v/>
      </c>
      <c r="C63" t="str">
        <f>IFERROR(VLOOKUP(A63,Transaksi!$A$11:$C$1000,3,FALSE),"")</f>
        <v/>
      </c>
      <c r="D63" t="str">
        <f>IFERROR(VLOOKUP(A63,Transaksi!$A$11:$D$1000,4,FALSE),"")</f>
        <v/>
      </c>
      <c r="E63" t="str">
        <f>IFERROR(VLOOKUP(A63,Transaksi!$A$11:$E$1000,5,FALSE),"")</f>
        <v/>
      </c>
      <c r="F63" t="str">
        <f>IFERROR(VLOOKUP(A63,Transaksi!$A$11:$F$1000,6,FALSE),"")</f>
        <v/>
      </c>
      <c r="G63" t="str">
        <f>IFERROR(VLOOKUP(A63,Transaksi!$A$11:$H$1000,8,FALSE),"")</f>
        <v/>
      </c>
      <c r="H63" t="str">
        <f>IF(G63="","",1)</f>
        <v/>
      </c>
      <c r="I63" t="e">
        <f>IF(#REF!+G63&lt;&gt;0,Transaksi!J57,"")</f>
        <v>#REF!</v>
      </c>
    </row>
    <row r="64">
      <c r="A64" t="str">
        <f>IFERROR(VLOOKUP($F$11,INDIRECT($B$9&amp;$B$10&amp;B63&amp;":"&amp;$B$11),3,FALSE),"")</f>
        <v/>
      </c>
      <c r="B64" t="str">
        <f>IF(A64="","",A64+1)</f>
        <v/>
      </c>
      <c r="C64" t="str">
        <f>IFERROR(VLOOKUP(A64,Transaksi!$A$11:$C$1000,3,FALSE),"")</f>
        <v/>
      </c>
      <c r="D64" t="str">
        <f>IFERROR(VLOOKUP(A64,Transaksi!$A$11:$D$1000,4,FALSE),"")</f>
        <v/>
      </c>
      <c r="E64" t="str">
        <f>IFERROR(VLOOKUP(A64,Transaksi!$A$11:$E$1000,5,FALSE),"")</f>
        <v/>
      </c>
      <c r="F64" t="str">
        <f>IFERROR(VLOOKUP(A64,Transaksi!$A$11:$F$1000,6,FALSE),"")</f>
        <v/>
      </c>
      <c r="G64" t="str">
        <f>IFERROR(VLOOKUP(A64,Transaksi!$A$11:$H$1000,8,FALSE),"")</f>
        <v/>
      </c>
      <c r="H64" t="str">
        <f>IF(G64="","",1)</f>
        <v/>
      </c>
      <c r="I64" t="e">
        <f>IF(#REF!+G64&lt;&gt;0,Transaksi!J58,"")</f>
        <v>#REF!</v>
      </c>
    </row>
    <row r="65">
      <c r="A65" t="str">
        <f>IFERROR(VLOOKUP($F$11,INDIRECT($B$9&amp;$B$10&amp;B64&amp;":"&amp;$B$11),3,FALSE),"")</f>
        <v/>
      </c>
      <c r="B65" t="str">
        <f>IF(A65="","",A65+1)</f>
        <v/>
      </c>
      <c r="C65" t="str">
        <f>IFERROR(VLOOKUP(A65,Transaksi!$A$11:$C$1000,3,FALSE),"")</f>
        <v/>
      </c>
      <c r="D65" t="str">
        <f>IFERROR(VLOOKUP(A65,Transaksi!$A$11:$D$1000,4,FALSE),"")</f>
        <v/>
      </c>
      <c r="E65" t="str">
        <f>IFERROR(VLOOKUP(A65,Transaksi!$A$11:$E$1000,5,FALSE),"")</f>
        <v/>
      </c>
      <c r="F65" t="str">
        <f>IFERROR(VLOOKUP(A65,Transaksi!$A$11:$F$1000,6,FALSE),"")</f>
        <v/>
      </c>
      <c r="G65" t="str">
        <f>IFERROR(VLOOKUP(A65,Transaksi!$A$11:$H$1000,8,FALSE),"")</f>
        <v/>
      </c>
      <c r="H65" t="str">
        <f>IF(G65="","",1)</f>
        <v/>
      </c>
      <c r="I65" t="e">
        <f>IF(#REF!+G65&lt;&gt;0,Transaksi!J59,"")</f>
        <v>#REF!</v>
      </c>
    </row>
    <row r="66">
      <c r="A66" t="str">
        <f>IFERROR(VLOOKUP($F$11,INDIRECT($B$9&amp;$B$10&amp;B65&amp;":"&amp;$B$11),3,FALSE),"")</f>
        <v/>
      </c>
      <c r="B66" t="str">
        <f>IF(A66="","",A66+1)</f>
        <v/>
      </c>
      <c r="C66" t="str">
        <f>IFERROR(VLOOKUP(A66,Transaksi!$A$11:$C$1000,3,FALSE),"")</f>
        <v/>
      </c>
      <c r="D66" t="str">
        <f>IFERROR(VLOOKUP(A66,Transaksi!$A$11:$D$1000,4,FALSE),"")</f>
        <v/>
      </c>
      <c r="E66" t="str">
        <f>IFERROR(VLOOKUP(A66,Transaksi!$A$11:$E$1000,5,FALSE),"")</f>
        <v/>
      </c>
      <c r="F66" t="str">
        <f>IFERROR(VLOOKUP(A66,Transaksi!$A$11:$F$1000,6,FALSE),"")</f>
        <v/>
      </c>
      <c r="G66" t="str">
        <f>IFERROR(VLOOKUP(A66,Transaksi!$A$11:$H$1000,8,FALSE),"")</f>
        <v/>
      </c>
      <c r="H66" t="str">
        <f>IF(G66="","",1)</f>
        <v/>
      </c>
      <c r="I66" t="e">
        <f>IF(#REF!+G66&lt;&gt;0,Transaksi!J60,"")</f>
        <v>#REF!</v>
      </c>
    </row>
    <row r="67">
      <c r="A67" t="str">
        <f>IFERROR(VLOOKUP($F$11,INDIRECT($B$9&amp;$B$10&amp;B66&amp;":"&amp;$B$11),3,FALSE),"")</f>
        <v/>
      </c>
      <c r="B67" t="str">
        <f>IF(A67="","",A67+1)</f>
        <v/>
      </c>
      <c r="C67" t="str">
        <f>IFERROR(VLOOKUP(A67,Transaksi!$A$11:$C$1000,3,FALSE),"")</f>
        <v/>
      </c>
      <c r="D67" t="str">
        <f>IFERROR(VLOOKUP(A67,Transaksi!$A$11:$D$1000,4,FALSE),"")</f>
        <v/>
      </c>
      <c r="E67" t="str">
        <f>IFERROR(VLOOKUP(A67,Transaksi!$A$11:$E$1000,5,FALSE),"")</f>
        <v/>
      </c>
      <c r="F67" t="str">
        <f>IFERROR(VLOOKUP(A67,Transaksi!$A$11:$F$1000,6,FALSE),"")</f>
        <v/>
      </c>
      <c r="G67" t="str">
        <f>IFERROR(VLOOKUP(A67,Transaksi!$A$11:$H$1000,8,FALSE),"")</f>
        <v/>
      </c>
      <c r="H67" t="str">
        <f>IF(G67="","",1)</f>
        <v/>
      </c>
      <c r="I67" t="e">
        <f>IF(#REF!+G67&lt;&gt;0,Transaksi!J61,"")</f>
        <v>#REF!</v>
      </c>
    </row>
    <row r="68">
      <c r="A68" t="str">
        <f>IFERROR(VLOOKUP($F$11,INDIRECT($B$9&amp;$B$10&amp;B67&amp;":"&amp;$B$11),3,FALSE),"")</f>
        <v/>
      </c>
      <c r="B68" t="str">
        <f>IF(A68="","",A68+1)</f>
        <v/>
      </c>
      <c r="C68" t="str">
        <f>IFERROR(VLOOKUP(A68,Transaksi!$A$11:$C$1000,3,FALSE),"")</f>
        <v/>
      </c>
      <c r="D68" t="str">
        <f>IFERROR(VLOOKUP(A68,Transaksi!$A$11:$D$1000,4,FALSE),"")</f>
        <v/>
      </c>
      <c r="E68" t="str">
        <f>IFERROR(VLOOKUP(A68,Transaksi!$A$11:$E$1000,5,FALSE),"")</f>
        <v/>
      </c>
      <c r="F68" t="str">
        <f>IFERROR(VLOOKUP(A68,Transaksi!$A$11:$F$1000,6,FALSE),"")</f>
        <v/>
      </c>
      <c r="G68" t="str">
        <f>IFERROR(VLOOKUP(A68,Transaksi!$A$11:$H$1000,8,FALSE),"")</f>
        <v/>
      </c>
      <c r="H68" t="str">
        <f>IF(G68="","",1)</f>
        <v/>
      </c>
      <c r="I68" t="e">
        <f>IF(#REF!+G68&lt;&gt;0,Transaksi!J62,"")</f>
        <v>#REF!</v>
      </c>
    </row>
    <row r="69">
      <c r="A69" t="str">
        <f>IFERROR(VLOOKUP($F$11,INDIRECT($B$9&amp;$B$10&amp;B68&amp;":"&amp;$B$11),3,FALSE),"")</f>
        <v/>
      </c>
      <c r="B69" t="str">
        <f>IF(A69="","",A69+1)</f>
        <v/>
      </c>
      <c r="C69" t="str">
        <f>IFERROR(VLOOKUP(A69,Transaksi!$A$11:$C$1000,3,FALSE),"")</f>
        <v/>
      </c>
      <c r="D69" t="str">
        <f>IFERROR(VLOOKUP(A69,Transaksi!$A$11:$D$1000,4,FALSE),"")</f>
        <v/>
      </c>
      <c r="E69" t="str">
        <f>IFERROR(VLOOKUP(A69,Transaksi!$A$11:$E$1000,5,FALSE),"")</f>
        <v/>
      </c>
      <c r="F69" t="str">
        <f>IFERROR(VLOOKUP(A69,Transaksi!$A$11:$F$1000,6,FALSE),"")</f>
        <v/>
      </c>
      <c r="G69" t="str">
        <f>IFERROR(VLOOKUP(A69,Transaksi!$A$11:$H$1000,8,FALSE),"")</f>
        <v/>
      </c>
      <c r="H69" t="str">
        <f>IF(G69="","",1)</f>
        <v/>
      </c>
      <c r="I69" t="e">
        <f>IF(#REF!+G69&lt;&gt;0,Transaksi!J63,"")</f>
        <v>#REF!</v>
      </c>
    </row>
    <row r="70">
      <c r="A70" t="str">
        <f>IFERROR(VLOOKUP($F$11,INDIRECT($B$9&amp;$B$10&amp;B69&amp;":"&amp;$B$11),3,FALSE),"")</f>
        <v/>
      </c>
      <c r="B70" t="str">
        <f>IF(A70="","",A70+1)</f>
        <v/>
      </c>
      <c r="C70" t="str">
        <f>IFERROR(VLOOKUP(A70,Transaksi!$A$11:$C$1000,3,FALSE),"")</f>
        <v/>
      </c>
      <c r="D70" t="str">
        <f>IFERROR(VLOOKUP(A70,Transaksi!$A$11:$D$1000,4,FALSE),"")</f>
        <v/>
      </c>
      <c r="E70" t="str">
        <f>IFERROR(VLOOKUP(A70,Transaksi!$A$11:$E$1000,5,FALSE),"")</f>
        <v/>
      </c>
      <c r="F70" t="str">
        <f>IFERROR(VLOOKUP(A70,Transaksi!$A$11:$F$1000,6,FALSE),"")</f>
        <v/>
      </c>
      <c r="G70" t="str">
        <f>IFERROR(VLOOKUP(A70,Transaksi!$A$11:$H$1000,8,FALSE),"")</f>
        <v/>
      </c>
      <c r="H70" t="str">
        <f>IF(G70="","",1)</f>
        <v/>
      </c>
      <c r="I70" t="e">
        <f>IF(#REF!+G70&lt;&gt;0,Transaksi!J64,"")</f>
        <v>#REF!</v>
      </c>
    </row>
    <row r="71">
      <c r="A71" t="str">
        <f>IFERROR(VLOOKUP($F$11,INDIRECT($B$9&amp;$B$10&amp;B70&amp;":"&amp;$B$11),3,FALSE),"")</f>
        <v/>
      </c>
      <c r="B71" t="str">
        <f>IF(A71="","",A71+1)</f>
        <v/>
      </c>
      <c r="C71" t="str">
        <f>IFERROR(VLOOKUP(A71,Transaksi!$A$11:$C$1000,3,FALSE),"")</f>
        <v/>
      </c>
      <c r="D71" t="str">
        <f>IFERROR(VLOOKUP(A71,Transaksi!$A$11:$D$1000,4,FALSE),"")</f>
        <v/>
      </c>
      <c r="E71" t="str">
        <f>IFERROR(VLOOKUP(A71,Transaksi!$A$11:$E$1000,5,FALSE),"")</f>
        <v/>
      </c>
      <c r="F71" t="str">
        <f>IFERROR(VLOOKUP(A71,Transaksi!$A$11:$F$1000,6,FALSE),"")</f>
        <v/>
      </c>
      <c r="G71" t="str">
        <f>IFERROR(VLOOKUP(A71,Transaksi!$A$11:$H$1000,8,FALSE),"")</f>
        <v/>
      </c>
      <c r="H71" t="str">
        <f>IF(G71="","",1)</f>
        <v/>
      </c>
      <c r="I71" t="e">
        <f>IF(#REF!+G71&lt;&gt;0,Transaksi!J65,"")</f>
        <v>#REF!</v>
      </c>
    </row>
    <row r="72">
      <c r="A72" t="str">
        <f>IFERROR(VLOOKUP($F$11,INDIRECT($B$9&amp;$B$10&amp;B71&amp;":"&amp;$B$11),3,FALSE),"")</f>
        <v/>
      </c>
      <c r="B72" t="str">
        <f>IF(A72="","",A72+1)</f>
        <v/>
      </c>
      <c r="C72" t="str">
        <f>IFERROR(VLOOKUP(A72,Transaksi!$A$11:$C$1000,3,FALSE),"")</f>
        <v/>
      </c>
      <c r="D72" t="str">
        <f>IFERROR(VLOOKUP(A72,Transaksi!$A$11:$D$1000,4,FALSE),"")</f>
        <v/>
      </c>
      <c r="E72" t="str">
        <f>IFERROR(VLOOKUP(A72,Transaksi!$A$11:$E$1000,5,FALSE),"")</f>
        <v/>
      </c>
      <c r="F72" t="str">
        <f>IFERROR(VLOOKUP(A72,Transaksi!$A$11:$F$1000,6,FALSE),"")</f>
        <v/>
      </c>
      <c r="G72" t="str">
        <f>IFERROR(VLOOKUP(A72,Transaksi!$A$11:$H$1000,8,FALSE),"")</f>
        <v/>
      </c>
      <c r="H72" t="str">
        <f>IF(G72="","",1)</f>
        <v/>
      </c>
      <c r="I72" t="e">
        <f>IF(#REF!+G72&lt;&gt;0,Transaksi!J66,"")</f>
        <v>#REF!</v>
      </c>
    </row>
    <row r="73">
      <c r="A73" t="str">
        <f>IFERROR(VLOOKUP($F$11,INDIRECT($B$9&amp;$B$10&amp;B72&amp;":"&amp;$B$11),3,FALSE),"")</f>
        <v/>
      </c>
      <c r="B73" t="str">
        <f>IF(A73="","",A73+1)</f>
        <v/>
      </c>
      <c r="C73" t="str">
        <f>IFERROR(VLOOKUP(A73,Transaksi!$A$11:$C$1000,3,FALSE),"")</f>
        <v/>
      </c>
      <c r="D73" t="str">
        <f>IFERROR(VLOOKUP(A73,Transaksi!$A$11:$D$1000,4,FALSE),"")</f>
        <v/>
      </c>
      <c r="E73" t="str">
        <f>IFERROR(VLOOKUP(A73,Transaksi!$A$11:$E$1000,5,FALSE),"")</f>
        <v/>
      </c>
      <c r="F73" t="str">
        <f>IFERROR(VLOOKUP(A73,Transaksi!$A$11:$F$1000,6,FALSE),"")</f>
        <v/>
      </c>
      <c r="G73" t="str">
        <f>IFERROR(VLOOKUP(A73,Transaksi!$A$11:$H$1000,8,FALSE),"")</f>
        <v/>
      </c>
      <c r="H73" t="str">
        <f>IF(G73="","",1)</f>
        <v/>
      </c>
      <c r="I73" t="e">
        <f>IF(#REF!+G73&lt;&gt;0,Transaksi!J67,"")</f>
        <v>#REF!</v>
      </c>
    </row>
    <row r="74">
      <c r="A74" t="str">
        <f>IFERROR(VLOOKUP($F$11,INDIRECT($B$9&amp;$B$10&amp;B73&amp;":"&amp;$B$11),3,FALSE),"")</f>
        <v/>
      </c>
      <c r="B74" t="str">
        <f>IF(A74="","",A74+1)</f>
        <v/>
      </c>
      <c r="C74" t="str">
        <f>IFERROR(VLOOKUP(A74,Transaksi!$A$11:$C$1000,3,FALSE),"")</f>
        <v/>
      </c>
      <c r="D74" t="str">
        <f>IFERROR(VLOOKUP(A74,Transaksi!$A$11:$D$1000,4,FALSE),"")</f>
        <v/>
      </c>
      <c r="E74" t="str">
        <f>IFERROR(VLOOKUP(A74,Transaksi!$A$11:$E$1000,5,FALSE),"")</f>
        <v/>
      </c>
      <c r="F74" t="str">
        <f>IFERROR(VLOOKUP(A74,Transaksi!$A$11:$F$1000,6,FALSE),"")</f>
        <v/>
      </c>
      <c r="G74" t="str">
        <f>IFERROR(VLOOKUP(A74,Transaksi!$A$11:$H$1000,8,FALSE),"")</f>
        <v/>
      </c>
      <c r="H74" t="str">
        <f>IF(G74="","",1)</f>
        <v/>
      </c>
      <c r="I74" t="e">
        <f>IF(#REF!+G74&lt;&gt;0,Transaksi!J68,"")</f>
        <v>#REF!</v>
      </c>
    </row>
    <row r="75">
      <c r="A75" t="str">
        <f>IFERROR(VLOOKUP($F$11,INDIRECT($B$9&amp;$B$10&amp;B74&amp;":"&amp;$B$11),3,FALSE),"")</f>
        <v/>
      </c>
      <c r="B75" t="str">
        <f>IF(A75="","",A75+1)</f>
        <v/>
      </c>
      <c r="C75" t="str">
        <f>IFERROR(VLOOKUP(A75,Transaksi!$A$11:$C$1000,3,FALSE),"")</f>
        <v/>
      </c>
      <c r="D75" t="str">
        <f>IFERROR(VLOOKUP(A75,Transaksi!$A$11:$D$1000,4,FALSE),"")</f>
        <v/>
      </c>
      <c r="E75" t="str">
        <f>IFERROR(VLOOKUP(A75,Transaksi!$A$11:$E$1000,5,FALSE),"")</f>
        <v/>
      </c>
      <c r="F75" t="str">
        <f>IFERROR(VLOOKUP(A75,Transaksi!$A$11:$F$1000,6,FALSE),"")</f>
        <v/>
      </c>
      <c r="G75" t="str">
        <f>IFERROR(VLOOKUP(A75,Transaksi!$A$11:$H$1000,8,FALSE),"")</f>
        <v/>
      </c>
      <c r="H75" t="str">
        <f>IF(G75="","",1)</f>
        <v/>
      </c>
      <c r="I75" t="e">
        <f>IF(#REF!+G75&lt;&gt;0,Transaksi!J69,"")</f>
        <v>#REF!</v>
      </c>
    </row>
    <row r="76">
      <c r="A76" t="str">
        <f>IFERROR(VLOOKUP($F$11,INDIRECT($B$9&amp;$B$10&amp;B75&amp;":"&amp;$B$11),3,FALSE),"")</f>
        <v/>
      </c>
      <c r="B76" t="str">
        <f>IF(A76="","",A76+1)</f>
        <v/>
      </c>
      <c r="C76" t="str">
        <f>IFERROR(VLOOKUP(A76,Transaksi!$A$11:$C$1000,3,FALSE),"")</f>
        <v/>
      </c>
      <c r="D76" t="str">
        <f>IFERROR(VLOOKUP(A76,Transaksi!$A$11:$D$1000,4,FALSE),"")</f>
        <v/>
      </c>
      <c r="E76" t="str">
        <f>IFERROR(VLOOKUP(A76,Transaksi!$A$11:$E$1000,5,FALSE),"")</f>
        <v/>
      </c>
      <c r="F76" t="str">
        <f>IFERROR(VLOOKUP(A76,Transaksi!$A$11:$F$1000,6,FALSE),"")</f>
        <v/>
      </c>
      <c r="G76" t="str">
        <f>IFERROR(VLOOKUP(A76,Transaksi!$A$11:$H$1000,8,FALSE),"")</f>
        <v/>
      </c>
      <c r="H76" t="str">
        <f>IF(G76="","",1)</f>
        <v/>
      </c>
      <c r="I76" t="e">
        <f>IF(#REF!+G76&lt;&gt;0,Transaksi!J70,"")</f>
        <v>#REF!</v>
      </c>
    </row>
    <row r="77">
      <c r="A77" t="str">
        <f>IFERROR(VLOOKUP($F$11,INDIRECT($B$9&amp;$B$10&amp;B76&amp;":"&amp;$B$11),3,FALSE),"")</f>
        <v/>
      </c>
      <c r="B77" t="str">
        <f>IF(A77="","",A77+1)</f>
        <v/>
      </c>
      <c r="C77" t="str">
        <f>IFERROR(VLOOKUP(A77,Transaksi!$A$11:$C$1000,3,FALSE),"")</f>
        <v/>
      </c>
      <c r="D77" t="str">
        <f>IFERROR(VLOOKUP(A77,Transaksi!$A$11:$D$1000,4,FALSE),"")</f>
        <v/>
      </c>
      <c r="E77" t="str">
        <f>IFERROR(VLOOKUP(A77,Transaksi!$A$11:$E$1000,5,FALSE),"")</f>
        <v/>
      </c>
      <c r="F77" t="str">
        <f>IFERROR(VLOOKUP(A77,Transaksi!$A$11:$F$1000,6,FALSE),"")</f>
        <v/>
      </c>
      <c r="G77" t="str">
        <f>IFERROR(VLOOKUP(A77,Transaksi!$A$11:$H$1000,8,FALSE),"")</f>
        <v/>
      </c>
      <c r="H77" t="str">
        <f>IF(G77="","",1)</f>
        <v/>
      </c>
      <c r="I77" t="e">
        <f>IF(#REF!+G77&lt;&gt;0,Transaksi!J71,"")</f>
        <v>#REF!</v>
      </c>
    </row>
    <row r="78">
      <c r="A78" t="str">
        <f>IFERROR(VLOOKUP($F$11,INDIRECT($B$9&amp;$B$10&amp;B77&amp;":"&amp;$B$11),3,FALSE),"")</f>
        <v/>
      </c>
      <c r="B78" t="str">
        <f>IF(A78="","",A78+1)</f>
        <v/>
      </c>
      <c r="C78" t="str">
        <f>IFERROR(VLOOKUP(A78,Transaksi!$A$11:$C$1000,3,FALSE),"")</f>
        <v/>
      </c>
      <c r="D78" t="str">
        <f>IFERROR(VLOOKUP(A78,Transaksi!$A$11:$D$1000,4,FALSE),"")</f>
        <v/>
      </c>
      <c r="E78" t="str">
        <f>IFERROR(VLOOKUP(A78,Transaksi!$A$11:$E$1000,5,FALSE),"")</f>
        <v/>
      </c>
      <c r="F78" t="str">
        <f>IFERROR(VLOOKUP(A78,Transaksi!$A$11:$F$1000,6,FALSE),"")</f>
        <v/>
      </c>
      <c r="G78" t="str">
        <f>IFERROR(VLOOKUP(A78,Transaksi!$A$11:$H$1000,8,FALSE),"")</f>
        <v/>
      </c>
      <c r="H78" t="str">
        <f>IF(G78="","",1)</f>
        <v/>
      </c>
      <c r="I78" t="e">
        <f>IF(#REF!+G78&lt;&gt;0,Transaksi!J72,"")</f>
        <v>#REF!</v>
      </c>
    </row>
    <row r="79">
      <c r="A79" t="str">
        <f>IFERROR(VLOOKUP($F$11,INDIRECT($B$9&amp;$B$10&amp;B78&amp;":"&amp;$B$11),3,FALSE),"")</f>
        <v/>
      </c>
      <c r="B79" t="str">
        <f>IF(A79="","",A79+1)</f>
        <v/>
      </c>
      <c r="C79" t="str">
        <f>IFERROR(VLOOKUP(A79,Transaksi!$A$11:$C$1000,3,FALSE),"")</f>
        <v/>
      </c>
      <c r="D79" t="str">
        <f>IFERROR(VLOOKUP(A79,Transaksi!$A$11:$D$1000,4,FALSE),"")</f>
        <v/>
      </c>
      <c r="E79" t="str">
        <f>IFERROR(VLOOKUP(A79,Transaksi!$A$11:$E$1000,5,FALSE),"")</f>
        <v/>
      </c>
      <c r="F79" t="str">
        <f>IFERROR(VLOOKUP(A79,Transaksi!$A$11:$F$1000,6,FALSE),"")</f>
        <v/>
      </c>
      <c r="G79" t="str">
        <f>IFERROR(VLOOKUP(A79,Transaksi!$A$11:$H$1000,8,FALSE),"")</f>
        <v/>
      </c>
      <c r="H79" t="str">
        <f>IF(G79="","",1)</f>
        <v/>
      </c>
      <c r="I79" t="e">
        <f>IF(#REF!+G79&lt;&gt;0,Transaksi!J73,"")</f>
        <v>#REF!</v>
      </c>
    </row>
    <row r="80">
      <c r="A80" t="str">
        <f>IFERROR(VLOOKUP($F$11,INDIRECT($B$9&amp;$B$10&amp;B79&amp;":"&amp;$B$11),3,FALSE),"")</f>
        <v/>
      </c>
      <c r="B80" t="str">
        <f>IF(A80="","",A80+1)</f>
        <v/>
      </c>
      <c r="C80" t="str">
        <f>IFERROR(VLOOKUP(A80,Transaksi!$A$11:$C$1000,3,FALSE),"")</f>
        <v/>
      </c>
      <c r="D80" t="str">
        <f>IFERROR(VLOOKUP(A80,Transaksi!$A$11:$D$1000,4,FALSE),"")</f>
        <v/>
      </c>
      <c r="E80" t="str">
        <f>IFERROR(VLOOKUP(A80,Transaksi!$A$11:$E$1000,5,FALSE),"")</f>
        <v/>
      </c>
      <c r="F80" t="str">
        <f>IFERROR(VLOOKUP(A80,Transaksi!$A$11:$F$1000,6,FALSE),"")</f>
        <v/>
      </c>
      <c r="G80" t="str">
        <f>IFERROR(VLOOKUP(A80,Transaksi!$A$11:$H$1000,8,FALSE),"")</f>
        <v/>
      </c>
      <c r="H80" t="str">
        <f>IF(G80="","",1)</f>
        <v/>
      </c>
      <c r="I80" t="e">
        <f>IF(#REF!+G80&lt;&gt;0,Transaksi!J74,"")</f>
        <v>#REF!</v>
      </c>
    </row>
    <row r="81">
      <c r="A81" t="str">
        <f>IFERROR(VLOOKUP($F$11,INDIRECT($B$9&amp;$B$10&amp;B80&amp;":"&amp;$B$11),3,FALSE),"")</f>
        <v/>
      </c>
      <c r="B81" t="str">
        <f>IF(A81="","",A81+1)</f>
        <v/>
      </c>
      <c r="C81" t="str">
        <f>IFERROR(VLOOKUP(A81,Transaksi!$A$11:$C$1000,3,FALSE),"")</f>
        <v/>
      </c>
      <c r="D81" t="str">
        <f>IFERROR(VLOOKUP(A81,Transaksi!$A$11:$D$1000,4,FALSE),"")</f>
        <v/>
      </c>
      <c r="E81" t="str">
        <f>IFERROR(VLOOKUP(A81,Transaksi!$A$11:$E$1000,5,FALSE),"")</f>
        <v/>
      </c>
      <c r="F81" t="str">
        <f>IFERROR(VLOOKUP(A81,Transaksi!$A$11:$F$1000,6,FALSE),"")</f>
        <v/>
      </c>
      <c r="G81" t="str">
        <f>IFERROR(VLOOKUP(A81,Transaksi!$A$11:$H$1000,8,FALSE),"")</f>
        <v/>
      </c>
      <c r="H81" t="str">
        <f>IF(G81="","",1)</f>
        <v/>
      </c>
      <c r="I81" t="e">
        <f>IF(#REF!+G81&lt;&gt;0,Transaksi!J75,"")</f>
        <v>#REF!</v>
      </c>
    </row>
    <row r="82">
      <c r="A82" t="str">
        <f>IFERROR(VLOOKUP($F$11,INDIRECT($B$9&amp;$B$10&amp;B81&amp;":"&amp;$B$11),3,FALSE),"")</f>
        <v/>
      </c>
      <c r="B82" t="str">
        <f>IF(A82="","",A82+1)</f>
        <v/>
      </c>
      <c r="C82" t="str">
        <f>IFERROR(VLOOKUP(A82,Transaksi!$A$11:$C$1000,3,FALSE),"")</f>
        <v/>
      </c>
      <c r="D82" t="str">
        <f>IFERROR(VLOOKUP(A82,Transaksi!$A$11:$D$1000,4,FALSE),"")</f>
        <v/>
      </c>
      <c r="E82" t="str">
        <f>IFERROR(VLOOKUP(A82,Transaksi!$A$11:$E$1000,5,FALSE),"")</f>
        <v/>
      </c>
      <c r="F82" t="str">
        <f>IFERROR(VLOOKUP(A82,Transaksi!$A$11:$F$1000,6,FALSE),"")</f>
        <v/>
      </c>
      <c r="G82" t="str">
        <f>IFERROR(VLOOKUP(A82,Transaksi!$A$11:$H$1000,8,FALSE),"")</f>
        <v/>
      </c>
      <c r="H82" t="str">
        <f>IF(G82="","",1)</f>
        <v/>
      </c>
      <c r="I82" t="e">
        <f>IF(#REF!+G82&lt;&gt;0,Transaksi!J76,"")</f>
        <v>#REF!</v>
      </c>
    </row>
    <row r="83">
      <c r="A83" t="str">
        <f>IFERROR(VLOOKUP($F$11,INDIRECT($B$9&amp;$B$10&amp;B82&amp;":"&amp;$B$11),3,FALSE),"")</f>
        <v/>
      </c>
      <c r="B83" t="str">
        <f>IF(A83="","",A83+1)</f>
        <v/>
      </c>
      <c r="C83" t="str">
        <f>IFERROR(VLOOKUP(A83,Transaksi!$A$11:$C$1000,3,FALSE),"")</f>
        <v/>
      </c>
      <c r="D83" t="str">
        <f>IFERROR(VLOOKUP(A83,Transaksi!$A$11:$D$1000,4,FALSE),"")</f>
        <v/>
      </c>
      <c r="E83" t="str">
        <f>IFERROR(VLOOKUP(A83,Transaksi!$A$11:$E$1000,5,FALSE),"")</f>
        <v/>
      </c>
      <c r="F83" t="str">
        <f>IFERROR(VLOOKUP(A83,Transaksi!$A$11:$F$1000,6,FALSE),"")</f>
        <v/>
      </c>
      <c r="G83" t="str">
        <f>IFERROR(VLOOKUP(A83,Transaksi!$A$11:$H$1000,8,FALSE),"")</f>
        <v/>
      </c>
      <c r="H83" t="str">
        <f>IF(G83="","",1)</f>
        <v/>
      </c>
      <c r="I83" t="e">
        <f>IF(#REF!+G83&lt;&gt;0,Transaksi!J77,"")</f>
        <v>#REF!</v>
      </c>
    </row>
    <row r="84">
      <c r="A84" t="str">
        <f>IFERROR(VLOOKUP($F$11,INDIRECT($B$9&amp;$B$10&amp;B83&amp;":"&amp;$B$11),3,FALSE),"")</f>
        <v/>
      </c>
      <c r="B84" t="str">
        <f>IF(A84="","",A84+1)</f>
        <v/>
      </c>
      <c r="C84" t="str">
        <f>IFERROR(VLOOKUP(A84,Transaksi!$A$11:$C$1000,3,FALSE),"")</f>
        <v/>
      </c>
      <c r="D84" t="str">
        <f>IFERROR(VLOOKUP(A84,Transaksi!$A$11:$D$1000,4,FALSE),"")</f>
        <v/>
      </c>
      <c r="E84" t="str">
        <f>IFERROR(VLOOKUP(A84,Transaksi!$A$11:$E$1000,5,FALSE),"")</f>
        <v/>
      </c>
      <c r="F84" t="str">
        <f>IFERROR(VLOOKUP(A84,Transaksi!$A$11:$F$1000,6,FALSE),"")</f>
        <v/>
      </c>
      <c r="G84" t="str">
        <f>IFERROR(VLOOKUP(A84,Transaksi!$A$11:$H$1000,8,FALSE),"")</f>
        <v/>
      </c>
      <c r="H84" t="str">
        <f>IF(G84="","",1)</f>
        <v/>
      </c>
      <c r="I84" t="e">
        <f>IF(#REF!+G84&lt;&gt;0,Transaksi!J78,"")</f>
        <v>#REF!</v>
      </c>
    </row>
    <row r="85">
      <c r="A85" t="str">
        <f>IFERROR(VLOOKUP($F$11,INDIRECT($B$9&amp;$B$10&amp;B84&amp;":"&amp;$B$11),3,FALSE),"")</f>
        <v/>
      </c>
      <c r="B85" t="str">
        <f>IF(A85="","",A85+1)</f>
        <v/>
      </c>
      <c r="C85" t="str">
        <f>IFERROR(VLOOKUP(A85,Transaksi!$A$11:$C$1000,3,FALSE),"")</f>
        <v/>
      </c>
      <c r="D85" t="str">
        <f>IFERROR(VLOOKUP(A85,Transaksi!$A$11:$D$1000,4,FALSE),"")</f>
        <v/>
      </c>
      <c r="E85" t="str">
        <f>IFERROR(VLOOKUP(A85,Transaksi!$A$11:$E$1000,5,FALSE),"")</f>
        <v/>
      </c>
      <c r="F85" t="str">
        <f>IFERROR(VLOOKUP(A85,Transaksi!$A$11:$F$1000,6,FALSE),"")</f>
        <v/>
      </c>
      <c r="G85" t="str">
        <f>IFERROR(VLOOKUP(A85,Transaksi!$A$11:$H$1000,8,FALSE),"")</f>
        <v/>
      </c>
      <c r="H85" t="str">
        <f>IF(G85="","",1)</f>
        <v/>
      </c>
      <c r="I85" t="e">
        <f>IF(#REF!+G85&lt;&gt;0,Transaksi!J79,"")</f>
        <v>#REF!</v>
      </c>
    </row>
    <row r="86">
      <c r="A86" t="str">
        <f>IFERROR(VLOOKUP($F$11,INDIRECT($B$9&amp;$B$10&amp;B85&amp;":"&amp;$B$11),3,FALSE),"")</f>
        <v/>
      </c>
      <c r="B86" t="str">
        <f>IF(A86="","",A86+1)</f>
        <v/>
      </c>
      <c r="C86" t="str">
        <f>IFERROR(VLOOKUP(A86,Transaksi!$A$11:$C$1000,3,FALSE),"")</f>
        <v/>
      </c>
      <c r="D86" t="str">
        <f>IFERROR(VLOOKUP(A86,Transaksi!$A$11:$D$1000,4,FALSE),"")</f>
        <v/>
      </c>
      <c r="E86" t="str">
        <f>IFERROR(VLOOKUP(A86,Transaksi!$A$11:$E$1000,5,FALSE),"")</f>
        <v/>
      </c>
      <c r="F86" t="str">
        <f>IFERROR(VLOOKUP(A86,Transaksi!$A$11:$F$1000,6,FALSE),"")</f>
        <v/>
      </c>
      <c r="G86" t="str">
        <f>IFERROR(VLOOKUP(A86,Transaksi!$A$11:$H$1000,8,FALSE),"")</f>
        <v/>
      </c>
      <c r="H86" t="str">
        <f>IF(G86="","",1)</f>
        <v/>
      </c>
      <c r="I86" t="e">
        <f>IF(#REF!+G86&lt;&gt;0,Transaksi!J80,"")</f>
        <v>#REF!</v>
      </c>
    </row>
    <row r="87">
      <c r="A87" t="str">
        <f>IFERROR(VLOOKUP($F$11,INDIRECT($B$9&amp;$B$10&amp;B86&amp;":"&amp;$B$11),3,FALSE),"")</f>
        <v/>
      </c>
      <c r="B87" t="str">
        <f>IF(A87="","",A87+1)</f>
        <v/>
      </c>
      <c r="C87" t="str">
        <f>IFERROR(VLOOKUP(A87,Transaksi!$A$11:$C$1000,3,FALSE),"")</f>
        <v/>
      </c>
      <c r="D87" t="str">
        <f>IFERROR(VLOOKUP(A87,Transaksi!$A$11:$D$1000,4,FALSE),"")</f>
        <v/>
      </c>
      <c r="E87" t="str">
        <f>IFERROR(VLOOKUP(A87,Transaksi!$A$11:$E$1000,5,FALSE),"")</f>
        <v/>
      </c>
      <c r="F87" t="str">
        <f>IFERROR(VLOOKUP(A87,Transaksi!$A$11:$F$1000,6,FALSE),"")</f>
        <v/>
      </c>
      <c r="G87" t="str">
        <f>IFERROR(VLOOKUP(A87,Transaksi!$A$11:$H$1000,8,FALSE),"")</f>
        <v/>
      </c>
      <c r="H87" t="str">
        <f>IF(G87="","",1)</f>
        <v/>
      </c>
      <c r="I87" t="e">
        <f>IF(#REF!+G87&lt;&gt;0,Transaksi!J81,"")</f>
        <v>#REF!</v>
      </c>
    </row>
    <row r="88">
      <c r="A88" t="str">
        <f>IFERROR(VLOOKUP($F$11,INDIRECT($B$9&amp;$B$10&amp;B87&amp;":"&amp;$B$11),3,FALSE),"")</f>
        <v/>
      </c>
      <c r="B88" t="str">
        <f>IF(A88="","",A88+1)</f>
        <v/>
      </c>
      <c r="C88" t="str">
        <f>IFERROR(VLOOKUP(A88,Transaksi!$A$11:$C$1000,3,FALSE),"")</f>
        <v/>
      </c>
      <c r="D88" t="str">
        <f>IFERROR(VLOOKUP(A88,Transaksi!$A$11:$D$1000,4,FALSE),"")</f>
        <v/>
      </c>
      <c r="E88" t="str">
        <f>IFERROR(VLOOKUP(A88,Transaksi!$A$11:$E$1000,5,FALSE),"")</f>
        <v/>
      </c>
      <c r="F88" t="str">
        <f>IFERROR(VLOOKUP(A88,Transaksi!$A$11:$F$1000,6,FALSE),"")</f>
        <v/>
      </c>
      <c r="G88" t="str">
        <f>IFERROR(VLOOKUP(A88,Transaksi!$A$11:$H$1000,8,FALSE),"")</f>
        <v/>
      </c>
      <c r="H88" t="str">
        <f>IF(G88="","",1)</f>
        <v/>
      </c>
      <c r="I88" t="e">
        <f>IF(#REF!+G88&lt;&gt;0,Transaksi!J82,"")</f>
        <v>#REF!</v>
      </c>
    </row>
    <row r="89">
      <c r="A89" t="str">
        <f>IFERROR(VLOOKUP($F$11,INDIRECT($B$9&amp;$B$10&amp;B88&amp;":"&amp;$B$11),3,FALSE),"")</f>
        <v/>
      </c>
      <c r="B89" t="str">
        <f>IF(A89="","",A89+1)</f>
        <v/>
      </c>
      <c r="C89" t="str">
        <f>IFERROR(VLOOKUP(A89,Transaksi!$A$11:$C$1000,3,FALSE),"")</f>
        <v/>
      </c>
      <c r="D89" t="str">
        <f>IFERROR(VLOOKUP(A89,Transaksi!$A$11:$D$1000,4,FALSE),"")</f>
        <v/>
      </c>
      <c r="E89" t="str">
        <f>IFERROR(VLOOKUP(A89,Transaksi!$A$11:$E$1000,5,FALSE),"")</f>
        <v/>
      </c>
      <c r="F89" t="str">
        <f>IFERROR(VLOOKUP(A89,Transaksi!$A$11:$F$1000,6,FALSE),"")</f>
        <v/>
      </c>
      <c r="G89" t="str">
        <f>IFERROR(VLOOKUP(A89,Transaksi!$A$11:$H$1000,8,FALSE),"")</f>
        <v/>
      </c>
      <c r="H89" t="str">
        <f>IF(G89="","",1)</f>
        <v/>
      </c>
      <c r="I89" t="e">
        <f>IF(#REF!+G89&lt;&gt;0,Transaksi!J83,"")</f>
        <v>#REF!</v>
      </c>
    </row>
    <row r="90">
      <c r="A90" t="str">
        <f>IFERROR(VLOOKUP($F$11,INDIRECT($B$9&amp;$B$10&amp;B89&amp;":"&amp;$B$11),3,FALSE),"")</f>
        <v/>
      </c>
      <c r="B90" t="str">
        <f>IF(A90="","",A90+1)</f>
        <v/>
      </c>
      <c r="C90" t="str">
        <f>IFERROR(VLOOKUP(A90,Transaksi!$A$11:$C$1000,3,FALSE),"")</f>
        <v/>
      </c>
      <c r="D90" t="str">
        <f>IFERROR(VLOOKUP(A90,Transaksi!$A$11:$D$1000,4,FALSE),"")</f>
        <v/>
      </c>
      <c r="E90" t="str">
        <f>IFERROR(VLOOKUP(A90,Transaksi!$A$11:$E$1000,5,FALSE),"")</f>
        <v/>
      </c>
      <c r="F90" t="str">
        <f>IFERROR(VLOOKUP(A90,Transaksi!$A$11:$F$1000,6,FALSE),"")</f>
        <v/>
      </c>
      <c r="G90" t="str">
        <f>IFERROR(VLOOKUP(A90,Transaksi!$A$11:$H$1000,8,FALSE),"")</f>
        <v/>
      </c>
      <c r="H90" t="str">
        <f>IF(G90="","",1)</f>
        <v/>
      </c>
      <c r="I90" t="e">
        <f>IF(#REF!+G90&lt;&gt;0,Transaksi!J84,"")</f>
        <v>#REF!</v>
      </c>
    </row>
    <row r="91">
      <c r="A91" t="str">
        <f>IFERROR(VLOOKUP($F$11,INDIRECT($B$9&amp;$B$10&amp;B90&amp;":"&amp;$B$11),3,FALSE),"")</f>
        <v/>
      </c>
      <c r="B91" t="str">
        <f>IF(A91="","",A91+1)</f>
        <v/>
      </c>
      <c r="C91" t="str">
        <f>IFERROR(VLOOKUP(A91,Transaksi!$A$11:$C$1000,3,FALSE),"")</f>
        <v/>
      </c>
      <c r="D91" t="str">
        <f>IFERROR(VLOOKUP(A91,Transaksi!$A$11:$D$1000,4,FALSE),"")</f>
        <v/>
      </c>
      <c r="E91" t="str">
        <f>IFERROR(VLOOKUP(A91,Transaksi!$A$11:$E$1000,5,FALSE),"")</f>
        <v/>
      </c>
      <c r="F91" t="str">
        <f>IFERROR(VLOOKUP(A91,Transaksi!$A$11:$F$1000,6,FALSE),"")</f>
        <v/>
      </c>
      <c r="G91" t="str">
        <f>IFERROR(VLOOKUP(A91,Transaksi!$A$11:$H$1000,8,FALSE),"")</f>
        <v/>
      </c>
      <c r="H91" t="str">
        <f>IF(G91="","",1)</f>
        <v/>
      </c>
      <c r="I91" t="e">
        <f>IF(#REF!+G91&lt;&gt;0,Transaksi!J85,"")</f>
        <v>#REF!</v>
      </c>
    </row>
    <row r="92">
      <c r="A92" t="str">
        <f>IFERROR(VLOOKUP($F$11,INDIRECT($B$9&amp;$B$10&amp;B91&amp;":"&amp;$B$11),3,FALSE),"")</f>
        <v/>
      </c>
      <c r="B92" t="str">
        <f>IF(A92="","",A92+1)</f>
        <v/>
      </c>
      <c r="C92" t="str">
        <f>IFERROR(VLOOKUP(A92,Transaksi!$A$11:$C$1000,3,FALSE),"")</f>
        <v/>
      </c>
      <c r="D92" t="str">
        <f>IFERROR(VLOOKUP(A92,Transaksi!$A$11:$D$1000,4,FALSE),"")</f>
        <v/>
      </c>
      <c r="E92" t="str">
        <f>IFERROR(VLOOKUP(A92,Transaksi!$A$11:$E$1000,5,FALSE),"")</f>
        <v/>
      </c>
      <c r="F92" t="str">
        <f>IFERROR(VLOOKUP(A92,Transaksi!$A$11:$F$1000,6,FALSE),"")</f>
        <v/>
      </c>
      <c r="G92" t="str">
        <f>IFERROR(VLOOKUP(A92,Transaksi!$A$11:$H$1000,8,FALSE),"")</f>
        <v/>
      </c>
      <c r="H92" t="str">
        <f>IF(G92="","",1)</f>
        <v/>
      </c>
      <c r="I92" t="e">
        <f>IF(#REF!+G92&lt;&gt;0,Transaksi!J86,"")</f>
        <v>#REF!</v>
      </c>
    </row>
    <row r="93">
      <c r="A93" t="str">
        <f>IFERROR(VLOOKUP($F$11,INDIRECT($B$9&amp;$B$10&amp;B92&amp;":"&amp;$B$11),3,FALSE),"")</f>
        <v/>
      </c>
      <c r="B93" t="str">
        <f>IF(A93="","",A93+1)</f>
        <v/>
      </c>
      <c r="C93" t="str">
        <f>IFERROR(VLOOKUP(A93,Transaksi!$A$11:$C$1000,3,FALSE),"")</f>
        <v/>
      </c>
      <c r="D93" t="str">
        <f>IFERROR(VLOOKUP(A93,Transaksi!$A$11:$D$1000,4,FALSE),"")</f>
        <v/>
      </c>
      <c r="E93" t="str">
        <f>IFERROR(VLOOKUP(A93,Transaksi!$A$11:$E$1000,5,FALSE),"")</f>
        <v/>
      </c>
      <c r="F93" t="str">
        <f>IFERROR(VLOOKUP(A93,Transaksi!$A$11:$F$1000,6,FALSE),"")</f>
        <v/>
      </c>
      <c r="G93" t="str">
        <f>IFERROR(VLOOKUP(A93,Transaksi!$A$11:$H$1000,8,FALSE),"")</f>
        <v/>
      </c>
      <c r="H93" t="str">
        <f>IF(G93="","",1)</f>
        <v/>
      </c>
      <c r="I93" t="e">
        <f>IF(#REF!+G93&lt;&gt;0,Transaksi!J87,"")</f>
        <v>#REF!</v>
      </c>
    </row>
    <row r="94">
      <c r="A94" t="str">
        <f>IFERROR(VLOOKUP($F$11,INDIRECT($B$9&amp;$B$10&amp;B93&amp;":"&amp;$B$11),3,FALSE),"")</f>
        <v/>
      </c>
      <c r="B94" t="str">
        <f>IF(A94="","",A94+1)</f>
        <v/>
      </c>
      <c r="C94" t="str">
        <f>IFERROR(VLOOKUP(A94,Transaksi!$A$11:$C$1000,3,FALSE),"")</f>
        <v/>
      </c>
      <c r="D94" t="str">
        <f>IFERROR(VLOOKUP(A94,Transaksi!$A$11:$D$1000,4,FALSE),"")</f>
        <v/>
      </c>
      <c r="E94" t="str">
        <f>IFERROR(VLOOKUP(A94,Transaksi!$A$11:$E$1000,5,FALSE),"")</f>
        <v/>
      </c>
      <c r="F94" t="str">
        <f>IFERROR(VLOOKUP(A94,Transaksi!$A$11:$F$1000,6,FALSE),"")</f>
        <v/>
      </c>
      <c r="G94" t="str">
        <f>IFERROR(VLOOKUP(A94,Transaksi!$A$11:$H$1000,8,FALSE),"")</f>
        <v/>
      </c>
      <c r="H94" t="str">
        <f>IF(G94="","",1)</f>
        <v/>
      </c>
      <c r="I94" t="e">
        <f>IF(#REF!+G94&lt;&gt;0,Transaksi!J88,"")</f>
        <v>#REF!</v>
      </c>
    </row>
    <row r="95">
      <c r="A95" t="str">
        <f>IFERROR(VLOOKUP($F$11,INDIRECT($B$9&amp;$B$10&amp;B94&amp;":"&amp;$B$11),3,FALSE),"")</f>
        <v/>
      </c>
      <c r="B95" t="str">
        <f>IF(A95="","",A95+1)</f>
        <v/>
      </c>
      <c r="C95" t="str">
        <f>IFERROR(VLOOKUP(A95,Transaksi!$A$11:$C$1000,3,FALSE),"")</f>
        <v/>
      </c>
      <c r="D95" t="str">
        <f>IFERROR(VLOOKUP(A95,Transaksi!$A$11:$D$1000,4,FALSE),"")</f>
        <v/>
      </c>
      <c r="E95" t="str">
        <f>IFERROR(VLOOKUP(A95,Transaksi!$A$11:$E$1000,5,FALSE),"")</f>
        <v/>
      </c>
      <c r="F95" t="str">
        <f>IFERROR(VLOOKUP(A95,Transaksi!$A$11:$F$1000,6,FALSE),"")</f>
        <v/>
      </c>
      <c r="G95" t="str">
        <f>IFERROR(VLOOKUP(A95,Transaksi!$A$11:$H$1000,8,FALSE),"")</f>
        <v/>
      </c>
      <c r="H95" t="str">
        <f>IF(G95="","",1)</f>
        <v/>
      </c>
      <c r="I95" t="e">
        <f>IF(#REF!+G95&lt;&gt;0,Transaksi!J89,"")</f>
        <v>#REF!</v>
      </c>
    </row>
    <row r="96">
      <c r="A96" t="str">
        <f>IFERROR(VLOOKUP($F$11,INDIRECT($B$9&amp;$B$10&amp;B95&amp;":"&amp;$B$11),3,FALSE),"")</f>
        <v/>
      </c>
      <c r="B96" t="str">
        <f>IF(A96="","",A96+1)</f>
        <v/>
      </c>
      <c r="C96" t="str">
        <f>IFERROR(VLOOKUP(A96,Transaksi!$A$11:$C$1000,3,FALSE),"")</f>
        <v/>
      </c>
      <c r="D96" t="str">
        <f>IFERROR(VLOOKUP(A96,Transaksi!$A$11:$D$1000,4,FALSE),"")</f>
        <v/>
      </c>
      <c r="E96" t="str">
        <f>IFERROR(VLOOKUP(A96,Transaksi!$A$11:$E$1000,5,FALSE),"")</f>
        <v/>
      </c>
      <c r="F96" t="str">
        <f>IFERROR(VLOOKUP(A96,Transaksi!$A$11:$F$1000,6,FALSE),"")</f>
        <v/>
      </c>
      <c r="G96" t="str">
        <f>IFERROR(VLOOKUP(A96,Transaksi!$A$11:$H$1000,8,FALSE),"")</f>
        <v/>
      </c>
      <c r="H96" t="str">
        <f>IF(G96="","",1)</f>
        <v/>
      </c>
      <c r="I96" t="e">
        <f>IF(#REF!+G96&lt;&gt;0,Transaksi!J90,"")</f>
        <v>#REF!</v>
      </c>
    </row>
    <row r="97">
      <c r="A97" t="str">
        <f>IFERROR(VLOOKUP($F$11,INDIRECT($B$9&amp;$B$10&amp;B96&amp;":"&amp;$B$11),3,FALSE),"")</f>
        <v/>
      </c>
      <c r="B97" t="str">
        <f>IF(A97="","",A97+1)</f>
        <v/>
      </c>
      <c r="C97" t="str">
        <f>IFERROR(VLOOKUP(A97,Transaksi!$A$11:$C$1000,3,FALSE),"")</f>
        <v/>
      </c>
      <c r="D97" t="str">
        <f>IFERROR(VLOOKUP(A97,Transaksi!$A$11:$D$1000,4,FALSE),"")</f>
        <v/>
      </c>
      <c r="E97" t="str">
        <f>IFERROR(VLOOKUP(A97,Transaksi!$A$11:$E$1000,5,FALSE),"")</f>
        <v/>
      </c>
      <c r="F97" t="str">
        <f>IFERROR(VLOOKUP(A97,Transaksi!$A$11:$F$1000,6,FALSE),"")</f>
        <v/>
      </c>
      <c r="G97" t="str">
        <f>IFERROR(VLOOKUP(A97,Transaksi!$A$11:$H$1000,8,FALSE),"")</f>
        <v/>
      </c>
      <c r="H97" t="str">
        <f>IF(G97="","",1)</f>
        <v/>
      </c>
      <c r="I97" t="e">
        <f>IF(#REF!+G97&lt;&gt;0,Transaksi!J91,"")</f>
        <v>#REF!</v>
      </c>
    </row>
    <row r="98">
      <c r="A98" t="str">
        <f>IFERROR(VLOOKUP($F$11,INDIRECT($B$9&amp;$B$10&amp;B97&amp;":"&amp;$B$11),3,FALSE),"")</f>
        <v/>
      </c>
      <c r="B98" t="str">
        <f>IF(A98="","",A98+1)</f>
        <v/>
      </c>
      <c r="C98" t="str">
        <f>IFERROR(VLOOKUP(A98,Transaksi!$A$11:$C$1000,3,FALSE),"")</f>
        <v/>
      </c>
      <c r="D98" t="str">
        <f>IFERROR(VLOOKUP(A98,Transaksi!$A$11:$D$1000,4,FALSE),"")</f>
        <v/>
      </c>
      <c r="E98" t="str">
        <f>IFERROR(VLOOKUP(A98,Transaksi!$A$11:$E$1000,5,FALSE),"")</f>
        <v/>
      </c>
      <c r="F98" t="str">
        <f>IFERROR(VLOOKUP(A98,Transaksi!$A$11:$F$1000,6,FALSE),"")</f>
        <v/>
      </c>
      <c r="G98" t="str">
        <f>IFERROR(VLOOKUP(A98,Transaksi!$A$11:$H$1000,8,FALSE),"")</f>
        <v/>
      </c>
      <c r="H98" t="str">
        <f>IF(G98="","",1)</f>
        <v/>
      </c>
      <c r="I98" t="e">
        <f>IF(#REF!+G98&lt;&gt;0,Transaksi!J92,"")</f>
        <v>#REF!</v>
      </c>
    </row>
    <row r="99">
      <c r="A99" t="str">
        <f>IFERROR(VLOOKUP($F$11,INDIRECT($B$9&amp;$B$10&amp;B98&amp;":"&amp;$B$11),3,FALSE),"")</f>
        <v/>
      </c>
      <c r="B99" t="str">
        <f>IF(A99="","",A99+1)</f>
        <v/>
      </c>
      <c r="C99" t="str">
        <f>IFERROR(VLOOKUP(A99,Transaksi!$A$11:$C$1000,3,FALSE),"")</f>
        <v/>
      </c>
      <c r="D99" t="str">
        <f>IFERROR(VLOOKUP(A99,Transaksi!$A$11:$D$1000,4,FALSE),"")</f>
        <v/>
      </c>
      <c r="E99" t="str">
        <f>IFERROR(VLOOKUP(A99,Transaksi!$A$11:$E$1000,5,FALSE),"")</f>
        <v/>
      </c>
      <c r="F99" t="str">
        <f>IFERROR(VLOOKUP(A99,Transaksi!$A$11:$F$1000,6,FALSE),"")</f>
        <v/>
      </c>
      <c r="G99" t="str">
        <f>IFERROR(VLOOKUP(A99,Transaksi!$A$11:$H$1000,8,FALSE),"")</f>
        <v/>
      </c>
      <c r="H99" t="str">
        <f>IF(G99="","",1)</f>
        <v/>
      </c>
      <c r="I99" t="e">
        <f>IF(#REF!+G99&lt;&gt;0,Transaksi!J93,"")</f>
        <v>#REF!</v>
      </c>
    </row>
    <row r="100">
      <c r="A100" t="str">
        <f>IFERROR(VLOOKUP($F$11,INDIRECT($B$9&amp;$B$10&amp;B99&amp;":"&amp;$B$11),3,FALSE),"")</f>
        <v/>
      </c>
      <c r="B100" t="str">
        <f>IF(A100="","",A100+1)</f>
        <v/>
      </c>
      <c r="C100" t="str">
        <f>IFERROR(VLOOKUP(A100,Transaksi!$A$11:$C$1000,3,FALSE),"")</f>
        <v/>
      </c>
      <c r="D100" t="str">
        <f>IFERROR(VLOOKUP(A100,Transaksi!$A$11:$D$1000,4,FALSE),"")</f>
        <v/>
      </c>
      <c r="E100" t="str">
        <f>IFERROR(VLOOKUP(A100,Transaksi!$A$11:$E$1000,5,FALSE),"")</f>
        <v/>
      </c>
      <c r="F100" t="str">
        <f>IFERROR(VLOOKUP(A100,Transaksi!$A$11:$F$1000,6,FALSE),"")</f>
        <v/>
      </c>
      <c r="G100" t="str">
        <f>IFERROR(VLOOKUP(A100,Transaksi!$A$11:$H$1000,8,FALSE),"")</f>
        <v/>
      </c>
      <c r="H100" t="str">
        <f>IF(G100="","",1)</f>
        <v/>
      </c>
      <c r="I100" t="e">
        <f>IF(#REF!+G100&lt;&gt;0,Transaksi!J94,"")</f>
        <v>#REF!</v>
      </c>
    </row>
    <row r="101">
      <c r="A101" t="str">
        <f>IFERROR(VLOOKUP($F$11,INDIRECT($B$9&amp;$B$10&amp;B100&amp;":"&amp;$B$11),3,FALSE),"")</f>
        <v/>
      </c>
      <c r="B101" t="str">
        <f>IF(A101="","",A101+1)</f>
        <v/>
      </c>
      <c r="C101" t="str">
        <f>IFERROR(VLOOKUP(A101,Transaksi!$A$11:$C$1000,3,FALSE),"")</f>
        <v/>
      </c>
      <c r="D101" t="str">
        <f>IFERROR(VLOOKUP(A101,Transaksi!$A$11:$D$1000,4,FALSE),"")</f>
        <v/>
      </c>
      <c r="E101" t="str">
        <f>IFERROR(VLOOKUP(A101,Transaksi!$A$11:$E$1000,5,FALSE),"")</f>
        <v/>
      </c>
      <c r="F101" t="str">
        <f>IFERROR(VLOOKUP(A101,Transaksi!$A$11:$F$1000,6,FALSE),"")</f>
        <v/>
      </c>
      <c r="G101" t="str">
        <f>IFERROR(VLOOKUP(A101,Transaksi!$A$11:$H$1000,8,FALSE),"")</f>
        <v/>
      </c>
      <c r="H101" t="str">
        <f>IF(G101="","",1)</f>
        <v/>
      </c>
      <c r="I101" t="e">
        <f>IF(#REF!+G101&lt;&gt;0,Transaksi!J95,"")</f>
        <v>#REF!</v>
      </c>
    </row>
    <row r="102">
      <c r="A102" t="str">
        <f>IFERROR(VLOOKUP($F$11,INDIRECT($B$9&amp;$B$10&amp;B101&amp;":"&amp;$B$11),3,FALSE),"")</f>
        <v/>
      </c>
      <c r="B102" t="str">
        <f>IF(A102="","",A102+1)</f>
        <v/>
      </c>
      <c r="C102" t="str">
        <f>IFERROR(VLOOKUP(A102,Transaksi!$A$11:$C$1000,3,FALSE),"")</f>
        <v/>
      </c>
      <c r="D102" t="str">
        <f>IFERROR(VLOOKUP(A102,Transaksi!$A$11:$D$1000,4,FALSE),"")</f>
        <v/>
      </c>
      <c r="E102" t="str">
        <f>IFERROR(VLOOKUP(A102,Transaksi!$A$11:$E$1000,5,FALSE),"")</f>
        <v/>
      </c>
      <c r="F102" t="str">
        <f>IFERROR(VLOOKUP(A102,Transaksi!$A$11:$F$1000,6,FALSE),"")</f>
        <v/>
      </c>
      <c r="G102" t="str">
        <f>IFERROR(VLOOKUP(A102,Transaksi!$A$11:$H$1000,8,FALSE),"")</f>
        <v/>
      </c>
      <c r="H102" t="str">
        <f>IF(G102="","",1)</f>
        <v/>
      </c>
      <c r="I102" t="e">
        <f>IF(#REF!+G102&lt;&gt;0,Transaksi!J96,"")</f>
        <v>#REF!</v>
      </c>
    </row>
    <row r="103">
      <c r="A103" t="str">
        <f>IFERROR(VLOOKUP($F$11,INDIRECT($B$9&amp;$B$10&amp;B102&amp;":"&amp;$B$11),3,FALSE),"")</f>
        <v/>
      </c>
      <c r="B103" t="str">
        <f>IF(A103="","",A103+1)</f>
        <v/>
      </c>
      <c r="C103" t="str">
        <f>IFERROR(VLOOKUP(A103,Transaksi!$A$11:$C$1000,3,FALSE),"")</f>
        <v/>
      </c>
      <c r="D103" t="str">
        <f>IFERROR(VLOOKUP(A103,Transaksi!$A$11:$D$1000,4,FALSE),"")</f>
        <v/>
      </c>
      <c r="E103" t="str">
        <f>IFERROR(VLOOKUP(A103,Transaksi!$A$11:$E$1000,5,FALSE),"")</f>
        <v/>
      </c>
      <c r="F103" t="str">
        <f>IFERROR(VLOOKUP(A103,Transaksi!$A$11:$F$1000,6,FALSE),"")</f>
        <v/>
      </c>
      <c r="G103" t="str">
        <f>IFERROR(VLOOKUP(A103,Transaksi!$A$11:$H$1000,8,FALSE),"")</f>
        <v/>
      </c>
      <c r="H103" t="str">
        <f>IF(G103="","",1)</f>
        <v/>
      </c>
      <c r="I103" t="e">
        <f>IF(#REF!+G103&lt;&gt;0,Transaksi!J97,"")</f>
        <v>#REF!</v>
      </c>
    </row>
    <row r="104">
      <c r="A104" t="str">
        <f>IFERROR(VLOOKUP($F$11,INDIRECT($B$9&amp;$B$10&amp;B103&amp;":"&amp;$B$11),3,FALSE),"")</f>
        <v/>
      </c>
      <c r="B104" t="str">
        <f>IF(A104="","",A104+1)</f>
        <v/>
      </c>
      <c r="C104" t="str">
        <f>IFERROR(VLOOKUP(A104,Transaksi!$A$11:$C$1000,3,FALSE),"")</f>
        <v/>
      </c>
      <c r="D104" t="str">
        <f>IFERROR(VLOOKUP(A104,Transaksi!$A$11:$D$1000,4,FALSE),"")</f>
        <v/>
      </c>
      <c r="E104" t="str">
        <f>IFERROR(VLOOKUP(A104,Transaksi!$A$11:$E$1000,5,FALSE),"")</f>
        <v/>
      </c>
      <c r="F104" t="str">
        <f>IFERROR(VLOOKUP(A104,Transaksi!$A$11:$F$1000,6,FALSE),"")</f>
        <v/>
      </c>
      <c r="G104" t="str">
        <f>IFERROR(VLOOKUP(A104,Transaksi!$A$11:$H$1000,8,FALSE),"")</f>
        <v/>
      </c>
      <c r="H104" t="str">
        <f>IF(G104="","",1)</f>
        <v/>
      </c>
      <c r="I104" t="e">
        <f>IF(#REF!+G104&lt;&gt;0,Transaksi!J98,"")</f>
        <v>#REF!</v>
      </c>
    </row>
    <row r="105">
      <c r="A105" t="str">
        <f>IFERROR(VLOOKUP($F$11,INDIRECT($B$9&amp;$B$10&amp;B104&amp;":"&amp;$B$11),3,FALSE),"")</f>
        <v/>
      </c>
      <c r="B105" t="str">
        <f>IF(A105="","",A105+1)</f>
        <v/>
      </c>
      <c r="C105" t="str">
        <f>IFERROR(VLOOKUP(A105,Transaksi!$A$11:$C$1000,3,FALSE),"")</f>
        <v/>
      </c>
      <c r="D105" t="str">
        <f>IFERROR(VLOOKUP(A105,Transaksi!$A$11:$D$1000,4,FALSE),"")</f>
        <v/>
      </c>
      <c r="E105" t="str">
        <f>IFERROR(VLOOKUP(A105,Transaksi!$A$11:$E$1000,5,FALSE),"")</f>
        <v/>
      </c>
      <c r="F105" t="str">
        <f>IFERROR(VLOOKUP(A105,Transaksi!$A$11:$F$1000,6,FALSE),"")</f>
        <v/>
      </c>
      <c r="G105" t="str">
        <f>IFERROR(VLOOKUP(A105,Transaksi!$A$11:$H$1000,8,FALSE),"")</f>
        <v/>
      </c>
      <c r="H105" t="str">
        <f>IF(G105="","",1)</f>
        <v/>
      </c>
      <c r="I105" t="e">
        <f>IF(#REF!+G105&lt;&gt;0,Transaksi!J99,"")</f>
        <v>#REF!</v>
      </c>
    </row>
    <row r="106">
      <c r="A106" t="str">
        <f>IFERROR(VLOOKUP($F$11,INDIRECT($B$9&amp;$B$10&amp;B105&amp;":"&amp;$B$11),3,FALSE),"")</f>
        <v/>
      </c>
      <c r="B106" t="str">
        <f>IF(A106="","",A106+1)</f>
        <v/>
      </c>
      <c r="C106" t="str">
        <f>IFERROR(VLOOKUP(A106,Transaksi!$A$11:$C$1000,3,FALSE),"")</f>
        <v/>
      </c>
      <c r="D106" t="str">
        <f>IFERROR(VLOOKUP(A106,Transaksi!$A$11:$D$1000,4,FALSE),"")</f>
        <v/>
      </c>
      <c r="E106" t="str">
        <f>IFERROR(VLOOKUP(A106,Transaksi!$A$11:$E$1000,5,FALSE),"")</f>
        <v/>
      </c>
      <c r="F106" t="str">
        <f>IFERROR(VLOOKUP(A106,Transaksi!$A$11:$F$1000,6,FALSE),"")</f>
        <v/>
      </c>
      <c r="G106" t="str">
        <f>IFERROR(VLOOKUP(A106,Transaksi!$A$11:$H$1000,8,FALSE),"")</f>
        <v/>
      </c>
      <c r="H106" t="str">
        <f>IF(G106="","",1)</f>
        <v/>
      </c>
      <c r="I106" t="e">
        <f>IF(#REF!+G106&lt;&gt;0,Transaksi!J100,"")</f>
        <v>#REF!</v>
      </c>
    </row>
    <row r="107">
      <c r="A107" t="str">
        <f>IFERROR(VLOOKUP($F$11,INDIRECT($B$9&amp;$B$10&amp;B106&amp;":"&amp;$B$11),3,FALSE),"")</f>
        <v/>
      </c>
      <c r="B107" t="str">
        <f>IF(A107="","",A107+1)</f>
        <v/>
      </c>
      <c r="C107" t="str">
        <f>IFERROR(VLOOKUP(A107,Transaksi!$A$11:$C$1000,3,FALSE),"")</f>
        <v/>
      </c>
      <c r="D107" t="str">
        <f>IFERROR(VLOOKUP(A107,Transaksi!$A$11:$D$1000,4,FALSE),"")</f>
        <v/>
      </c>
      <c r="E107" t="str">
        <f>IFERROR(VLOOKUP(A107,Transaksi!$A$11:$E$1000,5,FALSE),"")</f>
        <v/>
      </c>
      <c r="F107" t="str">
        <f>IFERROR(VLOOKUP(A107,Transaksi!$A$11:$F$1000,6,FALSE),"")</f>
        <v/>
      </c>
      <c r="G107" t="str">
        <f>IFERROR(VLOOKUP(A107,Transaksi!$A$11:$H$1000,8,FALSE),"")</f>
        <v/>
      </c>
      <c r="H107" t="str">
        <f>IF(G107="","",1)</f>
        <v/>
      </c>
      <c r="I107" t="e">
        <f>IF(#REF!+G107&lt;&gt;0,Transaksi!J101,"")</f>
        <v>#REF!</v>
      </c>
    </row>
    <row r="108">
      <c r="A108" t="str">
        <f>IFERROR(VLOOKUP($F$11,INDIRECT($B$9&amp;$B$10&amp;B107&amp;":"&amp;$B$11),3,FALSE),"")</f>
        <v/>
      </c>
      <c r="B108" t="str">
        <f>IF(A108="","",A108+1)</f>
        <v/>
      </c>
      <c r="C108" t="str">
        <f>IFERROR(VLOOKUP(A108,Transaksi!$A$11:$C$1000,3,FALSE),"")</f>
        <v/>
      </c>
      <c r="D108" t="str">
        <f>IFERROR(VLOOKUP(A108,Transaksi!$A$11:$D$1000,4,FALSE),"")</f>
        <v/>
      </c>
      <c r="E108" t="str">
        <f>IFERROR(VLOOKUP(A108,Transaksi!$A$11:$E$1000,5,FALSE),"")</f>
        <v/>
      </c>
      <c r="F108" t="str">
        <f>IFERROR(VLOOKUP(A108,Transaksi!$A$11:$F$1000,6,FALSE),"")</f>
        <v/>
      </c>
      <c r="G108" t="str">
        <f>IFERROR(VLOOKUP(A108,Transaksi!$A$11:$H$1000,8,FALSE),"")</f>
        <v/>
      </c>
      <c r="H108" t="str">
        <f>IF(G108="","",1)</f>
        <v/>
      </c>
      <c r="I108" t="e">
        <f>IF(#REF!+G108&lt;&gt;0,Transaksi!J102,"")</f>
        <v>#REF!</v>
      </c>
    </row>
    <row r="109">
      <c r="A109" t="str">
        <f>IFERROR(VLOOKUP($F$11,INDIRECT($B$9&amp;$B$10&amp;B108&amp;":"&amp;$B$11),3,FALSE),"")</f>
        <v/>
      </c>
      <c r="B109" t="str">
        <f>IF(A109="","",A109+1)</f>
        <v/>
      </c>
      <c r="C109" t="str">
        <f>IFERROR(VLOOKUP(A109,Transaksi!$A$11:$C$1000,3,FALSE),"")</f>
        <v/>
      </c>
      <c r="D109" t="str">
        <f>IFERROR(VLOOKUP(A109,Transaksi!$A$11:$D$1000,4,FALSE),"")</f>
        <v/>
      </c>
      <c r="E109" t="str">
        <f>IFERROR(VLOOKUP(A109,Transaksi!$A$11:$E$1000,5,FALSE),"")</f>
        <v/>
      </c>
      <c r="F109" t="str">
        <f>IFERROR(VLOOKUP(A109,Transaksi!$A$11:$F$1000,6,FALSE),"")</f>
        <v/>
      </c>
      <c r="G109" t="str">
        <f>IFERROR(VLOOKUP(A109,Transaksi!$A$11:$H$1000,8,FALSE),"")</f>
        <v/>
      </c>
      <c r="H109" t="str">
        <f>IF(G109="","",1)</f>
        <v/>
      </c>
      <c r="I109" t="e">
        <f>IF(#REF!+G109&lt;&gt;0,Transaksi!J103,"")</f>
        <v>#REF!</v>
      </c>
    </row>
    <row r="110">
      <c r="A110" t="str">
        <f>IFERROR(VLOOKUP($F$11,INDIRECT($B$9&amp;$B$10&amp;B109&amp;":"&amp;$B$11),3,FALSE),"")</f>
        <v/>
      </c>
      <c r="B110" t="str">
        <f>IF(A110="","",A110+1)</f>
        <v/>
      </c>
      <c r="C110" t="str">
        <f>IFERROR(VLOOKUP(A110,Transaksi!$A$11:$C$1000,3,FALSE),"")</f>
        <v/>
      </c>
      <c r="D110" t="str">
        <f>IFERROR(VLOOKUP(A110,Transaksi!$A$11:$D$1000,4,FALSE),"")</f>
        <v/>
      </c>
      <c r="E110" t="str">
        <f>IFERROR(VLOOKUP(A110,Transaksi!$A$11:$E$1000,5,FALSE),"")</f>
        <v/>
      </c>
      <c r="F110" t="str">
        <f>IFERROR(VLOOKUP(A110,Transaksi!$A$11:$F$1000,6,FALSE),"")</f>
        <v/>
      </c>
      <c r="G110" t="str">
        <f>IFERROR(VLOOKUP(A110,Transaksi!$A$11:$H$1000,8,FALSE),"")</f>
        <v/>
      </c>
      <c r="H110" t="str">
        <f>IF(G110="","",1)</f>
        <v/>
      </c>
      <c r="I110" t="e">
        <f>IF(#REF!+G110&lt;&gt;0,Transaksi!J104,"")</f>
        <v>#REF!</v>
      </c>
    </row>
    <row r="111">
      <c r="A111" t="str">
        <f>IFERROR(VLOOKUP($F$11,INDIRECT($B$9&amp;$B$10&amp;B110&amp;":"&amp;$B$11),3,FALSE),"")</f>
        <v/>
      </c>
      <c r="B111" t="str">
        <f>IF(A111="","",A111+1)</f>
        <v/>
      </c>
      <c r="C111" t="str">
        <f>IFERROR(VLOOKUP(A111,Transaksi!$A$11:$C$1000,3,FALSE),"")</f>
        <v/>
      </c>
      <c r="D111" t="str">
        <f>IFERROR(VLOOKUP(A111,Transaksi!$A$11:$D$1000,4,FALSE),"")</f>
        <v/>
      </c>
      <c r="E111" t="str">
        <f>IFERROR(VLOOKUP(A111,Transaksi!$A$11:$E$1000,5,FALSE),"")</f>
        <v/>
      </c>
      <c r="F111" t="str">
        <f>IFERROR(VLOOKUP(A111,Transaksi!$A$11:$F$1000,6,FALSE),"")</f>
        <v/>
      </c>
      <c r="G111" t="str">
        <f>IFERROR(VLOOKUP(A111,Transaksi!$A$11:$H$1000,8,FALSE),"")</f>
        <v/>
      </c>
      <c r="H111" t="str">
        <f>IF(G111="","",1)</f>
        <v/>
      </c>
      <c r="I111" t="e">
        <f>IF(#REF!+G111&lt;&gt;0,Transaksi!J105,"")</f>
        <v>#REF!</v>
      </c>
    </row>
    <row r="112">
      <c r="A112" t="str">
        <f>IFERROR(VLOOKUP($F$11,INDIRECT($B$9&amp;$B$10&amp;B111&amp;":"&amp;$B$11),3,FALSE),"")</f>
        <v/>
      </c>
      <c r="B112" t="str">
        <f>IF(A112="","",A112+1)</f>
        <v/>
      </c>
      <c r="C112" t="str">
        <f>IFERROR(VLOOKUP(A112,Transaksi!$A$11:$C$1000,3,FALSE),"")</f>
        <v/>
      </c>
      <c r="D112" t="str">
        <f>IFERROR(VLOOKUP(A112,Transaksi!$A$11:$D$1000,4,FALSE),"")</f>
        <v/>
      </c>
      <c r="E112" t="str">
        <f>IFERROR(VLOOKUP(A112,Transaksi!$A$11:$E$1000,5,FALSE),"")</f>
        <v/>
      </c>
      <c r="F112" t="str">
        <f>IFERROR(VLOOKUP(A112,Transaksi!$A$11:$F$1000,6,FALSE),"")</f>
        <v/>
      </c>
      <c r="G112" t="str">
        <f>IFERROR(VLOOKUP(A112,Transaksi!$A$11:$H$1000,8,FALSE),"")</f>
        <v/>
      </c>
      <c r="H112" t="str">
        <f>IF(G112="","",1)</f>
        <v/>
      </c>
      <c r="I112" t="e">
        <f>IF(#REF!+G112&lt;&gt;0,Transaksi!J106,"")</f>
        <v>#REF!</v>
      </c>
    </row>
    <row r="113">
      <c r="A113" t="str">
        <f>IFERROR(VLOOKUP($F$11,INDIRECT($B$9&amp;$B$10&amp;B112&amp;":"&amp;$B$11),3,FALSE),"")</f>
        <v/>
      </c>
      <c r="B113" t="str">
        <f>IF(A113="","",A113+1)</f>
        <v/>
      </c>
      <c r="C113" t="str">
        <f>IFERROR(VLOOKUP(A113,Transaksi!$A$11:$C$1000,3,FALSE),"")</f>
        <v/>
      </c>
      <c r="D113" t="str">
        <f>IFERROR(VLOOKUP(A113,Transaksi!$A$11:$D$1000,4,FALSE),"")</f>
        <v/>
      </c>
      <c r="E113" t="str">
        <f>IFERROR(VLOOKUP(A113,Transaksi!$A$11:$E$1000,5,FALSE),"")</f>
        <v/>
      </c>
      <c r="F113" t="str">
        <f>IFERROR(VLOOKUP(A113,Transaksi!$A$11:$F$1000,6,FALSE),"")</f>
        <v/>
      </c>
      <c r="G113" t="str">
        <f>IFERROR(VLOOKUP(A113,Transaksi!$A$11:$H$1000,8,FALSE),"")</f>
        <v/>
      </c>
      <c r="H113" t="str">
        <f>IF(G113="","",1)</f>
        <v/>
      </c>
      <c r="I113" t="e">
        <f>IF(#REF!+G113&lt;&gt;0,Transaksi!J107,"")</f>
        <v>#REF!</v>
      </c>
    </row>
    <row r="114">
      <c r="A114" t="str">
        <f>IFERROR(VLOOKUP($F$11,INDIRECT($B$9&amp;$B$10&amp;B113&amp;":"&amp;$B$11),3,FALSE),"")</f>
        <v/>
      </c>
      <c r="B114" t="str">
        <f>IF(A114="","",A114+1)</f>
        <v/>
      </c>
      <c r="C114" t="str">
        <f>IFERROR(VLOOKUP(A114,Transaksi!$A$11:$C$1000,3,FALSE),"")</f>
        <v/>
      </c>
      <c r="D114" t="str">
        <f>IFERROR(VLOOKUP(A114,Transaksi!$A$11:$D$1000,4,FALSE),"")</f>
        <v/>
      </c>
      <c r="E114" t="str">
        <f>IFERROR(VLOOKUP(A114,Transaksi!$A$11:$E$1000,5,FALSE),"")</f>
        <v/>
      </c>
      <c r="F114" t="str">
        <f>IFERROR(VLOOKUP(A114,Transaksi!$A$11:$F$1000,6,FALSE),"")</f>
        <v/>
      </c>
      <c r="G114" t="str">
        <f>IFERROR(VLOOKUP(A114,Transaksi!$A$11:$H$1000,8,FALSE),"")</f>
        <v/>
      </c>
      <c r="H114" t="str">
        <f>IF(G114="","",1)</f>
        <v/>
      </c>
      <c r="I114" t="e">
        <f>IF(#REF!+G114&lt;&gt;0,Transaksi!J108,"")</f>
        <v>#REF!</v>
      </c>
    </row>
    <row r="115">
      <c r="A115" t="str">
        <f>IFERROR(VLOOKUP($F$11,INDIRECT($B$9&amp;$B$10&amp;B114&amp;":"&amp;$B$11),3,FALSE),"")</f>
        <v/>
      </c>
      <c r="B115" t="str">
        <f>IF(A115="","",A115+1)</f>
        <v/>
      </c>
      <c r="C115" t="str">
        <f>IFERROR(VLOOKUP(A115,Transaksi!$A$11:$C$1000,3,FALSE),"")</f>
        <v/>
      </c>
      <c r="D115" t="str">
        <f>IFERROR(VLOOKUP(A115,Transaksi!$A$11:$D$1000,4,FALSE),"")</f>
        <v/>
      </c>
      <c r="E115" t="str">
        <f>IFERROR(VLOOKUP(A115,Transaksi!$A$11:$E$1000,5,FALSE),"")</f>
        <v/>
      </c>
      <c r="F115" t="str">
        <f>IFERROR(VLOOKUP(A115,Transaksi!$A$11:$F$1000,6,FALSE),"")</f>
        <v/>
      </c>
      <c r="G115" t="str">
        <f>IFERROR(VLOOKUP(A115,Transaksi!$A$11:$H$1000,8,FALSE),"")</f>
        <v/>
      </c>
      <c r="H115" t="str">
        <f>IF(G115="","",1)</f>
        <v/>
      </c>
      <c r="I115" t="e">
        <f>IF(#REF!+G115&lt;&gt;0,Transaksi!J109,"")</f>
        <v>#REF!</v>
      </c>
    </row>
    <row r="116">
      <c r="A116" t="str">
        <f>IFERROR(VLOOKUP($F$11,INDIRECT($B$9&amp;$B$10&amp;B115&amp;":"&amp;$B$11),3,FALSE),"")</f>
        <v/>
      </c>
      <c r="B116" t="str">
        <f>IF(A116="","",A116+1)</f>
        <v/>
      </c>
      <c r="C116" t="str">
        <f>IFERROR(VLOOKUP(A116,Transaksi!$A$11:$C$1000,3,FALSE),"")</f>
        <v/>
      </c>
      <c r="D116" t="str">
        <f>IFERROR(VLOOKUP(A116,Transaksi!$A$11:$D$1000,4,FALSE),"")</f>
        <v/>
      </c>
      <c r="E116" t="str">
        <f>IFERROR(VLOOKUP(A116,Transaksi!$A$11:$E$1000,5,FALSE),"")</f>
        <v/>
      </c>
      <c r="F116" t="str">
        <f>IFERROR(VLOOKUP(A116,Transaksi!$A$11:$F$1000,6,FALSE),"")</f>
        <v/>
      </c>
      <c r="G116" t="str">
        <f>IFERROR(VLOOKUP(A116,Transaksi!$A$11:$H$1000,8,FALSE),"")</f>
        <v/>
      </c>
      <c r="H116" t="str">
        <f>IF(G116="","",1)</f>
        <v/>
      </c>
      <c r="I116" t="e">
        <f>IF(#REF!+G116&lt;&gt;0,Transaksi!J110,"")</f>
        <v>#REF!</v>
      </c>
    </row>
  </sheetData>
  <pageMargins left="0.15748031496063" right="0.118110236220472" top="0.511811023622047" bottom="0.984251968503937" header="0.511811023622047" footer="0.511811023622047"/>
  <ignoredErrors>
    <ignoredError numberStoredAsText="1" sqref="A1:I11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2811"/>
  <sheetViews>
    <sheetView workbookViewId="0" rightToLeft="0"/>
  </sheetViews>
  <sheetData>
    <row r="5">
      <c r="C5" t="str">
        <v>BUKU PEMBANTU PAJAK</v>
      </c>
    </row>
    <row r="6">
      <c r="C6" t="str">
        <f>Transaksi!C5</f>
        <v>Periode : 05-01-2026 s.d. 17-01-2026</v>
      </c>
    </row>
    <row r="8">
      <c r="C8" t="str">
        <v>Nama Lembaga</v>
      </c>
      <c r="E8" t="str">
        <f>":  "&amp;Setup!C6</f>
        <v>:  Input Nama SPPG di sini</v>
      </c>
    </row>
    <row r="9">
      <c r="C9" t="str">
        <v>Alamat</v>
      </c>
      <c r="E9" t="str">
        <f>":  "&amp;Setup!C8</f>
        <v xml:space="preserve">:  </v>
      </c>
    </row>
    <row r="10">
      <c r="H10" t="str">
        <v>Saldo Awal</v>
      </c>
      <c r="I10" t="e">
        <f>IF(F11="","",VLOOKUP(F11,#REF!,2,FALSE))</f>
        <v>#REF!</v>
      </c>
    </row>
    <row r="11">
      <c r="D11" t="str">
        <v>Jenis Pajak :</v>
      </c>
      <c r="F11" t="str">
        <v>Pungutan/Setoran PPN</v>
      </c>
      <c r="H11" t="str">
        <v xml:space="preserve">Saldo Akhir </v>
      </c>
      <c r="I11" t="e">
        <f>I2795</f>
        <v>#REF!</v>
      </c>
    </row>
    <row r="13">
      <c r="C13" t="str">
        <v>Bulan</v>
      </c>
      <c r="D13" t="str">
        <v>Tgl</v>
      </c>
      <c r="E13" t="str">
        <v>No. Bukti</v>
      </c>
      <c r="F13" t="str">
        <v>Uraian Transaksi</v>
      </c>
      <c r="G13" t="str">
        <v>Debet</v>
      </c>
      <c r="H13" t="str">
        <v>Kredit</v>
      </c>
      <c r="I13" t="str">
        <v>Saldo</v>
      </c>
      <c r="J13" t="str">
        <v>Keterangan</v>
      </c>
    </row>
    <row r="14">
      <c r="C14">
        <v>1</v>
      </c>
      <c r="D14">
        <v>2</v>
      </c>
      <c r="E14">
        <v>3</v>
      </c>
      <c r="F14" t="str">
        <v>4</v>
      </c>
      <c r="G14" t="str">
        <v>5</v>
      </c>
      <c r="H14" t="str">
        <v>6</v>
      </c>
      <c r="I14" t="str">
        <v>7</v>
      </c>
      <c r="J14">
        <v>8</v>
      </c>
    </row>
    <row r="15">
      <c r="C15" t="str">
        <v>x</v>
      </c>
      <c r="F15" t="str">
        <v>SALDO AWAL BULAN BERJALAN</v>
      </c>
      <c r="G15" t="e">
        <f>I10</f>
        <v>#REF!</v>
      </c>
      <c r="H15">
        <v>0</v>
      </c>
      <c r="I15" t="e">
        <f>I10</f>
        <v>#REF!</v>
      </c>
    </row>
    <row r="16">
      <c r="C16" t="str">
        <f>IF(G16+H16&lt;&gt;0,Transaksi!C11,"")</f>
        <v/>
      </c>
      <c r="D16" t="str">
        <f>IF(G16+H16&lt;&gt;0,Transaksi!D11,"")</f>
        <v/>
      </c>
      <c r="E16" t="str">
        <f>IF(G16+H16&lt;&gt;0,Transaksi!E11,"")</f>
        <v/>
      </c>
      <c r="F16" t="str">
        <f>IF(G16+H16&lt;&gt;0,Transaksi!F11,"")</f>
        <v/>
      </c>
      <c r="G16">
        <f>IF(Transaksi!K11=$F$11,Transaksi!M11,0)</f>
        <v>0</v>
      </c>
      <c r="H16">
        <f>IF(Transaksi!K11=$F$11,Transaksi!L11,0)</f>
        <v>0</v>
      </c>
      <c r="I16" t="e">
        <f>I15+G16-H16</f>
        <v>#REF!</v>
      </c>
      <c r="J16" t="str">
        <f>IF(G16+H16&lt;&gt;0,Transaksi!J11,"")</f>
        <v/>
      </c>
    </row>
    <row r="17">
      <c r="C17" t="str">
        <f>IF(G17+H17&lt;&gt;0,Transaksi!C12,"")</f>
        <v/>
      </c>
      <c r="D17" t="str">
        <f>IF(G17+H17&lt;&gt;0,Transaksi!D12,"")</f>
        <v/>
      </c>
      <c r="E17" t="str">
        <f>IF(G17+H17&lt;&gt;0,Transaksi!E12,"")</f>
        <v/>
      </c>
      <c r="F17" t="str">
        <f>IF(G17+H17&lt;&gt;0,Transaksi!F12,"")</f>
        <v/>
      </c>
      <c r="G17">
        <f>IF(Transaksi!K12=$F$11,Transaksi!M12,0)</f>
        <v>0</v>
      </c>
      <c r="H17">
        <f>IF(Transaksi!K12=$F$11,Transaksi!L12,0)</f>
        <v>0</v>
      </c>
      <c r="I17" t="e">
        <f>I16+G17-H17</f>
        <v>#REF!</v>
      </c>
      <c r="J17" t="str">
        <f>IF(G17+H17&lt;&gt;0,Transaksi!J12,"")</f>
        <v/>
      </c>
    </row>
    <row r="18">
      <c r="C18" t="str">
        <f>IF(G18+H18&lt;&gt;0,Transaksi!C13,"")</f>
        <v/>
      </c>
      <c r="D18" t="str">
        <f>IF(G18+H18&lt;&gt;0,Transaksi!D13,"")</f>
        <v/>
      </c>
      <c r="E18" t="str">
        <f>IF(G18+H18&lt;&gt;0,Transaksi!E13,"")</f>
        <v/>
      </c>
      <c r="F18" t="str">
        <f>IF(G18+H18&lt;&gt;0,Transaksi!F13,"")</f>
        <v/>
      </c>
      <c r="G18">
        <f>IF(Transaksi!K13=$F$11,Transaksi!M13,0)</f>
        <v>0</v>
      </c>
      <c r="H18">
        <f>IF(Transaksi!K13=$F$11,Transaksi!L13,0)</f>
        <v>0</v>
      </c>
      <c r="I18" t="e">
        <f>I17+G18-H18</f>
        <v>#REF!</v>
      </c>
      <c r="J18" t="str">
        <f>IF(G18+H18&lt;&gt;0,Transaksi!J13,"")</f>
        <v/>
      </c>
    </row>
    <row r="19">
      <c r="C19" t="str">
        <f>IF(G19+H19&lt;&gt;0,Transaksi!C14,"")</f>
        <v/>
      </c>
      <c r="D19" t="str">
        <f>IF(G19+H19&lt;&gt;0,Transaksi!D14,"")</f>
        <v/>
      </c>
      <c r="E19" t="str">
        <f>IF(G19+H19&lt;&gt;0,Transaksi!E14,"")</f>
        <v/>
      </c>
      <c r="F19" t="str">
        <f>IF(G19+H19&lt;&gt;0,Transaksi!F14,"")</f>
        <v/>
      </c>
      <c r="G19">
        <f>IF(Transaksi!K14=$F$11,Transaksi!M14,0)</f>
        <v>0</v>
      </c>
      <c r="H19">
        <f>IF(Transaksi!K14=$F$11,Transaksi!L14,0)</f>
        <v>0</v>
      </c>
      <c r="I19" t="e">
        <f>I18+G19-H19</f>
        <v>#REF!</v>
      </c>
      <c r="J19" t="str">
        <f>IF(G19+H19&lt;&gt;0,Transaksi!J14,"")</f>
        <v/>
      </c>
    </row>
    <row r="20">
      <c r="C20" t="str">
        <f>IF(G20+H20&lt;&gt;0,Transaksi!C15,"")</f>
        <v/>
      </c>
      <c r="D20" t="str">
        <f>IF(G20+H20&lt;&gt;0,Transaksi!D15,"")</f>
        <v/>
      </c>
      <c r="E20" t="str">
        <f>IF(G20+H20&lt;&gt;0,Transaksi!E15,"")</f>
        <v/>
      </c>
      <c r="F20" t="str">
        <f>IF(G20+H20&lt;&gt;0,Transaksi!F15,"")</f>
        <v/>
      </c>
      <c r="G20">
        <f>IF(Transaksi!K15=$F$11,Transaksi!M15,0)</f>
        <v>0</v>
      </c>
      <c r="H20">
        <f>IF(Transaksi!K15=$F$11,Transaksi!L15,0)</f>
        <v>0</v>
      </c>
      <c r="I20" t="e">
        <f>I19+G20-H20</f>
        <v>#REF!</v>
      </c>
      <c r="J20" t="str">
        <f>IF(G20+H20&lt;&gt;0,Transaksi!J15,"")</f>
        <v/>
      </c>
    </row>
    <row r="21">
      <c r="C21" t="str">
        <f>IF(G21+H21&lt;&gt;0,Transaksi!C16,"")</f>
        <v/>
      </c>
      <c r="D21" t="str">
        <f>IF(G21+H21&lt;&gt;0,Transaksi!D16,"")</f>
        <v/>
      </c>
      <c r="E21" t="str">
        <f>IF(G21+H21&lt;&gt;0,Transaksi!E16,"")</f>
        <v/>
      </c>
      <c r="F21" t="str">
        <f>IF(G21+H21&lt;&gt;0,Transaksi!F16,"")</f>
        <v/>
      </c>
      <c r="G21">
        <f>IF(Transaksi!K16=$F$11,Transaksi!M16,0)</f>
        <v>0</v>
      </c>
      <c r="H21">
        <f>IF(Transaksi!K16=$F$11,Transaksi!L16,0)</f>
        <v>0</v>
      </c>
      <c r="I21" t="e">
        <f>I20+G21-H21</f>
        <v>#REF!</v>
      </c>
      <c r="J21" t="str">
        <f>IF(G21+H21&lt;&gt;0,Transaksi!J16,"")</f>
        <v/>
      </c>
    </row>
    <row r="22">
      <c r="C22" t="str">
        <f>IF(G22+H22&lt;&gt;0,Transaksi!C17,"")</f>
        <v/>
      </c>
      <c r="D22" t="str">
        <f>IF(G22+H22&lt;&gt;0,Transaksi!D17,"")</f>
        <v/>
      </c>
      <c r="E22" t="str">
        <f>IF(G22+H22&lt;&gt;0,Transaksi!E17,"")</f>
        <v/>
      </c>
      <c r="F22" t="str">
        <f>IF(G22+H22&lt;&gt;0,Transaksi!F17,"")</f>
        <v/>
      </c>
      <c r="G22">
        <f>IF(Transaksi!K17=$F$11,Transaksi!M17,0)</f>
        <v>0</v>
      </c>
      <c r="H22">
        <f>IF(Transaksi!K17=$F$11,Transaksi!L17,0)</f>
        <v>0</v>
      </c>
      <c r="I22" t="e">
        <f>I21+G22-H22</f>
        <v>#REF!</v>
      </c>
      <c r="J22" t="str">
        <f>IF(G22+H22&lt;&gt;0,Transaksi!J17,"")</f>
        <v/>
      </c>
    </row>
    <row r="23">
      <c r="C23" t="str">
        <f>IF(G23+H23&lt;&gt;0,Transaksi!C18,"")</f>
        <v/>
      </c>
      <c r="D23" t="str">
        <f>IF(G23+H23&lt;&gt;0,Transaksi!D18,"")</f>
        <v/>
      </c>
      <c r="E23" t="str">
        <f>IF(G23+H23&lt;&gt;0,Transaksi!E18,"")</f>
        <v/>
      </c>
      <c r="F23" t="str">
        <f>IF(G23+H23&lt;&gt;0,Transaksi!F18,"")</f>
        <v/>
      </c>
      <c r="G23">
        <f>IF(Transaksi!K18=$F$11,Transaksi!M18,0)</f>
        <v>0</v>
      </c>
      <c r="H23">
        <f>IF(Transaksi!K18=$F$11,Transaksi!L18,0)</f>
        <v>0</v>
      </c>
      <c r="I23" t="e">
        <f>I22+G23-H23</f>
        <v>#REF!</v>
      </c>
      <c r="J23" t="str">
        <f>IF(G23+H23&lt;&gt;0,Transaksi!J18,"")</f>
        <v/>
      </c>
    </row>
    <row r="24">
      <c r="C24" t="str">
        <f>IF(G24+H24&lt;&gt;0,Transaksi!C19,"")</f>
        <v/>
      </c>
      <c r="D24" t="str">
        <f>IF(G24+H24&lt;&gt;0,Transaksi!D19,"")</f>
        <v/>
      </c>
      <c r="E24" t="str">
        <f>IF(G24+H24&lt;&gt;0,Transaksi!E19,"")</f>
        <v/>
      </c>
      <c r="F24" t="str">
        <f>IF(G24+H24&lt;&gt;0,Transaksi!F19,"")</f>
        <v/>
      </c>
      <c r="G24">
        <f>IF(Transaksi!K19=$F$11,Transaksi!M19,0)</f>
        <v>0</v>
      </c>
      <c r="H24">
        <f>IF(Transaksi!K19=$F$11,Transaksi!L19,0)</f>
        <v>0</v>
      </c>
      <c r="I24" t="e">
        <f>I23+G24-H24</f>
        <v>#REF!</v>
      </c>
      <c r="J24" t="str">
        <f>IF(G24+H24&lt;&gt;0,Transaksi!J19,"")</f>
        <v/>
      </c>
    </row>
    <row r="25">
      <c r="C25" t="str">
        <f>IF(G25+H25&lt;&gt;0,Transaksi!C20,"")</f>
        <v/>
      </c>
      <c r="D25" t="str">
        <f>IF(G25+H25&lt;&gt;0,Transaksi!D20,"")</f>
        <v/>
      </c>
      <c r="E25" t="str">
        <f>IF(G25+H25&lt;&gt;0,Transaksi!E20,"")</f>
        <v/>
      </c>
      <c r="F25" t="str">
        <f>IF(G25+H25&lt;&gt;0,Transaksi!F20,"")</f>
        <v/>
      </c>
      <c r="G25">
        <f>IF(Transaksi!K20=$F$11,Transaksi!M20,0)</f>
        <v>0</v>
      </c>
      <c r="H25">
        <f>IF(Transaksi!K20=$F$11,Transaksi!L20,0)</f>
        <v>0</v>
      </c>
      <c r="I25" t="e">
        <f>I24+G25-H25</f>
        <v>#REF!</v>
      </c>
      <c r="J25" t="str">
        <f>IF(G25+H25&lt;&gt;0,Transaksi!J20,"")</f>
        <v/>
      </c>
    </row>
    <row r="26">
      <c r="C26" t="str">
        <f>IF(G26+H26&lt;&gt;0,Transaksi!C21,"")</f>
        <v/>
      </c>
      <c r="D26" t="str">
        <f>IF(G26+H26&lt;&gt;0,Transaksi!D21,"")</f>
        <v/>
      </c>
      <c r="E26" t="str">
        <f>IF(G26+H26&lt;&gt;0,Transaksi!E21,"")</f>
        <v/>
      </c>
      <c r="F26" t="str">
        <f>IF(G26+H26&lt;&gt;0,Transaksi!F21,"")</f>
        <v/>
      </c>
      <c r="G26">
        <f>IF(Transaksi!K21=$F$11,Transaksi!M21,0)</f>
        <v>0</v>
      </c>
      <c r="H26">
        <f>IF(Transaksi!K21=$F$11,Transaksi!L21,0)</f>
        <v>0</v>
      </c>
      <c r="I26" t="e">
        <f>I25+G26-H26</f>
        <v>#REF!</v>
      </c>
      <c r="J26" t="str">
        <f>IF(G26+H26&lt;&gt;0,Transaksi!J21,"")</f>
        <v/>
      </c>
    </row>
    <row r="27">
      <c r="C27" t="str">
        <f>IF(G27+H27&lt;&gt;0,Transaksi!C22,"")</f>
        <v/>
      </c>
      <c r="D27" t="str">
        <f>IF(G27+H27&lt;&gt;0,Transaksi!D22,"")</f>
        <v/>
      </c>
      <c r="E27" t="str">
        <f>IF(G27+H27&lt;&gt;0,Transaksi!E22,"")</f>
        <v/>
      </c>
      <c r="F27" t="str">
        <f>IF(G27+H27&lt;&gt;0,Transaksi!F22,"")</f>
        <v/>
      </c>
      <c r="G27">
        <f>IF(Transaksi!K22=$F$11,Transaksi!M22,0)</f>
        <v>0</v>
      </c>
      <c r="H27">
        <f>IF(Transaksi!K22=$F$11,Transaksi!L22,0)</f>
        <v>0</v>
      </c>
      <c r="I27" t="e">
        <f>I26+G27-H27</f>
        <v>#REF!</v>
      </c>
      <c r="J27" t="str">
        <f>IF(G27+H27&lt;&gt;0,Transaksi!J22,"")</f>
        <v/>
      </c>
    </row>
    <row r="28">
      <c r="C28" t="str">
        <f>IF(G28+H28&lt;&gt;0,Transaksi!C23,"")</f>
        <v/>
      </c>
      <c r="D28" t="str">
        <f>IF(G28+H28&lt;&gt;0,Transaksi!D23,"")</f>
        <v/>
      </c>
      <c r="E28" t="str">
        <f>IF(G28+H28&lt;&gt;0,Transaksi!E23,"")</f>
        <v/>
      </c>
      <c r="F28" t="str">
        <f>IF(G28+H28&lt;&gt;0,Transaksi!F23,"")</f>
        <v/>
      </c>
      <c r="G28">
        <f>IF(Transaksi!K23=$F$11,Transaksi!M23,0)</f>
        <v>0</v>
      </c>
      <c r="H28">
        <f>IF(Transaksi!K23=$F$11,Transaksi!L23,0)</f>
        <v>0</v>
      </c>
      <c r="I28" t="e">
        <f>I27+G28-H28</f>
        <v>#REF!</v>
      </c>
      <c r="J28" t="str">
        <f>IF(G28+H28&lt;&gt;0,Transaksi!J23,"")</f>
        <v/>
      </c>
    </row>
    <row r="29">
      <c r="C29" t="str">
        <f>IF(G29+H29&lt;&gt;0,Transaksi!C24,"")</f>
        <v/>
      </c>
      <c r="D29" t="str">
        <f>IF(G29+H29&lt;&gt;0,Transaksi!D24,"")</f>
        <v/>
      </c>
      <c r="E29" t="str">
        <f>IF(G29+H29&lt;&gt;0,Transaksi!E24,"")</f>
        <v/>
      </c>
      <c r="F29" t="str">
        <f>IF(G29+H29&lt;&gt;0,Transaksi!F24,"")</f>
        <v/>
      </c>
      <c r="G29">
        <f>IF(Transaksi!K24=$F$11,Transaksi!M24,0)</f>
        <v>0</v>
      </c>
      <c r="H29">
        <f>IF(Transaksi!K24=$F$11,Transaksi!L24,0)</f>
        <v>0</v>
      </c>
      <c r="I29" t="e">
        <f>I28+G29-H29</f>
        <v>#REF!</v>
      </c>
      <c r="J29" t="str">
        <f>IF(G29+H29&lt;&gt;0,Transaksi!J24,"")</f>
        <v/>
      </c>
    </row>
    <row r="30">
      <c r="C30" t="str">
        <f>IF(G30+H30&lt;&gt;0,Transaksi!C25,"")</f>
        <v/>
      </c>
      <c r="D30" t="str">
        <f>IF(G30+H30&lt;&gt;0,Transaksi!D25,"")</f>
        <v/>
      </c>
      <c r="E30" t="str">
        <f>IF(G30+H30&lt;&gt;0,Transaksi!E25,"")</f>
        <v/>
      </c>
      <c r="F30" t="str">
        <f>IF(G30+H30&lt;&gt;0,Transaksi!F25,"")</f>
        <v/>
      </c>
      <c r="G30">
        <f>IF(Transaksi!K25=$F$11,Transaksi!M25,0)</f>
        <v>0</v>
      </c>
      <c r="H30">
        <f>IF(Transaksi!K25=$F$11,Transaksi!L25,0)</f>
        <v>0</v>
      </c>
      <c r="I30" t="e">
        <f>I29+G30-H30</f>
        <v>#REF!</v>
      </c>
      <c r="J30" t="str">
        <f>IF(G30+H30&lt;&gt;0,Transaksi!J25,"")</f>
        <v/>
      </c>
    </row>
    <row r="31">
      <c r="C31" t="str">
        <f>IF(G31+H31&lt;&gt;0,Transaksi!C26,"")</f>
        <v/>
      </c>
      <c r="D31" t="str">
        <f>IF(G31+H31&lt;&gt;0,Transaksi!D26,"")</f>
        <v/>
      </c>
      <c r="E31" t="str">
        <f>IF(G31+H31&lt;&gt;0,Transaksi!E26,"")</f>
        <v/>
      </c>
      <c r="F31" t="str">
        <f>IF(G31+H31&lt;&gt;0,Transaksi!F26,"")</f>
        <v/>
      </c>
      <c r="G31">
        <f>IF(Transaksi!K26=$F$11,Transaksi!M26,0)</f>
        <v>0</v>
      </c>
      <c r="H31">
        <f>IF(Transaksi!K26=$F$11,Transaksi!L26,0)</f>
        <v>0</v>
      </c>
      <c r="I31" t="e">
        <f>I30+G31-H31</f>
        <v>#REF!</v>
      </c>
      <c r="J31" t="str">
        <f>IF(G31+H31&lt;&gt;0,Transaksi!J26,"")</f>
        <v/>
      </c>
    </row>
    <row r="32">
      <c r="C32" t="str">
        <f>IF(G32+H32&lt;&gt;0,Transaksi!C27,"")</f>
        <v/>
      </c>
      <c r="D32" t="str">
        <f>IF(G32+H32&lt;&gt;0,Transaksi!D27,"")</f>
        <v/>
      </c>
      <c r="E32" t="str">
        <f>IF(G32+H32&lt;&gt;0,Transaksi!E27,"")</f>
        <v/>
      </c>
      <c r="F32" t="str">
        <f>IF(G32+H32&lt;&gt;0,Transaksi!F27,"")</f>
        <v/>
      </c>
      <c r="G32">
        <f>IF(Transaksi!K27=$F$11,Transaksi!M27,0)</f>
        <v>0</v>
      </c>
      <c r="H32">
        <f>IF(Transaksi!K27=$F$11,Transaksi!L27,0)</f>
        <v>0</v>
      </c>
      <c r="I32" t="e">
        <f>I31+G32-H32</f>
        <v>#REF!</v>
      </c>
      <c r="J32" t="str">
        <f>IF(G32+H32&lt;&gt;0,Transaksi!J27,"")</f>
        <v/>
      </c>
    </row>
    <row r="33">
      <c r="C33" t="str">
        <f>IF(G33+H33&lt;&gt;0,Transaksi!C28,"")</f>
        <v/>
      </c>
      <c r="D33" t="str">
        <f>IF(G33+H33&lt;&gt;0,Transaksi!D28,"")</f>
        <v/>
      </c>
      <c r="E33" t="str">
        <f>IF(G33+H33&lt;&gt;0,Transaksi!E28,"")</f>
        <v/>
      </c>
      <c r="F33" t="str">
        <f>IF(G33+H33&lt;&gt;0,Transaksi!F28,"")</f>
        <v/>
      </c>
      <c r="G33">
        <f>IF(Transaksi!K28=$F$11,Transaksi!M28,0)</f>
        <v>0</v>
      </c>
      <c r="H33">
        <f>IF(Transaksi!K28=$F$11,Transaksi!L28,0)</f>
        <v>0</v>
      </c>
      <c r="I33" t="e">
        <f>I32+G33-H33</f>
        <v>#REF!</v>
      </c>
      <c r="J33" t="str">
        <f>IF(G33+H33&lt;&gt;0,Transaksi!J28,"")</f>
        <v/>
      </c>
    </row>
    <row r="34">
      <c r="C34" t="str">
        <f>IF(G34+H34&lt;&gt;0,Transaksi!C29,"")</f>
        <v/>
      </c>
      <c r="D34" t="str">
        <f>IF(G34+H34&lt;&gt;0,Transaksi!D29,"")</f>
        <v/>
      </c>
      <c r="E34" t="str">
        <f>IF(G34+H34&lt;&gt;0,Transaksi!E29,"")</f>
        <v/>
      </c>
      <c r="F34" t="str">
        <f>IF(G34+H34&lt;&gt;0,Transaksi!F29,"")</f>
        <v/>
      </c>
      <c r="G34">
        <f>IF(Transaksi!K29=$F$11,Transaksi!M29,0)</f>
        <v>0</v>
      </c>
      <c r="H34">
        <f>IF(Transaksi!K29=$F$11,Transaksi!L29,0)</f>
        <v>0</v>
      </c>
      <c r="I34" t="e">
        <f>I33+G34-H34</f>
        <v>#REF!</v>
      </c>
      <c r="J34" t="str">
        <f>IF(G34+H34&lt;&gt;0,Transaksi!J29,"")</f>
        <v/>
      </c>
    </row>
    <row r="35">
      <c r="C35" t="str">
        <f>IF(G35+H35&lt;&gt;0,Transaksi!C30,"")</f>
        <v/>
      </c>
      <c r="D35" t="str">
        <f>IF(G35+H35&lt;&gt;0,Transaksi!D30,"")</f>
        <v/>
      </c>
      <c r="E35" t="str">
        <f>IF(G35+H35&lt;&gt;0,Transaksi!E30,"")</f>
        <v/>
      </c>
      <c r="F35" t="str">
        <f>IF(G35+H35&lt;&gt;0,Transaksi!F30,"")</f>
        <v/>
      </c>
      <c r="G35">
        <f>IF(Transaksi!K30=$F$11,Transaksi!M30,0)</f>
        <v>0</v>
      </c>
      <c r="H35">
        <f>IF(Transaksi!K30=$F$11,Transaksi!L30,0)</f>
        <v>0</v>
      </c>
      <c r="I35" t="e">
        <f>I34+G35-H35</f>
        <v>#REF!</v>
      </c>
      <c r="J35" t="str">
        <f>IF(G35+H35&lt;&gt;0,Transaksi!J30,"")</f>
        <v/>
      </c>
    </row>
    <row r="36">
      <c r="C36" t="str">
        <f>IF(G36+H36&lt;&gt;0,Transaksi!C31,"")</f>
        <v/>
      </c>
      <c r="D36" t="str">
        <f>IF(G36+H36&lt;&gt;0,Transaksi!D31,"")</f>
        <v/>
      </c>
      <c r="E36" t="str">
        <f>IF(G36+H36&lt;&gt;0,Transaksi!E31,"")</f>
        <v/>
      </c>
      <c r="F36" t="str">
        <f>IF(G36+H36&lt;&gt;0,Transaksi!F31,"")</f>
        <v/>
      </c>
      <c r="G36">
        <f>IF(Transaksi!K31=$F$11,Transaksi!M31,0)</f>
        <v>0</v>
      </c>
      <c r="H36">
        <f>IF(Transaksi!K31=$F$11,Transaksi!L31,0)</f>
        <v>0</v>
      </c>
      <c r="I36" t="e">
        <f>I35+G36-H36</f>
        <v>#REF!</v>
      </c>
      <c r="J36" t="str">
        <f>IF(G36+H36&lt;&gt;0,Transaksi!J31,"")</f>
        <v/>
      </c>
    </row>
    <row r="37">
      <c r="C37" t="str">
        <f>IF(G37+H37&lt;&gt;0,Transaksi!C32,"")</f>
        <v/>
      </c>
      <c r="D37" t="str">
        <f>IF(G37+H37&lt;&gt;0,Transaksi!D32,"")</f>
        <v/>
      </c>
      <c r="E37" t="str">
        <f>IF(G37+H37&lt;&gt;0,Transaksi!E32,"")</f>
        <v/>
      </c>
      <c r="F37" t="str">
        <f>IF(G37+H37&lt;&gt;0,Transaksi!F32,"")</f>
        <v/>
      </c>
      <c r="G37">
        <f>IF(Transaksi!K32=$F$11,Transaksi!M32,0)</f>
        <v>0</v>
      </c>
      <c r="H37">
        <f>IF(Transaksi!K32=$F$11,Transaksi!L32,0)</f>
        <v>0</v>
      </c>
      <c r="I37" t="e">
        <f>I36+G37-H37</f>
        <v>#REF!</v>
      </c>
      <c r="J37" t="str">
        <f>IF(G37+H37&lt;&gt;0,Transaksi!J32,"")</f>
        <v/>
      </c>
    </row>
    <row r="38">
      <c r="C38" t="str">
        <f>IF(G38+H38&lt;&gt;0,Transaksi!C33,"")</f>
        <v/>
      </c>
      <c r="D38" t="str">
        <f>IF(G38+H38&lt;&gt;0,Transaksi!D33,"")</f>
        <v/>
      </c>
      <c r="E38" t="str">
        <f>IF(G38+H38&lt;&gt;0,Transaksi!E33,"")</f>
        <v/>
      </c>
      <c r="F38" t="str">
        <f>IF(G38+H38&lt;&gt;0,Transaksi!F33,"")</f>
        <v/>
      </c>
      <c r="G38">
        <f>IF(Transaksi!K33=$F$11,Transaksi!M33,0)</f>
        <v>0</v>
      </c>
      <c r="H38">
        <f>IF(Transaksi!K33=$F$11,Transaksi!L33,0)</f>
        <v>0</v>
      </c>
      <c r="I38" t="e">
        <f>I37+G38-H38</f>
        <v>#REF!</v>
      </c>
      <c r="J38" t="str">
        <f>IF(G38+H38&lt;&gt;0,Transaksi!J33,"")</f>
        <v/>
      </c>
    </row>
    <row r="39">
      <c r="C39" t="str">
        <f>IF(G39+H39&lt;&gt;0,Transaksi!C34,"")</f>
        <v/>
      </c>
      <c r="D39" t="str">
        <f>IF(G39+H39&lt;&gt;0,Transaksi!D34,"")</f>
        <v/>
      </c>
      <c r="E39" t="str">
        <f>IF(G39+H39&lt;&gt;0,Transaksi!E34,"")</f>
        <v/>
      </c>
      <c r="F39" t="str">
        <f>IF(G39+H39&lt;&gt;0,Transaksi!F34,"")</f>
        <v/>
      </c>
      <c r="G39">
        <f>IF(Transaksi!K34=$F$11,Transaksi!M34,0)</f>
        <v>0</v>
      </c>
      <c r="H39">
        <f>IF(Transaksi!K34=$F$11,Transaksi!L34,0)</f>
        <v>0</v>
      </c>
      <c r="I39" t="e">
        <f>I38+G39-H39</f>
        <v>#REF!</v>
      </c>
      <c r="J39" t="str">
        <f>IF(G39+H39&lt;&gt;0,Transaksi!J34,"")</f>
        <v/>
      </c>
    </row>
    <row r="40">
      <c r="C40" t="str">
        <f>IF(G40+H40&lt;&gt;0,Transaksi!C35,"")</f>
        <v/>
      </c>
      <c r="D40" t="str">
        <f>IF(G40+H40&lt;&gt;0,Transaksi!D35,"")</f>
        <v/>
      </c>
      <c r="E40" t="str">
        <f>IF(G40+H40&lt;&gt;0,Transaksi!E35,"")</f>
        <v/>
      </c>
      <c r="F40" t="str">
        <f>IF(G40+H40&lt;&gt;0,Transaksi!F35,"")</f>
        <v/>
      </c>
      <c r="G40">
        <f>IF(Transaksi!K35=$F$11,Transaksi!M35,0)</f>
        <v>0</v>
      </c>
      <c r="H40">
        <f>IF(Transaksi!K35=$F$11,Transaksi!L35,0)</f>
        <v>0</v>
      </c>
      <c r="I40" t="e">
        <f>I39+G40-H40</f>
        <v>#REF!</v>
      </c>
      <c r="J40" t="str">
        <f>IF(G40+H40&lt;&gt;0,Transaksi!J35,"")</f>
        <v/>
      </c>
    </row>
    <row r="41">
      <c r="C41" t="str">
        <f>IF(G41+H41&lt;&gt;0,Transaksi!C36,"")</f>
        <v/>
      </c>
      <c r="D41" t="str">
        <f>IF(G41+H41&lt;&gt;0,Transaksi!D36,"")</f>
        <v/>
      </c>
      <c r="E41" t="str">
        <f>IF(G41+H41&lt;&gt;0,Transaksi!E36,"")</f>
        <v/>
      </c>
      <c r="F41" t="str">
        <f>IF(G41+H41&lt;&gt;0,Transaksi!F36,"")</f>
        <v/>
      </c>
      <c r="G41">
        <f>IF(Transaksi!K36=$F$11,Transaksi!M36,0)</f>
        <v>0</v>
      </c>
      <c r="H41">
        <f>IF(Transaksi!K36=$F$11,Transaksi!L36,0)</f>
        <v>0</v>
      </c>
      <c r="I41" t="e">
        <f>I40+G41-H41</f>
        <v>#REF!</v>
      </c>
      <c r="J41" t="str">
        <f>IF(G41+H41&lt;&gt;0,Transaksi!J36,"")</f>
        <v/>
      </c>
    </row>
    <row r="42">
      <c r="C42" t="str">
        <f>IF(G42+H42&lt;&gt;0,Transaksi!C37,"")</f>
        <v/>
      </c>
      <c r="D42" t="str">
        <f>IF(G42+H42&lt;&gt;0,Transaksi!D37,"")</f>
        <v/>
      </c>
      <c r="E42" t="str">
        <f>IF(G42+H42&lt;&gt;0,Transaksi!E37,"")</f>
        <v/>
      </c>
      <c r="F42" t="str">
        <f>IF(G42+H42&lt;&gt;0,Transaksi!F37,"")</f>
        <v/>
      </c>
      <c r="G42">
        <f>IF(Transaksi!K37=$F$11,Transaksi!M37,0)</f>
        <v>0</v>
      </c>
      <c r="H42">
        <f>IF(Transaksi!K37=$F$11,Transaksi!L37,0)</f>
        <v>0</v>
      </c>
      <c r="I42" t="e">
        <f>I41+G42-H42</f>
        <v>#REF!</v>
      </c>
      <c r="J42" t="str">
        <f>IF(G42+H42&lt;&gt;0,Transaksi!J37,"")</f>
        <v/>
      </c>
    </row>
    <row r="43">
      <c r="C43" t="str">
        <f>IF(G43+H43&lt;&gt;0,Transaksi!C38,"")</f>
        <v/>
      </c>
      <c r="D43" t="str">
        <f>IF(G43+H43&lt;&gt;0,Transaksi!D38,"")</f>
        <v/>
      </c>
      <c r="E43" t="str">
        <f>IF(G43+H43&lt;&gt;0,Transaksi!E38,"")</f>
        <v/>
      </c>
      <c r="F43" t="str">
        <f>IF(G43+H43&lt;&gt;0,Transaksi!F38,"")</f>
        <v/>
      </c>
      <c r="G43">
        <f>IF(Transaksi!K38=$F$11,Transaksi!M38,0)</f>
        <v>0</v>
      </c>
      <c r="H43">
        <f>IF(Transaksi!K38=$F$11,Transaksi!L38,0)</f>
        <v>0</v>
      </c>
      <c r="I43" t="e">
        <f>I42+G43-H43</f>
        <v>#REF!</v>
      </c>
      <c r="J43" t="str">
        <f>IF(G43+H43&lt;&gt;0,Transaksi!J38,"")</f>
        <v/>
      </c>
    </row>
    <row r="44">
      <c r="C44" t="str">
        <f>IF(G44+H44&lt;&gt;0,Transaksi!C39,"")</f>
        <v/>
      </c>
      <c r="D44" t="str">
        <f>IF(G44+H44&lt;&gt;0,Transaksi!D39,"")</f>
        <v/>
      </c>
      <c r="E44" t="str">
        <f>IF(G44+H44&lt;&gt;0,Transaksi!E39,"")</f>
        <v/>
      </c>
      <c r="F44" t="str">
        <f>IF(G44+H44&lt;&gt;0,Transaksi!F39,"")</f>
        <v/>
      </c>
      <c r="G44">
        <f>IF(Transaksi!K39=$F$11,Transaksi!M39,0)</f>
        <v>0</v>
      </c>
      <c r="H44">
        <f>IF(Transaksi!K39=$F$11,Transaksi!L39,0)</f>
        <v>0</v>
      </c>
      <c r="I44" t="e">
        <f>I43+G44-H44</f>
        <v>#REF!</v>
      </c>
      <c r="J44" t="str">
        <f>IF(G44+H44&lt;&gt;0,Transaksi!J39,"")</f>
        <v/>
      </c>
    </row>
    <row r="45">
      <c r="C45" t="str">
        <f>IF(G45+H45&lt;&gt;0,Transaksi!C40,"")</f>
        <v/>
      </c>
      <c r="D45" t="str">
        <f>IF(G45+H45&lt;&gt;0,Transaksi!D40,"")</f>
        <v/>
      </c>
      <c r="E45" t="str">
        <f>IF(G45+H45&lt;&gt;0,Transaksi!E40,"")</f>
        <v/>
      </c>
      <c r="F45" t="str">
        <f>IF(G45+H45&lt;&gt;0,Transaksi!F40,"")</f>
        <v/>
      </c>
      <c r="G45">
        <f>IF(Transaksi!K40=$F$11,Transaksi!M40,0)</f>
        <v>0</v>
      </c>
      <c r="H45">
        <f>IF(Transaksi!K40=$F$11,Transaksi!L40,0)</f>
        <v>0</v>
      </c>
      <c r="I45" t="e">
        <f>I44+G45-H45</f>
        <v>#REF!</v>
      </c>
      <c r="J45" t="str">
        <f>IF(G45+H45&lt;&gt;0,Transaksi!J40,"")</f>
        <v/>
      </c>
    </row>
    <row r="46">
      <c r="C46" t="str">
        <f>IF(G46+H46&lt;&gt;0,Transaksi!C41,"")</f>
        <v/>
      </c>
      <c r="D46" t="str">
        <f>IF(G46+H46&lt;&gt;0,Transaksi!D41,"")</f>
        <v/>
      </c>
      <c r="E46" t="str">
        <f>IF(G46+H46&lt;&gt;0,Transaksi!E41,"")</f>
        <v/>
      </c>
      <c r="F46" t="str">
        <f>IF(G46+H46&lt;&gt;0,Transaksi!F41,"")</f>
        <v/>
      </c>
      <c r="G46">
        <f>IF(Transaksi!K41=$F$11,Transaksi!M41,0)</f>
        <v>0</v>
      </c>
      <c r="H46">
        <f>IF(Transaksi!K41=$F$11,Transaksi!L41,0)</f>
        <v>0</v>
      </c>
      <c r="I46" t="e">
        <f>I45+G46-H46</f>
        <v>#REF!</v>
      </c>
      <c r="J46" t="str">
        <f>IF(G46+H46&lt;&gt;0,Transaksi!J41,"")</f>
        <v/>
      </c>
    </row>
    <row r="47">
      <c r="C47" t="str">
        <f>IF(G47+H47&lt;&gt;0,Transaksi!C42,"")</f>
        <v/>
      </c>
      <c r="D47" t="str">
        <f>IF(G47+H47&lt;&gt;0,Transaksi!D42,"")</f>
        <v/>
      </c>
      <c r="E47" t="str">
        <f>IF(G47+H47&lt;&gt;0,Transaksi!E42,"")</f>
        <v/>
      </c>
      <c r="F47" t="str">
        <f>IF(G47+H47&lt;&gt;0,Transaksi!F42,"")</f>
        <v/>
      </c>
      <c r="G47">
        <f>IF(Transaksi!K42=$F$11,Transaksi!M42,0)</f>
        <v>0</v>
      </c>
      <c r="H47">
        <f>IF(Transaksi!K42=$F$11,Transaksi!L42,0)</f>
        <v>0</v>
      </c>
      <c r="I47" t="e">
        <f>I46+G47-H47</f>
        <v>#REF!</v>
      </c>
      <c r="J47" t="str">
        <f>IF(G47+H47&lt;&gt;0,Transaksi!J42,"")</f>
        <v/>
      </c>
    </row>
    <row r="48">
      <c r="C48" t="str">
        <f>IF(G48+H48&lt;&gt;0,Transaksi!C43,"")</f>
        <v/>
      </c>
      <c r="D48" t="str">
        <f>IF(G48+H48&lt;&gt;0,Transaksi!D43,"")</f>
        <v/>
      </c>
      <c r="E48" t="str">
        <f>IF(G48+H48&lt;&gt;0,Transaksi!E43,"")</f>
        <v/>
      </c>
      <c r="F48" t="str">
        <f>IF(G48+H48&lt;&gt;0,Transaksi!F43,"")</f>
        <v/>
      </c>
      <c r="G48">
        <f>IF(Transaksi!K43=$F$11,Transaksi!M43,0)</f>
        <v>0</v>
      </c>
      <c r="H48">
        <f>IF(Transaksi!K43=$F$11,Transaksi!L43,0)</f>
        <v>0</v>
      </c>
      <c r="I48" t="e">
        <f>I47+G48-H48</f>
        <v>#REF!</v>
      </c>
      <c r="J48" t="str">
        <f>IF(G48+H48&lt;&gt;0,Transaksi!J43,"")</f>
        <v/>
      </c>
    </row>
    <row r="49">
      <c r="C49" t="str">
        <f>IF(G49+H49&lt;&gt;0,Transaksi!C44,"")</f>
        <v/>
      </c>
      <c r="D49" t="str">
        <f>IF(G49+H49&lt;&gt;0,Transaksi!D44,"")</f>
        <v/>
      </c>
      <c r="E49" t="str">
        <f>IF(G49+H49&lt;&gt;0,Transaksi!E44,"")</f>
        <v/>
      </c>
      <c r="F49" t="str">
        <f>IF(G49+H49&lt;&gt;0,Transaksi!F44,"")</f>
        <v/>
      </c>
      <c r="G49">
        <f>IF(Transaksi!K44=$F$11,Transaksi!M44,0)</f>
        <v>0</v>
      </c>
      <c r="H49">
        <f>IF(Transaksi!K44=$F$11,Transaksi!L44,0)</f>
        <v>0</v>
      </c>
      <c r="I49" t="e">
        <f>I48+G49-H49</f>
        <v>#REF!</v>
      </c>
      <c r="J49" t="str">
        <f>IF(G49+H49&lt;&gt;0,Transaksi!J44,"")</f>
        <v/>
      </c>
    </row>
    <row r="50">
      <c r="C50" t="str">
        <f>IF(G50+H50&lt;&gt;0,Transaksi!C45,"")</f>
        <v/>
      </c>
      <c r="D50" t="str">
        <f>IF(G50+H50&lt;&gt;0,Transaksi!D45,"")</f>
        <v/>
      </c>
      <c r="E50" t="str">
        <f>IF(G50+H50&lt;&gt;0,Transaksi!E45,"")</f>
        <v/>
      </c>
      <c r="F50" t="str">
        <f>IF(G50+H50&lt;&gt;0,Transaksi!F45,"")</f>
        <v/>
      </c>
      <c r="G50">
        <f>IF(Transaksi!K45=$F$11,Transaksi!M45,0)</f>
        <v>0</v>
      </c>
      <c r="H50">
        <f>IF(Transaksi!K45=$F$11,Transaksi!L45,0)</f>
        <v>0</v>
      </c>
      <c r="I50" t="e">
        <f>I49+G50-H50</f>
        <v>#REF!</v>
      </c>
      <c r="J50" t="str">
        <f>IF(G50+H50&lt;&gt;0,Transaksi!J45,"")</f>
        <v/>
      </c>
    </row>
    <row r="51">
      <c r="C51" t="str">
        <f>IF(G51+H51&lt;&gt;0,Transaksi!C46,"")</f>
        <v/>
      </c>
      <c r="D51" t="str">
        <f>IF(G51+H51&lt;&gt;0,Transaksi!D46,"")</f>
        <v/>
      </c>
      <c r="E51" t="str">
        <f>IF(G51+H51&lt;&gt;0,Transaksi!E46,"")</f>
        <v/>
      </c>
      <c r="F51" t="str">
        <f>IF(G51+H51&lt;&gt;0,Transaksi!F46,"")</f>
        <v/>
      </c>
      <c r="G51">
        <f>IF(Transaksi!K46=$F$11,Transaksi!M46,0)</f>
        <v>0</v>
      </c>
      <c r="H51">
        <f>IF(Transaksi!K46=$F$11,Transaksi!L46,0)</f>
        <v>0</v>
      </c>
      <c r="I51" t="e">
        <f>I50+G51-H51</f>
        <v>#REF!</v>
      </c>
      <c r="J51" t="str">
        <f>IF(G51+H51&lt;&gt;0,Transaksi!J46,"")</f>
        <v/>
      </c>
    </row>
    <row r="52">
      <c r="C52" t="str">
        <f>IF(G52+H52&lt;&gt;0,Transaksi!C47,"")</f>
        <v/>
      </c>
      <c r="D52" t="str">
        <f>IF(G52+H52&lt;&gt;0,Transaksi!D47,"")</f>
        <v/>
      </c>
      <c r="E52" t="str">
        <f>IF(G52+H52&lt;&gt;0,Transaksi!E47,"")</f>
        <v/>
      </c>
      <c r="F52" t="str">
        <f>IF(G52+H52&lt;&gt;0,Transaksi!F47,"")</f>
        <v/>
      </c>
      <c r="G52">
        <f>IF(Transaksi!K47=$F$11,Transaksi!M47,0)</f>
        <v>0</v>
      </c>
      <c r="H52">
        <f>IF(Transaksi!K47=$F$11,Transaksi!L47,0)</f>
        <v>0</v>
      </c>
      <c r="I52" t="e">
        <f>I51+G52-H52</f>
        <v>#REF!</v>
      </c>
      <c r="J52" t="str">
        <f>IF(G52+H52&lt;&gt;0,Transaksi!J47,"")</f>
        <v/>
      </c>
    </row>
    <row r="53">
      <c r="C53" t="str">
        <f>IF(G53+H53&lt;&gt;0,Transaksi!C48,"")</f>
        <v/>
      </c>
      <c r="D53" t="str">
        <f>IF(G53+H53&lt;&gt;0,Transaksi!D48,"")</f>
        <v/>
      </c>
      <c r="E53" t="str">
        <f>IF(G53+H53&lt;&gt;0,Transaksi!E48,"")</f>
        <v/>
      </c>
      <c r="F53" t="str">
        <f>IF(G53+H53&lt;&gt;0,Transaksi!F48,"")</f>
        <v/>
      </c>
      <c r="G53">
        <f>IF(Transaksi!K48=$F$11,Transaksi!M48,0)</f>
        <v>0</v>
      </c>
      <c r="H53">
        <f>IF(Transaksi!K48=$F$11,Transaksi!L48,0)</f>
        <v>0</v>
      </c>
      <c r="I53" t="e">
        <f>I52+G53-H53</f>
        <v>#REF!</v>
      </c>
      <c r="J53" t="str">
        <f>IF(G53+H53&lt;&gt;0,Transaksi!J48,"")</f>
        <v/>
      </c>
    </row>
    <row r="54">
      <c r="C54" t="str">
        <f>IF(G54+H54&lt;&gt;0,Transaksi!C49,"")</f>
        <v/>
      </c>
      <c r="D54" t="str">
        <f>IF(G54+H54&lt;&gt;0,Transaksi!D49,"")</f>
        <v/>
      </c>
      <c r="E54" t="str">
        <f>IF(G54+H54&lt;&gt;0,Transaksi!E49,"")</f>
        <v/>
      </c>
      <c r="F54" t="str">
        <f>IF(G54+H54&lt;&gt;0,Transaksi!F49,"")</f>
        <v/>
      </c>
      <c r="G54">
        <f>IF(Transaksi!K49=$F$11,Transaksi!M49,0)</f>
        <v>0</v>
      </c>
      <c r="H54">
        <f>IF(Transaksi!K49=$F$11,Transaksi!L49,0)</f>
        <v>0</v>
      </c>
      <c r="I54" t="e">
        <f>I53+G54-H54</f>
        <v>#REF!</v>
      </c>
      <c r="J54" t="str">
        <f>IF(G54+H54&lt;&gt;0,Transaksi!J49,"")</f>
        <v/>
      </c>
    </row>
    <row r="55">
      <c r="C55" t="str">
        <f>IF(G55+H55&lt;&gt;0,Transaksi!C50,"")</f>
        <v/>
      </c>
      <c r="D55" t="str">
        <f>IF(G55+H55&lt;&gt;0,Transaksi!D50,"")</f>
        <v/>
      </c>
      <c r="E55" t="str">
        <f>IF(G55+H55&lt;&gt;0,Transaksi!E50,"")</f>
        <v/>
      </c>
      <c r="F55" t="str">
        <f>IF(G55+H55&lt;&gt;0,Transaksi!F50,"")</f>
        <v/>
      </c>
      <c r="G55">
        <f>IF(Transaksi!K50=$F$11,Transaksi!M50,0)</f>
        <v>0</v>
      </c>
      <c r="H55">
        <f>IF(Transaksi!K50=$F$11,Transaksi!L50,0)</f>
        <v>0</v>
      </c>
      <c r="I55" t="e">
        <f>I54+G55-H55</f>
        <v>#REF!</v>
      </c>
      <c r="J55" t="str">
        <f>IF(G55+H55&lt;&gt;0,Transaksi!J50,"")</f>
        <v/>
      </c>
    </row>
    <row r="56">
      <c r="C56" t="str">
        <f>IF(G56+H56&lt;&gt;0,Transaksi!C51,"")</f>
        <v/>
      </c>
      <c r="D56" t="str">
        <f>IF(G56+H56&lt;&gt;0,Transaksi!D51,"")</f>
        <v/>
      </c>
      <c r="E56" t="str">
        <f>IF(G56+H56&lt;&gt;0,Transaksi!E51,"")</f>
        <v/>
      </c>
      <c r="F56" t="str">
        <f>IF(G56+H56&lt;&gt;0,Transaksi!F51,"")</f>
        <v/>
      </c>
      <c r="G56">
        <f>IF(Transaksi!K51=$F$11,Transaksi!M51,0)</f>
        <v>0</v>
      </c>
      <c r="H56">
        <f>IF(Transaksi!K51=$F$11,Transaksi!L51,0)</f>
        <v>0</v>
      </c>
      <c r="I56" t="e">
        <f>I55+G56-H56</f>
        <v>#REF!</v>
      </c>
      <c r="J56" t="str">
        <f>IF(G56+H56&lt;&gt;0,Transaksi!J51,"")</f>
        <v/>
      </c>
    </row>
    <row r="57">
      <c r="C57" t="str">
        <f>IF(G57+H57&lt;&gt;0,Transaksi!C52,"")</f>
        <v/>
      </c>
      <c r="D57" t="str">
        <f>IF(G57+H57&lt;&gt;0,Transaksi!D52,"")</f>
        <v/>
      </c>
      <c r="E57" t="str">
        <f>IF(G57+H57&lt;&gt;0,Transaksi!E52,"")</f>
        <v/>
      </c>
      <c r="F57" t="str">
        <f>IF(G57+H57&lt;&gt;0,Transaksi!F52,"")</f>
        <v/>
      </c>
      <c r="G57">
        <f>IF(Transaksi!K52=$F$11,Transaksi!M52,0)</f>
        <v>0</v>
      </c>
      <c r="H57">
        <f>IF(Transaksi!K52=$F$11,Transaksi!L52,0)</f>
        <v>0</v>
      </c>
      <c r="I57" t="e">
        <f>I56+G57-H57</f>
        <v>#REF!</v>
      </c>
      <c r="J57" t="str">
        <f>IF(G57+H57&lt;&gt;0,Transaksi!J52,"")</f>
        <v/>
      </c>
    </row>
    <row r="58">
      <c r="C58" t="str">
        <f>IF(G58+H58&lt;&gt;0,Transaksi!C53,"")</f>
        <v/>
      </c>
      <c r="D58" t="str">
        <f>IF(G58+H58&lt;&gt;0,Transaksi!D53,"")</f>
        <v/>
      </c>
      <c r="E58" t="str">
        <f>IF(G58+H58&lt;&gt;0,Transaksi!E53,"")</f>
        <v/>
      </c>
      <c r="F58" t="str">
        <f>IF(G58+H58&lt;&gt;0,Transaksi!F53,"")</f>
        <v/>
      </c>
      <c r="G58">
        <f>IF(Transaksi!K53=$F$11,Transaksi!M53,0)</f>
        <v>0</v>
      </c>
      <c r="H58">
        <f>IF(Transaksi!K53=$F$11,Transaksi!L53,0)</f>
        <v>0</v>
      </c>
      <c r="I58" t="e">
        <f>I57+G58-H58</f>
        <v>#REF!</v>
      </c>
      <c r="J58" t="str">
        <f>IF(G58+H58&lt;&gt;0,Transaksi!J53,"")</f>
        <v/>
      </c>
    </row>
    <row r="59">
      <c r="C59" t="str">
        <f>IF(G59+H59&lt;&gt;0,Transaksi!C54,"")</f>
        <v/>
      </c>
      <c r="D59" t="str">
        <f>IF(G59+H59&lt;&gt;0,Transaksi!D54,"")</f>
        <v/>
      </c>
      <c r="E59" t="str">
        <f>IF(G59+H59&lt;&gt;0,Transaksi!E54,"")</f>
        <v/>
      </c>
      <c r="F59" t="str">
        <f>IF(G59+H59&lt;&gt;0,Transaksi!F54,"")</f>
        <v/>
      </c>
      <c r="G59">
        <f>IF(Transaksi!K54=$F$11,Transaksi!M54,0)</f>
        <v>0</v>
      </c>
      <c r="H59">
        <f>IF(Transaksi!K54=$F$11,Transaksi!L54,0)</f>
        <v>0</v>
      </c>
      <c r="I59" t="e">
        <f>I58+G59-H59</f>
        <v>#REF!</v>
      </c>
      <c r="J59" t="str">
        <f>IF(G59+H59&lt;&gt;0,Transaksi!J54,"")</f>
        <v/>
      </c>
    </row>
    <row r="60">
      <c r="C60" t="str">
        <f>IF(G60+H60&lt;&gt;0,Transaksi!C55,"")</f>
        <v/>
      </c>
      <c r="D60" t="str">
        <f>IF(G60+H60&lt;&gt;0,Transaksi!D55,"")</f>
        <v/>
      </c>
      <c r="E60" t="str">
        <f>IF(G60+H60&lt;&gt;0,Transaksi!E55,"")</f>
        <v/>
      </c>
      <c r="F60" t="str">
        <f>IF(G60+H60&lt;&gt;0,Transaksi!F55,"")</f>
        <v/>
      </c>
      <c r="G60">
        <f>IF(Transaksi!K55=$F$11,Transaksi!M55,0)</f>
        <v>0</v>
      </c>
      <c r="H60">
        <f>IF(Transaksi!K55=$F$11,Transaksi!L55,0)</f>
        <v>0</v>
      </c>
      <c r="I60" t="e">
        <f>I59+G60-H60</f>
        <v>#REF!</v>
      </c>
      <c r="J60" t="str">
        <f>IF(G60+H60&lt;&gt;0,Transaksi!J55,"")</f>
        <v/>
      </c>
    </row>
    <row r="61">
      <c r="C61" t="str">
        <f>IF(G61+H61&lt;&gt;0,Transaksi!C56,"")</f>
        <v/>
      </c>
      <c r="D61" t="str">
        <f>IF(G61+H61&lt;&gt;0,Transaksi!D56,"")</f>
        <v/>
      </c>
      <c r="E61" t="str">
        <f>IF(G61+H61&lt;&gt;0,Transaksi!E56,"")</f>
        <v/>
      </c>
      <c r="F61" t="str">
        <f>IF(G61+H61&lt;&gt;0,Transaksi!F56,"")</f>
        <v/>
      </c>
      <c r="G61">
        <f>IF(Transaksi!K56=$F$11,Transaksi!M56,0)</f>
        <v>0</v>
      </c>
      <c r="H61">
        <f>IF(Transaksi!K56=$F$11,Transaksi!L56,0)</f>
        <v>0</v>
      </c>
      <c r="I61" t="e">
        <f>I60+G61-H61</f>
        <v>#REF!</v>
      </c>
      <c r="J61" t="str">
        <f>IF(G61+H61&lt;&gt;0,Transaksi!J56,"")</f>
        <v/>
      </c>
    </row>
    <row r="62">
      <c r="C62" t="str">
        <f>IF(G62+H62&lt;&gt;0,Transaksi!C57,"")</f>
        <v/>
      </c>
      <c r="D62" t="str">
        <f>IF(G62+H62&lt;&gt;0,Transaksi!D57,"")</f>
        <v/>
      </c>
      <c r="E62" t="str">
        <f>IF(G62+H62&lt;&gt;0,Transaksi!E57,"")</f>
        <v/>
      </c>
      <c r="F62" t="str">
        <f>IF(G62+H62&lt;&gt;0,Transaksi!F57,"")</f>
        <v/>
      </c>
      <c r="G62">
        <f>IF(Transaksi!K57=$F$11,Transaksi!M57,0)</f>
        <v>0</v>
      </c>
      <c r="H62">
        <f>IF(Transaksi!K57=$F$11,Transaksi!L57,0)</f>
        <v>0</v>
      </c>
      <c r="I62" t="e">
        <f>I61+G62-H62</f>
        <v>#REF!</v>
      </c>
      <c r="J62" t="str">
        <f>IF(G62+H62&lt;&gt;0,Transaksi!J57,"")</f>
        <v/>
      </c>
    </row>
    <row r="63">
      <c r="C63" t="str">
        <f>IF(G63+H63&lt;&gt;0,Transaksi!C58,"")</f>
        <v/>
      </c>
      <c r="D63" t="str">
        <f>IF(G63+H63&lt;&gt;0,Transaksi!D58,"")</f>
        <v/>
      </c>
      <c r="E63" t="str">
        <f>IF(G63+H63&lt;&gt;0,Transaksi!E58,"")</f>
        <v/>
      </c>
      <c r="F63" t="str">
        <f>IF(G63+H63&lt;&gt;0,Transaksi!F58,"")</f>
        <v/>
      </c>
      <c r="G63">
        <f>IF(Transaksi!K58=$F$11,Transaksi!M58,0)</f>
        <v>0</v>
      </c>
      <c r="H63">
        <f>IF(Transaksi!K58=$F$11,Transaksi!L58,0)</f>
        <v>0</v>
      </c>
      <c r="I63" t="e">
        <f>I62+G63-H63</f>
        <v>#REF!</v>
      </c>
      <c r="J63" t="str">
        <f>IF(G63+H63&lt;&gt;0,Transaksi!J58,"")</f>
        <v/>
      </c>
    </row>
    <row r="64">
      <c r="C64" t="str">
        <f>IF(G64+H64&lt;&gt;0,Transaksi!C59,"")</f>
        <v/>
      </c>
      <c r="D64" t="str">
        <f>IF(G64+H64&lt;&gt;0,Transaksi!D59,"")</f>
        <v/>
      </c>
      <c r="E64" t="str">
        <f>IF(G64+H64&lt;&gt;0,Transaksi!E59,"")</f>
        <v/>
      </c>
      <c r="F64" t="str">
        <f>IF(G64+H64&lt;&gt;0,Transaksi!F59,"")</f>
        <v/>
      </c>
      <c r="G64">
        <f>IF(Transaksi!K59=$F$11,Transaksi!M59,0)</f>
        <v>0</v>
      </c>
      <c r="H64">
        <f>IF(Transaksi!K59=$F$11,Transaksi!L59,0)</f>
        <v>0</v>
      </c>
      <c r="I64" t="e">
        <f>I63+G64-H64</f>
        <v>#REF!</v>
      </c>
      <c r="J64" t="str">
        <f>IF(G64+H64&lt;&gt;0,Transaksi!J59,"")</f>
        <v/>
      </c>
    </row>
    <row r="65">
      <c r="C65" t="str">
        <f>IF(G65+H65&lt;&gt;0,Transaksi!C60,"")</f>
        <v/>
      </c>
      <c r="D65" t="str">
        <f>IF(G65+H65&lt;&gt;0,Transaksi!D60,"")</f>
        <v/>
      </c>
      <c r="E65" t="str">
        <f>IF(G65+H65&lt;&gt;0,Transaksi!E60,"")</f>
        <v/>
      </c>
      <c r="F65" t="str">
        <f>IF(G65+H65&lt;&gt;0,Transaksi!F60,"")</f>
        <v/>
      </c>
      <c r="G65">
        <f>IF(Transaksi!K60=$F$11,Transaksi!M60,0)</f>
        <v>0</v>
      </c>
      <c r="H65">
        <f>IF(Transaksi!K60=$F$11,Transaksi!L60,0)</f>
        <v>0</v>
      </c>
      <c r="I65" t="e">
        <f>I64+G65-H65</f>
        <v>#REF!</v>
      </c>
      <c r="J65" t="str">
        <f>IF(G65+H65&lt;&gt;0,Transaksi!J60,"")</f>
        <v/>
      </c>
    </row>
    <row r="66">
      <c r="C66" t="str">
        <f>IF(G66+H66&lt;&gt;0,Transaksi!C61,"")</f>
        <v/>
      </c>
      <c r="D66" t="str">
        <f>IF(G66+H66&lt;&gt;0,Transaksi!D61,"")</f>
        <v/>
      </c>
      <c r="E66" t="str">
        <f>IF(G66+H66&lt;&gt;0,Transaksi!E61,"")</f>
        <v/>
      </c>
      <c r="F66" t="str">
        <f>IF(G66+H66&lt;&gt;0,Transaksi!F61,"")</f>
        <v/>
      </c>
      <c r="G66">
        <f>IF(Transaksi!K61=$F$11,Transaksi!M61,0)</f>
        <v>0</v>
      </c>
      <c r="H66">
        <f>IF(Transaksi!K61=$F$11,Transaksi!L61,0)</f>
        <v>0</v>
      </c>
      <c r="I66" t="e">
        <f>I65+G66-H66</f>
        <v>#REF!</v>
      </c>
      <c r="J66" t="str">
        <f>IF(G66+H66&lt;&gt;0,Transaksi!J61,"")</f>
        <v/>
      </c>
    </row>
    <row r="67">
      <c r="C67" t="str">
        <f>IF(G67+H67&lt;&gt;0,Transaksi!C62,"")</f>
        <v/>
      </c>
      <c r="D67" t="str">
        <f>IF(G67+H67&lt;&gt;0,Transaksi!D62,"")</f>
        <v/>
      </c>
      <c r="E67" t="str">
        <f>IF(G67+H67&lt;&gt;0,Transaksi!E62,"")</f>
        <v/>
      </c>
      <c r="F67" t="str">
        <f>IF(G67+H67&lt;&gt;0,Transaksi!F62,"")</f>
        <v/>
      </c>
      <c r="G67">
        <f>IF(Transaksi!K62=$F$11,Transaksi!M62,0)</f>
        <v>0</v>
      </c>
      <c r="H67">
        <f>IF(Transaksi!K62=$F$11,Transaksi!L62,0)</f>
        <v>0</v>
      </c>
      <c r="I67" t="e">
        <f>I66+G67-H67</f>
        <v>#REF!</v>
      </c>
      <c r="J67" t="str">
        <f>IF(G67+H67&lt;&gt;0,Transaksi!J62,"")</f>
        <v/>
      </c>
    </row>
    <row r="68">
      <c r="C68" t="str">
        <f>IF(G68+H68&lt;&gt;0,Transaksi!C63,"")</f>
        <v/>
      </c>
      <c r="D68" t="str">
        <f>IF(G68+H68&lt;&gt;0,Transaksi!D63,"")</f>
        <v/>
      </c>
      <c r="E68" t="str">
        <f>IF(G68+H68&lt;&gt;0,Transaksi!E63,"")</f>
        <v/>
      </c>
      <c r="F68" t="str">
        <f>IF(G68+H68&lt;&gt;0,Transaksi!F63,"")</f>
        <v/>
      </c>
      <c r="G68">
        <f>IF(Transaksi!K63=$F$11,Transaksi!M63,0)</f>
        <v>0</v>
      </c>
      <c r="H68">
        <f>IF(Transaksi!K63=$F$11,Transaksi!L63,0)</f>
        <v>0</v>
      </c>
      <c r="I68" t="e">
        <f>I67+G68-H68</f>
        <v>#REF!</v>
      </c>
      <c r="J68" t="str">
        <f>IF(G68+H68&lt;&gt;0,Transaksi!J63,"")</f>
        <v/>
      </c>
    </row>
    <row r="69">
      <c r="C69" t="str">
        <f>IF(G69+H69&lt;&gt;0,Transaksi!C64,"")</f>
        <v/>
      </c>
      <c r="D69" t="str">
        <f>IF(G69+H69&lt;&gt;0,Transaksi!D64,"")</f>
        <v/>
      </c>
      <c r="E69" t="str">
        <f>IF(G69+H69&lt;&gt;0,Transaksi!E64,"")</f>
        <v/>
      </c>
      <c r="F69" t="str">
        <f>IF(G69+H69&lt;&gt;0,Transaksi!F64,"")</f>
        <v/>
      </c>
      <c r="G69">
        <f>IF(Transaksi!K64=$F$11,Transaksi!M64,0)</f>
        <v>0</v>
      </c>
      <c r="H69">
        <f>IF(Transaksi!K64=$F$11,Transaksi!L64,0)</f>
        <v>0</v>
      </c>
      <c r="I69" t="e">
        <f>I68+G69-H69</f>
        <v>#REF!</v>
      </c>
      <c r="J69" t="str">
        <f>IF(G69+H69&lt;&gt;0,Transaksi!J64,"")</f>
        <v/>
      </c>
    </row>
    <row r="70">
      <c r="C70" t="str">
        <f>IF(G70+H70&lt;&gt;0,Transaksi!C65,"")</f>
        <v/>
      </c>
      <c r="D70" t="str">
        <f>IF(G70+H70&lt;&gt;0,Transaksi!D65,"")</f>
        <v/>
      </c>
      <c r="E70" t="str">
        <f>IF(G70+H70&lt;&gt;0,Transaksi!E65,"")</f>
        <v/>
      </c>
      <c r="F70" t="str">
        <f>IF(G70+H70&lt;&gt;0,Transaksi!F65,"")</f>
        <v/>
      </c>
      <c r="G70">
        <f>IF(Transaksi!K65=$F$11,Transaksi!M65,0)</f>
        <v>0</v>
      </c>
      <c r="H70">
        <f>IF(Transaksi!K65=$F$11,Transaksi!L65,0)</f>
        <v>0</v>
      </c>
      <c r="I70" t="e">
        <f>I69+G70-H70</f>
        <v>#REF!</v>
      </c>
      <c r="J70" t="str">
        <f>IF(G70+H70&lt;&gt;0,Transaksi!J65,"")</f>
        <v/>
      </c>
    </row>
    <row r="71">
      <c r="C71" t="str">
        <f>IF(G71+H71&lt;&gt;0,Transaksi!C66,"")</f>
        <v/>
      </c>
      <c r="D71" t="str">
        <f>IF(G71+H71&lt;&gt;0,Transaksi!D66,"")</f>
        <v/>
      </c>
      <c r="E71" t="str">
        <f>IF(G71+H71&lt;&gt;0,Transaksi!E66,"")</f>
        <v/>
      </c>
      <c r="F71" t="str">
        <f>IF(G71+H71&lt;&gt;0,Transaksi!F66,"")</f>
        <v/>
      </c>
      <c r="G71">
        <f>IF(Transaksi!K66=$F$11,Transaksi!M66,0)</f>
        <v>0</v>
      </c>
      <c r="H71">
        <f>IF(Transaksi!K66=$F$11,Transaksi!L66,0)</f>
        <v>0</v>
      </c>
      <c r="I71" t="e">
        <f>I70+G71-H71</f>
        <v>#REF!</v>
      </c>
      <c r="J71" t="str">
        <f>IF(G71+H71&lt;&gt;0,Transaksi!J66,"")</f>
        <v/>
      </c>
    </row>
    <row r="72">
      <c r="C72" t="str">
        <f>IF(G72+H72&lt;&gt;0,Transaksi!C67,"")</f>
        <v/>
      </c>
      <c r="D72" t="str">
        <f>IF(G72+H72&lt;&gt;0,Transaksi!D67,"")</f>
        <v/>
      </c>
      <c r="E72" t="str">
        <f>IF(G72+H72&lt;&gt;0,Transaksi!E67,"")</f>
        <v/>
      </c>
      <c r="F72" t="str">
        <f>IF(G72+H72&lt;&gt;0,Transaksi!F67,"")</f>
        <v/>
      </c>
      <c r="G72">
        <f>IF(Transaksi!K67=$F$11,Transaksi!M67,0)</f>
        <v>0</v>
      </c>
      <c r="H72">
        <f>IF(Transaksi!K67=$F$11,Transaksi!L67,0)</f>
        <v>0</v>
      </c>
      <c r="I72" t="e">
        <f>I71+G72-H72</f>
        <v>#REF!</v>
      </c>
      <c r="J72" t="str">
        <f>IF(G72+H72&lt;&gt;0,Transaksi!J67,"")</f>
        <v/>
      </c>
    </row>
    <row r="73">
      <c r="C73" t="str">
        <f>IF(G73+H73&lt;&gt;0,Transaksi!C68,"")</f>
        <v/>
      </c>
      <c r="D73" t="str">
        <f>IF(G73+H73&lt;&gt;0,Transaksi!D68,"")</f>
        <v/>
      </c>
      <c r="E73" t="str">
        <f>IF(G73+H73&lt;&gt;0,Transaksi!E68,"")</f>
        <v/>
      </c>
      <c r="F73" t="str">
        <f>IF(G73+H73&lt;&gt;0,Transaksi!F68,"")</f>
        <v/>
      </c>
      <c r="G73">
        <f>IF(Transaksi!K68=$F$11,Transaksi!M68,0)</f>
        <v>0</v>
      </c>
      <c r="H73">
        <f>IF(Transaksi!K68=$F$11,Transaksi!L68,0)</f>
        <v>0</v>
      </c>
      <c r="I73" t="e">
        <f>I72+G73-H73</f>
        <v>#REF!</v>
      </c>
      <c r="J73" t="str">
        <f>IF(G73+H73&lt;&gt;0,Transaksi!J68,"")</f>
        <v/>
      </c>
    </row>
    <row r="74">
      <c r="C74" t="str">
        <f>IF(G74+H74&lt;&gt;0,Transaksi!C69,"")</f>
        <v/>
      </c>
      <c r="D74" t="str">
        <f>IF(G74+H74&lt;&gt;0,Transaksi!D69,"")</f>
        <v/>
      </c>
      <c r="E74" t="str">
        <f>IF(G74+H74&lt;&gt;0,Transaksi!E69,"")</f>
        <v/>
      </c>
      <c r="F74" t="str">
        <f>IF(G74+H74&lt;&gt;0,Transaksi!F69,"")</f>
        <v/>
      </c>
      <c r="G74">
        <f>IF(Transaksi!K69=$F$11,Transaksi!M69,0)</f>
        <v>0</v>
      </c>
      <c r="H74">
        <f>IF(Transaksi!K69=$F$11,Transaksi!L69,0)</f>
        <v>0</v>
      </c>
      <c r="I74" t="e">
        <f>I73+G74-H74</f>
        <v>#REF!</v>
      </c>
      <c r="J74" t="str">
        <f>IF(G74+H74&lt;&gt;0,Transaksi!J69,"")</f>
        <v/>
      </c>
    </row>
    <row r="75">
      <c r="C75" t="str">
        <f>IF(G75+H75&lt;&gt;0,Transaksi!C70,"")</f>
        <v/>
      </c>
      <c r="D75" t="str">
        <f>IF(G75+H75&lt;&gt;0,Transaksi!D70,"")</f>
        <v/>
      </c>
      <c r="E75" t="str">
        <f>IF(G75+H75&lt;&gt;0,Transaksi!E70,"")</f>
        <v/>
      </c>
      <c r="F75" t="str">
        <f>IF(G75+H75&lt;&gt;0,Transaksi!F70,"")</f>
        <v/>
      </c>
      <c r="G75">
        <f>IF(Transaksi!K70=$F$11,Transaksi!M70,0)</f>
        <v>0</v>
      </c>
      <c r="H75">
        <f>IF(Transaksi!K70=$F$11,Transaksi!L70,0)</f>
        <v>0</v>
      </c>
      <c r="I75" t="e">
        <f>I74+G75-H75</f>
        <v>#REF!</v>
      </c>
      <c r="J75" t="str">
        <f>IF(G75+H75&lt;&gt;0,Transaksi!J70,"")</f>
        <v/>
      </c>
    </row>
    <row r="76">
      <c r="C76" t="str">
        <f>IF(G76+H76&lt;&gt;0,Transaksi!C71,"")</f>
        <v/>
      </c>
      <c r="D76" t="str">
        <f>IF(G76+H76&lt;&gt;0,Transaksi!D71,"")</f>
        <v/>
      </c>
      <c r="E76" t="str">
        <f>IF(G76+H76&lt;&gt;0,Transaksi!E71,"")</f>
        <v/>
      </c>
      <c r="F76" t="str">
        <f>IF(G76+H76&lt;&gt;0,Transaksi!F71,"")</f>
        <v/>
      </c>
      <c r="G76">
        <f>IF(Transaksi!K71=$F$11,Transaksi!M71,0)</f>
        <v>0</v>
      </c>
      <c r="H76">
        <f>IF(Transaksi!K71=$F$11,Transaksi!L71,0)</f>
        <v>0</v>
      </c>
      <c r="I76" t="e">
        <f>I75+G76-H76</f>
        <v>#REF!</v>
      </c>
      <c r="J76" t="str">
        <f>IF(G76+H76&lt;&gt;0,Transaksi!J71,"")</f>
        <v/>
      </c>
    </row>
    <row r="77">
      <c r="C77" t="str">
        <f>IF(G77+H77&lt;&gt;0,Transaksi!C72,"")</f>
        <v/>
      </c>
      <c r="D77" t="str">
        <f>IF(G77+H77&lt;&gt;0,Transaksi!D72,"")</f>
        <v/>
      </c>
      <c r="E77" t="str">
        <f>IF(G77+H77&lt;&gt;0,Transaksi!E72,"")</f>
        <v/>
      </c>
      <c r="F77" t="str">
        <f>IF(G77+H77&lt;&gt;0,Transaksi!F72,"")</f>
        <v/>
      </c>
      <c r="G77">
        <f>IF(Transaksi!K72=$F$11,Transaksi!M72,0)</f>
        <v>0</v>
      </c>
      <c r="H77">
        <f>IF(Transaksi!K72=$F$11,Transaksi!L72,0)</f>
        <v>0</v>
      </c>
      <c r="I77" t="e">
        <f>I76+G77-H77</f>
        <v>#REF!</v>
      </c>
      <c r="J77" t="str">
        <f>IF(G77+H77&lt;&gt;0,Transaksi!J72,"")</f>
        <v/>
      </c>
    </row>
    <row r="78">
      <c r="C78" t="str">
        <f>IF(G78+H78&lt;&gt;0,Transaksi!C73,"")</f>
        <v/>
      </c>
      <c r="D78" t="str">
        <f>IF(G78+H78&lt;&gt;0,Transaksi!D73,"")</f>
        <v/>
      </c>
      <c r="E78" t="str">
        <f>IF(G78+H78&lt;&gt;0,Transaksi!E73,"")</f>
        <v/>
      </c>
      <c r="F78" t="str">
        <f>IF(G78+H78&lt;&gt;0,Transaksi!F73,"")</f>
        <v/>
      </c>
      <c r="G78">
        <f>IF(Transaksi!K73=$F$11,Transaksi!M73,0)</f>
        <v>0</v>
      </c>
      <c r="H78">
        <f>IF(Transaksi!K73=$F$11,Transaksi!L73,0)</f>
        <v>0</v>
      </c>
      <c r="I78" t="e">
        <f>I77+G78-H78</f>
        <v>#REF!</v>
      </c>
      <c r="J78" t="str">
        <f>IF(G78+H78&lt;&gt;0,Transaksi!J73,"")</f>
        <v/>
      </c>
    </row>
    <row r="79">
      <c r="C79" t="str">
        <f>IF(G79+H79&lt;&gt;0,Transaksi!C74,"")</f>
        <v/>
      </c>
      <c r="D79" t="str">
        <f>IF(G79+H79&lt;&gt;0,Transaksi!D74,"")</f>
        <v/>
      </c>
      <c r="E79" t="str">
        <f>IF(G79+H79&lt;&gt;0,Transaksi!E74,"")</f>
        <v/>
      </c>
      <c r="F79" t="str">
        <f>IF(G79+H79&lt;&gt;0,Transaksi!F74,"")</f>
        <v/>
      </c>
      <c r="G79">
        <f>IF(Transaksi!K74=$F$11,Transaksi!M74,0)</f>
        <v>0</v>
      </c>
      <c r="H79">
        <f>IF(Transaksi!K74=$F$11,Transaksi!L74,0)</f>
        <v>0</v>
      </c>
      <c r="I79" t="e">
        <f>I78+G79-H79</f>
        <v>#REF!</v>
      </c>
      <c r="J79" t="str">
        <f>IF(G79+H79&lt;&gt;0,Transaksi!J74,"")</f>
        <v/>
      </c>
    </row>
    <row r="80">
      <c r="C80" t="str">
        <f>IF(G80+H80&lt;&gt;0,Transaksi!C75,"")</f>
        <v/>
      </c>
      <c r="D80" t="str">
        <f>IF(G80+H80&lt;&gt;0,Transaksi!D75,"")</f>
        <v/>
      </c>
      <c r="E80" t="str">
        <f>IF(G80+H80&lt;&gt;0,Transaksi!E75,"")</f>
        <v/>
      </c>
      <c r="F80" t="str">
        <f>IF(G80+H80&lt;&gt;0,Transaksi!F75,"")</f>
        <v/>
      </c>
      <c r="G80">
        <f>IF(Transaksi!K75=$F$11,Transaksi!M75,0)</f>
        <v>0</v>
      </c>
      <c r="H80">
        <f>IF(Transaksi!K75=$F$11,Transaksi!L75,0)</f>
        <v>0</v>
      </c>
      <c r="I80" t="e">
        <f>I79+G80-H80</f>
        <v>#REF!</v>
      </c>
      <c r="J80" t="str">
        <f>IF(G80+H80&lt;&gt;0,Transaksi!J75,"")</f>
        <v/>
      </c>
    </row>
    <row r="81">
      <c r="C81" t="str">
        <f>IF(G81+H81&lt;&gt;0,Transaksi!C76,"")</f>
        <v/>
      </c>
      <c r="D81" t="str">
        <f>IF(G81+H81&lt;&gt;0,Transaksi!D76,"")</f>
        <v/>
      </c>
      <c r="E81" t="str">
        <f>IF(G81+H81&lt;&gt;0,Transaksi!E76,"")</f>
        <v/>
      </c>
      <c r="F81" t="str">
        <f>IF(G81+H81&lt;&gt;0,Transaksi!F76,"")</f>
        <v/>
      </c>
      <c r="G81">
        <f>IF(Transaksi!K76=$F$11,Transaksi!M76,0)</f>
        <v>0</v>
      </c>
      <c r="H81">
        <f>IF(Transaksi!K76=$F$11,Transaksi!L76,0)</f>
        <v>0</v>
      </c>
      <c r="I81" t="e">
        <f>I80+G81-H81</f>
        <v>#REF!</v>
      </c>
      <c r="J81" t="str">
        <f>IF(G81+H81&lt;&gt;0,Transaksi!J76,"")</f>
        <v/>
      </c>
    </row>
    <row r="82">
      <c r="C82" t="str">
        <f>IF(G82+H82&lt;&gt;0,Transaksi!C77,"")</f>
        <v/>
      </c>
      <c r="D82" t="str">
        <f>IF(G82+H82&lt;&gt;0,Transaksi!D77,"")</f>
        <v/>
      </c>
      <c r="E82" t="str">
        <f>IF(G82+H82&lt;&gt;0,Transaksi!E77,"")</f>
        <v/>
      </c>
      <c r="F82" t="str">
        <f>IF(G82+H82&lt;&gt;0,Transaksi!F77,"")</f>
        <v/>
      </c>
      <c r="G82">
        <f>IF(Transaksi!K77=$F$11,Transaksi!M77,0)</f>
        <v>0</v>
      </c>
      <c r="H82">
        <f>IF(Transaksi!K77=$F$11,Transaksi!L77,0)</f>
        <v>0</v>
      </c>
      <c r="I82" t="e">
        <f>I81+G82-H82</f>
        <v>#REF!</v>
      </c>
      <c r="J82" t="str">
        <f>IF(G82+H82&lt;&gt;0,Transaksi!J77,"")</f>
        <v/>
      </c>
    </row>
    <row r="83">
      <c r="C83" t="str">
        <f>IF(G83+H83&lt;&gt;0,Transaksi!C78,"")</f>
        <v/>
      </c>
      <c r="D83" t="str">
        <f>IF(G83+H83&lt;&gt;0,Transaksi!D78,"")</f>
        <v/>
      </c>
      <c r="E83" t="str">
        <f>IF(G83+H83&lt;&gt;0,Transaksi!E78,"")</f>
        <v/>
      </c>
      <c r="F83" t="str">
        <f>IF(G83+H83&lt;&gt;0,Transaksi!F78,"")</f>
        <v/>
      </c>
      <c r="G83">
        <f>IF(Transaksi!K78=$F$11,Transaksi!M78,0)</f>
        <v>0</v>
      </c>
      <c r="H83">
        <f>IF(Transaksi!K78=$F$11,Transaksi!L78,0)</f>
        <v>0</v>
      </c>
      <c r="I83" t="e">
        <f>I82+G83-H83</f>
        <v>#REF!</v>
      </c>
      <c r="J83" t="str">
        <f>IF(G83+H83&lt;&gt;0,Transaksi!J78,"")</f>
        <v/>
      </c>
    </row>
    <row r="84">
      <c r="C84" t="str">
        <f>IF(G84+H84&lt;&gt;0,Transaksi!C79,"")</f>
        <v/>
      </c>
      <c r="D84" t="str">
        <f>IF(G84+H84&lt;&gt;0,Transaksi!D79,"")</f>
        <v/>
      </c>
      <c r="E84" t="str">
        <f>IF(G84+H84&lt;&gt;0,Transaksi!E79,"")</f>
        <v/>
      </c>
      <c r="F84" t="str">
        <f>IF(G84+H84&lt;&gt;0,Transaksi!F79,"")</f>
        <v/>
      </c>
      <c r="G84">
        <f>IF(Transaksi!K79=$F$11,Transaksi!M79,0)</f>
        <v>0</v>
      </c>
      <c r="H84">
        <f>IF(Transaksi!K79=$F$11,Transaksi!L79,0)</f>
        <v>0</v>
      </c>
      <c r="I84" t="e">
        <f>I83+G84-H84</f>
        <v>#REF!</v>
      </c>
      <c r="J84" t="str">
        <f>IF(G84+H84&lt;&gt;0,Transaksi!J79,"")</f>
        <v/>
      </c>
    </row>
    <row r="85">
      <c r="C85" t="str">
        <f>IF(G85+H85&lt;&gt;0,Transaksi!C80,"")</f>
        <v/>
      </c>
      <c r="D85" t="str">
        <f>IF(G85+H85&lt;&gt;0,Transaksi!D80,"")</f>
        <v/>
      </c>
      <c r="E85" t="str">
        <f>IF(G85+H85&lt;&gt;0,Transaksi!E80,"")</f>
        <v/>
      </c>
      <c r="F85" t="str">
        <f>IF(G85+H85&lt;&gt;0,Transaksi!F80,"")</f>
        <v/>
      </c>
      <c r="G85">
        <f>IF(Transaksi!K80=$F$11,Transaksi!M80,0)</f>
        <v>0</v>
      </c>
      <c r="H85">
        <f>IF(Transaksi!K80=$F$11,Transaksi!L80,0)</f>
        <v>0</v>
      </c>
      <c r="I85" t="e">
        <f>I84+G85-H85</f>
        <v>#REF!</v>
      </c>
      <c r="J85" t="str">
        <f>IF(G85+H85&lt;&gt;0,Transaksi!J80,"")</f>
        <v/>
      </c>
    </row>
    <row r="86">
      <c r="C86" t="str">
        <f>IF(G86+H86&lt;&gt;0,Transaksi!C81,"")</f>
        <v/>
      </c>
      <c r="D86" t="str">
        <f>IF(G86+H86&lt;&gt;0,Transaksi!D81,"")</f>
        <v/>
      </c>
      <c r="E86" t="str">
        <f>IF(G86+H86&lt;&gt;0,Transaksi!E81,"")</f>
        <v/>
      </c>
      <c r="F86" t="str">
        <f>IF(G86+H86&lt;&gt;0,Transaksi!F81,"")</f>
        <v/>
      </c>
      <c r="G86">
        <f>IF(Transaksi!K81=$F$11,Transaksi!M81,0)</f>
        <v>0</v>
      </c>
      <c r="H86">
        <f>IF(Transaksi!K81=$F$11,Transaksi!L81,0)</f>
        <v>0</v>
      </c>
      <c r="I86" t="e">
        <f>I85+G86-H86</f>
        <v>#REF!</v>
      </c>
      <c r="J86" t="str">
        <f>IF(G86+H86&lt;&gt;0,Transaksi!J81,"")</f>
        <v/>
      </c>
    </row>
    <row r="87">
      <c r="C87" t="str">
        <f>IF(G87+H87&lt;&gt;0,Transaksi!C82,"")</f>
        <v/>
      </c>
      <c r="D87" t="str">
        <f>IF(G87+H87&lt;&gt;0,Transaksi!D82,"")</f>
        <v/>
      </c>
      <c r="E87" t="str">
        <f>IF(G87+H87&lt;&gt;0,Transaksi!E82,"")</f>
        <v/>
      </c>
      <c r="F87" t="str">
        <f>IF(G87+H87&lt;&gt;0,Transaksi!F82,"")</f>
        <v/>
      </c>
      <c r="G87">
        <f>IF(Transaksi!K82=$F$11,Transaksi!M82,0)</f>
        <v>0</v>
      </c>
      <c r="H87">
        <f>IF(Transaksi!K82=$F$11,Transaksi!L82,0)</f>
        <v>0</v>
      </c>
      <c r="I87" t="e">
        <f>I86+G87-H87</f>
        <v>#REF!</v>
      </c>
      <c r="J87" t="str">
        <f>IF(G87+H87&lt;&gt;0,Transaksi!J82,"")</f>
        <v/>
      </c>
    </row>
    <row r="88">
      <c r="C88" t="str">
        <f>IF(G88+H88&lt;&gt;0,Transaksi!C83,"")</f>
        <v/>
      </c>
      <c r="D88" t="str">
        <f>IF(G88+H88&lt;&gt;0,Transaksi!D83,"")</f>
        <v/>
      </c>
      <c r="E88" t="str">
        <f>IF(G88+H88&lt;&gt;0,Transaksi!E83,"")</f>
        <v/>
      </c>
      <c r="F88" t="str">
        <f>IF(G88+H88&lt;&gt;0,Transaksi!F83,"")</f>
        <v/>
      </c>
      <c r="G88">
        <f>IF(Transaksi!K83=$F$11,Transaksi!M83,0)</f>
        <v>0</v>
      </c>
      <c r="H88">
        <f>IF(Transaksi!K83=$F$11,Transaksi!L83,0)</f>
        <v>0</v>
      </c>
      <c r="I88" t="e">
        <f>I87+G88-H88</f>
        <v>#REF!</v>
      </c>
      <c r="J88" t="str">
        <f>IF(G88+H88&lt;&gt;0,Transaksi!J83,"")</f>
        <v/>
      </c>
    </row>
    <row r="89">
      <c r="C89" t="str">
        <f>IF(G89+H89&lt;&gt;0,Transaksi!C84,"")</f>
        <v/>
      </c>
      <c r="D89" t="str">
        <f>IF(G89+H89&lt;&gt;0,Transaksi!D84,"")</f>
        <v/>
      </c>
      <c r="E89" t="str">
        <f>IF(G89+H89&lt;&gt;0,Transaksi!E84,"")</f>
        <v/>
      </c>
      <c r="F89" t="str">
        <f>IF(G89+H89&lt;&gt;0,Transaksi!F84,"")</f>
        <v/>
      </c>
      <c r="G89">
        <f>IF(Transaksi!K84=$F$11,Transaksi!M84,0)</f>
        <v>0</v>
      </c>
      <c r="H89">
        <f>IF(Transaksi!K84=$F$11,Transaksi!L84,0)</f>
        <v>0</v>
      </c>
      <c r="I89" t="e">
        <f>I88+G89-H89</f>
        <v>#REF!</v>
      </c>
      <c r="J89" t="str">
        <f>IF(G89+H89&lt;&gt;0,Transaksi!J84,"")</f>
        <v/>
      </c>
    </row>
    <row r="90">
      <c r="C90" t="str">
        <f>IF(G90+H90&lt;&gt;0,Transaksi!C85,"")</f>
        <v/>
      </c>
      <c r="D90" t="str">
        <f>IF(G90+H90&lt;&gt;0,Transaksi!D85,"")</f>
        <v/>
      </c>
      <c r="E90" t="str">
        <f>IF(G90+H90&lt;&gt;0,Transaksi!E85,"")</f>
        <v/>
      </c>
      <c r="F90" t="str">
        <f>IF(G90+H90&lt;&gt;0,Transaksi!F85,"")</f>
        <v/>
      </c>
      <c r="G90">
        <f>IF(Transaksi!K85=$F$11,Transaksi!M85,0)</f>
        <v>0</v>
      </c>
      <c r="H90">
        <f>IF(Transaksi!K85=$F$11,Transaksi!L85,0)</f>
        <v>0</v>
      </c>
      <c r="I90" t="e">
        <f>I89+G90-H90</f>
        <v>#REF!</v>
      </c>
      <c r="J90" t="str">
        <f>IF(G90+H90&lt;&gt;0,Transaksi!J85,"")</f>
        <v/>
      </c>
    </row>
    <row r="91">
      <c r="C91" t="str">
        <f>IF(G91+H91&lt;&gt;0,Transaksi!C86,"")</f>
        <v/>
      </c>
      <c r="D91" t="str">
        <f>IF(G91+H91&lt;&gt;0,Transaksi!D86,"")</f>
        <v/>
      </c>
      <c r="E91" t="str">
        <f>IF(G91+H91&lt;&gt;0,Transaksi!E86,"")</f>
        <v/>
      </c>
      <c r="F91" t="str">
        <f>IF(G91+H91&lt;&gt;0,Transaksi!F86,"")</f>
        <v/>
      </c>
      <c r="G91">
        <f>IF(Transaksi!K86=$F$11,Transaksi!M86,0)</f>
        <v>0</v>
      </c>
      <c r="H91">
        <f>IF(Transaksi!K86=$F$11,Transaksi!L86,0)</f>
        <v>0</v>
      </c>
      <c r="I91" t="e">
        <f>I90+G91-H91</f>
        <v>#REF!</v>
      </c>
      <c r="J91" t="str">
        <f>IF(G91+H91&lt;&gt;0,Transaksi!J86,"")</f>
        <v/>
      </c>
    </row>
    <row r="92">
      <c r="C92" t="str">
        <f>IF(G92+H92&lt;&gt;0,Transaksi!C87,"")</f>
        <v/>
      </c>
      <c r="D92" t="str">
        <f>IF(G92+H92&lt;&gt;0,Transaksi!D87,"")</f>
        <v/>
      </c>
      <c r="E92" t="str">
        <f>IF(G92+H92&lt;&gt;0,Transaksi!E87,"")</f>
        <v/>
      </c>
      <c r="F92" t="str">
        <f>IF(G92+H92&lt;&gt;0,Transaksi!F87,"")</f>
        <v/>
      </c>
      <c r="G92">
        <f>IF(Transaksi!K87=$F$11,Transaksi!M87,0)</f>
        <v>0</v>
      </c>
      <c r="H92">
        <f>IF(Transaksi!K87=$F$11,Transaksi!L87,0)</f>
        <v>0</v>
      </c>
      <c r="I92" t="e">
        <f>I91+G92-H92</f>
        <v>#REF!</v>
      </c>
      <c r="J92" t="str">
        <f>IF(G92+H92&lt;&gt;0,Transaksi!J87,"")</f>
        <v/>
      </c>
    </row>
    <row r="93">
      <c r="C93" t="str">
        <f>IF(G93+H93&lt;&gt;0,Transaksi!C88,"")</f>
        <v/>
      </c>
      <c r="D93" t="str">
        <f>IF(G93+H93&lt;&gt;0,Transaksi!D88,"")</f>
        <v/>
      </c>
      <c r="E93" t="str">
        <f>IF(G93+H93&lt;&gt;0,Transaksi!E88,"")</f>
        <v/>
      </c>
      <c r="F93" t="str">
        <f>IF(G93+H93&lt;&gt;0,Transaksi!F88,"")</f>
        <v/>
      </c>
      <c r="G93">
        <f>IF(Transaksi!K88=$F$11,Transaksi!M88,0)</f>
        <v>0</v>
      </c>
      <c r="H93">
        <f>IF(Transaksi!K88=$F$11,Transaksi!L88,0)</f>
        <v>0</v>
      </c>
      <c r="I93" t="e">
        <f>I92+G93-H93</f>
        <v>#REF!</v>
      </c>
      <c r="J93" t="str">
        <f>IF(G93+H93&lt;&gt;0,Transaksi!J88,"")</f>
        <v/>
      </c>
    </row>
    <row r="94">
      <c r="C94" t="str">
        <f>IF(G94+H94&lt;&gt;0,Transaksi!C89,"")</f>
        <v/>
      </c>
      <c r="D94" t="str">
        <f>IF(G94+H94&lt;&gt;0,Transaksi!D89,"")</f>
        <v/>
      </c>
      <c r="E94" t="str">
        <f>IF(G94+H94&lt;&gt;0,Transaksi!E89,"")</f>
        <v/>
      </c>
      <c r="F94" t="str">
        <f>IF(G94+H94&lt;&gt;0,Transaksi!F89,"")</f>
        <v/>
      </c>
      <c r="G94">
        <f>IF(Transaksi!K89=$F$11,Transaksi!M89,0)</f>
        <v>0</v>
      </c>
      <c r="H94">
        <f>IF(Transaksi!K89=$F$11,Transaksi!L89,0)</f>
        <v>0</v>
      </c>
      <c r="I94" t="e">
        <f>I93+G94-H94</f>
        <v>#REF!</v>
      </c>
      <c r="J94" t="str">
        <f>IF(G94+H94&lt;&gt;0,Transaksi!J89,"")</f>
        <v/>
      </c>
    </row>
    <row r="95">
      <c r="C95" t="str">
        <f>IF(G95+H95&lt;&gt;0,Transaksi!C90,"")</f>
        <v/>
      </c>
      <c r="D95" t="str">
        <f>IF(G95+H95&lt;&gt;0,Transaksi!D90,"")</f>
        <v/>
      </c>
      <c r="E95" t="str">
        <f>IF(G95+H95&lt;&gt;0,Transaksi!E90,"")</f>
        <v/>
      </c>
      <c r="F95" t="str">
        <f>IF(G95+H95&lt;&gt;0,Transaksi!F90,"")</f>
        <v/>
      </c>
      <c r="G95">
        <f>IF(Transaksi!K90=$F$11,Transaksi!M90,0)</f>
        <v>0</v>
      </c>
      <c r="H95">
        <f>IF(Transaksi!K90=$F$11,Transaksi!L90,0)</f>
        <v>0</v>
      </c>
      <c r="I95" t="e">
        <f>I94+G95-H95</f>
        <v>#REF!</v>
      </c>
      <c r="J95" t="str">
        <f>IF(G95+H95&lt;&gt;0,Transaksi!J90,"")</f>
        <v/>
      </c>
    </row>
    <row r="96">
      <c r="C96" t="str">
        <f>IF(G96+H96&lt;&gt;0,Transaksi!C91,"")</f>
        <v/>
      </c>
      <c r="D96" t="str">
        <f>IF(G96+H96&lt;&gt;0,Transaksi!D91,"")</f>
        <v/>
      </c>
      <c r="E96" t="str">
        <f>IF(G96+H96&lt;&gt;0,Transaksi!E91,"")</f>
        <v/>
      </c>
      <c r="F96" t="str">
        <f>IF(G96+H96&lt;&gt;0,Transaksi!F91,"")</f>
        <v/>
      </c>
      <c r="G96">
        <f>IF(Transaksi!K91=$F$11,Transaksi!M91,0)</f>
        <v>0</v>
      </c>
      <c r="H96">
        <f>IF(Transaksi!K91=$F$11,Transaksi!L91,0)</f>
        <v>0</v>
      </c>
      <c r="I96" t="e">
        <f>I95+G96-H96</f>
        <v>#REF!</v>
      </c>
      <c r="J96" t="str">
        <f>IF(G96+H96&lt;&gt;0,Transaksi!J91,"")</f>
        <v/>
      </c>
    </row>
    <row r="97">
      <c r="C97" t="str">
        <f>IF(G97+H97&lt;&gt;0,Transaksi!C92,"")</f>
        <v/>
      </c>
      <c r="D97" t="str">
        <f>IF(G97+H97&lt;&gt;0,Transaksi!D92,"")</f>
        <v/>
      </c>
      <c r="E97" t="str">
        <f>IF(G97+H97&lt;&gt;0,Transaksi!E92,"")</f>
        <v/>
      </c>
      <c r="F97" t="str">
        <f>IF(G97+H97&lt;&gt;0,Transaksi!F92,"")</f>
        <v/>
      </c>
      <c r="G97">
        <f>IF(Transaksi!K92=$F$11,Transaksi!M92,0)</f>
        <v>0</v>
      </c>
      <c r="H97">
        <f>IF(Transaksi!K92=$F$11,Transaksi!L92,0)</f>
        <v>0</v>
      </c>
      <c r="I97" t="e">
        <f>I96+G97-H97</f>
        <v>#REF!</v>
      </c>
      <c r="J97" t="str">
        <f>IF(G97+H97&lt;&gt;0,Transaksi!J92,"")</f>
        <v/>
      </c>
    </row>
    <row r="98">
      <c r="C98" t="str">
        <f>IF(G98+H98&lt;&gt;0,Transaksi!C93,"")</f>
        <v/>
      </c>
      <c r="D98" t="str">
        <f>IF(G98+H98&lt;&gt;0,Transaksi!D93,"")</f>
        <v/>
      </c>
      <c r="E98" t="str">
        <f>IF(G98+H98&lt;&gt;0,Transaksi!E93,"")</f>
        <v/>
      </c>
      <c r="F98" t="str">
        <f>IF(G98+H98&lt;&gt;0,Transaksi!F93,"")</f>
        <v/>
      </c>
      <c r="G98">
        <f>IF(Transaksi!K93=$F$11,Transaksi!M93,0)</f>
        <v>0</v>
      </c>
      <c r="H98">
        <f>IF(Transaksi!K93=$F$11,Transaksi!L93,0)</f>
        <v>0</v>
      </c>
      <c r="I98" t="e">
        <f>I97+G98-H98</f>
        <v>#REF!</v>
      </c>
      <c r="J98" t="str">
        <f>IF(G98+H98&lt;&gt;0,Transaksi!J93,"")</f>
        <v/>
      </c>
    </row>
    <row r="99">
      <c r="C99" t="str">
        <f>IF(G99+H99&lt;&gt;0,Transaksi!C94,"")</f>
        <v/>
      </c>
      <c r="D99" t="str">
        <f>IF(G99+H99&lt;&gt;0,Transaksi!D94,"")</f>
        <v/>
      </c>
      <c r="E99" t="str">
        <f>IF(G99+H99&lt;&gt;0,Transaksi!E94,"")</f>
        <v/>
      </c>
      <c r="F99" t="str">
        <f>IF(G99+H99&lt;&gt;0,Transaksi!F94,"")</f>
        <v/>
      </c>
      <c r="G99">
        <f>IF(Transaksi!K94=$F$11,Transaksi!M94,0)</f>
        <v>0</v>
      </c>
      <c r="H99">
        <f>IF(Transaksi!K94=$F$11,Transaksi!L94,0)</f>
        <v>0</v>
      </c>
      <c r="I99" t="e">
        <f>I98+G99-H99</f>
        <v>#REF!</v>
      </c>
      <c r="J99" t="str">
        <f>IF(G99+H99&lt;&gt;0,Transaksi!J94,"")</f>
        <v/>
      </c>
    </row>
    <row r="100">
      <c r="C100" t="str">
        <f>IF(G100+H100&lt;&gt;0,Transaksi!C95,"")</f>
        <v/>
      </c>
      <c r="D100" t="str">
        <f>IF(G100+H100&lt;&gt;0,Transaksi!D95,"")</f>
        <v/>
      </c>
      <c r="E100" t="str">
        <f>IF(G100+H100&lt;&gt;0,Transaksi!E95,"")</f>
        <v/>
      </c>
      <c r="F100" t="str">
        <f>IF(G100+H100&lt;&gt;0,Transaksi!F95,"")</f>
        <v/>
      </c>
      <c r="G100">
        <f>IF(Transaksi!K95=$F$11,Transaksi!M95,0)</f>
        <v>0</v>
      </c>
      <c r="H100">
        <f>IF(Transaksi!K95=$F$11,Transaksi!L95,0)</f>
        <v>0</v>
      </c>
      <c r="I100" t="e">
        <f>I99+G100-H100</f>
        <v>#REF!</v>
      </c>
      <c r="J100" t="str">
        <f>IF(G100+H100&lt;&gt;0,Transaksi!J95,"")</f>
        <v/>
      </c>
    </row>
    <row r="101">
      <c r="C101" t="str">
        <f>IF(G101+H101&lt;&gt;0,Transaksi!C96,"")</f>
        <v/>
      </c>
      <c r="D101" t="str">
        <f>IF(G101+H101&lt;&gt;0,Transaksi!D96,"")</f>
        <v/>
      </c>
      <c r="E101" t="str">
        <f>IF(G101+H101&lt;&gt;0,Transaksi!E96,"")</f>
        <v/>
      </c>
      <c r="F101" t="str">
        <f>IF(G101+H101&lt;&gt;0,Transaksi!F96,"")</f>
        <v/>
      </c>
      <c r="G101">
        <f>IF(Transaksi!K96=$F$11,Transaksi!M96,0)</f>
        <v>0</v>
      </c>
      <c r="H101">
        <f>IF(Transaksi!K96=$F$11,Transaksi!L96,0)</f>
        <v>0</v>
      </c>
      <c r="I101" t="e">
        <f>I100+G101-H101</f>
        <v>#REF!</v>
      </c>
      <c r="J101" t="str">
        <f>IF(G101+H101&lt;&gt;0,Transaksi!J96,"")</f>
        <v/>
      </c>
    </row>
    <row r="102">
      <c r="C102" t="str">
        <f>IF(G102+H102&lt;&gt;0,Transaksi!C97,"")</f>
        <v/>
      </c>
      <c r="D102" t="str">
        <f>IF(G102+H102&lt;&gt;0,Transaksi!D97,"")</f>
        <v/>
      </c>
      <c r="E102" t="str">
        <f>IF(G102+H102&lt;&gt;0,Transaksi!E97,"")</f>
        <v/>
      </c>
      <c r="F102" t="str">
        <f>IF(G102+H102&lt;&gt;0,Transaksi!F97,"")</f>
        <v/>
      </c>
      <c r="G102">
        <f>IF(Transaksi!K97=$F$11,Transaksi!M97,0)</f>
        <v>0</v>
      </c>
      <c r="H102">
        <f>IF(Transaksi!K97=$F$11,Transaksi!L97,0)</f>
        <v>0</v>
      </c>
      <c r="I102" t="e">
        <f>I101+G102-H102</f>
        <v>#REF!</v>
      </c>
      <c r="J102" t="str">
        <f>IF(G102+H102&lt;&gt;0,Transaksi!J97,"")</f>
        <v/>
      </c>
    </row>
    <row r="103">
      <c r="C103" t="str">
        <f>IF(G103+H103&lt;&gt;0,Transaksi!C98,"")</f>
        <v/>
      </c>
      <c r="D103" t="str">
        <f>IF(G103+H103&lt;&gt;0,Transaksi!D98,"")</f>
        <v/>
      </c>
      <c r="E103" t="str">
        <f>IF(G103+H103&lt;&gt;0,Transaksi!E98,"")</f>
        <v/>
      </c>
      <c r="F103" t="str">
        <f>IF(G103+H103&lt;&gt;0,Transaksi!F98,"")</f>
        <v/>
      </c>
      <c r="G103">
        <f>IF(Transaksi!K98=$F$11,Transaksi!M98,0)</f>
        <v>0</v>
      </c>
      <c r="H103">
        <f>IF(Transaksi!K98=$F$11,Transaksi!L98,0)</f>
        <v>0</v>
      </c>
      <c r="I103" t="e">
        <f>I102+G103-H103</f>
        <v>#REF!</v>
      </c>
      <c r="J103" t="str">
        <f>IF(G103+H103&lt;&gt;0,Transaksi!J98,"")</f>
        <v/>
      </c>
    </row>
    <row r="104">
      <c r="C104" t="str">
        <f>IF(G104+H104&lt;&gt;0,Transaksi!C99,"")</f>
        <v/>
      </c>
      <c r="D104" t="str">
        <f>IF(G104+H104&lt;&gt;0,Transaksi!D99,"")</f>
        <v/>
      </c>
      <c r="E104" t="str">
        <f>IF(G104+H104&lt;&gt;0,Transaksi!E99,"")</f>
        <v/>
      </c>
      <c r="F104" t="str">
        <f>IF(G104+H104&lt;&gt;0,Transaksi!F99,"")</f>
        <v/>
      </c>
      <c r="G104">
        <f>IF(Transaksi!K99=$F$11,Transaksi!M99,0)</f>
        <v>0</v>
      </c>
      <c r="H104">
        <f>IF(Transaksi!K99=$F$11,Transaksi!L99,0)</f>
        <v>0</v>
      </c>
      <c r="I104" t="e">
        <f>I103+G104-H104</f>
        <v>#REF!</v>
      </c>
      <c r="J104" t="str">
        <f>IF(G104+H104&lt;&gt;0,Transaksi!J99,"")</f>
        <v/>
      </c>
    </row>
    <row r="105">
      <c r="C105" t="str">
        <f>IF(G105+H105&lt;&gt;0,Transaksi!C100,"")</f>
        <v/>
      </c>
      <c r="D105" t="str">
        <f>IF(G105+H105&lt;&gt;0,Transaksi!D100,"")</f>
        <v/>
      </c>
      <c r="E105" t="str">
        <f>IF(G105+H105&lt;&gt;0,Transaksi!E100,"")</f>
        <v/>
      </c>
      <c r="F105" t="str">
        <f>IF(G105+H105&lt;&gt;0,Transaksi!F100,"")</f>
        <v/>
      </c>
      <c r="G105">
        <f>IF(Transaksi!K100=$F$11,Transaksi!M100,0)</f>
        <v>0</v>
      </c>
      <c r="H105">
        <f>IF(Transaksi!K100=$F$11,Transaksi!L100,0)</f>
        <v>0</v>
      </c>
      <c r="I105" t="e">
        <f>I104+G105-H105</f>
        <v>#REF!</v>
      </c>
      <c r="J105" t="str">
        <f>IF(G105+H105&lt;&gt;0,Transaksi!J100,"")</f>
        <v/>
      </c>
    </row>
    <row r="106">
      <c r="C106" t="str">
        <f>IF(G106+H106&lt;&gt;0,Transaksi!C101,"")</f>
        <v/>
      </c>
      <c r="D106" t="str">
        <f>IF(G106+H106&lt;&gt;0,Transaksi!D101,"")</f>
        <v/>
      </c>
      <c r="E106" t="str">
        <f>IF(G106+H106&lt;&gt;0,Transaksi!E101,"")</f>
        <v/>
      </c>
      <c r="F106" t="str">
        <f>IF(G106+H106&lt;&gt;0,Transaksi!F101,"")</f>
        <v/>
      </c>
      <c r="G106">
        <f>IF(Transaksi!K101=$F$11,Transaksi!M101,0)</f>
        <v>0</v>
      </c>
      <c r="H106">
        <f>IF(Transaksi!K101=$F$11,Transaksi!L101,0)</f>
        <v>0</v>
      </c>
      <c r="I106" t="e">
        <f>I105+G106-H106</f>
        <v>#REF!</v>
      </c>
      <c r="J106" t="str">
        <f>IF(G106+H106&lt;&gt;0,Transaksi!J101,"")</f>
        <v/>
      </c>
    </row>
    <row r="107">
      <c r="C107" t="str">
        <f>IF(G107+H107&lt;&gt;0,Transaksi!C102,"")</f>
        <v/>
      </c>
      <c r="D107" t="str">
        <f>IF(G107+H107&lt;&gt;0,Transaksi!D102,"")</f>
        <v/>
      </c>
      <c r="E107" t="str">
        <f>IF(G107+H107&lt;&gt;0,Transaksi!E102,"")</f>
        <v/>
      </c>
      <c r="F107" t="str">
        <f>IF(G107+H107&lt;&gt;0,Transaksi!F102,"")</f>
        <v/>
      </c>
      <c r="G107">
        <f>IF(Transaksi!K102=$F$11,Transaksi!M102,0)</f>
        <v>0</v>
      </c>
      <c r="H107">
        <f>IF(Transaksi!K102=$F$11,Transaksi!L102,0)</f>
        <v>0</v>
      </c>
      <c r="I107" t="e">
        <f>I106+G107-H107</f>
        <v>#REF!</v>
      </c>
      <c r="J107" t="str">
        <f>IF(G107+H107&lt;&gt;0,Transaksi!J102,"")</f>
        <v/>
      </c>
    </row>
    <row r="108">
      <c r="C108" t="str">
        <f>IF(G108+H108&lt;&gt;0,Transaksi!C103,"")</f>
        <v/>
      </c>
      <c r="D108" t="str">
        <f>IF(G108+H108&lt;&gt;0,Transaksi!D103,"")</f>
        <v/>
      </c>
      <c r="E108" t="str">
        <f>IF(G108+H108&lt;&gt;0,Transaksi!E103,"")</f>
        <v/>
      </c>
      <c r="F108" t="str">
        <f>IF(G108+H108&lt;&gt;0,Transaksi!F103,"")</f>
        <v/>
      </c>
      <c r="G108">
        <f>IF(Transaksi!K103=$F$11,Transaksi!M103,0)</f>
        <v>0</v>
      </c>
      <c r="H108">
        <f>IF(Transaksi!K103=$F$11,Transaksi!L103,0)</f>
        <v>0</v>
      </c>
      <c r="I108" t="e">
        <f>I107+G108-H108</f>
        <v>#REF!</v>
      </c>
      <c r="J108" t="str">
        <f>IF(G108+H108&lt;&gt;0,Transaksi!J103,"")</f>
        <v/>
      </c>
    </row>
    <row r="109">
      <c r="C109" t="str">
        <f>IF(G109+H109&lt;&gt;0,Transaksi!C104,"")</f>
        <v/>
      </c>
      <c r="D109" t="str">
        <f>IF(G109+H109&lt;&gt;0,Transaksi!D104,"")</f>
        <v/>
      </c>
      <c r="E109" t="str">
        <f>IF(G109+H109&lt;&gt;0,Transaksi!E104,"")</f>
        <v/>
      </c>
      <c r="F109" t="str">
        <f>IF(G109+H109&lt;&gt;0,Transaksi!F104,"")</f>
        <v/>
      </c>
      <c r="G109">
        <f>IF(Transaksi!K104=$F$11,Transaksi!M104,0)</f>
        <v>0</v>
      </c>
      <c r="H109">
        <f>IF(Transaksi!K104=$F$11,Transaksi!L104,0)</f>
        <v>0</v>
      </c>
      <c r="I109" t="e">
        <f>I108+G109-H109</f>
        <v>#REF!</v>
      </c>
      <c r="J109" t="str">
        <f>IF(G109+H109&lt;&gt;0,Transaksi!J104,"")</f>
        <v/>
      </c>
    </row>
    <row r="110">
      <c r="C110" t="str">
        <f>IF(G110+H110&lt;&gt;0,Transaksi!C105,"")</f>
        <v/>
      </c>
      <c r="D110" t="str">
        <f>IF(G110+H110&lt;&gt;0,Transaksi!D105,"")</f>
        <v/>
      </c>
      <c r="E110" t="str">
        <f>IF(G110+H110&lt;&gt;0,Transaksi!E105,"")</f>
        <v/>
      </c>
      <c r="F110" t="str">
        <f>IF(G110+H110&lt;&gt;0,Transaksi!F105,"")</f>
        <v/>
      </c>
      <c r="G110">
        <f>IF(Transaksi!K105=$F$11,Transaksi!M105,0)</f>
        <v>0</v>
      </c>
      <c r="H110">
        <f>IF(Transaksi!K105=$F$11,Transaksi!L105,0)</f>
        <v>0</v>
      </c>
      <c r="I110" t="e">
        <f>I109+G110-H110</f>
        <v>#REF!</v>
      </c>
      <c r="J110" t="str">
        <f>IF(G110+H110&lt;&gt;0,Transaksi!J105,"")</f>
        <v/>
      </c>
    </row>
    <row r="111">
      <c r="C111" t="str">
        <f>IF(G111+H111&lt;&gt;0,Transaksi!C106,"")</f>
        <v/>
      </c>
      <c r="D111" t="str">
        <f>IF(G111+H111&lt;&gt;0,Transaksi!D106,"")</f>
        <v/>
      </c>
      <c r="E111" t="str">
        <f>IF(G111+H111&lt;&gt;0,Transaksi!E106,"")</f>
        <v/>
      </c>
      <c r="F111" t="str">
        <f>IF(G111+H111&lt;&gt;0,Transaksi!F106,"")</f>
        <v/>
      </c>
      <c r="G111">
        <f>IF(Transaksi!K106=$F$11,Transaksi!M106,0)</f>
        <v>0</v>
      </c>
      <c r="H111">
        <f>IF(Transaksi!K106=$F$11,Transaksi!L106,0)</f>
        <v>0</v>
      </c>
      <c r="I111" t="e">
        <f>I110+G111-H111</f>
        <v>#REF!</v>
      </c>
      <c r="J111" t="str">
        <f>IF(G111+H111&lt;&gt;0,Transaksi!J106,"")</f>
        <v/>
      </c>
    </row>
    <row r="112">
      <c r="C112" t="str">
        <f>IF(G112+H112&lt;&gt;0,Transaksi!C107,"")</f>
        <v/>
      </c>
      <c r="D112" t="str">
        <f>IF(G112+H112&lt;&gt;0,Transaksi!D107,"")</f>
        <v/>
      </c>
      <c r="E112" t="str">
        <f>IF(G112+H112&lt;&gt;0,Transaksi!E107,"")</f>
        <v/>
      </c>
      <c r="F112" t="str">
        <f>IF(G112+H112&lt;&gt;0,Transaksi!F107,"")</f>
        <v/>
      </c>
      <c r="G112">
        <f>IF(Transaksi!K107=$F$11,Transaksi!M107,0)</f>
        <v>0</v>
      </c>
      <c r="H112">
        <f>IF(Transaksi!K107=$F$11,Transaksi!L107,0)</f>
        <v>0</v>
      </c>
      <c r="I112" t="e">
        <f>I111+G112-H112</f>
        <v>#REF!</v>
      </c>
      <c r="J112" t="str">
        <f>IF(G112+H112&lt;&gt;0,Transaksi!J107,"")</f>
        <v/>
      </c>
    </row>
    <row r="113">
      <c r="C113" t="str">
        <f>IF(G113+H113&lt;&gt;0,Transaksi!C108,"")</f>
        <v/>
      </c>
      <c r="D113" t="str">
        <f>IF(G113+H113&lt;&gt;0,Transaksi!D108,"")</f>
        <v/>
      </c>
      <c r="E113" t="str">
        <f>IF(G113+H113&lt;&gt;0,Transaksi!E108,"")</f>
        <v/>
      </c>
      <c r="F113" t="str">
        <f>IF(G113+H113&lt;&gt;0,Transaksi!F108,"")</f>
        <v/>
      </c>
      <c r="G113">
        <f>IF(Transaksi!K108=$F$11,Transaksi!M108,0)</f>
        <v>0</v>
      </c>
      <c r="H113">
        <f>IF(Transaksi!K108=$F$11,Transaksi!L108,0)</f>
        <v>0</v>
      </c>
      <c r="I113" t="e">
        <f>I112+G113-H113</f>
        <v>#REF!</v>
      </c>
      <c r="J113" t="str">
        <f>IF(G113+H113&lt;&gt;0,Transaksi!J108,"")</f>
        <v/>
      </c>
    </row>
    <row r="114">
      <c r="C114" t="str">
        <f>IF(G114+H114&lt;&gt;0,Transaksi!C109,"")</f>
        <v/>
      </c>
      <c r="D114" t="str">
        <f>IF(G114+H114&lt;&gt;0,Transaksi!D109,"")</f>
        <v/>
      </c>
      <c r="E114" t="str">
        <f>IF(G114+H114&lt;&gt;0,Transaksi!E109,"")</f>
        <v/>
      </c>
      <c r="F114" t="str">
        <f>IF(G114+H114&lt;&gt;0,Transaksi!F109,"")</f>
        <v/>
      </c>
      <c r="G114">
        <f>IF(Transaksi!K109=$F$11,Transaksi!M109,0)</f>
        <v>0</v>
      </c>
      <c r="H114">
        <f>IF(Transaksi!K109=$F$11,Transaksi!L109,0)</f>
        <v>0</v>
      </c>
      <c r="I114" t="e">
        <f>I113+G114-H114</f>
        <v>#REF!</v>
      </c>
      <c r="J114" t="str">
        <f>IF(G114+H114&lt;&gt;0,Transaksi!J109,"")</f>
        <v/>
      </c>
    </row>
    <row r="115">
      <c r="C115" t="str">
        <f>IF(G115+H115&lt;&gt;0,Transaksi!C110,"")</f>
        <v/>
      </c>
      <c r="D115" t="str">
        <f>IF(G115+H115&lt;&gt;0,Transaksi!D110,"")</f>
        <v/>
      </c>
      <c r="E115" t="str">
        <f>IF(G115+H115&lt;&gt;0,Transaksi!E110,"")</f>
        <v/>
      </c>
      <c r="F115" t="str">
        <f>IF(G115+H115&lt;&gt;0,Transaksi!F110,"")</f>
        <v/>
      </c>
      <c r="G115">
        <f>IF(Transaksi!K110=$F$11,Transaksi!M110,0)</f>
        <v>0</v>
      </c>
      <c r="H115">
        <f>IF(Transaksi!K110=$F$11,Transaksi!L110,0)</f>
        <v>0</v>
      </c>
      <c r="I115" t="e">
        <f>I114+G115-H115</f>
        <v>#REF!</v>
      </c>
      <c r="J115" t="str">
        <f>IF(G115+H115&lt;&gt;0,Transaksi!J110,"")</f>
        <v/>
      </c>
    </row>
    <row r="116">
      <c r="C116" t="str">
        <f>IF(G116+H116&lt;&gt;0,Transaksi!C111,"")</f>
        <v/>
      </c>
      <c r="D116" t="str">
        <f>IF(G116+H116&lt;&gt;0,Transaksi!D111,"")</f>
        <v/>
      </c>
      <c r="E116" t="str">
        <f>IF(G116+H116&lt;&gt;0,Transaksi!E111,"")</f>
        <v/>
      </c>
      <c r="F116" t="str">
        <f>IF(G116+H116&lt;&gt;0,Transaksi!F111,"")</f>
        <v/>
      </c>
      <c r="G116">
        <f>IF(Transaksi!K111=$F$11,Transaksi!M111,0)</f>
        <v>0</v>
      </c>
      <c r="H116">
        <f>IF(Transaksi!K111=$F$11,Transaksi!L111,0)</f>
        <v>0</v>
      </c>
      <c r="I116" t="e">
        <f>I115+G116-H116</f>
        <v>#REF!</v>
      </c>
      <c r="J116" t="str">
        <f>IF(G116+H116&lt;&gt;0,Transaksi!J111,"")</f>
        <v/>
      </c>
    </row>
    <row r="117">
      <c r="C117" t="str">
        <f>IF(G117+H117&lt;&gt;0,Transaksi!C112,"")</f>
        <v/>
      </c>
      <c r="D117" t="str">
        <f>IF(G117+H117&lt;&gt;0,Transaksi!D112,"")</f>
        <v/>
      </c>
      <c r="E117" t="str">
        <f>IF(G117+H117&lt;&gt;0,Transaksi!E112,"")</f>
        <v/>
      </c>
      <c r="F117" t="str">
        <f>IF(G117+H117&lt;&gt;0,Transaksi!F112,"")</f>
        <v/>
      </c>
      <c r="G117">
        <f>IF(Transaksi!K112=$F$11,Transaksi!M112,0)</f>
        <v>0</v>
      </c>
      <c r="H117">
        <f>IF(Transaksi!K112=$F$11,Transaksi!L112,0)</f>
        <v>0</v>
      </c>
      <c r="I117" t="e">
        <f>I116+G117-H117</f>
        <v>#REF!</v>
      </c>
      <c r="J117" t="str">
        <f>IF(G117+H117&lt;&gt;0,Transaksi!J112,"")</f>
        <v/>
      </c>
    </row>
    <row r="118">
      <c r="C118" t="str">
        <f>IF(G118+H118&lt;&gt;0,Transaksi!C113,"")</f>
        <v/>
      </c>
      <c r="D118" t="str">
        <f>IF(G118+H118&lt;&gt;0,Transaksi!D113,"")</f>
        <v/>
      </c>
      <c r="E118" t="str">
        <f>IF(G118+H118&lt;&gt;0,Transaksi!E113,"")</f>
        <v/>
      </c>
      <c r="F118" t="str">
        <f>IF(G118+H118&lt;&gt;0,Transaksi!F113,"")</f>
        <v/>
      </c>
      <c r="G118">
        <f>IF(Transaksi!K113=$F$11,Transaksi!M113,0)</f>
        <v>0</v>
      </c>
      <c r="H118">
        <f>IF(Transaksi!K113=$F$11,Transaksi!L113,0)</f>
        <v>0</v>
      </c>
      <c r="I118" t="e">
        <f>I117+G118-H118</f>
        <v>#REF!</v>
      </c>
      <c r="J118" t="str">
        <f>IF(G118+H118&lt;&gt;0,Transaksi!J113,"")</f>
        <v/>
      </c>
    </row>
    <row r="119">
      <c r="C119" t="str">
        <f>IF(G119+H119&lt;&gt;0,Transaksi!C114,"")</f>
        <v/>
      </c>
      <c r="D119" t="str">
        <f>IF(G119+H119&lt;&gt;0,Transaksi!D114,"")</f>
        <v/>
      </c>
      <c r="E119" t="str">
        <f>IF(G119+H119&lt;&gt;0,Transaksi!E114,"")</f>
        <v/>
      </c>
      <c r="F119" t="str">
        <f>IF(G119+H119&lt;&gt;0,Transaksi!F114,"")</f>
        <v/>
      </c>
      <c r="G119">
        <f>IF(Transaksi!K114=$F$11,Transaksi!M114,0)</f>
        <v>0</v>
      </c>
      <c r="H119">
        <f>IF(Transaksi!K114=$F$11,Transaksi!L114,0)</f>
        <v>0</v>
      </c>
      <c r="I119" t="e">
        <f>I118+G119-H119</f>
        <v>#REF!</v>
      </c>
      <c r="J119" t="str">
        <f>IF(G119+H119&lt;&gt;0,Transaksi!J114,"")</f>
        <v/>
      </c>
    </row>
    <row r="120">
      <c r="C120" t="str">
        <f>IF(G120+H120&lt;&gt;0,Transaksi!C115,"")</f>
        <v/>
      </c>
      <c r="D120" t="str">
        <f>IF(G120+H120&lt;&gt;0,Transaksi!D115,"")</f>
        <v/>
      </c>
      <c r="E120" t="str">
        <f>IF(G120+H120&lt;&gt;0,Transaksi!E115,"")</f>
        <v/>
      </c>
      <c r="F120" t="str">
        <f>IF(G120+H120&lt;&gt;0,Transaksi!F115,"")</f>
        <v/>
      </c>
      <c r="G120">
        <f>IF(Transaksi!K115=$F$11,Transaksi!M115,0)</f>
        <v>0</v>
      </c>
      <c r="H120">
        <f>IF(Transaksi!K115=$F$11,Transaksi!L115,0)</f>
        <v>0</v>
      </c>
      <c r="I120" t="e">
        <f>I119+G120-H120</f>
        <v>#REF!</v>
      </c>
      <c r="J120" t="str">
        <f>IF(G120+H120&lt;&gt;0,Transaksi!J115,"")</f>
        <v/>
      </c>
    </row>
    <row r="121">
      <c r="C121" t="str">
        <f>IF(G121+H121&lt;&gt;0,Transaksi!C116,"")</f>
        <v/>
      </c>
      <c r="D121" t="str">
        <f>IF(G121+H121&lt;&gt;0,Transaksi!D116,"")</f>
        <v/>
      </c>
      <c r="E121" t="str">
        <f>IF(G121+H121&lt;&gt;0,Transaksi!E116,"")</f>
        <v/>
      </c>
      <c r="F121" t="str">
        <f>IF(G121+H121&lt;&gt;0,Transaksi!F116,"")</f>
        <v/>
      </c>
      <c r="G121">
        <f>IF(Transaksi!K116=$F$11,Transaksi!M116,0)</f>
        <v>0</v>
      </c>
      <c r="H121">
        <f>IF(Transaksi!K116=$F$11,Transaksi!L116,0)</f>
        <v>0</v>
      </c>
      <c r="I121" t="e">
        <f>I120+G121-H121</f>
        <v>#REF!</v>
      </c>
      <c r="J121" t="str">
        <f>IF(G121+H121&lt;&gt;0,Transaksi!J116,"")</f>
        <v/>
      </c>
    </row>
    <row r="122">
      <c r="C122" t="str">
        <f>IF(G122+H122&lt;&gt;0,Transaksi!C117,"")</f>
        <v/>
      </c>
      <c r="D122" t="str">
        <f>IF(G122+H122&lt;&gt;0,Transaksi!D117,"")</f>
        <v/>
      </c>
      <c r="E122" t="str">
        <f>IF(G122+H122&lt;&gt;0,Transaksi!E117,"")</f>
        <v/>
      </c>
      <c r="F122" t="str">
        <f>IF(G122+H122&lt;&gt;0,Transaksi!F117,"")</f>
        <v/>
      </c>
      <c r="G122">
        <f>IF(Transaksi!K117=$F$11,Transaksi!M117,0)</f>
        <v>0</v>
      </c>
      <c r="H122">
        <f>IF(Transaksi!K117=$F$11,Transaksi!L117,0)</f>
        <v>0</v>
      </c>
      <c r="I122" t="e">
        <f>I121+G122-H122</f>
        <v>#REF!</v>
      </c>
      <c r="J122" t="str">
        <f>IF(G122+H122&lt;&gt;0,Transaksi!J117,"")</f>
        <v/>
      </c>
    </row>
    <row r="123">
      <c r="C123" t="str">
        <f>IF(G123+H123&lt;&gt;0,Transaksi!C118,"")</f>
        <v/>
      </c>
      <c r="D123" t="str">
        <f>IF(G123+H123&lt;&gt;0,Transaksi!D118,"")</f>
        <v/>
      </c>
      <c r="E123" t="str">
        <f>IF(G123+H123&lt;&gt;0,Transaksi!E118,"")</f>
        <v/>
      </c>
      <c r="F123" t="str">
        <f>IF(G123+H123&lt;&gt;0,Transaksi!F118,"")</f>
        <v/>
      </c>
      <c r="G123">
        <f>IF(Transaksi!K118=$F$11,Transaksi!M118,0)</f>
        <v>0</v>
      </c>
      <c r="H123">
        <f>IF(Transaksi!K118=$F$11,Transaksi!L118,0)</f>
        <v>0</v>
      </c>
      <c r="I123" t="e">
        <f>I122+G123-H123</f>
        <v>#REF!</v>
      </c>
      <c r="J123" t="str">
        <f>IF(G123+H123&lt;&gt;0,Transaksi!J118,"")</f>
        <v/>
      </c>
    </row>
    <row r="124">
      <c r="C124" t="str">
        <f>IF(G124+H124&lt;&gt;0,Transaksi!C119,"")</f>
        <v/>
      </c>
      <c r="D124" t="str">
        <f>IF(G124+H124&lt;&gt;0,Transaksi!D119,"")</f>
        <v/>
      </c>
      <c r="E124" t="str">
        <f>IF(G124+H124&lt;&gt;0,Transaksi!E119,"")</f>
        <v/>
      </c>
      <c r="F124" t="str">
        <f>IF(G124+H124&lt;&gt;0,Transaksi!F119,"")</f>
        <v/>
      </c>
      <c r="G124">
        <f>IF(Transaksi!K119=$F$11,Transaksi!M119,0)</f>
        <v>0</v>
      </c>
      <c r="H124">
        <f>IF(Transaksi!K119=$F$11,Transaksi!L119,0)</f>
        <v>0</v>
      </c>
      <c r="I124" t="e">
        <f>I123+G124-H124</f>
        <v>#REF!</v>
      </c>
      <c r="J124" t="str">
        <f>IF(G124+H124&lt;&gt;0,Transaksi!J119,"")</f>
        <v/>
      </c>
    </row>
    <row r="125">
      <c r="C125" t="str">
        <f>IF(G125+H125&lt;&gt;0,Transaksi!C120,"")</f>
        <v/>
      </c>
      <c r="D125" t="str">
        <f>IF(G125+H125&lt;&gt;0,Transaksi!D120,"")</f>
        <v/>
      </c>
      <c r="E125" t="str">
        <f>IF(G125+H125&lt;&gt;0,Transaksi!E120,"")</f>
        <v/>
      </c>
      <c r="F125" t="str">
        <f>IF(G125+H125&lt;&gt;0,Transaksi!F120,"")</f>
        <v/>
      </c>
      <c r="G125">
        <f>IF(Transaksi!K120=$F$11,Transaksi!M120,0)</f>
        <v>0</v>
      </c>
      <c r="H125">
        <f>IF(Transaksi!K120=$F$11,Transaksi!L120,0)</f>
        <v>0</v>
      </c>
      <c r="I125" t="e">
        <f>I124+G125-H125</f>
        <v>#REF!</v>
      </c>
      <c r="J125" t="str">
        <f>IF(G125+H125&lt;&gt;0,Transaksi!J120,"")</f>
        <v/>
      </c>
    </row>
    <row r="126">
      <c r="C126" t="str">
        <f>IF(G126+H126&lt;&gt;0,Transaksi!C121,"")</f>
        <v/>
      </c>
      <c r="D126" t="str">
        <f>IF(G126+H126&lt;&gt;0,Transaksi!D121,"")</f>
        <v/>
      </c>
      <c r="E126" t="str">
        <f>IF(G126+H126&lt;&gt;0,Transaksi!E121,"")</f>
        <v/>
      </c>
      <c r="F126" t="str">
        <f>IF(G126+H126&lt;&gt;0,Transaksi!F121,"")</f>
        <v/>
      </c>
      <c r="G126">
        <f>IF(Transaksi!K121=$F$11,Transaksi!M121,0)</f>
        <v>0</v>
      </c>
      <c r="H126">
        <f>IF(Transaksi!K121=$F$11,Transaksi!L121,0)</f>
        <v>0</v>
      </c>
      <c r="I126" t="e">
        <f>I125+G126-H126</f>
        <v>#REF!</v>
      </c>
      <c r="J126" t="str">
        <f>IF(G126+H126&lt;&gt;0,Transaksi!J121,"")</f>
        <v/>
      </c>
    </row>
    <row r="127">
      <c r="C127" t="str">
        <f>IF(G127+H127&lt;&gt;0,Transaksi!C122,"")</f>
        <v/>
      </c>
      <c r="D127" t="str">
        <f>IF(G127+H127&lt;&gt;0,Transaksi!D122,"")</f>
        <v/>
      </c>
      <c r="E127" t="str">
        <f>IF(G127+H127&lt;&gt;0,Transaksi!E122,"")</f>
        <v/>
      </c>
      <c r="F127" t="str">
        <f>IF(G127+H127&lt;&gt;0,Transaksi!F122,"")</f>
        <v/>
      </c>
      <c r="G127">
        <f>IF(Transaksi!K122=$F$11,Transaksi!M122,0)</f>
        <v>0</v>
      </c>
      <c r="H127">
        <f>IF(Transaksi!K122=$F$11,Transaksi!L122,0)</f>
        <v>0</v>
      </c>
      <c r="I127" t="e">
        <f>I126+G127-H127</f>
        <v>#REF!</v>
      </c>
      <c r="J127" t="str">
        <f>IF(G127+H127&lt;&gt;0,Transaksi!J122,"")</f>
        <v/>
      </c>
    </row>
    <row r="128">
      <c r="C128" t="str">
        <f>IF(G128+H128&lt;&gt;0,Transaksi!C123,"")</f>
        <v/>
      </c>
      <c r="D128" t="str">
        <f>IF(G128+H128&lt;&gt;0,Transaksi!D123,"")</f>
        <v/>
      </c>
      <c r="E128" t="str">
        <f>IF(G128+H128&lt;&gt;0,Transaksi!E123,"")</f>
        <v/>
      </c>
      <c r="F128" t="str">
        <f>IF(G128+H128&lt;&gt;0,Transaksi!F123,"")</f>
        <v/>
      </c>
      <c r="G128">
        <f>IF(Transaksi!K123=$F$11,Transaksi!M123,0)</f>
        <v>0</v>
      </c>
      <c r="H128">
        <f>IF(Transaksi!K123=$F$11,Transaksi!L123,0)</f>
        <v>0</v>
      </c>
      <c r="I128" t="e">
        <f>I127+G128-H128</f>
        <v>#REF!</v>
      </c>
      <c r="J128" t="str">
        <f>IF(G128+H128&lt;&gt;0,Transaksi!J123,"")</f>
        <v/>
      </c>
    </row>
    <row r="129">
      <c r="C129" t="str">
        <f>IF(G129+H129&lt;&gt;0,Transaksi!C124,"")</f>
        <v/>
      </c>
      <c r="D129" t="str">
        <f>IF(G129+H129&lt;&gt;0,Transaksi!D124,"")</f>
        <v/>
      </c>
      <c r="E129" t="str">
        <f>IF(G129+H129&lt;&gt;0,Transaksi!E124,"")</f>
        <v/>
      </c>
      <c r="F129" t="str">
        <f>IF(G129+H129&lt;&gt;0,Transaksi!F124,"")</f>
        <v/>
      </c>
      <c r="G129">
        <f>IF(Transaksi!K124=$F$11,Transaksi!M124,0)</f>
        <v>0</v>
      </c>
      <c r="H129">
        <f>IF(Transaksi!K124=$F$11,Transaksi!L124,0)</f>
        <v>0</v>
      </c>
      <c r="I129" t="e">
        <f>I128+G129-H129</f>
        <v>#REF!</v>
      </c>
      <c r="J129" t="str">
        <f>IF(G129+H129&lt;&gt;0,Transaksi!J124,"")</f>
        <v/>
      </c>
    </row>
    <row r="130">
      <c r="C130" t="str">
        <f>IF(G130+H130&lt;&gt;0,Transaksi!C125,"")</f>
        <v/>
      </c>
      <c r="D130" t="str">
        <f>IF(G130+H130&lt;&gt;0,Transaksi!D125,"")</f>
        <v/>
      </c>
      <c r="E130" t="str">
        <f>IF(G130+H130&lt;&gt;0,Transaksi!E125,"")</f>
        <v/>
      </c>
      <c r="F130" t="str">
        <f>IF(G130+H130&lt;&gt;0,Transaksi!F125,"")</f>
        <v/>
      </c>
      <c r="G130">
        <f>IF(Transaksi!K125=$F$11,Transaksi!M125,0)</f>
        <v>0</v>
      </c>
      <c r="H130">
        <f>IF(Transaksi!K125=$F$11,Transaksi!L125,0)</f>
        <v>0</v>
      </c>
      <c r="I130" t="e">
        <f>I129+G130-H130</f>
        <v>#REF!</v>
      </c>
      <c r="J130" t="str">
        <f>IF(G130+H130&lt;&gt;0,Transaksi!J125,"")</f>
        <v/>
      </c>
    </row>
    <row r="131">
      <c r="C131" t="str">
        <f>IF(G131+H131&lt;&gt;0,Transaksi!C126,"")</f>
        <v/>
      </c>
      <c r="D131" t="str">
        <f>IF(G131+H131&lt;&gt;0,Transaksi!D126,"")</f>
        <v/>
      </c>
      <c r="E131" t="str">
        <f>IF(G131+H131&lt;&gt;0,Transaksi!E126,"")</f>
        <v/>
      </c>
      <c r="F131" t="str">
        <f>IF(G131+H131&lt;&gt;0,Transaksi!F126,"")</f>
        <v/>
      </c>
      <c r="G131">
        <f>IF(Transaksi!K126=$F$11,Transaksi!M126,0)</f>
        <v>0</v>
      </c>
      <c r="H131">
        <f>IF(Transaksi!K126=$F$11,Transaksi!L126,0)</f>
        <v>0</v>
      </c>
      <c r="I131" t="e">
        <f>I130+G131-H131</f>
        <v>#REF!</v>
      </c>
      <c r="J131" t="str">
        <f>IF(G131+H131&lt;&gt;0,Transaksi!J126,"")</f>
        <v/>
      </c>
    </row>
    <row r="132">
      <c r="C132" t="str">
        <f>IF(G132+H132&lt;&gt;0,Transaksi!C127,"")</f>
        <v/>
      </c>
      <c r="D132" t="str">
        <f>IF(G132+H132&lt;&gt;0,Transaksi!D127,"")</f>
        <v/>
      </c>
      <c r="E132" t="str">
        <f>IF(G132+H132&lt;&gt;0,Transaksi!E127,"")</f>
        <v/>
      </c>
      <c r="F132" t="str">
        <f>IF(G132+H132&lt;&gt;0,Transaksi!F127,"")</f>
        <v/>
      </c>
      <c r="G132">
        <f>IF(Transaksi!K127=$F$11,Transaksi!M127,0)</f>
        <v>0</v>
      </c>
      <c r="H132">
        <f>IF(Transaksi!K127=$F$11,Transaksi!L127,0)</f>
        <v>0</v>
      </c>
      <c r="I132" t="e">
        <f>I131+G132-H132</f>
        <v>#REF!</v>
      </c>
      <c r="J132" t="str">
        <f>IF(G132+H132&lt;&gt;0,Transaksi!J127,"")</f>
        <v/>
      </c>
    </row>
    <row r="133">
      <c r="C133" t="str">
        <f>IF(G133+H133&lt;&gt;0,Transaksi!C128,"")</f>
        <v/>
      </c>
      <c r="D133" t="str">
        <f>IF(G133+H133&lt;&gt;0,Transaksi!D128,"")</f>
        <v/>
      </c>
      <c r="E133" t="str">
        <f>IF(G133+H133&lt;&gt;0,Transaksi!E128,"")</f>
        <v/>
      </c>
      <c r="F133" t="str">
        <f>IF(G133+H133&lt;&gt;0,Transaksi!F128,"")</f>
        <v/>
      </c>
      <c r="G133">
        <f>IF(Transaksi!K128=$F$11,Transaksi!M128,0)</f>
        <v>0</v>
      </c>
      <c r="H133">
        <f>IF(Transaksi!K128=$F$11,Transaksi!L128,0)</f>
        <v>0</v>
      </c>
      <c r="I133" t="e">
        <f>I132+G133-H133</f>
        <v>#REF!</v>
      </c>
      <c r="J133" t="str">
        <f>IF(G133+H133&lt;&gt;0,Transaksi!J128,"")</f>
        <v/>
      </c>
    </row>
    <row r="134">
      <c r="C134" t="str">
        <f>IF(G134+H134&lt;&gt;0,Transaksi!C129,"")</f>
        <v/>
      </c>
      <c r="D134" t="str">
        <f>IF(G134+H134&lt;&gt;0,Transaksi!D129,"")</f>
        <v/>
      </c>
      <c r="E134" t="str">
        <f>IF(G134+H134&lt;&gt;0,Transaksi!E129,"")</f>
        <v/>
      </c>
      <c r="F134" t="str">
        <f>IF(G134+H134&lt;&gt;0,Transaksi!F129,"")</f>
        <v/>
      </c>
      <c r="G134">
        <f>IF(Transaksi!K129=$F$11,Transaksi!M129,0)</f>
        <v>0</v>
      </c>
      <c r="H134">
        <f>IF(Transaksi!K129=$F$11,Transaksi!L129,0)</f>
        <v>0</v>
      </c>
      <c r="I134" t="e">
        <f>I133+G134-H134</f>
        <v>#REF!</v>
      </c>
      <c r="J134" t="str">
        <f>IF(G134+H134&lt;&gt;0,Transaksi!J129,"")</f>
        <v/>
      </c>
    </row>
    <row r="135">
      <c r="C135" t="str">
        <f>IF(G135+H135&lt;&gt;0,Transaksi!C130,"")</f>
        <v/>
      </c>
      <c r="D135" t="str">
        <f>IF(G135+H135&lt;&gt;0,Transaksi!D130,"")</f>
        <v/>
      </c>
      <c r="E135" t="str">
        <f>IF(G135+H135&lt;&gt;0,Transaksi!E130,"")</f>
        <v/>
      </c>
      <c r="F135" t="str">
        <f>IF(G135+H135&lt;&gt;0,Transaksi!F130,"")</f>
        <v/>
      </c>
      <c r="G135">
        <f>IF(Transaksi!K130=$F$11,Transaksi!M130,0)</f>
        <v>0</v>
      </c>
      <c r="H135">
        <f>IF(Transaksi!K130=$F$11,Transaksi!L130,0)</f>
        <v>0</v>
      </c>
      <c r="I135" t="e">
        <f>I134+G135-H135</f>
        <v>#REF!</v>
      </c>
      <c r="J135" t="str">
        <f>IF(G135+H135&lt;&gt;0,Transaksi!J130,"")</f>
        <v/>
      </c>
    </row>
    <row r="136">
      <c r="C136" t="str">
        <f>IF(G136+H136&lt;&gt;0,Transaksi!C131,"")</f>
        <v/>
      </c>
      <c r="D136" t="str">
        <f>IF(G136+H136&lt;&gt;0,Transaksi!D131,"")</f>
        <v/>
      </c>
      <c r="E136" t="str">
        <f>IF(G136+H136&lt;&gt;0,Transaksi!E131,"")</f>
        <v/>
      </c>
      <c r="F136" t="str">
        <f>IF(G136+H136&lt;&gt;0,Transaksi!F131,"")</f>
        <v/>
      </c>
      <c r="G136">
        <f>IF(Transaksi!K131=$F$11,Transaksi!M131,0)</f>
        <v>0</v>
      </c>
      <c r="H136">
        <f>IF(Transaksi!K131=$F$11,Transaksi!L131,0)</f>
        <v>0</v>
      </c>
      <c r="I136" t="e">
        <f>I135+G136-H136</f>
        <v>#REF!</v>
      </c>
      <c r="J136" t="str">
        <f>IF(G136+H136&lt;&gt;0,Transaksi!J131,"")</f>
        <v/>
      </c>
    </row>
    <row r="137">
      <c r="C137" t="str">
        <f>IF(G137+H137&lt;&gt;0,Transaksi!C132,"")</f>
        <v/>
      </c>
      <c r="D137" t="str">
        <f>IF(G137+H137&lt;&gt;0,Transaksi!D132,"")</f>
        <v/>
      </c>
      <c r="E137" t="str">
        <f>IF(G137+H137&lt;&gt;0,Transaksi!E132,"")</f>
        <v/>
      </c>
      <c r="F137" t="str">
        <f>IF(G137+H137&lt;&gt;0,Transaksi!F132,"")</f>
        <v/>
      </c>
      <c r="G137">
        <f>IF(Transaksi!K132=$F$11,Transaksi!M132,0)</f>
        <v>0</v>
      </c>
      <c r="H137">
        <f>IF(Transaksi!K132=$F$11,Transaksi!L132,0)</f>
        <v>0</v>
      </c>
      <c r="I137" t="e">
        <f>I136+G137-H137</f>
        <v>#REF!</v>
      </c>
      <c r="J137" t="str">
        <f>IF(G137+H137&lt;&gt;0,Transaksi!J132,"")</f>
        <v/>
      </c>
    </row>
    <row r="138">
      <c r="C138" t="str">
        <f>IF(G138+H138&lt;&gt;0,Transaksi!C133,"")</f>
        <v/>
      </c>
      <c r="D138" t="str">
        <f>IF(G138+H138&lt;&gt;0,Transaksi!D133,"")</f>
        <v/>
      </c>
      <c r="E138" t="str">
        <f>IF(G138+H138&lt;&gt;0,Transaksi!E133,"")</f>
        <v/>
      </c>
      <c r="F138" t="str">
        <f>IF(G138+H138&lt;&gt;0,Transaksi!F133,"")</f>
        <v/>
      </c>
      <c r="G138">
        <f>IF(Transaksi!K133=$F$11,Transaksi!M133,0)</f>
        <v>0</v>
      </c>
      <c r="H138">
        <f>IF(Transaksi!K133=$F$11,Transaksi!L133,0)</f>
        <v>0</v>
      </c>
      <c r="I138" t="e">
        <f>I137+G138-H138</f>
        <v>#REF!</v>
      </c>
      <c r="J138" t="str">
        <f>IF(G138+H138&lt;&gt;0,Transaksi!J133,"")</f>
        <v/>
      </c>
    </row>
    <row r="139">
      <c r="C139" t="str">
        <f>IF(G139+H139&lt;&gt;0,Transaksi!C134,"")</f>
        <v/>
      </c>
      <c r="D139" t="str">
        <f>IF(G139+H139&lt;&gt;0,Transaksi!D134,"")</f>
        <v/>
      </c>
      <c r="E139" t="str">
        <f>IF(G139+H139&lt;&gt;0,Transaksi!E134,"")</f>
        <v/>
      </c>
      <c r="F139" t="str">
        <f>IF(G139+H139&lt;&gt;0,Transaksi!F134,"")</f>
        <v/>
      </c>
      <c r="G139">
        <f>IF(Transaksi!K134=$F$11,Transaksi!M134,0)</f>
        <v>0</v>
      </c>
      <c r="H139">
        <f>IF(Transaksi!K134=$F$11,Transaksi!L134,0)</f>
        <v>0</v>
      </c>
      <c r="I139" t="e">
        <f>I138+G139-H139</f>
        <v>#REF!</v>
      </c>
      <c r="J139" t="str">
        <f>IF(G139+H139&lt;&gt;0,Transaksi!J134,"")</f>
        <v/>
      </c>
    </row>
    <row r="140">
      <c r="C140" t="str">
        <f>IF(G140+H140&lt;&gt;0,Transaksi!C135,"")</f>
        <v/>
      </c>
      <c r="D140" t="str">
        <f>IF(G140+H140&lt;&gt;0,Transaksi!D135,"")</f>
        <v/>
      </c>
      <c r="E140" t="str">
        <f>IF(G140+H140&lt;&gt;0,Transaksi!E135,"")</f>
        <v/>
      </c>
      <c r="F140" t="str">
        <f>IF(G140+H140&lt;&gt;0,Transaksi!F135,"")</f>
        <v/>
      </c>
      <c r="G140">
        <f>IF(Transaksi!K135=$F$11,Transaksi!M135,0)</f>
        <v>0</v>
      </c>
      <c r="H140">
        <f>IF(Transaksi!K135=$F$11,Transaksi!L135,0)</f>
        <v>0</v>
      </c>
      <c r="I140" t="e">
        <f>I139+G140-H140</f>
        <v>#REF!</v>
      </c>
      <c r="J140" t="str">
        <f>IF(G140+H140&lt;&gt;0,Transaksi!J135,"")</f>
        <v/>
      </c>
    </row>
    <row r="141">
      <c r="C141" t="str">
        <f>IF(G141+H141&lt;&gt;0,Transaksi!C136,"")</f>
        <v/>
      </c>
      <c r="D141" t="str">
        <f>IF(G141+H141&lt;&gt;0,Transaksi!D136,"")</f>
        <v/>
      </c>
      <c r="E141" t="str">
        <f>IF(G141+H141&lt;&gt;0,Transaksi!E136,"")</f>
        <v/>
      </c>
      <c r="F141" t="str">
        <f>IF(G141+H141&lt;&gt;0,Transaksi!F136,"")</f>
        <v/>
      </c>
      <c r="G141">
        <f>IF(Transaksi!K136=$F$11,Transaksi!M136,0)</f>
        <v>0</v>
      </c>
      <c r="H141">
        <f>IF(Transaksi!K136=$F$11,Transaksi!L136,0)</f>
        <v>0</v>
      </c>
      <c r="I141" t="e">
        <f>I140+G141-H141</f>
        <v>#REF!</v>
      </c>
      <c r="J141" t="str">
        <f>IF(G141+H141&lt;&gt;0,Transaksi!J136,"")</f>
        <v/>
      </c>
    </row>
    <row r="142">
      <c r="C142" t="str">
        <f>IF(G142+H142&lt;&gt;0,Transaksi!C137,"")</f>
        <v/>
      </c>
      <c r="D142" t="str">
        <f>IF(G142+H142&lt;&gt;0,Transaksi!D137,"")</f>
        <v/>
      </c>
      <c r="E142" t="str">
        <f>IF(G142+H142&lt;&gt;0,Transaksi!E137,"")</f>
        <v/>
      </c>
      <c r="F142" t="str">
        <f>IF(G142+H142&lt;&gt;0,Transaksi!F137,"")</f>
        <v/>
      </c>
      <c r="G142">
        <f>IF(Transaksi!K137=$F$11,Transaksi!M137,0)</f>
        <v>0</v>
      </c>
      <c r="H142">
        <f>IF(Transaksi!K137=$F$11,Transaksi!L137,0)</f>
        <v>0</v>
      </c>
      <c r="I142" t="e">
        <f>I141+G142-H142</f>
        <v>#REF!</v>
      </c>
      <c r="J142" t="str">
        <f>IF(G142+H142&lt;&gt;0,Transaksi!J137,"")</f>
        <v/>
      </c>
    </row>
    <row r="143">
      <c r="C143" t="str">
        <f>IF(G143+H143&lt;&gt;0,Transaksi!C138,"")</f>
        <v/>
      </c>
      <c r="D143" t="str">
        <f>IF(G143+H143&lt;&gt;0,Transaksi!D138,"")</f>
        <v/>
      </c>
      <c r="E143" t="str">
        <f>IF(G143+H143&lt;&gt;0,Transaksi!E138,"")</f>
        <v/>
      </c>
      <c r="F143" t="str">
        <f>IF(G143+H143&lt;&gt;0,Transaksi!F138,"")</f>
        <v/>
      </c>
      <c r="G143">
        <f>IF(Transaksi!K138=$F$11,Transaksi!M138,0)</f>
        <v>0</v>
      </c>
      <c r="H143">
        <f>IF(Transaksi!K138=$F$11,Transaksi!L138,0)</f>
        <v>0</v>
      </c>
      <c r="I143" t="e">
        <f>I142+G143-H143</f>
        <v>#REF!</v>
      </c>
      <c r="J143" t="str">
        <f>IF(G143+H143&lt;&gt;0,Transaksi!J138,"")</f>
        <v/>
      </c>
    </row>
    <row r="144">
      <c r="C144" t="str">
        <f>IF(G144+H144&lt;&gt;0,Transaksi!C139,"")</f>
        <v/>
      </c>
      <c r="D144" t="str">
        <f>IF(G144+H144&lt;&gt;0,Transaksi!D139,"")</f>
        <v/>
      </c>
      <c r="E144" t="str">
        <f>IF(G144+H144&lt;&gt;0,Transaksi!E139,"")</f>
        <v/>
      </c>
      <c r="F144" t="str">
        <f>IF(G144+H144&lt;&gt;0,Transaksi!F139,"")</f>
        <v/>
      </c>
      <c r="G144">
        <f>IF(Transaksi!K139=$F$11,Transaksi!M139,0)</f>
        <v>0</v>
      </c>
      <c r="H144">
        <f>IF(Transaksi!K139=$F$11,Transaksi!L139,0)</f>
        <v>0</v>
      </c>
      <c r="I144" t="e">
        <f>I143+G144-H144</f>
        <v>#REF!</v>
      </c>
      <c r="J144" t="str">
        <f>IF(G144+H144&lt;&gt;0,Transaksi!J139,"")</f>
        <v/>
      </c>
    </row>
    <row r="145">
      <c r="C145" t="str">
        <f>IF(G145+H145&lt;&gt;0,Transaksi!C140,"")</f>
        <v/>
      </c>
      <c r="D145" t="str">
        <f>IF(G145+H145&lt;&gt;0,Transaksi!D140,"")</f>
        <v/>
      </c>
      <c r="E145" t="str">
        <f>IF(G145+H145&lt;&gt;0,Transaksi!E140,"")</f>
        <v/>
      </c>
      <c r="F145" t="str">
        <f>IF(G145+H145&lt;&gt;0,Transaksi!F140,"")</f>
        <v/>
      </c>
      <c r="G145">
        <f>IF(Transaksi!K140=$F$11,Transaksi!M140,0)</f>
        <v>0</v>
      </c>
      <c r="H145">
        <f>IF(Transaksi!K140=$F$11,Transaksi!L140,0)</f>
        <v>0</v>
      </c>
      <c r="I145" t="e">
        <f>I144+G145-H145</f>
        <v>#REF!</v>
      </c>
      <c r="J145" t="str">
        <f>IF(G145+H145&lt;&gt;0,Transaksi!J140,"")</f>
        <v/>
      </c>
    </row>
    <row r="146">
      <c r="C146" t="str">
        <f>IF(G146+H146&lt;&gt;0,Transaksi!C141,"")</f>
        <v/>
      </c>
      <c r="D146" t="str">
        <f>IF(G146+H146&lt;&gt;0,Transaksi!D141,"")</f>
        <v/>
      </c>
      <c r="E146" t="str">
        <f>IF(G146+H146&lt;&gt;0,Transaksi!E141,"")</f>
        <v/>
      </c>
      <c r="F146" t="str">
        <f>IF(G146+H146&lt;&gt;0,Transaksi!F141,"")</f>
        <v/>
      </c>
      <c r="G146">
        <f>IF(Transaksi!K141=$F$11,Transaksi!M141,0)</f>
        <v>0</v>
      </c>
      <c r="H146">
        <f>IF(Transaksi!K141=$F$11,Transaksi!L141,0)</f>
        <v>0</v>
      </c>
      <c r="I146" t="e">
        <f>I145+G146-H146</f>
        <v>#REF!</v>
      </c>
      <c r="J146" t="str">
        <f>IF(G146+H146&lt;&gt;0,Transaksi!J141,"")</f>
        <v/>
      </c>
    </row>
    <row r="147">
      <c r="C147" t="str">
        <f>IF(G147+H147&lt;&gt;0,Transaksi!C142,"")</f>
        <v/>
      </c>
      <c r="D147" t="str">
        <f>IF(G147+H147&lt;&gt;0,Transaksi!D142,"")</f>
        <v/>
      </c>
      <c r="E147" t="str">
        <f>IF(G147+H147&lt;&gt;0,Transaksi!E142,"")</f>
        <v/>
      </c>
      <c r="F147" t="str">
        <f>IF(G147+H147&lt;&gt;0,Transaksi!F142,"")</f>
        <v/>
      </c>
      <c r="G147">
        <f>IF(Transaksi!K142=$F$11,Transaksi!M142,0)</f>
        <v>0</v>
      </c>
      <c r="H147">
        <f>IF(Transaksi!K142=$F$11,Transaksi!L142,0)</f>
        <v>0</v>
      </c>
      <c r="I147" t="e">
        <f>I146+G147-H147</f>
        <v>#REF!</v>
      </c>
      <c r="J147" t="str">
        <f>IF(G147+H147&lt;&gt;0,Transaksi!J142,"")</f>
        <v/>
      </c>
    </row>
    <row r="148">
      <c r="C148" t="str">
        <f>IF(G148+H148&lt;&gt;0,Transaksi!C143,"")</f>
        <v/>
      </c>
      <c r="D148" t="str">
        <f>IF(G148+H148&lt;&gt;0,Transaksi!D143,"")</f>
        <v/>
      </c>
      <c r="E148" t="str">
        <f>IF(G148+H148&lt;&gt;0,Transaksi!E143,"")</f>
        <v/>
      </c>
      <c r="F148" t="str">
        <f>IF(G148+H148&lt;&gt;0,Transaksi!F143,"")</f>
        <v/>
      </c>
      <c r="G148">
        <f>IF(Transaksi!K143=$F$11,Transaksi!M143,0)</f>
        <v>0</v>
      </c>
      <c r="H148">
        <f>IF(Transaksi!K143=$F$11,Transaksi!L143,0)</f>
        <v>0</v>
      </c>
      <c r="I148" t="e">
        <f>I147+G148-H148</f>
        <v>#REF!</v>
      </c>
      <c r="J148" t="str">
        <f>IF(G148+H148&lt;&gt;0,Transaksi!J143,"")</f>
        <v/>
      </c>
    </row>
    <row r="149">
      <c r="C149" t="str">
        <f>IF(G149+H149&lt;&gt;0,Transaksi!C144,"")</f>
        <v/>
      </c>
      <c r="D149" t="str">
        <f>IF(G149+H149&lt;&gt;0,Transaksi!D144,"")</f>
        <v/>
      </c>
      <c r="E149" t="str">
        <f>IF(G149+H149&lt;&gt;0,Transaksi!E144,"")</f>
        <v/>
      </c>
      <c r="F149" t="str">
        <f>IF(G149+H149&lt;&gt;0,Transaksi!F144,"")</f>
        <v/>
      </c>
      <c r="G149">
        <f>IF(Transaksi!K144=$F$11,Transaksi!M144,0)</f>
        <v>0</v>
      </c>
      <c r="H149">
        <f>IF(Transaksi!K144=$F$11,Transaksi!L144,0)</f>
        <v>0</v>
      </c>
      <c r="I149" t="e">
        <f>I148+G149-H149</f>
        <v>#REF!</v>
      </c>
      <c r="J149" t="str">
        <f>IF(G149+H149&lt;&gt;0,Transaksi!J144,"")</f>
        <v/>
      </c>
    </row>
    <row r="150">
      <c r="C150" t="str">
        <f>IF(G150+H150&lt;&gt;0,Transaksi!C145,"")</f>
        <v/>
      </c>
      <c r="D150" t="str">
        <f>IF(G150+H150&lt;&gt;0,Transaksi!D145,"")</f>
        <v/>
      </c>
      <c r="E150" t="str">
        <f>IF(G150+H150&lt;&gt;0,Transaksi!E145,"")</f>
        <v/>
      </c>
      <c r="F150" t="str">
        <f>IF(G150+H150&lt;&gt;0,Transaksi!F145,"")</f>
        <v/>
      </c>
      <c r="G150">
        <f>IF(Transaksi!K145=$F$11,Transaksi!M145,0)</f>
        <v>0</v>
      </c>
      <c r="H150">
        <f>IF(Transaksi!K145=$F$11,Transaksi!L145,0)</f>
        <v>0</v>
      </c>
      <c r="I150" t="e">
        <f>I149+G150-H150</f>
        <v>#REF!</v>
      </c>
      <c r="J150" t="str">
        <f>IF(G150+H150&lt;&gt;0,Transaksi!J145,"")</f>
        <v/>
      </c>
    </row>
    <row r="151">
      <c r="C151" t="str">
        <f>IF(G151+H151&lt;&gt;0,Transaksi!C146,"")</f>
        <v/>
      </c>
      <c r="D151" t="str">
        <f>IF(G151+H151&lt;&gt;0,Transaksi!D146,"")</f>
        <v/>
      </c>
      <c r="E151" t="str">
        <f>IF(G151+H151&lt;&gt;0,Transaksi!E146,"")</f>
        <v/>
      </c>
      <c r="F151" t="str">
        <f>IF(G151+H151&lt;&gt;0,Transaksi!F146,"")</f>
        <v/>
      </c>
      <c r="G151">
        <f>IF(Transaksi!K146=$F$11,Transaksi!M146,0)</f>
        <v>0</v>
      </c>
      <c r="H151">
        <f>IF(Transaksi!K146=$F$11,Transaksi!L146,0)</f>
        <v>0</v>
      </c>
      <c r="I151" t="e">
        <f>I150+G151-H151</f>
        <v>#REF!</v>
      </c>
      <c r="J151" t="str">
        <f>IF(G151+H151&lt;&gt;0,Transaksi!J146,"")</f>
        <v/>
      </c>
    </row>
    <row r="152">
      <c r="C152" t="str">
        <f>IF(G152+H152&lt;&gt;0,Transaksi!C147,"")</f>
        <v/>
      </c>
      <c r="D152" t="str">
        <f>IF(G152+H152&lt;&gt;0,Transaksi!D147,"")</f>
        <v/>
      </c>
      <c r="E152" t="str">
        <f>IF(G152+H152&lt;&gt;0,Transaksi!E147,"")</f>
        <v/>
      </c>
      <c r="F152" t="str">
        <f>IF(G152+H152&lt;&gt;0,Transaksi!F147,"")</f>
        <v/>
      </c>
      <c r="G152">
        <f>IF(Transaksi!K147=$F$11,Transaksi!M147,0)</f>
        <v>0</v>
      </c>
      <c r="H152">
        <f>IF(Transaksi!K147=$F$11,Transaksi!L147,0)</f>
        <v>0</v>
      </c>
      <c r="I152" t="e">
        <f>I151+G152-H152</f>
        <v>#REF!</v>
      </c>
      <c r="J152" t="str">
        <f>IF(G152+H152&lt;&gt;0,Transaksi!J147,"")</f>
        <v/>
      </c>
    </row>
    <row r="153">
      <c r="C153" t="str">
        <f>IF(G153+H153&lt;&gt;0,Transaksi!C148,"")</f>
        <v/>
      </c>
      <c r="D153" t="str">
        <f>IF(G153+H153&lt;&gt;0,Transaksi!D148,"")</f>
        <v/>
      </c>
      <c r="E153" t="str">
        <f>IF(G153+H153&lt;&gt;0,Transaksi!E148,"")</f>
        <v/>
      </c>
      <c r="F153" t="str">
        <f>IF(G153+H153&lt;&gt;0,Transaksi!F148,"")</f>
        <v/>
      </c>
      <c r="G153">
        <f>IF(Transaksi!K148=$F$11,Transaksi!M148,0)</f>
        <v>0</v>
      </c>
      <c r="H153">
        <f>IF(Transaksi!K148=$F$11,Transaksi!L148,0)</f>
        <v>0</v>
      </c>
      <c r="I153" t="e">
        <f>I152+G153-H153</f>
        <v>#REF!</v>
      </c>
      <c r="J153" t="str">
        <f>IF(G153+H153&lt;&gt;0,Transaksi!J148,"")</f>
        <v/>
      </c>
    </row>
    <row r="154">
      <c r="C154" t="str">
        <f>IF(G154+H154&lt;&gt;0,Transaksi!C149,"")</f>
        <v/>
      </c>
      <c r="D154" t="str">
        <f>IF(G154+H154&lt;&gt;0,Transaksi!D149,"")</f>
        <v/>
      </c>
      <c r="E154" t="str">
        <f>IF(G154+H154&lt;&gt;0,Transaksi!E149,"")</f>
        <v/>
      </c>
      <c r="F154" t="str">
        <f>IF(G154+H154&lt;&gt;0,Transaksi!F149,"")</f>
        <v/>
      </c>
      <c r="G154">
        <f>IF(Transaksi!K149=$F$11,Transaksi!M149,0)</f>
        <v>0</v>
      </c>
      <c r="H154">
        <f>IF(Transaksi!K149=$F$11,Transaksi!L149,0)</f>
        <v>0</v>
      </c>
      <c r="I154" t="e">
        <f>I153+G154-H154</f>
        <v>#REF!</v>
      </c>
      <c r="J154" t="str">
        <f>IF(G154+H154&lt;&gt;0,Transaksi!J149,"")</f>
        <v/>
      </c>
    </row>
    <row r="155">
      <c r="C155" t="str">
        <f>IF(G155+H155&lt;&gt;0,Transaksi!C150,"")</f>
        <v/>
      </c>
      <c r="D155" t="str">
        <f>IF(G155+H155&lt;&gt;0,Transaksi!D150,"")</f>
        <v/>
      </c>
      <c r="E155" t="str">
        <f>IF(G155+H155&lt;&gt;0,Transaksi!E150,"")</f>
        <v/>
      </c>
      <c r="F155" t="str">
        <f>IF(G155+H155&lt;&gt;0,Transaksi!F150,"")</f>
        <v/>
      </c>
      <c r="G155">
        <f>IF(Transaksi!K150=$F$11,Transaksi!M150,0)</f>
        <v>0</v>
      </c>
      <c r="H155">
        <f>IF(Transaksi!K150=$F$11,Transaksi!L150,0)</f>
        <v>0</v>
      </c>
      <c r="I155" t="e">
        <f>I154+G155-H155</f>
        <v>#REF!</v>
      </c>
      <c r="J155" t="str">
        <f>IF(G155+H155&lt;&gt;0,Transaksi!J150,"")</f>
        <v/>
      </c>
    </row>
    <row r="156">
      <c r="C156" t="str">
        <f>IF(G156+H156&lt;&gt;0,Transaksi!C151,"")</f>
        <v/>
      </c>
      <c r="D156" t="str">
        <f>IF(G156+H156&lt;&gt;0,Transaksi!D151,"")</f>
        <v/>
      </c>
      <c r="E156" t="str">
        <f>IF(G156+H156&lt;&gt;0,Transaksi!E151,"")</f>
        <v/>
      </c>
      <c r="F156" t="str">
        <f>IF(G156+H156&lt;&gt;0,Transaksi!F151,"")</f>
        <v/>
      </c>
      <c r="G156">
        <f>IF(Transaksi!K151=$F$11,Transaksi!M151,0)</f>
        <v>0</v>
      </c>
      <c r="H156">
        <f>IF(Transaksi!K151=$F$11,Transaksi!L151,0)</f>
        <v>0</v>
      </c>
      <c r="I156" t="e">
        <f>I155+G156-H156</f>
        <v>#REF!</v>
      </c>
      <c r="J156" t="str">
        <f>IF(G156+H156&lt;&gt;0,Transaksi!J151,"")</f>
        <v/>
      </c>
    </row>
    <row r="157">
      <c r="C157" t="str">
        <f>IF(G157+H157&lt;&gt;0,Transaksi!C152,"")</f>
        <v/>
      </c>
      <c r="D157" t="str">
        <f>IF(G157+H157&lt;&gt;0,Transaksi!D152,"")</f>
        <v/>
      </c>
      <c r="E157" t="str">
        <f>IF(G157+H157&lt;&gt;0,Transaksi!#REF!,"")</f>
        <v/>
      </c>
      <c r="F157" t="str">
        <f>IF(G157+H157&lt;&gt;0,Transaksi!F152,"")</f>
        <v/>
      </c>
      <c r="G157">
        <f>IF(Transaksi!K152=$F$11,Transaksi!M152,0)</f>
        <v>0</v>
      </c>
      <c r="H157">
        <f>IF(Transaksi!K152=$F$11,Transaksi!L152,0)</f>
        <v>0</v>
      </c>
      <c r="I157" t="e">
        <f>I156+G157-H157</f>
        <v>#REF!</v>
      </c>
      <c r="J157" t="str">
        <f>IF(G157+H157&lt;&gt;0,Transaksi!J152,"")</f>
        <v/>
      </c>
    </row>
    <row r="158">
      <c r="C158" t="str">
        <f>IF(G158+H158&lt;&gt;0,Transaksi!C153,"")</f>
        <v/>
      </c>
      <c r="D158" t="str">
        <f>IF(G158+H158&lt;&gt;0,Transaksi!D153,"")</f>
        <v/>
      </c>
      <c r="E158" t="str">
        <f>IF(G158+H158&lt;&gt;0,Transaksi!E153,"")</f>
        <v/>
      </c>
      <c r="F158" t="str">
        <f>IF(G158+H158&lt;&gt;0,Transaksi!F153,"")</f>
        <v/>
      </c>
      <c r="G158">
        <f>IF(Transaksi!K153=$F$11,Transaksi!M153,0)</f>
        <v>0</v>
      </c>
      <c r="H158">
        <f>IF(Transaksi!K153=$F$11,Transaksi!L153,0)</f>
        <v>0</v>
      </c>
      <c r="I158" t="e">
        <f>I157+G158-H158</f>
        <v>#REF!</v>
      </c>
      <c r="J158" t="str">
        <f>IF(G158+H158&lt;&gt;0,Transaksi!J153,"")</f>
        <v/>
      </c>
    </row>
    <row r="159">
      <c r="C159" t="str">
        <f>IF(G159+H159&lt;&gt;0,Transaksi!C154,"")</f>
        <v/>
      </c>
      <c r="D159" t="str">
        <f>IF(G159+H159&lt;&gt;0,Transaksi!D154,"")</f>
        <v/>
      </c>
      <c r="E159" t="str">
        <f>IF(G159+H159&lt;&gt;0,Transaksi!E154,"")</f>
        <v/>
      </c>
      <c r="F159" t="str">
        <f>IF(G159+H159&lt;&gt;0,Transaksi!F154,"")</f>
        <v/>
      </c>
      <c r="G159">
        <f>IF(Transaksi!K154=$F$11,Transaksi!M154,0)</f>
        <v>0</v>
      </c>
      <c r="H159">
        <f>IF(Transaksi!K154=$F$11,Transaksi!L154,0)</f>
        <v>0</v>
      </c>
      <c r="I159" t="e">
        <f>I158+G159-H159</f>
        <v>#REF!</v>
      </c>
      <c r="J159" t="str">
        <f>IF(G159+H159&lt;&gt;0,Transaksi!J154,"")</f>
        <v/>
      </c>
    </row>
    <row r="160">
      <c r="C160" t="str">
        <f>IF(G160+H160&lt;&gt;0,Transaksi!C155,"")</f>
        <v/>
      </c>
      <c r="D160" t="str">
        <f>IF(G160+H160&lt;&gt;0,Transaksi!D155,"")</f>
        <v/>
      </c>
      <c r="E160" t="str">
        <f>IF(G160+H160&lt;&gt;0,Transaksi!E155,"")</f>
        <v/>
      </c>
      <c r="F160" t="str">
        <f>IF(G160+H160&lt;&gt;0,Transaksi!F155,"")</f>
        <v/>
      </c>
      <c r="G160">
        <f>IF(Transaksi!K155=$F$11,Transaksi!M155,0)</f>
        <v>0</v>
      </c>
      <c r="H160">
        <f>IF(Transaksi!K155=$F$11,Transaksi!L155,0)</f>
        <v>0</v>
      </c>
      <c r="I160" t="e">
        <f>I159+G160-H160</f>
        <v>#REF!</v>
      </c>
      <c r="J160" t="str">
        <f>IF(G160+H160&lt;&gt;0,Transaksi!J155,"")</f>
        <v/>
      </c>
    </row>
    <row r="161">
      <c r="C161" t="str">
        <f>IF(G161+H161&lt;&gt;0,Transaksi!C156,"")</f>
        <v/>
      </c>
      <c r="D161" t="str">
        <f>IF(G161+H161&lt;&gt;0,Transaksi!D156,"")</f>
        <v/>
      </c>
      <c r="E161" t="str">
        <f>IF(G161+H161&lt;&gt;0,Transaksi!E156,"")</f>
        <v/>
      </c>
      <c r="F161" t="str">
        <f>IF(G161+H161&lt;&gt;0,Transaksi!F156,"")</f>
        <v/>
      </c>
      <c r="G161">
        <f>IF(Transaksi!K156=$F$11,Transaksi!M156,0)</f>
        <v>0</v>
      </c>
      <c r="H161">
        <f>IF(Transaksi!K156=$F$11,Transaksi!L156,0)</f>
        <v>0</v>
      </c>
      <c r="I161" t="e">
        <f>I160+G161-H161</f>
        <v>#REF!</v>
      </c>
      <c r="J161" t="str">
        <f>IF(G161+H161&lt;&gt;0,Transaksi!J156,"")</f>
        <v/>
      </c>
    </row>
    <row r="162">
      <c r="C162" t="str">
        <f>IF(G162+H162&lt;&gt;0,Transaksi!C157,"")</f>
        <v/>
      </c>
      <c r="D162" t="str">
        <f>IF(G162+H162&lt;&gt;0,Transaksi!D157,"")</f>
        <v/>
      </c>
      <c r="E162" t="str">
        <f>IF(G162+H162&lt;&gt;0,Transaksi!E157,"")</f>
        <v/>
      </c>
      <c r="F162" t="str">
        <f>IF(G162+H162&lt;&gt;0,Transaksi!F157,"")</f>
        <v/>
      </c>
      <c r="G162">
        <f>IF(Transaksi!K157=$F$11,Transaksi!M157,0)</f>
        <v>0</v>
      </c>
      <c r="H162">
        <f>IF(Transaksi!K157=$F$11,Transaksi!L157,0)</f>
        <v>0</v>
      </c>
      <c r="I162" t="e">
        <f>I161+G162-H162</f>
        <v>#REF!</v>
      </c>
      <c r="J162" t="str">
        <f>IF(G162+H162&lt;&gt;0,Transaksi!J157,"")</f>
        <v/>
      </c>
    </row>
    <row r="163">
      <c r="C163" t="str">
        <f>IF(G163+H163&lt;&gt;0,Transaksi!C158,"")</f>
        <v/>
      </c>
      <c r="D163" t="str">
        <f>IF(G163+H163&lt;&gt;0,Transaksi!D158,"")</f>
        <v/>
      </c>
      <c r="E163" t="str">
        <f>IF(G163+H163&lt;&gt;0,Transaksi!E152,"")</f>
        <v/>
      </c>
      <c r="F163" t="str">
        <f>IF(G163+H163&lt;&gt;0,Transaksi!F158,"")</f>
        <v/>
      </c>
      <c r="G163">
        <f>IF(Transaksi!K158=$F$11,Transaksi!M158,0)</f>
        <v>0</v>
      </c>
      <c r="H163">
        <f>IF(Transaksi!K158=$F$11,Transaksi!L158,0)</f>
        <v>0</v>
      </c>
      <c r="I163" t="e">
        <f>I162+G163-H163</f>
        <v>#REF!</v>
      </c>
      <c r="J163" t="str">
        <f>IF(G163+H163&lt;&gt;0,Transaksi!J158,"")</f>
        <v/>
      </c>
    </row>
    <row r="164">
      <c r="C164" t="str">
        <f>IF(G164+H164&lt;&gt;0,Transaksi!C159,"")</f>
        <v/>
      </c>
      <c r="D164" t="str">
        <f>IF(G164+H164&lt;&gt;0,Transaksi!D159,"")</f>
        <v/>
      </c>
      <c r="E164" t="str">
        <f>IF(G164+H164&lt;&gt;0,Transaksi!E159,"")</f>
        <v/>
      </c>
      <c r="F164" t="str">
        <f>IF(G164+H164&lt;&gt;0,Transaksi!F159,"")</f>
        <v/>
      </c>
      <c r="G164">
        <f>IF(Transaksi!K159=$F$11,Transaksi!M159,0)</f>
        <v>0</v>
      </c>
      <c r="H164">
        <f>IF(Transaksi!K159=$F$11,Transaksi!L159,0)</f>
        <v>0</v>
      </c>
      <c r="I164" t="e">
        <f>I163+G164-H164</f>
        <v>#REF!</v>
      </c>
      <c r="J164" t="str">
        <f>IF(G164+H164&lt;&gt;0,Transaksi!J159,"")</f>
        <v/>
      </c>
    </row>
    <row r="165">
      <c r="C165" t="str">
        <f>IF(G165+H165&lt;&gt;0,Transaksi!C160,"")</f>
        <v/>
      </c>
      <c r="D165" t="str">
        <f>IF(G165+H165&lt;&gt;0,Transaksi!D160,"")</f>
        <v/>
      </c>
      <c r="E165" t="str">
        <f>IF(G165+H165&lt;&gt;0,Transaksi!E160,"")</f>
        <v/>
      </c>
      <c r="F165" t="str">
        <f>IF(G165+H165&lt;&gt;0,Transaksi!F160,"")</f>
        <v/>
      </c>
      <c r="G165">
        <f>IF(Transaksi!K160=$F$11,Transaksi!M160,0)</f>
        <v>0</v>
      </c>
      <c r="H165">
        <f>IF(Transaksi!K160=$F$11,Transaksi!L160,0)</f>
        <v>0</v>
      </c>
      <c r="I165" t="e">
        <f>I164+G165-H165</f>
        <v>#REF!</v>
      </c>
      <c r="J165" t="str">
        <f>IF(G165+H165&lt;&gt;0,Transaksi!J160,"")</f>
        <v/>
      </c>
    </row>
    <row r="166">
      <c r="C166" t="str">
        <f>IF(G166+H166&lt;&gt;0,Transaksi!C161,"")</f>
        <v/>
      </c>
      <c r="D166" t="str">
        <f>IF(G166+H166&lt;&gt;0,Transaksi!D161,"")</f>
        <v/>
      </c>
      <c r="E166" t="str">
        <f>IF(G166+H166&lt;&gt;0,Transaksi!E161,"")</f>
        <v/>
      </c>
      <c r="F166" t="str">
        <f>IF(G166+H166&lt;&gt;0,Transaksi!F161,"")</f>
        <v/>
      </c>
      <c r="G166">
        <f>IF(Transaksi!K161=$F$11,Transaksi!M161,0)</f>
        <v>0</v>
      </c>
      <c r="H166">
        <f>IF(Transaksi!K161=$F$11,Transaksi!L161,0)</f>
        <v>0</v>
      </c>
      <c r="I166" t="e">
        <f>I165+G166-H166</f>
        <v>#REF!</v>
      </c>
      <c r="J166" t="str">
        <f>IF(G166+H166&lt;&gt;0,Transaksi!J161,"")</f>
        <v/>
      </c>
    </row>
    <row r="167">
      <c r="C167" t="str">
        <f>IF(G167+H167&lt;&gt;0,Transaksi!C162,"")</f>
        <v/>
      </c>
      <c r="D167" t="str">
        <f>IF(G167+H167&lt;&gt;0,Transaksi!D162,"")</f>
        <v/>
      </c>
      <c r="E167" t="str">
        <f>IF(G167+H167&lt;&gt;0,Transaksi!E162,"")</f>
        <v/>
      </c>
      <c r="F167" t="str">
        <f>IF(G167+H167&lt;&gt;0,Transaksi!F162,"")</f>
        <v/>
      </c>
      <c r="G167">
        <f>IF(Transaksi!K162=$F$11,Transaksi!M162,0)</f>
        <v>0</v>
      </c>
      <c r="H167">
        <f>IF(Transaksi!K162=$F$11,Transaksi!L162,0)</f>
        <v>0</v>
      </c>
      <c r="I167" t="e">
        <f>I166+G167-H167</f>
        <v>#REF!</v>
      </c>
      <c r="J167" t="str">
        <f>IF(G167+H167&lt;&gt;0,Transaksi!J162,"")</f>
        <v/>
      </c>
    </row>
    <row r="168">
      <c r="C168" t="str">
        <f>IF(G168+H168&lt;&gt;0,Transaksi!C163,"")</f>
        <v/>
      </c>
      <c r="D168" t="str">
        <f>IF(G168+H168&lt;&gt;0,Transaksi!D163,"")</f>
        <v/>
      </c>
      <c r="E168" t="str">
        <f>IF(G168+H168&lt;&gt;0,Transaksi!E163,"")</f>
        <v/>
      </c>
      <c r="F168" t="str">
        <f>IF(G168+H168&lt;&gt;0,Transaksi!F163,"")</f>
        <v/>
      </c>
      <c r="G168">
        <f>IF(Transaksi!K163=$F$11,Transaksi!M163,0)</f>
        <v>0</v>
      </c>
      <c r="H168">
        <f>IF(Transaksi!K163=$F$11,Transaksi!L163,0)</f>
        <v>0</v>
      </c>
      <c r="I168" t="e">
        <f>I167+G168-H168</f>
        <v>#REF!</v>
      </c>
      <c r="J168" t="str">
        <f>IF(G168+H168&lt;&gt;0,Transaksi!J163,"")</f>
        <v/>
      </c>
    </row>
    <row r="169">
      <c r="C169" t="str">
        <f>IF(G169+H169&lt;&gt;0,Transaksi!C164,"")</f>
        <v/>
      </c>
      <c r="D169" t="str">
        <f>IF(G169+H169&lt;&gt;0,Transaksi!D164,"")</f>
        <v/>
      </c>
      <c r="E169" t="str">
        <f>IF(G169+H169&lt;&gt;0,Transaksi!E164,"")</f>
        <v/>
      </c>
      <c r="F169" t="str">
        <f>IF(G169+H169&lt;&gt;0,Transaksi!F164,"")</f>
        <v/>
      </c>
      <c r="G169">
        <f>IF(Transaksi!K164=$F$11,Transaksi!M164,0)</f>
        <v>0</v>
      </c>
      <c r="H169">
        <f>IF(Transaksi!K164=$F$11,Transaksi!L164,0)</f>
        <v>0</v>
      </c>
      <c r="I169" t="e">
        <f>I168+G169-H169</f>
        <v>#REF!</v>
      </c>
      <c r="J169" t="str">
        <f>IF(G169+H169&lt;&gt;0,Transaksi!J164,"")</f>
        <v/>
      </c>
    </row>
    <row r="170">
      <c r="C170" t="str">
        <f>IF(G170+H170&lt;&gt;0,Transaksi!C165,"")</f>
        <v/>
      </c>
      <c r="D170" t="str">
        <f>IF(G170+H170&lt;&gt;0,Transaksi!D165,"")</f>
        <v/>
      </c>
      <c r="E170" t="str">
        <f>IF(G170+H170&lt;&gt;0,Transaksi!E165,"")</f>
        <v/>
      </c>
      <c r="F170" t="str">
        <f>IF(G170+H170&lt;&gt;0,Transaksi!F165,"")</f>
        <v/>
      </c>
      <c r="G170">
        <f>IF(Transaksi!K165=$F$11,Transaksi!M165,0)</f>
        <v>0</v>
      </c>
      <c r="H170">
        <f>IF(Transaksi!K165=$F$11,Transaksi!L165,0)</f>
        <v>0</v>
      </c>
      <c r="I170" t="e">
        <f>I169+G170-H170</f>
        <v>#REF!</v>
      </c>
      <c r="J170" t="str">
        <f>IF(G170+H170&lt;&gt;0,Transaksi!J165,"")</f>
        <v/>
      </c>
    </row>
    <row r="171">
      <c r="C171" t="str">
        <f>IF(G171+H171&lt;&gt;0,Transaksi!C166,"")</f>
        <v/>
      </c>
      <c r="D171" t="str">
        <f>IF(G171+H171&lt;&gt;0,Transaksi!D166,"")</f>
        <v/>
      </c>
      <c r="E171" t="str">
        <f>IF(G171+H171&lt;&gt;0,Transaksi!E166,"")</f>
        <v/>
      </c>
      <c r="F171" t="str">
        <f>IF(G171+H171&lt;&gt;0,Transaksi!F166,"")</f>
        <v/>
      </c>
      <c r="G171">
        <f>IF(Transaksi!K166=$F$11,Transaksi!M166,0)</f>
        <v>0</v>
      </c>
      <c r="H171">
        <f>IF(Transaksi!K166=$F$11,Transaksi!L166,0)</f>
        <v>0</v>
      </c>
      <c r="I171" t="e">
        <f>I170+G171-H171</f>
        <v>#REF!</v>
      </c>
      <c r="J171" t="str">
        <f>IF(G171+H171&lt;&gt;0,Transaksi!J166,"")</f>
        <v/>
      </c>
    </row>
    <row r="172">
      <c r="C172" t="str">
        <f>IF(G172+H172&lt;&gt;0,Transaksi!C167,"")</f>
        <v/>
      </c>
      <c r="D172" t="str">
        <f>IF(G172+H172&lt;&gt;0,Transaksi!D167,"")</f>
        <v/>
      </c>
      <c r="E172" t="str">
        <f>IF(G172+H172&lt;&gt;0,Transaksi!E167,"")</f>
        <v/>
      </c>
      <c r="F172" t="str">
        <f>IF(G172+H172&lt;&gt;0,Transaksi!F167,"")</f>
        <v/>
      </c>
      <c r="G172">
        <f>IF(Transaksi!K167=$F$11,Transaksi!M167,0)</f>
        <v>0</v>
      </c>
      <c r="H172">
        <f>IF(Transaksi!K167=$F$11,Transaksi!L167,0)</f>
        <v>0</v>
      </c>
      <c r="I172" t="e">
        <f>I171+G172-H172</f>
        <v>#REF!</v>
      </c>
      <c r="J172" t="str">
        <f>IF(G172+H172&lt;&gt;0,Transaksi!J167,"")</f>
        <v/>
      </c>
    </row>
    <row r="173">
      <c r="C173" t="str">
        <f>IF(G173+H173&lt;&gt;0,Transaksi!C168,"")</f>
        <v/>
      </c>
      <c r="D173" t="str">
        <f>IF(G173+H173&lt;&gt;0,Transaksi!D168,"")</f>
        <v/>
      </c>
      <c r="E173" t="str">
        <f>IF(G173+H173&lt;&gt;0,Transaksi!E168,"")</f>
        <v/>
      </c>
      <c r="F173" t="str">
        <f>IF(G173+H173&lt;&gt;0,Transaksi!F168,"")</f>
        <v/>
      </c>
      <c r="G173">
        <f>IF(Transaksi!K168=$F$11,Transaksi!M168,0)</f>
        <v>0</v>
      </c>
      <c r="H173">
        <f>IF(Transaksi!K168=$F$11,Transaksi!L168,0)</f>
        <v>0</v>
      </c>
      <c r="I173" t="e">
        <f>I172+G173-H173</f>
        <v>#REF!</v>
      </c>
      <c r="J173" t="str">
        <f>IF(G173+H173&lt;&gt;0,Transaksi!J168,"")</f>
        <v/>
      </c>
    </row>
    <row r="174">
      <c r="C174" t="str">
        <f>IF(G174+H174&lt;&gt;0,Transaksi!C169,"")</f>
        <v/>
      </c>
      <c r="D174" t="str">
        <f>IF(G174+H174&lt;&gt;0,Transaksi!D169,"")</f>
        <v/>
      </c>
      <c r="E174" t="str">
        <f>IF(G174+H174&lt;&gt;0,Transaksi!E169,"")</f>
        <v/>
      </c>
      <c r="F174" t="str">
        <f>IF(G174+H174&lt;&gt;0,Transaksi!F169,"")</f>
        <v/>
      </c>
      <c r="G174">
        <f>IF(Transaksi!K169=$F$11,Transaksi!M169,0)</f>
        <v>0</v>
      </c>
      <c r="H174">
        <f>IF(Transaksi!K169=$F$11,Transaksi!L169,0)</f>
        <v>0</v>
      </c>
      <c r="I174" t="e">
        <f>I173+G174-H174</f>
        <v>#REF!</v>
      </c>
      <c r="J174" t="str">
        <f>IF(G174+H174&lt;&gt;0,Transaksi!J169,"")</f>
        <v/>
      </c>
    </row>
    <row r="175">
      <c r="C175" t="str">
        <f>IF(G175+H175&lt;&gt;0,Transaksi!C170,"")</f>
        <v/>
      </c>
      <c r="D175" t="str">
        <f>IF(G175+H175&lt;&gt;0,Transaksi!D170,"")</f>
        <v/>
      </c>
      <c r="E175" t="str">
        <f>IF(G175+H175&lt;&gt;0,Transaksi!E170,"")</f>
        <v/>
      </c>
      <c r="F175" t="str">
        <f>IF(G175+H175&lt;&gt;0,Transaksi!F170,"")</f>
        <v/>
      </c>
      <c r="G175">
        <f>IF(Transaksi!K170=$F$11,Transaksi!M170,0)</f>
        <v>0</v>
      </c>
      <c r="H175">
        <f>IF(Transaksi!K170=$F$11,Transaksi!L170,0)</f>
        <v>0</v>
      </c>
      <c r="I175" t="e">
        <f>I174+G175-H175</f>
        <v>#REF!</v>
      </c>
      <c r="J175" t="str">
        <f>IF(G175+H175&lt;&gt;0,Transaksi!J170,"")</f>
        <v/>
      </c>
    </row>
    <row r="176">
      <c r="C176" t="str">
        <f>IF(G176+H176&lt;&gt;0,Transaksi!C171,"")</f>
        <v/>
      </c>
      <c r="D176" t="str">
        <f>IF(G176+H176&lt;&gt;0,Transaksi!D171,"")</f>
        <v/>
      </c>
      <c r="E176" t="str">
        <f>IF(G176+H176&lt;&gt;0,Transaksi!E171,"")</f>
        <v/>
      </c>
      <c r="F176" t="str">
        <f>IF(G176+H176&lt;&gt;0,Transaksi!F171,"")</f>
        <v/>
      </c>
      <c r="G176">
        <f>IF(Transaksi!K171=$F$11,Transaksi!M171,0)</f>
        <v>0</v>
      </c>
      <c r="H176">
        <f>IF(Transaksi!K171=$F$11,Transaksi!L171,0)</f>
        <v>0</v>
      </c>
      <c r="I176" t="e">
        <f>I175+G176-H176</f>
        <v>#REF!</v>
      </c>
      <c r="J176" t="str">
        <f>IF(G176+H176&lt;&gt;0,Transaksi!J171,"")</f>
        <v/>
      </c>
    </row>
    <row r="177">
      <c r="C177" t="str">
        <f>IF(G177+H177&lt;&gt;0,Transaksi!C172,"")</f>
        <v/>
      </c>
      <c r="D177" t="str">
        <f>IF(G177+H177&lt;&gt;0,Transaksi!D172,"")</f>
        <v/>
      </c>
      <c r="E177" t="str">
        <f>IF(G177+H177&lt;&gt;0,Transaksi!E172,"")</f>
        <v/>
      </c>
      <c r="F177" t="str">
        <f>IF(G177+H177&lt;&gt;0,Transaksi!F172,"")</f>
        <v/>
      </c>
      <c r="G177">
        <f>IF(Transaksi!K172=$F$11,Transaksi!M172,0)</f>
        <v>0</v>
      </c>
      <c r="H177">
        <f>IF(Transaksi!K172=$F$11,Transaksi!L172,0)</f>
        <v>0</v>
      </c>
      <c r="I177" t="e">
        <f>I176+G177-H177</f>
        <v>#REF!</v>
      </c>
      <c r="J177" t="str">
        <f>IF(G177+H177&lt;&gt;0,Transaksi!J172,"")</f>
        <v/>
      </c>
    </row>
    <row r="178">
      <c r="C178" t="str">
        <f>IF(G178+H178&lt;&gt;0,Transaksi!C173,"")</f>
        <v/>
      </c>
      <c r="D178" t="str">
        <f>IF(G178+H178&lt;&gt;0,Transaksi!D173,"")</f>
        <v/>
      </c>
      <c r="E178" t="str">
        <f>IF(G178+H178&lt;&gt;0,Transaksi!E173,"")</f>
        <v/>
      </c>
      <c r="F178" t="str">
        <f>IF(G178+H178&lt;&gt;0,Transaksi!F173,"")</f>
        <v/>
      </c>
      <c r="G178">
        <f>IF(Transaksi!K173=$F$11,Transaksi!M173,0)</f>
        <v>0</v>
      </c>
      <c r="H178">
        <f>IF(Transaksi!K173=$F$11,Transaksi!L173,0)</f>
        <v>0</v>
      </c>
      <c r="I178" t="e">
        <f>I177+G178-H178</f>
        <v>#REF!</v>
      </c>
      <c r="J178" t="str">
        <f>IF(G178+H178&lt;&gt;0,Transaksi!J173,"")</f>
        <v/>
      </c>
    </row>
    <row r="179">
      <c r="C179" t="str">
        <f>IF(G179+H179&lt;&gt;0,Transaksi!C174,"")</f>
        <v/>
      </c>
      <c r="D179" t="str">
        <f>IF(G179+H179&lt;&gt;0,Transaksi!D174,"")</f>
        <v/>
      </c>
      <c r="E179" t="str">
        <f>IF(G179+H179&lt;&gt;0,Transaksi!E174,"")</f>
        <v/>
      </c>
      <c r="F179" t="str">
        <f>IF(G179+H179&lt;&gt;0,Transaksi!F174,"")</f>
        <v/>
      </c>
      <c r="G179">
        <f>IF(Transaksi!K174=$F$11,Transaksi!M174,0)</f>
        <v>0</v>
      </c>
      <c r="H179">
        <f>IF(Transaksi!K174=$F$11,Transaksi!L174,0)</f>
        <v>0</v>
      </c>
      <c r="I179" t="e">
        <f>I178+G179-H179</f>
        <v>#REF!</v>
      </c>
      <c r="J179" t="str">
        <f>IF(G179+H179&lt;&gt;0,Transaksi!J174,"")</f>
        <v/>
      </c>
    </row>
    <row r="180">
      <c r="C180" t="str">
        <f>IF(G180+H180&lt;&gt;0,Transaksi!C175,"")</f>
        <v/>
      </c>
      <c r="D180" t="str">
        <f>IF(G180+H180&lt;&gt;0,Transaksi!D175,"")</f>
        <v/>
      </c>
      <c r="E180" t="str">
        <f>IF(G180+H180&lt;&gt;0,Transaksi!E175,"")</f>
        <v/>
      </c>
      <c r="F180" t="str">
        <f>IF(G180+H180&lt;&gt;0,Transaksi!F175,"")</f>
        <v/>
      </c>
      <c r="G180">
        <f>IF(Transaksi!K175=$F$11,Transaksi!M175,0)</f>
        <v>0</v>
      </c>
      <c r="H180">
        <f>IF(Transaksi!K175=$F$11,Transaksi!L175,0)</f>
        <v>0</v>
      </c>
      <c r="I180" t="e">
        <f>I179+G180-H180</f>
        <v>#REF!</v>
      </c>
      <c r="J180" t="str">
        <f>IF(G180+H180&lt;&gt;0,Transaksi!J175,"")</f>
        <v/>
      </c>
    </row>
    <row r="181">
      <c r="C181" t="str">
        <f>IF(G181+H181&lt;&gt;0,Transaksi!C176,"")</f>
        <v/>
      </c>
      <c r="D181" t="str">
        <f>IF(G181+H181&lt;&gt;0,Transaksi!D176,"")</f>
        <v/>
      </c>
      <c r="E181" t="str">
        <f>IF(G181+H181&lt;&gt;0,Transaksi!E176,"")</f>
        <v/>
      </c>
      <c r="F181" t="str">
        <f>IF(G181+H181&lt;&gt;0,Transaksi!F176,"")</f>
        <v/>
      </c>
      <c r="G181">
        <f>IF(Transaksi!K176=$F$11,Transaksi!M176,0)</f>
        <v>0</v>
      </c>
      <c r="H181">
        <f>IF(Transaksi!K176=$F$11,Transaksi!L176,0)</f>
        <v>0</v>
      </c>
      <c r="I181" t="e">
        <f>I180+G181-H181</f>
        <v>#REF!</v>
      </c>
      <c r="J181" t="str">
        <f>IF(G181+H181&lt;&gt;0,Transaksi!J176,"")</f>
        <v/>
      </c>
    </row>
    <row r="182">
      <c r="C182" t="str">
        <f>IF(G182+H182&lt;&gt;0,Transaksi!C177,"")</f>
        <v/>
      </c>
      <c r="D182" t="str">
        <f>IF(G182+H182&lt;&gt;0,Transaksi!D177,"")</f>
        <v/>
      </c>
      <c r="E182" t="str">
        <f>IF(G182+H182&lt;&gt;0,Transaksi!E177,"")</f>
        <v/>
      </c>
      <c r="F182" t="str">
        <f>IF(G182+H182&lt;&gt;0,Transaksi!F177,"")</f>
        <v/>
      </c>
      <c r="G182">
        <f>IF(Transaksi!K177=$F$11,Transaksi!M177,0)</f>
        <v>0</v>
      </c>
      <c r="H182">
        <f>IF(Transaksi!K177=$F$11,Transaksi!L177,0)</f>
        <v>0</v>
      </c>
      <c r="I182" t="e">
        <f>I181+G182-H182</f>
        <v>#REF!</v>
      </c>
      <c r="J182" t="str">
        <f>IF(G182+H182&lt;&gt;0,Transaksi!J177,"")</f>
        <v/>
      </c>
    </row>
    <row r="183">
      <c r="C183" t="str">
        <f>IF(G183+H183&lt;&gt;0,Transaksi!C178,"")</f>
        <v/>
      </c>
      <c r="D183" t="str">
        <f>IF(G183+H183&lt;&gt;0,Transaksi!D178,"")</f>
        <v/>
      </c>
      <c r="E183" t="str">
        <f>IF(G183+H183&lt;&gt;0,Transaksi!E178,"")</f>
        <v/>
      </c>
      <c r="F183" t="str">
        <f>IF(G183+H183&lt;&gt;0,Transaksi!F178,"")</f>
        <v/>
      </c>
      <c r="G183">
        <f>IF(Transaksi!K178=$F$11,Transaksi!M178,0)</f>
        <v>0</v>
      </c>
      <c r="H183">
        <f>IF(Transaksi!K178=$F$11,Transaksi!L178,0)</f>
        <v>0</v>
      </c>
      <c r="I183" t="e">
        <f>I182+G183-H183</f>
        <v>#REF!</v>
      </c>
      <c r="J183" t="str">
        <f>IF(G183+H183&lt;&gt;0,Transaksi!J178,"")</f>
        <v/>
      </c>
    </row>
    <row r="184">
      <c r="C184" t="str">
        <f>IF(G184+H184&lt;&gt;0,Transaksi!C179,"")</f>
        <v/>
      </c>
      <c r="D184" t="str">
        <f>IF(G184+H184&lt;&gt;0,Transaksi!D179,"")</f>
        <v/>
      </c>
      <c r="E184" t="str">
        <f>IF(G184+H184&lt;&gt;0,Transaksi!E179,"")</f>
        <v/>
      </c>
      <c r="F184" t="str">
        <f>IF(G184+H184&lt;&gt;0,Transaksi!F179,"")</f>
        <v/>
      </c>
      <c r="G184">
        <f>IF(Transaksi!K179=$F$11,Transaksi!M179,0)</f>
        <v>0</v>
      </c>
      <c r="H184">
        <f>IF(Transaksi!K179=$F$11,Transaksi!L179,0)</f>
        <v>0</v>
      </c>
      <c r="I184" t="e">
        <f>I183+G184-H184</f>
        <v>#REF!</v>
      </c>
      <c r="J184" t="str">
        <f>IF(G184+H184&lt;&gt;0,Transaksi!J179,"")</f>
        <v/>
      </c>
    </row>
    <row r="185">
      <c r="C185" t="str">
        <f>IF(G185+H185&lt;&gt;0,Transaksi!C180,"")</f>
        <v/>
      </c>
      <c r="D185" t="str">
        <f>IF(G185+H185&lt;&gt;0,Transaksi!D180,"")</f>
        <v/>
      </c>
      <c r="E185" t="str">
        <f>IF(G185+H185&lt;&gt;0,Transaksi!E180,"")</f>
        <v/>
      </c>
      <c r="F185" t="str">
        <f>IF(G185+H185&lt;&gt;0,Transaksi!F180,"")</f>
        <v/>
      </c>
      <c r="G185">
        <f>IF(Transaksi!K180=$F$11,Transaksi!M180,0)</f>
        <v>0</v>
      </c>
      <c r="H185">
        <f>IF(Transaksi!K180=$F$11,Transaksi!L180,0)</f>
        <v>0</v>
      </c>
      <c r="I185" t="e">
        <f>I184+G185-H185</f>
        <v>#REF!</v>
      </c>
      <c r="J185" t="str">
        <f>IF(G185+H185&lt;&gt;0,Transaksi!J180,"")</f>
        <v/>
      </c>
    </row>
    <row r="186">
      <c r="C186" t="str">
        <f>IF(G186+H186&lt;&gt;0,Transaksi!C181,"")</f>
        <v/>
      </c>
      <c r="D186" t="str">
        <f>IF(G186+H186&lt;&gt;0,Transaksi!D181,"")</f>
        <v/>
      </c>
      <c r="E186" t="str">
        <f>IF(G186+H186&lt;&gt;0,Transaksi!E181,"")</f>
        <v/>
      </c>
      <c r="F186" t="str">
        <f>IF(G186+H186&lt;&gt;0,Transaksi!F181,"")</f>
        <v/>
      </c>
      <c r="G186">
        <f>IF(Transaksi!K181=$F$11,Transaksi!M181,0)</f>
        <v>0</v>
      </c>
      <c r="H186">
        <f>IF(Transaksi!K181=$F$11,Transaksi!L181,0)</f>
        <v>0</v>
      </c>
      <c r="I186" t="e">
        <f>I185+G186-H186</f>
        <v>#REF!</v>
      </c>
      <c r="J186" t="str">
        <f>IF(G186+H186&lt;&gt;0,Transaksi!J181,"")</f>
        <v/>
      </c>
    </row>
    <row r="187">
      <c r="C187" t="str">
        <f>IF(G187+H187&lt;&gt;0,Transaksi!C182,"")</f>
        <v/>
      </c>
      <c r="D187" t="str">
        <f>IF(G187+H187&lt;&gt;0,Transaksi!D182,"")</f>
        <v/>
      </c>
      <c r="E187" t="str">
        <f>IF(G187+H187&lt;&gt;0,Transaksi!E182,"")</f>
        <v/>
      </c>
      <c r="F187" t="str">
        <f>IF(G187+H187&lt;&gt;0,Transaksi!F182,"")</f>
        <v/>
      </c>
      <c r="G187">
        <f>IF(Transaksi!K182=$F$11,Transaksi!M182,0)</f>
        <v>0</v>
      </c>
      <c r="H187">
        <f>IF(Transaksi!K182=$F$11,Transaksi!L182,0)</f>
        <v>0</v>
      </c>
      <c r="I187" t="e">
        <f>I186+G187-H187</f>
        <v>#REF!</v>
      </c>
      <c r="J187" t="str">
        <f>IF(G187+H187&lt;&gt;0,Transaksi!J182,"")</f>
        <v/>
      </c>
    </row>
    <row r="188">
      <c r="C188" t="str">
        <f>IF(G188+H188&lt;&gt;0,Transaksi!C183,"")</f>
        <v/>
      </c>
      <c r="D188" t="str">
        <f>IF(G188+H188&lt;&gt;0,Transaksi!D183,"")</f>
        <v/>
      </c>
      <c r="E188" t="str">
        <f>IF(G188+H188&lt;&gt;0,Transaksi!E183,"")</f>
        <v/>
      </c>
      <c r="F188" t="str">
        <f>IF(G188+H188&lt;&gt;0,Transaksi!F183,"")</f>
        <v/>
      </c>
      <c r="G188">
        <f>IF(Transaksi!K183=$F$11,Transaksi!M183,0)</f>
        <v>0</v>
      </c>
      <c r="H188">
        <f>IF(Transaksi!K183=$F$11,Transaksi!L183,0)</f>
        <v>0</v>
      </c>
      <c r="I188" t="e">
        <f>I187+G188-H188</f>
        <v>#REF!</v>
      </c>
      <c r="J188" t="str">
        <f>IF(G188+H188&lt;&gt;0,Transaksi!J183,"")</f>
        <v/>
      </c>
    </row>
    <row r="189">
      <c r="C189" t="str">
        <f>IF(G189+H189&lt;&gt;0,Transaksi!C184,"")</f>
        <v/>
      </c>
      <c r="D189" t="str">
        <f>IF(G189+H189&lt;&gt;0,Transaksi!D184,"")</f>
        <v/>
      </c>
      <c r="E189" t="str">
        <f>IF(G189+H189&lt;&gt;0,Transaksi!E184,"")</f>
        <v/>
      </c>
      <c r="F189" t="str">
        <f>IF(G189+H189&lt;&gt;0,Transaksi!F184,"")</f>
        <v/>
      </c>
      <c r="G189">
        <f>IF(Transaksi!K184=$F$11,Transaksi!M184,0)</f>
        <v>0</v>
      </c>
      <c r="H189">
        <f>IF(Transaksi!K184=$F$11,Transaksi!L184,0)</f>
        <v>0</v>
      </c>
      <c r="I189" t="e">
        <f>I188+G189-H189</f>
        <v>#REF!</v>
      </c>
      <c r="J189" t="str">
        <f>IF(G189+H189&lt;&gt;0,Transaksi!J184,"")</f>
        <v/>
      </c>
    </row>
    <row r="190">
      <c r="C190" t="str">
        <f>IF(G190+H190&lt;&gt;0,Transaksi!C185,"")</f>
        <v/>
      </c>
      <c r="D190" t="str">
        <f>IF(G190+H190&lt;&gt;0,Transaksi!D185,"")</f>
        <v/>
      </c>
      <c r="E190" t="str">
        <f>IF(G190+H190&lt;&gt;0,Transaksi!E185,"")</f>
        <v/>
      </c>
      <c r="F190" t="str">
        <f>IF(G190+H190&lt;&gt;0,Transaksi!F185,"")</f>
        <v/>
      </c>
      <c r="G190">
        <f>IF(Transaksi!K185=$F$11,Transaksi!M185,0)</f>
        <v>0</v>
      </c>
      <c r="H190">
        <f>IF(Transaksi!K185=$F$11,Transaksi!L185,0)</f>
        <v>0</v>
      </c>
      <c r="I190" t="e">
        <f>I189+G190-H190</f>
        <v>#REF!</v>
      </c>
      <c r="J190" t="str">
        <f>IF(G190+H190&lt;&gt;0,Transaksi!J185,"")</f>
        <v/>
      </c>
    </row>
    <row r="191">
      <c r="C191" t="str">
        <f>IF(G191+H191&lt;&gt;0,Transaksi!C186,"")</f>
        <v/>
      </c>
      <c r="D191" t="str">
        <f>IF(G191+H191&lt;&gt;0,Transaksi!D186,"")</f>
        <v/>
      </c>
      <c r="E191" t="str">
        <f>IF(G191+H191&lt;&gt;0,Transaksi!E186,"")</f>
        <v/>
      </c>
      <c r="F191" t="str">
        <f>IF(G191+H191&lt;&gt;0,Transaksi!F186,"")</f>
        <v/>
      </c>
      <c r="G191">
        <f>IF(Transaksi!K186=$F$11,Transaksi!M186,0)</f>
        <v>0</v>
      </c>
      <c r="H191">
        <f>IF(Transaksi!K186=$F$11,Transaksi!L186,0)</f>
        <v>0</v>
      </c>
      <c r="I191" t="e">
        <f>I190+G191-H191</f>
        <v>#REF!</v>
      </c>
      <c r="J191" t="str">
        <f>IF(G191+H191&lt;&gt;0,Transaksi!J186,"")</f>
        <v/>
      </c>
    </row>
    <row r="192">
      <c r="C192" t="str">
        <f>IF(G192+H192&lt;&gt;0,Transaksi!C187,"")</f>
        <v/>
      </c>
      <c r="D192" t="str">
        <f>IF(G192+H192&lt;&gt;0,Transaksi!D187,"")</f>
        <v/>
      </c>
      <c r="E192" t="str">
        <f>IF(G192+H192&lt;&gt;0,Transaksi!E187,"")</f>
        <v/>
      </c>
      <c r="F192" t="str">
        <f>IF(G192+H192&lt;&gt;0,Transaksi!F187,"")</f>
        <v/>
      </c>
      <c r="G192">
        <f>IF(Transaksi!K187=$F$11,Transaksi!M187,0)</f>
        <v>0</v>
      </c>
      <c r="H192">
        <f>IF(Transaksi!K187=$F$11,Transaksi!L187,0)</f>
        <v>0</v>
      </c>
      <c r="I192" t="e">
        <f>I191+G192-H192</f>
        <v>#REF!</v>
      </c>
      <c r="J192" t="str">
        <f>IF(G192+H192&lt;&gt;0,Transaksi!J187,"")</f>
        <v/>
      </c>
    </row>
    <row r="193">
      <c r="C193" t="str">
        <f>IF(G193+H193&lt;&gt;0,Transaksi!C188,"")</f>
        <v/>
      </c>
      <c r="D193" t="str">
        <f>IF(G193+H193&lt;&gt;0,Transaksi!D188,"")</f>
        <v/>
      </c>
      <c r="E193" t="str">
        <f>IF(G193+H193&lt;&gt;0,Transaksi!E188,"")</f>
        <v/>
      </c>
      <c r="F193" t="str">
        <f>IF(G193+H193&lt;&gt;0,Transaksi!F188,"")</f>
        <v/>
      </c>
      <c r="G193">
        <f>IF(Transaksi!K188=$F$11,Transaksi!M188,0)</f>
        <v>0</v>
      </c>
      <c r="H193">
        <f>IF(Transaksi!K188=$F$11,Transaksi!L188,0)</f>
        <v>0</v>
      </c>
      <c r="I193" t="e">
        <f>I192+G193-H193</f>
        <v>#REF!</v>
      </c>
      <c r="J193" t="str">
        <f>IF(G193+H193&lt;&gt;0,Transaksi!J188,"")</f>
        <v/>
      </c>
    </row>
    <row r="194">
      <c r="C194" t="str">
        <f>IF(G194+H194&lt;&gt;0,Transaksi!C189,"")</f>
        <v/>
      </c>
      <c r="D194" t="str">
        <f>IF(G194+H194&lt;&gt;0,Transaksi!D189,"")</f>
        <v/>
      </c>
      <c r="E194" t="str">
        <f>IF(G194+H194&lt;&gt;0,Transaksi!E189,"")</f>
        <v/>
      </c>
      <c r="F194" t="str">
        <f>IF(G194+H194&lt;&gt;0,Transaksi!F189,"")</f>
        <v/>
      </c>
      <c r="G194">
        <f>IF(Transaksi!K189=$F$11,Transaksi!M189,0)</f>
        <v>0</v>
      </c>
      <c r="H194">
        <f>IF(Transaksi!K189=$F$11,Transaksi!L189,0)</f>
        <v>0</v>
      </c>
      <c r="I194" t="e">
        <f>I193+G194-H194</f>
        <v>#REF!</v>
      </c>
      <c r="J194" t="str">
        <f>IF(G194+H194&lt;&gt;0,Transaksi!J189,"")</f>
        <v/>
      </c>
    </row>
    <row r="195">
      <c r="C195" t="str">
        <f>IF(G195+H195&lt;&gt;0,Transaksi!C190,"")</f>
        <v/>
      </c>
      <c r="D195" t="str">
        <f>IF(G195+H195&lt;&gt;0,Transaksi!D190,"")</f>
        <v/>
      </c>
      <c r="E195" t="str">
        <f>IF(G195+H195&lt;&gt;0,Transaksi!E190,"")</f>
        <v/>
      </c>
      <c r="F195" t="str">
        <f>IF(G195+H195&lt;&gt;0,Transaksi!F190,"")</f>
        <v/>
      </c>
      <c r="G195">
        <f>IF(Transaksi!K190=$F$11,Transaksi!M190,0)</f>
        <v>0</v>
      </c>
      <c r="H195">
        <f>IF(Transaksi!K190=$F$11,Transaksi!L190,0)</f>
        <v>0</v>
      </c>
      <c r="I195" t="e">
        <f>I194+G195-H195</f>
        <v>#REF!</v>
      </c>
      <c r="J195" t="str">
        <f>IF(G195+H195&lt;&gt;0,Transaksi!J190,"")</f>
        <v/>
      </c>
    </row>
    <row r="196">
      <c r="C196" t="str">
        <f>IF(G196+H196&lt;&gt;0,Transaksi!C191,"")</f>
        <v/>
      </c>
      <c r="D196" t="str">
        <f>IF(G196+H196&lt;&gt;0,Transaksi!D191,"")</f>
        <v/>
      </c>
      <c r="E196" t="str">
        <f>IF(G196+H196&lt;&gt;0,Transaksi!E191,"")</f>
        <v/>
      </c>
      <c r="F196" t="str">
        <f>IF(G196+H196&lt;&gt;0,Transaksi!F191,"")</f>
        <v/>
      </c>
      <c r="G196">
        <f>IF(Transaksi!K191=$F$11,Transaksi!M191,0)</f>
        <v>0</v>
      </c>
      <c r="H196">
        <f>IF(Transaksi!K191=$F$11,Transaksi!L191,0)</f>
        <v>0</v>
      </c>
      <c r="I196" t="e">
        <f>I195+G196-H196</f>
        <v>#REF!</v>
      </c>
      <c r="J196" t="str">
        <f>IF(G196+H196&lt;&gt;0,Transaksi!J191,"")</f>
        <v/>
      </c>
    </row>
    <row r="197">
      <c r="C197" t="str">
        <f>IF(G197+H197&lt;&gt;0,Transaksi!C192,"")</f>
        <v/>
      </c>
      <c r="D197" t="str">
        <f>IF(G197+H197&lt;&gt;0,Transaksi!D192,"")</f>
        <v/>
      </c>
      <c r="E197" t="str">
        <f>IF(G197+H197&lt;&gt;0,Transaksi!E192,"")</f>
        <v/>
      </c>
      <c r="F197" t="str">
        <f>IF(G197+H197&lt;&gt;0,Transaksi!F192,"")</f>
        <v/>
      </c>
      <c r="G197">
        <f>IF(Transaksi!K192=$F$11,Transaksi!M192,0)</f>
        <v>0</v>
      </c>
      <c r="H197">
        <f>IF(Transaksi!K192=$F$11,Transaksi!L192,0)</f>
        <v>0</v>
      </c>
      <c r="I197" t="e">
        <f>I196+G197-H197</f>
        <v>#REF!</v>
      </c>
      <c r="J197" t="str">
        <f>IF(G197+H197&lt;&gt;0,Transaksi!J192,"")</f>
        <v/>
      </c>
    </row>
    <row r="198">
      <c r="C198" t="str">
        <f>IF(G198+H198&lt;&gt;0,Transaksi!C193,"")</f>
        <v/>
      </c>
      <c r="D198" t="str">
        <f>IF(G198+H198&lt;&gt;0,Transaksi!D193,"")</f>
        <v/>
      </c>
      <c r="E198" t="str">
        <f>IF(G198+H198&lt;&gt;0,Transaksi!E193,"")</f>
        <v/>
      </c>
      <c r="F198" t="str">
        <f>IF(G198+H198&lt;&gt;0,Transaksi!F193,"")</f>
        <v/>
      </c>
      <c r="G198">
        <f>IF(Transaksi!K193=$F$11,Transaksi!M193,0)</f>
        <v>0</v>
      </c>
      <c r="H198">
        <f>IF(Transaksi!K193=$F$11,Transaksi!L193,0)</f>
        <v>0</v>
      </c>
      <c r="I198" t="e">
        <f>I197+G198-H198</f>
        <v>#REF!</v>
      </c>
      <c r="J198" t="str">
        <f>IF(G198+H198&lt;&gt;0,Transaksi!J193,"")</f>
        <v/>
      </c>
    </row>
    <row r="199">
      <c r="C199" t="str">
        <f>IF(G199+H199&lt;&gt;0,Transaksi!C194,"")</f>
        <v/>
      </c>
      <c r="D199" t="str">
        <f>IF(G199+H199&lt;&gt;0,Transaksi!D194,"")</f>
        <v/>
      </c>
      <c r="E199" t="str">
        <f>IF(G199+H199&lt;&gt;0,Transaksi!E194,"")</f>
        <v/>
      </c>
      <c r="F199" t="str">
        <f>IF(G199+H199&lt;&gt;0,Transaksi!F194,"")</f>
        <v/>
      </c>
      <c r="G199">
        <f>IF(Transaksi!K194=$F$11,Transaksi!M194,0)</f>
        <v>0</v>
      </c>
      <c r="H199">
        <f>IF(Transaksi!K194=$F$11,Transaksi!L194,0)</f>
        <v>0</v>
      </c>
      <c r="I199" t="e">
        <f>I198+G199-H199</f>
        <v>#REF!</v>
      </c>
      <c r="J199" t="str">
        <f>IF(G199+H199&lt;&gt;0,Transaksi!J194,"")</f>
        <v/>
      </c>
    </row>
    <row r="200">
      <c r="C200" t="str">
        <f>IF(G200+H200&lt;&gt;0,Transaksi!C195,"")</f>
        <v/>
      </c>
      <c r="D200" t="str">
        <f>IF(G200+H200&lt;&gt;0,Transaksi!D195,"")</f>
        <v/>
      </c>
      <c r="E200" t="str">
        <f>IF(G200+H200&lt;&gt;0,Transaksi!E195,"")</f>
        <v/>
      </c>
      <c r="F200" t="str">
        <f>IF(G200+H200&lt;&gt;0,Transaksi!F195,"")</f>
        <v/>
      </c>
      <c r="G200">
        <f>IF(Transaksi!K195=$F$11,Transaksi!M195,0)</f>
        <v>0</v>
      </c>
      <c r="H200">
        <f>IF(Transaksi!K195=$F$11,Transaksi!L195,0)</f>
        <v>0</v>
      </c>
      <c r="I200" t="e">
        <f>I199+G200-H200</f>
        <v>#REF!</v>
      </c>
      <c r="J200" t="str">
        <f>IF(G200+H200&lt;&gt;0,Transaksi!J195,"")</f>
        <v/>
      </c>
    </row>
    <row r="201">
      <c r="C201" t="str">
        <f>IF(G201+H201&lt;&gt;0,Transaksi!C196,"")</f>
        <v/>
      </c>
      <c r="D201" t="str">
        <f>IF(G201+H201&lt;&gt;0,Transaksi!D196,"")</f>
        <v/>
      </c>
      <c r="E201" t="str">
        <f>IF(G201+H201&lt;&gt;0,Transaksi!E196,"")</f>
        <v/>
      </c>
      <c r="F201" t="str">
        <f>IF(G201+H201&lt;&gt;0,Transaksi!F196,"")</f>
        <v/>
      </c>
      <c r="G201">
        <f>IF(Transaksi!K196=$F$11,Transaksi!M196,0)</f>
        <v>0</v>
      </c>
      <c r="H201">
        <f>IF(Transaksi!K196=$F$11,Transaksi!L196,0)</f>
        <v>0</v>
      </c>
      <c r="I201" t="e">
        <f>I200+G201-H201</f>
        <v>#REF!</v>
      </c>
      <c r="J201" t="str">
        <f>IF(G201+H201&lt;&gt;0,Transaksi!J196,"")</f>
        <v/>
      </c>
    </row>
    <row r="202">
      <c r="C202" t="str">
        <f>IF(G202+H202&lt;&gt;0,Transaksi!C197,"")</f>
        <v/>
      </c>
      <c r="D202" t="str">
        <f>IF(G202+H202&lt;&gt;0,Transaksi!D197,"")</f>
        <v/>
      </c>
      <c r="E202" t="str">
        <f>IF(G202+H202&lt;&gt;0,Transaksi!E197,"")</f>
        <v/>
      </c>
      <c r="F202" t="str">
        <f>IF(G202+H202&lt;&gt;0,Transaksi!F197,"")</f>
        <v/>
      </c>
      <c r="G202">
        <f>IF(Transaksi!K197=$F$11,Transaksi!M197,0)</f>
        <v>0</v>
      </c>
      <c r="H202">
        <f>IF(Transaksi!K197=$F$11,Transaksi!L197,0)</f>
        <v>0</v>
      </c>
      <c r="I202" t="e">
        <f>I201+G202-H202</f>
        <v>#REF!</v>
      </c>
      <c r="J202" t="str">
        <f>IF(G202+H202&lt;&gt;0,Transaksi!J197,"")</f>
        <v/>
      </c>
    </row>
    <row r="203">
      <c r="C203" t="str">
        <f>IF(G203+H203&lt;&gt;0,Transaksi!C198,"")</f>
        <v/>
      </c>
      <c r="D203" t="str">
        <f>IF(G203+H203&lt;&gt;0,Transaksi!D198,"")</f>
        <v/>
      </c>
      <c r="E203" t="str">
        <f>IF(G203+H203&lt;&gt;0,Transaksi!E198,"")</f>
        <v/>
      </c>
      <c r="F203" t="str">
        <f>IF(G203+H203&lt;&gt;0,Transaksi!F198,"")</f>
        <v/>
      </c>
      <c r="G203">
        <f>IF(Transaksi!K198=$F$11,Transaksi!M198,0)</f>
        <v>0</v>
      </c>
      <c r="H203">
        <f>IF(Transaksi!K198=$F$11,Transaksi!L198,0)</f>
        <v>0</v>
      </c>
      <c r="I203" t="e">
        <f>I202+G203-H203</f>
        <v>#REF!</v>
      </c>
      <c r="J203" t="str">
        <f>IF(G203+H203&lt;&gt;0,Transaksi!J198,"")</f>
        <v/>
      </c>
    </row>
    <row r="204">
      <c r="C204" t="str">
        <f>IF(G204+H204&lt;&gt;0,Transaksi!C199,"")</f>
        <v/>
      </c>
      <c r="D204" t="str">
        <f>IF(G204+H204&lt;&gt;0,Transaksi!D199,"")</f>
        <v/>
      </c>
      <c r="E204" t="str">
        <f>IF(G204+H204&lt;&gt;0,Transaksi!E199,"")</f>
        <v/>
      </c>
      <c r="F204" t="str">
        <f>IF(G204+H204&lt;&gt;0,Transaksi!F199,"")</f>
        <v/>
      </c>
      <c r="G204">
        <f>IF(Transaksi!K199=$F$11,Transaksi!M199,0)</f>
        <v>0</v>
      </c>
      <c r="H204">
        <f>IF(Transaksi!K199=$F$11,Transaksi!L199,0)</f>
        <v>0</v>
      </c>
      <c r="I204" t="e">
        <f>I203+G204-H204</f>
        <v>#REF!</v>
      </c>
      <c r="J204" t="str">
        <f>IF(G204+H204&lt;&gt;0,Transaksi!J199,"")</f>
        <v/>
      </c>
    </row>
    <row r="205">
      <c r="C205" t="str">
        <f>IF(G205+H205&lt;&gt;0,Transaksi!C200,"")</f>
        <v/>
      </c>
      <c r="D205" t="str">
        <f>IF(G205+H205&lt;&gt;0,Transaksi!D200,"")</f>
        <v/>
      </c>
      <c r="E205" t="str">
        <f>IF(G205+H205&lt;&gt;0,Transaksi!E200,"")</f>
        <v/>
      </c>
      <c r="F205" t="str">
        <f>IF(G205+H205&lt;&gt;0,Transaksi!F200,"")</f>
        <v/>
      </c>
      <c r="G205">
        <f>IF(Transaksi!K200=$F$11,Transaksi!M200,0)</f>
        <v>0</v>
      </c>
      <c r="H205">
        <f>IF(Transaksi!K200=$F$11,Transaksi!L200,0)</f>
        <v>0</v>
      </c>
      <c r="I205" t="e">
        <f>I204+G205-H205</f>
        <v>#REF!</v>
      </c>
      <c r="J205" t="str">
        <f>IF(G205+H205&lt;&gt;0,Transaksi!J200,"")</f>
        <v/>
      </c>
    </row>
    <row r="206">
      <c r="C206" t="str">
        <f>IF(G206+H206&lt;&gt;0,Transaksi!C201,"")</f>
        <v/>
      </c>
      <c r="D206" t="str">
        <f>IF(G206+H206&lt;&gt;0,Transaksi!D201,"")</f>
        <v/>
      </c>
      <c r="E206" t="str">
        <f>IF(G206+H206&lt;&gt;0,Transaksi!E201,"")</f>
        <v/>
      </c>
      <c r="F206" t="str">
        <f>IF(G206+H206&lt;&gt;0,Transaksi!F201,"")</f>
        <v/>
      </c>
      <c r="G206">
        <f>IF(Transaksi!K201=$F$11,Transaksi!M201,0)</f>
        <v>0</v>
      </c>
      <c r="H206">
        <f>IF(Transaksi!K201=$F$11,Transaksi!L201,0)</f>
        <v>0</v>
      </c>
      <c r="I206" t="e">
        <f>I205+G206-H206</f>
        <v>#REF!</v>
      </c>
      <c r="J206" t="str">
        <f>IF(G206+H206&lt;&gt;0,Transaksi!J201,"")</f>
        <v/>
      </c>
    </row>
    <row r="207">
      <c r="C207" t="str">
        <f>IF(G207+H207&lt;&gt;0,Transaksi!C202,"")</f>
        <v/>
      </c>
      <c r="D207" t="str">
        <f>IF(G207+H207&lt;&gt;0,Transaksi!D202,"")</f>
        <v/>
      </c>
      <c r="E207" t="str">
        <f>IF(G207+H207&lt;&gt;0,Transaksi!E202,"")</f>
        <v/>
      </c>
      <c r="F207" t="str">
        <f>IF(G207+H207&lt;&gt;0,Transaksi!F202,"")</f>
        <v/>
      </c>
      <c r="G207">
        <f>IF(Transaksi!K202=$F$11,Transaksi!M202,0)</f>
        <v>0</v>
      </c>
      <c r="H207">
        <f>IF(Transaksi!K202=$F$11,Transaksi!L202,0)</f>
        <v>0</v>
      </c>
      <c r="I207" t="e">
        <f>I206+G207-H207</f>
        <v>#REF!</v>
      </c>
      <c r="J207" t="str">
        <f>IF(G207+H207&lt;&gt;0,Transaksi!J202,"")</f>
        <v/>
      </c>
    </row>
    <row r="208">
      <c r="C208" t="str">
        <f>IF(G208+H208&lt;&gt;0,Transaksi!C203,"")</f>
        <v/>
      </c>
      <c r="D208" t="str">
        <f>IF(G208+H208&lt;&gt;0,Transaksi!D203,"")</f>
        <v/>
      </c>
      <c r="E208" t="str">
        <f>IF(G208+H208&lt;&gt;0,Transaksi!E203,"")</f>
        <v/>
      </c>
      <c r="F208" t="str">
        <f>IF(G208+H208&lt;&gt;0,Transaksi!F203,"")</f>
        <v/>
      </c>
      <c r="G208">
        <f>IF(Transaksi!K203=$F$11,Transaksi!M203,0)</f>
        <v>0</v>
      </c>
      <c r="H208">
        <f>IF(Transaksi!K203=$F$11,Transaksi!L203,0)</f>
        <v>0</v>
      </c>
      <c r="I208" t="e">
        <f>I207+G208-H208</f>
        <v>#REF!</v>
      </c>
      <c r="J208" t="str">
        <f>IF(G208+H208&lt;&gt;0,Transaksi!J203,"")</f>
        <v/>
      </c>
    </row>
    <row r="209">
      <c r="C209" t="str">
        <f>IF(G209+H209&lt;&gt;0,Transaksi!C204,"")</f>
        <v/>
      </c>
      <c r="D209" t="str">
        <f>IF(G209+H209&lt;&gt;0,Transaksi!D204,"")</f>
        <v/>
      </c>
      <c r="E209" t="str">
        <f>IF(G209+H209&lt;&gt;0,Transaksi!E204,"")</f>
        <v/>
      </c>
      <c r="F209" t="str">
        <f>IF(G209+H209&lt;&gt;0,Transaksi!F204,"")</f>
        <v/>
      </c>
      <c r="G209">
        <f>IF(Transaksi!K204=$F$11,Transaksi!M204,0)</f>
        <v>0</v>
      </c>
      <c r="H209">
        <f>IF(Transaksi!K204=$F$11,Transaksi!L204,0)</f>
        <v>0</v>
      </c>
      <c r="I209" t="e">
        <f>I208+G209-H209</f>
        <v>#REF!</v>
      </c>
      <c r="J209" t="str">
        <f>IF(G209+H209&lt;&gt;0,Transaksi!J204,"")</f>
        <v/>
      </c>
    </row>
    <row r="210">
      <c r="C210" t="str">
        <f>IF(G210+H210&lt;&gt;0,Transaksi!C205,"")</f>
        <v/>
      </c>
      <c r="D210" t="str">
        <f>IF(G210+H210&lt;&gt;0,Transaksi!D205,"")</f>
        <v/>
      </c>
      <c r="E210" t="str">
        <f>IF(G210+H210&lt;&gt;0,Transaksi!E205,"")</f>
        <v/>
      </c>
      <c r="F210" t="str">
        <f>IF(G210+H210&lt;&gt;0,Transaksi!F205,"")</f>
        <v/>
      </c>
      <c r="G210">
        <f>IF(Transaksi!K205=$F$11,Transaksi!M205,0)</f>
        <v>0</v>
      </c>
      <c r="H210">
        <f>IF(Transaksi!K205=$F$11,Transaksi!L205,0)</f>
        <v>0</v>
      </c>
      <c r="I210" t="e">
        <f>I209+G210-H210</f>
        <v>#REF!</v>
      </c>
      <c r="J210" t="str">
        <f>IF(G210+H210&lt;&gt;0,Transaksi!J205,"")</f>
        <v/>
      </c>
    </row>
    <row r="211">
      <c r="C211" t="str">
        <f>IF(G211+H211&lt;&gt;0,Transaksi!C206,"")</f>
        <v/>
      </c>
      <c r="D211" t="str">
        <f>IF(G211+H211&lt;&gt;0,Transaksi!D206,"")</f>
        <v/>
      </c>
      <c r="E211" t="str">
        <f>IF(G211+H211&lt;&gt;0,Transaksi!E206,"")</f>
        <v/>
      </c>
      <c r="F211" t="str">
        <f>IF(G211+H211&lt;&gt;0,Transaksi!F206,"")</f>
        <v/>
      </c>
      <c r="G211">
        <f>IF(Transaksi!K206=$F$11,Transaksi!M206,0)</f>
        <v>0</v>
      </c>
      <c r="H211">
        <f>IF(Transaksi!K206=$F$11,Transaksi!L206,0)</f>
        <v>0</v>
      </c>
      <c r="I211" t="e">
        <f>I210+G211-H211</f>
        <v>#REF!</v>
      </c>
      <c r="J211" t="str">
        <f>IF(G211+H211&lt;&gt;0,Transaksi!J206,"")</f>
        <v/>
      </c>
    </row>
    <row r="212">
      <c r="C212" t="str">
        <f>IF(G212+H212&lt;&gt;0,Transaksi!C207,"")</f>
        <v/>
      </c>
      <c r="D212" t="str">
        <f>IF(G212+H212&lt;&gt;0,Transaksi!D207,"")</f>
        <v/>
      </c>
      <c r="E212" t="str">
        <f>IF(G212+H212&lt;&gt;0,Transaksi!E207,"")</f>
        <v/>
      </c>
      <c r="F212" t="str">
        <f>IF(G212+H212&lt;&gt;0,Transaksi!F207,"")</f>
        <v/>
      </c>
      <c r="G212">
        <f>IF(Transaksi!K207=$F$11,Transaksi!M207,0)</f>
        <v>0</v>
      </c>
      <c r="H212">
        <f>IF(Transaksi!K207=$F$11,Transaksi!L207,0)</f>
        <v>0</v>
      </c>
      <c r="I212" t="e">
        <f>I211+G212-H212</f>
        <v>#REF!</v>
      </c>
      <c r="J212" t="str">
        <f>IF(G212+H212&lt;&gt;0,Transaksi!J207,"")</f>
        <v/>
      </c>
    </row>
    <row r="213">
      <c r="C213" t="str">
        <f>IF(G213+H213&lt;&gt;0,Transaksi!C208,"")</f>
        <v/>
      </c>
      <c r="D213" t="str">
        <f>IF(G213+H213&lt;&gt;0,Transaksi!D208,"")</f>
        <v/>
      </c>
      <c r="E213" t="str">
        <f>IF(G213+H213&lt;&gt;0,Transaksi!E208,"")</f>
        <v/>
      </c>
      <c r="F213" t="str">
        <f>IF(G213+H213&lt;&gt;0,Transaksi!F208,"")</f>
        <v/>
      </c>
      <c r="G213">
        <f>IF(Transaksi!K208=$F$11,Transaksi!M208,0)</f>
        <v>0</v>
      </c>
      <c r="H213">
        <f>IF(Transaksi!K208=$F$11,Transaksi!L208,0)</f>
        <v>0</v>
      </c>
      <c r="I213" t="e">
        <f>I212+G213-H213</f>
        <v>#REF!</v>
      </c>
      <c r="J213" t="str">
        <f>IF(G213+H213&lt;&gt;0,Transaksi!J208,"")</f>
        <v/>
      </c>
    </row>
    <row r="214">
      <c r="C214" t="str">
        <f>IF(G214+H214&lt;&gt;0,Transaksi!C209,"")</f>
        <v/>
      </c>
      <c r="D214" t="str">
        <f>IF(G214+H214&lt;&gt;0,Transaksi!D209,"")</f>
        <v/>
      </c>
      <c r="E214" t="str">
        <f>IF(G214+H214&lt;&gt;0,Transaksi!E209,"")</f>
        <v/>
      </c>
      <c r="F214" t="str">
        <f>IF(G214+H214&lt;&gt;0,Transaksi!F209,"")</f>
        <v/>
      </c>
      <c r="G214">
        <f>IF(Transaksi!K209=$F$11,Transaksi!M209,0)</f>
        <v>0</v>
      </c>
      <c r="H214">
        <f>IF(Transaksi!K209=$F$11,Transaksi!L209,0)</f>
        <v>0</v>
      </c>
      <c r="I214" t="e">
        <f>I213+G214-H214</f>
        <v>#REF!</v>
      </c>
      <c r="J214" t="str">
        <f>IF(G214+H214&lt;&gt;0,Transaksi!J209,"")</f>
        <v/>
      </c>
    </row>
    <row r="215">
      <c r="C215" t="str">
        <f>IF(G215+H215&lt;&gt;0,Transaksi!C210,"")</f>
        <v/>
      </c>
      <c r="D215" t="str">
        <f>IF(G215+H215&lt;&gt;0,Transaksi!D210,"")</f>
        <v/>
      </c>
      <c r="E215" t="str">
        <f>IF(G215+H215&lt;&gt;0,Transaksi!E210,"")</f>
        <v/>
      </c>
      <c r="F215" t="str">
        <f>IF(G215+H215&lt;&gt;0,Transaksi!F210,"")</f>
        <v/>
      </c>
      <c r="G215">
        <f>IF(Transaksi!K210=$F$11,Transaksi!M210,0)</f>
        <v>0</v>
      </c>
      <c r="H215">
        <f>IF(Transaksi!K210=$F$11,Transaksi!L210,0)</f>
        <v>0</v>
      </c>
      <c r="I215" t="e">
        <f>I214+G215-H215</f>
        <v>#REF!</v>
      </c>
      <c r="J215" t="str">
        <f>IF(G215+H215&lt;&gt;0,Transaksi!J210,"")</f>
        <v/>
      </c>
    </row>
    <row r="216">
      <c r="C216" t="str">
        <f>IF(G216+H216&lt;&gt;0,Transaksi!C211,"")</f>
        <v/>
      </c>
      <c r="D216" t="str">
        <f>IF(G216+H216&lt;&gt;0,Transaksi!D211,"")</f>
        <v/>
      </c>
      <c r="E216" t="str">
        <f>IF(G216+H216&lt;&gt;0,Transaksi!E211,"")</f>
        <v/>
      </c>
      <c r="F216" t="str">
        <f>IF(G216+H216&lt;&gt;0,Transaksi!F211,"")</f>
        <v/>
      </c>
      <c r="G216">
        <f>IF(Transaksi!K211=$F$11,Transaksi!M211,0)</f>
        <v>0</v>
      </c>
      <c r="H216">
        <f>IF(Transaksi!K211=$F$11,Transaksi!L211,0)</f>
        <v>0</v>
      </c>
      <c r="I216" t="e">
        <f>I215+G216-H216</f>
        <v>#REF!</v>
      </c>
      <c r="J216" t="str">
        <f>IF(G216+H216&lt;&gt;0,Transaksi!J211,"")</f>
        <v/>
      </c>
    </row>
    <row r="217">
      <c r="C217" t="str">
        <f>IF(G217+H217&lt;&gt;0,Transaksi!C212,"")</f>
        <v/>
      </c>
      <c r="D217" t="str">
        <f>IF(G217+H217&lt;&gt;0,Transaksi!D212,"")</f>
        <v/>
      </c>
      <c r="E217" t="str">
        <f>IF(G217+H217&lt;&gt;0,Transaksi!E212,"")</f>
        <v/>
      </c>
      <c r="F217" t="str">
        <f>IF(G217+H217&lt;&gt;0,Transaksi!F212,"")</f>
        <v/>
      </c>
      <c r="G217">
        <f>IF(Transaksi!K212=$F$11,Transaksi!M212,0)</f>
        <v>0</v>
      </c>
      <c r="H217">
        <f>IF(Transaksi!K212=$F$11,Transaksi!L212,0)</f>
        <v>0</v>
      </c>
      <c r="I217" t="e">
        <f>I216+G217-H217</f>
        <v>#REF!</v>
      </c>
      <c r="J217" t="str">
        <f>IF(G217+H217&lt;&gt;0,Transaksi!J212,"")</f>
        <v/>
      </c>
    </row>
    <row r="218">
      <c r="C218" t="str">
        <f>IF(G218+H218&lt;&gt;0,Transaksi!C213,"")</f>
        <v/>
      </c>
      <c r="D218" t="str">
        <f>IF(G218+H218&lt;&gt;0,Transaksi!D213,"")</f>
        <v/>
      </c>
      <c r="E218" t="str">
        <f>IF(G218+H218&lt;&gt;0,Transaksi!E213,"")</f>
        <v/>
      </c>
      <c r="F218" t="str">
        <f>IF(G218+H218&lt;&gt;0,Transaksi!F213,"")</f>
        <v/>
      </c>
      <c r="G218">
        <f>IF(Transaksi!K213=$F$11,Transaksi!M213,0)</f>
        <v>0</v>
      </c>
      <c r="H218">
        <f>IF(Transaksi!K213=$F$11,Transaksi!L213,0)</f>
        <v>0</v>
      </c>
      <c r="I218" t="e">
        <f>I217+G218-H218</f>
        <v>#REF!</v>
      </c>
      <c r="J218" t="str">
        <f>IF(G218+H218&lt;&gt;0,Transaksi!J213,"")</f>
        <v/>
      </c>
    </row>
    <row r="219">
      <c r="C219" t="str">
        <f>IF(G219+H219&lt;&gt;0,Transaksi!C214,"")</f>
        <v/>
      </c>
      <c r="D219" t="str">
        <f>IF(G219+H219&lt;&gt;0,Transaksi!D214,"")</f>
        <v/>
      </c>
      <c r="E219" t="str">
        <f>IF(G219+H219&lt;&gt;0,Transaksi!E214,"")</f>
        <v/>
      </c>
      <c r="F219" t="str">
        <f>IF(G219+H219&lt;&gt;0,Transaksi!F214,"")</f>
        <v/>
      </c>
      <c r="G219">
        <f>IF(Transaksi!K214=$F$11,Transaksi!M214,0)</f>
        <v>0</v>
      </c>
      <c r="H219">
        <f>IF(Transaksi!K214=$F$11,Transaksi!L214,0)</f>
        <v>0</v>
      </c>
      <c r="I219" t="e">
        <f>I218+G219-H219</f>
        <v>#REF!</v>
      </c>
      <c r="J219" t="str">
        <f>IF(G219+H219&lt;&gt;0,Transaksi!J214,"")</f>
        <v/>
      </c>
    </row>
    <row r="220">
      <c r="C220" t="str">
        <f>IF(G220+H220&lt;&gt;0,Transaksi!C215,"")</f>
        <v/>
      </c>
      <c r="D220" t="str">
        <f>IF(G220+H220&lt;&gt;0,Transaksi!D215,"")</f>
        <v/>
      </c>
      <c r="E220" t="str">
        <f>IF(G220+H220&lt;&gt;0,Transaksi!E215,"")</f>
        <v/>
      </c>
      <c r="F220" t="str">
        <f>IF(G220+H220&lt;&gt;0,Transaksi!F215,"")</f>
        <v/>
      </c>
      <c r="G220">
        <f>IF(Transaksi!K215=$F$11,Transaksi!M215,0)</f>
        <v>0</v>
      </c>
      <c r="H220">
        <f>IF(Transaksi!K215=$F$11,Transaksi!L215,0)</f>
        <v>0</v>
      </c>
      <c r="I220" t="e">
        <f>I219+G220-H220</f>
        <v>#REF!</v>
      </c>
      <c r="J220" t="str">
        <f>IF(G220+H220&lt;&gt;0,Transaksi!J215,"")</f>
        <v/>
      </c>
    </row>
    <row r="221">
      <c r="C221" t="str">
        <f>IF(G221+H221&lt;&gt;0,Transaksi!C216,"")</f>
        <v/>
      </c>
      <c r="D221" t="str">
        <f>IF(G221+H221&lt;&gt;0,Transaksi!D216,"")</f>
        <v/>
      </c>
      <c r="E221" t="str">
        <f>IF(G221+H221&lt;&gt;0,Transaksi!E216,"")</f>
        <v/>
      </c>
      <c r="F221" t="str">
        <f>IF(G221+H221&lt;&gt;0,Transaksi!F216,"")</f>
        <v/>
      </c>
      <c r="G221">
        <f>IF(Transaksi!K216=$F$11,Transaksi!M216,0)</f>
        <v>0</v>
      </c>
      <c r="H221">
        <f>IF(Transaksi!K216=$F$11,Transaksi!L216,0)</f>
        <v>0</v>
      </c>
      <c r="I221" t="e">
        <f>I220+G221-H221</f>
        <v>#REF!</v>
      </c>
      <c r="J221" t="str">
        <f>IF(G221+H221&lt;&gt;0,Transaksi!J216,"")</f>
        <v/>
      </c>
    </row>
    <row r="222">
      <c r="C222" t="str">
        <f>IF(G222+H222&lt;&gt;0,Transaksi!C217,"")</f>
        <v/>
      </c>
      <c r="D222" t="str">
        <f>IF(G222+H222&lt;&gt;0,Transaksi!D217,"")</f>
        <v/>
      </c>
      <c r="E222" t="str">
        <f>IF(G222+H222&lt;&gt;0,Transaksi!E217,"")</f>
        <v/>
      </c>
      <c r="F222" t="str">
        <f>IF(G222+H222&lt;&gt;0,Transaksi!F217,"")</f>
        <v/>
      </c>
      <c r="G222">
        <f>IF(Transaksi!K217=$F$11,Transaksi!M217,0)</f>
        <v>0</v>
      </c>
      <c r="H222">
        <f>IF(Transaksi!K217=$F$11,Transaksi!L217,0)</f>
        <v>0</v>
      </c>
      <c r="I222" t="e">
        <f>I221+G222-H222</f>
        <v>#REF!</v>
      </c>
      <c r="J222" t="str">
        <f>IF(G222+H222&lt;&gt;0,Transaksi!J217,"")</f>
        <v/>
      </c>
    </row>
    <row r="223">
      <c r="C223" t="str">
        <f>IF(G223+H223&lt;&gt;0,Transaksi!C218,"")</f>
        <v/>
      </c>
      <c r="D223" t="str">
        <f>IF(G223+H223&lt;&gt;0,Transaksi!D218,"")</f>
        <v/>
      </c>
      <c r="E223" t="str">
        <f>IF(G223+H223&lt;&gt;0,Transaksi!E218,"")</f>
        <v/>
      </c>
      <c r="F223" t="str">
        <f>IF(G223+H223&lt;&gt;0,Transaksi!F218,"")</f>
        <v/>
      </c>
      <c r="G223">
        <f>IF(Transaksi!K218=$F$11,Transaksi!M218,0)</f>
        <v>0</v>
      </c>
      <c r="H223">
        <f>IF(Transaksi!K218=$F$11,Transaksi!L218,0)</f>
        <v>0</v>
      </c>
      <c r="I223" t="e">
        <f>I222+G223-H223</f>
        <v>#REF!</v>
      </c>
      <c r="J223" t="str">
        <f>IF(G223+H223&lt;&gt;0,Transaksi!J218,"")</f>
        <v/>
      </c>
    </row>
    <row r="224">
      <c r="C224" t="str">
        <f>IF(G224+H224&lt;&gt;0,Transaksi!C219,"")</f>
        <v/>
      </c>
      <c r="D224" t="str">
        <f>IF(G224+H224&lt;&gt;0,Transaksi!D219,"")</f>
        <v/>
      </c>
      <c r="E224" t="str">
        <f>IF(G224+H224&lt;&gt;0,Transaksi!E219,"")</f>
        <v/>
      </c>
      <c r="F224" t="str">
        <f>IF(G224+H224&lt;&gt;0,Transaksi!F219,"")</f>
        <v/>
      </c>
      <c r="G224">
        <f>IF(Transaksi!K219=$F$11,Transaksi!M219,0)</f>
        <v>0</v>
      </c>
      <c r="H224">
        <f>IF(Transaksi!K219=$F$11,Transaksi!L219,0)</f>
        <v>0</v>
      </c>
      <c r="I224" t="e">
        <f>I223+G224-H224</f>
        <v>#REF!</v>
      </c>
      <c r="J224" t="str">
        <f>IF(G224+H224&lt;&gt;0,Transaksi!J219,"")</f>
        <v/>
      </c>
    </row>
    <row r="225">
      <c r="C225" t="str">
        <f>IF(G225+H225&lt;&gt;0,Transaksi!C220,"")</f>
        <v/>
      </c>
      <c r="D225" t="str">
        <f>IF(G225+H225&lt;&gt;0,Transaksi!D220,"")</f>
        <v/>
      </c>
      <c r="E225" t="str">
        <f>IF(G225+H225&lt;&gt;0,Transaksi!E220,"")</f>
        <v/>
      </c>
      <c r="F225" t="str">
        <f>IF(G225+H225&lt;&gt;0,Transaksi!F220,"")</f>
        <v/>
      </c>
      <c r="G225">
        <f>IF(Transaksi!K220=$F$11,Transaksi!M220,0)</f>
        <v>0</v>
      </c>
      <c r="H225">
        <f>IF(Transaksi!K220=$F$11,Transaksi!L220,0)</f>
        <v>0</v>
      </c>
      <c r="I225" t="e">
        <f>I224+G225-H225</f>
        <v>#REF!</v>
      </c>
      <c r="J225" t="str">
        <f>IF(G225+H225&lt;&gt;0,Transaksi!J220,"")</f>
        <v/>
      </c>
    </row>
    <row r="226">
      <c r="C226" t="str">
        <f>IF(G226+H226&lt;&gt;0,Transaksi!C221,"")</f>
        <v/>
      </c>
      <c r="D226" t="str">
        <f>IF(G226+H226&lt;&gt;0,Transaksi!D221,"")</f>
        <v/>
      </c>
      <c r="E226" t="str">
        <f>IF(G226+H226&lt;&gt;0,Transaksi!E221,"")</f>
        <v/>
      </c>
      <c r="F226" t="str">
        <f>IF(G226+H226&lt;&gt;0,Transaksi!F221,"")</f>
        <v/>
      </c>
      <c r="G226">
        <f>IF(Transaksi!K221=$F$11,Transaksi!M221,0)</f>
        <v>0</v>
      </c>
      <c r="H226">
        <f>IF(Transaksi!K221=$F$11,Transaksi!L221,0)</f>
        <v>0</v>
      </c>
      <c r="I226" t="e">
        <f>I225+G226-H226</f>
        <v>#REF!</v>
      </c>
      <c r="J226" t="str">
        <f>IF(G226+H226&lt;&gt;0,Transaksi!J221,"")</f>
        <v/>
      </c>
    </row>
    <row r="227">
      <c r="C227" t="str">
        <f>IF(G227+H227&lt;&gt;0,Transaksi!C222,"")</f>
        <v/>
      </c>
      <c r="D227" t="str">
        <f>IF(G227+H227&lt;&gt;0,Transaksi!D222,"")</f>
        <v/>
      </c>
      <c r="E227" t="str">
        <f>IF(G227+H227&lt;&gt;0,Transaksi!E222,"")</f>
        <v/>
      </c>
      <c r="F227" t="str">
        <f>IF(G227+H227&lt;&gt;0,Transaksi!F222,"")</f>
        <v/>
      </c>
      <c r="G227">
        <f>IF(Transaksi!K222=$F$11,Transaksi!M222,0)</f>
        <v>0</v>
      </c>
      <c r="H227">
        <f>IF(Transaksi!K222=$F$11,Transaksi!L222,0)</f>
        <v>0</v>
      </c>
      <c r="I227" t="e">
        <f>I226+G227-H227</f>
        <v>#REF!</v>
      </c>
      <c r="J227" t="str">
        <f>IF(G227+H227&lt;&gt;0,Transaksi!J222,"")</f>
        <v/>
      </c>
    </row>
    <row r="228">
      <c r="C228" t="str">
        <f>IF(G228+H228&lt;&gt;0,Transaksi!C223,"")</f>
        <v/>
      </c>
      <c r="D228" t="str">
        <f>IF(G228+H228&lt;&gt;0,Transaksi!D223,"")</f>
        <v/>
      </c>
      <c r="E228" t="str">
        <f>IF(G228+H228&lt;&gt;0,Transaksi!E223,"")</f>
        <v/>
      </c>
      <c r="F228" t="str">
        <f>IF(G228+H228&lt;&gt;0,Transaksi!F223,"")</f>
        <v/>
      </c>
      <c r="G228">
        <f>IF(Transaksi!K223=$F$11,Transaksi!M223,0)</f>
        <v>0</v>
      </c>
      <c r="H228">
        <f>IF(Transaksi!K223=$F$11,Transaksi!L223,0)</f>
        <v>0</v>
      </c>
      <c r="I228" t="e">
        <f>I227+G228-H228</f>
        <v>#REF!</v>
      </c>
      <c r="J228" t="str">
        <f>IF(G228+H228&lt;&gt;0,Transaksi!J223,"")</f>
        <v/>
      </c>
    </row>
    <row r="229">
      <c r="C229" t="str">
        <f>IF(G229+H229&lt;&gt;0,Transaksi!C224,"")</f>
        <v/>
      </c>
      <c r="D229" t="str">
        <f>IF(G229+H229&lt;&gt;0,Transaksi!D224,"")</f>
        <v/>
      </c>
      <c r="E229" t="str">
        <f>IF(G229+H229&lt;&gt;0,Transaksi!E224,"")</f>
        <v/>
      </c>
      <c r="F229" t="str">
        <f>IF(G229+H229&lt;&gt;0,Transaksi!F224,"")</f>
        <v/>
      </c>
      <c r="G229">
        <f>IF(Transaksi!K224=$F$11,Transaksi!M224,0)</f>
        <v>0</v>
      </c>
      <c r="H229">
        <f>IF(Transaksi!K224=$F$11,Transaksi!L224,0)</f>
        <v>0</v>
      </c>
      <c r="I229" t="e">
        <f>I228+G229-H229</f>
        <v>#REF!</v>
      </c>
      <c r="J229" t="str">
        <f>IF(G229+H229&lt;&gt;0,Transaksi!J224,"")</f>
        <v/>
      </c>
    </row>
    <row r="230">
      <c r="C230" t="str">
        <f>IF(G230+H230&lt;&gt;0,Transaksi!C225,"")</f>
        <v/>
      </c>
      <c r="D230" t="str">
        <f>IF(G230+H230&lt;&gt;0,Transaksi!D225,"")</f>
        <v/>
      </c>
      <c r="E230" t="str">
        <f>IF(G230+H230&lt;&gt;0,Transaksi!E225,"")</f>
        <v/>
      </c>
      <c r="F230" t="str">
        <f>IF(G230+H230&lt;&gt;0,Transaksi!F225,"")</f>
        <v/>
      </c>
      <c r="G230">
        <f>IF(Transaksi!K225=$F$11,Transaksi!M225,0)</f>
        <v>0</v>
      </c>
      <c r="H230">
        <f>IF(Transaksi!K225=$F$11,Transaksi!L225,0)</f>
        <v>0</v>
      </c>
      <c r="I230" t="e">
        <f>I229+G230-H230</f>
        <v>#REF!</v>
      </c>
      <c r="J230" t="str">
        <f>IF(G230+H230&lt;&gt;0,Transaksi!J225,"")</f>
        <v/>
      </c>
    </row>
    <row r="231">
      <c r="C231" t="str">
        <f>IF(G231+H231&lt;&gt;0,Transaksi!C226,"")</f>
        <v/>
      </c>
      <c r="D231" t="str">
        <f>IF(G231+H231&lt;&gt;0,Transaksi!D226,"")</f>
        <v/>
      </c>
      <c r="E231" t="str">
        <f>IF(G231+H231&lt;&gt;0,Transaksi!E226,"")</f>
        <v/>
      </c>
      <c r="F231" t="str">
        <f>IF(G231+H231&lt;&gt;0,Transaksi!F226,"")</f>
        <v/>
      </c>
      <c r="G231">
        <f>IF(Transaksi!K226=$F$11,Transaksi!M226,0)</f>
        <v>0</v>
      </c>
      <c r="H231">
        <f>IF(Transaksi!K226=$F$11,Transaksi!L226,0)</f>
        <v>0</v>
      </c>
      <c r="I231" t="e">
        <f>I230+G231-H231</f>
        <v>#REF!</v>
      </c>
      <c r="J231" t="str">
        <f>IF(G231+H231&lt;&gt;0,Transaksi!J226,"")</f>
        <v/>
      </c>
    </row>
    <row r="232">
      <c r="C232" t="str">
        <f>IF(G232+H232&lt;&gt;0,Transaksi!C227,"")</f>
        <v/>
      </c>
      <c r="D232" t="str">
        <f>IF(G232+H232&lt;&gt;0,Transaksi!D227,"")</f>
        <v/>
      </c>
      <c r="E232" t="str">
        <f>IF(G232+H232&lt;&gt;0,Transaksi!E227,"")</f>
        <v/>
      </c>
      <c r="F232" t="str">
        <f>IF(G232+H232&lt;&gt;0,Transaksi!F227,"")</f>
        <v/>
      </c>
      <c r="G232">
        <f>IF(Transaksi!K227=$F$11,Transaksi!M227,0)</f>
        <v>0</v>
      </c>
      <c r="H232">
        <f>IF(Transaksi!K227=$F$11,Transaksi!L227,0)</f>
        <v>0</v>
      </c>
      <c r="I232" t="e">
        <f>I231+G232-H232</f>
        <v>#REF!</v>
      </c>
      <c r="J232" t="str">
        <f>IF(G232+H232&lt;&gt;0,Transaksi!J227,"")</f>
        <v/>
      </c>
    </row>
    <row r="233">
      <c r="C233" t="str">
        <f>IF(G233+H233&lt;&gt;0,Transaksi!C228,"")</f>
        <v/>
      </c>
      <c r="D233" t="str">
        <f>IF(G233+H233&lt;&gt;0,Transaksi!D228,"")</f>
        <v/>
      </c>
      <c r="E233" t="str">
        <f>IF(G233+H233&lt;&gt;0,Transaksi!E228,"")</f>
        <v/>
      </c>
      <c r="F233" t="str">
        <f>IF(G233+H233&lt;&gt;0,Transaksi!F228,"")</f>
        <v/>
      </c>
      <c r="G233">
        <f>IF(Transaksi!K228=$F$11,Transaksi!M228,0)</f>
        <v>0</v>
      </c>
      <c r="H233">
        <f>IF(Transaksi!K228=$F$11,Transaksi!L228,0)</f>
        <v>0</v>
      </c>
      <c r="I233" t="e">
        <f>I232+G233-H233</f>
        <v>#REF!</v>
      </c>
      <c r="J233" t="str">
        <f>IF(G233+H233&lt;&gt;0,Transaksi!J228,"")</f>
        <v/>
      </c>
    </row>
    <row r="234">
      <c r="C234" t="str">
        <f>IF(G234+H234&lt;&gt;0,Transaksi!C229,"")</f>
        <v/>
      </c>
      <c r="D234" t="str">
        <f>IF(G234+H234&lt;&gt;0,Transaksi!D229,"")</f>
        <v/>
      </c>
      <c r="E234" t="str">
        <f>IF(G234+H234&lt;&gt;0,Transaksi!E229,"")</f>
        <v/>
      </c>
      <c r="F234" t="str">
        <f>IF(G234+H234&lt;&gt;0,Transaksi!F229,"")</f>
        <v/>
      </c>
      <c r="G234">
        <f>IF(Transaksi!K229=$F$11,Transaksi!M229,0)</f>
        <v>0</v>
      </c>
      <c r="H234">
        <f>IF(Transaksi!K229=$F$11,Transaksi!L229,0)</f>
        <v>0</v>
      </c>
      <c r="I234" t="e">
        <f>I233+G234-H234</f>
        <v>#REF!</v>
      </c>
      <c r="J234" t="str">
        <f>IF(G234+H234&lt;&gt;0,Transaksi!J229,"")</f>
        <v/>
      </c>
    </row>
    <row r="235">
      <c r="C235" t="str">
        <f>IF(G235+H235&lt;&gt;0,Transaksi!C230,"")</f>
        <v/>
      </c>
      <c r="D235" t="str">
        <f>IF(G235+H235&lt;&gt;0,Transaksi!D230,"")</f>
        <v/>
      </c>
      <c r="E235" t="str">
        <f>IF(G235+H235&lt;&gt;0,Transaksi!E230,"")</f>
        <v/>
      </c>
      <c r="F235" t="str">
        <f>IF(G235+H235&lt;&gt;0,Transaksi!F230,"")</f>
        <v/>
      </c>
      <c r="G235">
        <f>IF(Transaksi!K230=$F$11,Transaksi!M230,0)</f>
        <v>0</v>
      </c>
      <c r="H235">
        <f>IF(Transaksi!K230=$F$11,Transaksi!L230,0)</f>
        <v>0</v>
      </c>
      <c r="I235" t="e">
        <f>I234+G235-H235</f>
        <v>#REF!</v>
      </c>
      <c r="J235" t="str">
        <f>IF(G235+H235&lt;&gt;0,Transaksi!J230,"")</f>
        <v/>
      </c>
    </row>
    <row r="236">
      <c r="C236" t="str">
        <f>IF(G236+H236&lt;&gt;0,Transaksi!C231,"")</f>
        <v/>
      </c>
      <c r="D236" t="str">
        <f>IF(G236+H236&lt;&gt;0,Transaksi!D231,"")</f>
        <v/>
      </c>
      <c r="E236" t="str">
        <f>IF(G236+H236&lt;&gt;0,Transaksi!E231,"")</f>
        <v/>
      </c>
      <c r="F236" t="str">
        <f>IF(G236+H236&lt;&gt;0,Transaksi!F231,"")</f>
        <v/>
      </c>
      <c r="G236">
        <f>IF(Transaksi!K231=$F$11,Transaksi!M231,0)</f>
        <v>0</v>
      </c>
      <c r="H236">
        <f>IF(Transaksi!K231=$F$11,Transaksi!L231,0)</f>
        <v>0</v>
      </c>
      <c r="I236" t="e">
        <f>I235+G236-H236</f>
        <v>#REF!</v>
      </c>
      <c r="J236" t="str">
        <f>IF(G236+H236&lt;&gt;0,Transaksi!J231,"")</f>
        <v/>
      </c>
    </row>
    <row r="237">
      <c r="C237" t="str">
        <f>IF(G237+H237&lt;&gt;0,Transaksi!C232,"")</f>
        <v/>
      </c>
      <c r="D237" t="str">
        <f>IF(G237+H237&lt;&gt;0,Transaksi!D232,"")</f>
        <v/>
      </c>
      <c r="E237" t="str">
        <f>IF(G237+H237&lt;&gt;0,Transaksi!E232,"")</f>
        <v/>
      </c>
      <c r="F237" t="str">
        <f>IF(G237+H237&lt;&gt;0,Transaksi!F232,"")</f>
        <v/>
      </c>
      <c r="G237">
        <f>IF(Transaksi!K232=$F$11,Transaksi!M232,0)</f>
        <v>0</v>
      </c>
      <c r="H237">
        <f>IF(Transaksi!K232=$F$11,Transaksi!L232,0)</f>
        <v>0</v>
      </c>
      <c r="I237" t="e">
        <f>I236+G237-H237</f>
        <v>#REF!</v>
      </c>
      <c r="J237" t="str">
        <f>IF(G237+H237&lt;&gt;0,Transaksi!J232,"")</f>
        <v/>
      </c>
      <c r="L237">
        <f>H237</f>
        <v>0</v>
      </c>
    </row>
    <row r="238">
      <c r="C238" t="str">
        <f>IF(G238+H238&lt;&gt;0,Transaksi!C233,"")</f>
        <v/>
      </c>
      <c r="D238" t="str">
        <f>IF(G238+H238&lt;&gt;0,Transaksi!D233,"")</f>
        <v/>
      </c>
      <c r="E238" t="str">
        <f>IF(G238+H238&lt;&gt;0,Transaksi!E233,"")</f>
        <v/>
      </c>
      <c r="F238" t="str">
        <f>IF(G238+H238&lt;&gt;0,Transaksi!F233,"")</f>
        <v/>
      </c>
      <c r="G238">
        <f>IF(Transaksi!K233=$F$11,Transaksi!M233,0)</f>
        <v>0</v>
      </c>
      <c r="H238">
        <f>IF(Transaksi!K233=$F$11,Transaksi!L233,0)</f>
        <v>0</v>
      </c>
      <c r="I238" t="e">
        <f>I237+G238-H238</f>
        <v>#REF!</v>
      </c>
      <c r="J238" t="str">
        <f>IF(G238+H238&lt;&gt;0,Transaksi!J233,"")</f>
        <v/>
      </c>
    </row>
    <row r="239">
      <c r="C239" t="str">
        <f>IF(G239+H239&lt;&gt;0,Transaksi!C234,"")</f>
        <v/>
      </c>
      <c r="D239" t="str">
        <f>IF(G239+H239&lt;&gt;0,Transaksi!D234,"")</f>
        <v/>
      </c>
      <c r="E239" t="str">
        <f>IF(G239+H239&lt;&gt;0,Transaksi!E234,"")</f>
        <v/>
      </c>
      <c r="F239" t="str">
        <f>IF(G239+H239&lt;&gt;0,Transaksi!F234,"")</f>
        <v/>
      </c>
      <c r="G239">
        <f>IF(Transaksi!K234=$F$11,Transaksi!M234,0)</f>
        <v>0</v>
      </c>
      <c r="H239">
        <f>IF(Transaksi!K234=$F$11,Transaksi!L234,0)</f>
        <v>0</v>
      </c>
      <c r="I239" t="e">
        <f>I238+G239-H239</f>
        <v>#REF!</v>
      </c>
      <c r="J239" t="str">
        <f>IF(G239+H239&lt;&gt;0,Transaksi!J234,"")</f>
        <v/>
      </c>
    </row>
    <row r="240">
      <c r="C240" t="str">
        <f>IF(G240+H240&lt;&gt;0,Transaksi!C235,"")</f>
        <v/>
      </c>
      <c r="D240" t="str">
        <f>IF(G240+H240&lt;&gt;0,Transaksi!D235,"")</f>
        <v/>
      </c>
      <c r="E240" t="str">
        <f>IF(G240+H240&lt;&gt;0,Transaksi!E235,"")</f>
        <v/>
      </c>
      <c r="F240" t="str">
        <f>IF(G240+H240&lt;&gt;0,Transaksi!F235,"")</f>
        <v/>
      </c>
      <c r="G240">
        <f>IF(Transaksi!K235=$F$11,Transaksi!M235,0)</f>
        <v>0</v>
      </c>
      <c r="H240">
        <f>IF(Transaksi!K235=$F$11,Transaksi!L235,0)</f>
        <v>0</v>
      </c>
      <c r="I240" t="e">
        <f>I239+G240-H240</f>
        <v>#REF!</v>
      </c>
      <c r="J240" t="str">
        <f>IF(G240+H240&lt;&gt;0,Transaksi!J235,"")</f>
        <v/>
      </c>
    </row>
    <row r="241">
      <c r="C241" t="str">
        <f>IF(G241+H241&lt;&gt;0,Transaksi!C236,"")</f>
        <v/>
      </c>
      <c r="D241" t="str">
        <f>IF(G241+H241&lt;&gt;0,Transaksi!D236,"")</f>
        <v/>
      </c>
      <c r="E241" t="str">
        <f>IF(G241+H241&lt;&gt;0,Transaksi!E236,"")</f>
        <v/>
      </c>
      <c r="F241" t="str">
        <f>IF(G241+H241&lt;&gt;0,Transaksi!F236,"")</f>
        <v/>
      </c>
      <c r="G241">
        <f>IF(Transaksi!K236=$F$11,Transaksi!M236,0)</f>
        <v>0</v>
      </c>
      <c r="H241">
        <f>IF(Transaksi!K236=$F$11,Transaksi!L236,0)</f>
        <v>0</v>
      </c>
      <c r="I241" t="e">
        <f>I240+G241-H241</f>
        <v>#REF!</v>
      </c>
      <c r="J241" t="str">
        <f>IF(G241+H241&lt;&gt;0,Transaksi!J236,"")</f>
        <v/>
      </c>
    </row>
    <row r="242">
      <c r="C242" t="str">
        <f>IF(G242+H242&lt;&gt;0,Transaksi!C237,"")</f>
        <v/>
      </c>
      <c r="D242" t="str">
        <f>IF(G242+H242&lt;&gt;0,Transaksi!D237,"")</f>
        <v/>
      </c>
      <c r="E242" t="str">
        <f>IF(G242+H242&lt;&gt;0,Transaksi!E237,"")</f>
        <v/>
      </c>
      <c r="F242" t="str">
        <f>IF(G242+H242&lt;&gt;0,Transaksi!F237,"")</f>
        <v/>
      </c>
      <c r="G242">
        <f>IF(Transaksi!K237=$F$11,Transaksi!M237,0)</f>
        <v>0</v>
      </c>
      <c r="H242">
        <f>IF(Transaksi!K237=$F$11,Transaksi!L237,0)</f>
        <v>0</v>
      </c>
      <c r="I242" t="e">
        <f>I241+G242-H242</f>
        <v>#REF!</v>
      </c>
      <c r="J242" t="str">
        <f>IF(G242+H242&lt;&gt;0,Transaksi!J237,"")</f>
        <v/>
      </c>
    </row>
    <row r="243">
      <c r="C243" t="str">
        <f>IF(G243+H243&lt;&gt;0,Transaksi!C238,"")</f>
        <v/>
      </c>
      <c r="D243" t="str">
        <f>IF(G243+H243&lt;&gt;0,Transaksi!D238,"")</f>
        <v/>
      </c>
      <c r="E243" t="str">
        <f>IF(G243+H243&lt;&gt;0,Transaksi!E238,"")</f>
        <v/>
      </c>
      <c r="F243" t="str">
        <f>IF(G243+H243&lt;&gt;0,Transaksi!F238,"")</f>
        <v/>
      </c>
      <c r="G243">
        <f>IF(Transaksi!K238=$F$11,Transaksi!M238,0)</f>
        <v>0</v>
      </c>
      <c r="H243">
        <f>IF(Transaksi!K238=$F$11,Transaksi!L238,0)</f>
        <v>0</v>
      </c>
      <c r="I243" t="e">
        <f>I242+G243-H243</f>
        <v>#REF!</v>
      </c>
      <c r="J243" t="str">
        <f>IF(G243+H243&lt;&gt;0,Transaksi!J238,"")</f>
        <v/>
      </c>
    </row>
    <row r="244">
      <c r="C244" t="str">
        <f>IF(G244+H244&lt;&gt;0,Transaksi!C239,"")</f>
        <v/>
      </c>
      <c r="D244" t="str">
        <f>IF(G244+H244&lt;&gt;0,Transaksi!D239,"")</f>
        <v/>
      </c>
      <c r="E244" t="str">
        <f>IF(G244+H244&lt;&gt;0,Transaksi!E239,"")</f>
        <v/>
      </c>
      <c r="F244" t="str">
        <f>IF(G244+H244&lt;&gt;0,Transaksi!F239,"")</f>
        <v/>
      </c>
      <c r="G244">
        <f>IF(Transaksi!K239=$F$11,Transaksi!M239,0)</f>
        <v>0</v>
      </c>
      <c r="H244">
        <f>IF(Transaksi!K239=$F$11,Transaksi!L239,0)</f>
        <v>0</v>
      </c>
      <c r="I244" t="e">
        <f>I243+G244-H244</f>
        <v>#REF!</v>
      </c>
      <c r="J244" t="str">
        <f>IF(G244+H244&lt;&gt;0,Transaksi!J239,"")</f>
        <v/>
      </c>
    </row>
    <row r="245">
      <c r="C245" t="str">
        <f>IF(G245+H245&lt;&gt;0,Transaksi!C240,"")</f>
        <v/>
      </c>
      <c r="D245" t="str">
        <f>IF(G245+H245&lt;&gt;0,Transaksi!D240,"")</f>
        <v/>
      </c>
      <c r="E245" t="str">
        <f>IF(G245+H245&lt;&gt;0,Transaksi!E240,"")</f>
        <v/>
      </c>
      <c r="F245" t="str">
        <f>IF(G245+H245&lt;&gt;0,Transaksi!F240,"")</f>
        <v/>
      </c>
      <c r="G245">
        <f>IF(Transaksi!K240=$F$11,Transaksi!M240,0)</f>
        <v>0</v>
      </c>
      <c r="H245">
        <f>IF(Transaksi!K240=$F$11,Transaksi!L240,0)</f>
        <v>0</v>
      </c>
      <c r="I245" t="e">
        <f>I244+G245-H245</f>
        <v>#REF!</v>
      </c>
      <c r="J245" t="str">
        <f>IF(G245+H245&lt;&gt;0,Transaksi!J240,"")</f>
        <v/>
      </c>
    </row>
    <row r="246">
      <c r="C246" t="str">
        <f>IF(G246+H246&lt;&gt;0,Transaksi!C241,"")</f>
        <v/>
      </c>
      <c r="D246" t="str">
        <f>IF(G246+H246&lt;&gt;0,Transaksi!D241,"")</f>
        <v/>
      </c>
      <c r="E246" t="str">
        <f>IF(G246+H246&lt;&gt;0,Transaksi!E241,"")</f>
        <v/>
      </c>
      <c r="F246" t="str">
        <f>IF(G246+H246&lt;&gt;0,Transaksi!F241,"")</f>
        <v/>
      </c>
      <c r="G246">
        <f>IF(Transaksi!K241=$F$11,Transaksi!M241,0)</f>
        <v>0</v>
      </c>
      <c r="H246">
        <f>IF(Transaksi!K241=$F$11,Transaksi!L241,0)</f>
        <v>0</v>
      </c>
      <c r="I246" t="e">
        <f>I245+G246-H246</f>
        <v>#REF!</v>
      </c>
      <c r="J246" t="str">
        <f>IF(G246+H246&lt;&gt;0,Transaksi!J241,"")</f>
        <v/>
      </c>
    </row>
    <row r="247">
      <c r="C247" t="str">
        <f>IF(G247+H247&lt;&gt;0,Transaksi!C242,"")</f>
        <v/>
      </c>
      <c r="D247" t="str">
        <f>IF(G247+H247&lt;&gt;0,Transaksi!D242,"")</f>
        <v/>
      </c>
      <c r="E247" t="str">
        <f>IF(G247+H247&lt;&gt;0,Transaksi!E242,"")</f>
        <v/>
      </c>
      <c r="F247" t="str">
        <f>IF(G247+H247&lt;&gt;0,Transaksi!F242,"")</f>
        <v/>
      </c>
      <c r="G247">
        <f>IF(Transaksi!K242=$F$11,Transaksi!M242,0)</f>
        <v>0</v>
      </c>
      <c r="H247">
        <f>IF(Transaksi!K242=$F$11,Transaksi!L242,0)</f>
        <v>0</v>
      </c>
      <c r="I247" t="e">
        <f>I246+G247-H247</f>
        <v>#REF!</v>
      </c>
      <c r="J247" t="str">
        <f>IF(G247+H247&lt;&gt;0,Transaksi!J242,"")</f>
        <v/>
      </c>
    </row>
    <row r="248">
      <c r="C248" t="str">
        <f>IF(G248+H248&lt;&gt;0,Transaksi!C243,"")</f>
        <v/>
      </c>
      <c r="D248" t="str">
        <f>IF(G248+H248&lt;&gt;0,Transaksi!D243,"")</f>
        <v/>
      </c>
      <c r="E248" t="str">
        <f>IF(G248+H248&lt;&gt;0,Transaksi!E243,"")</f>
        <v/>
      </c>
      <c r="F248" t="str">
        <f>IF(G248+H248&lt;&gt;0,Transaksi!F243,"")</f>
        <v/>
      </c>
      <c r="G248">
        <f>IF(Transaksi!K243=$F$11,Transaksi!M243,0)</f>
        <v>0</v>
      </c>
      <c r="H248">
        <f>IF(Transaksi!K243=$F$11,Transaksi!L243,0)</f>
        <v>0</v>
      </c>
      <c r="I248" t="e">
        <f>I247+G248-H248</f>
        <v>#REF!</v>
      </c>
      <c r="J248" t="str">
        <f>IF(G248+H248&lt;&gt;0,Transaksi!J243,"")</f>
        <v/>
      </c>
    </row>
    <row r="249">
      <c r="C249" t="str">
        <f>IF(G249+H249&lt;&gt;0,Transaksi!C244,"")</f>
        <v/>
      </c>
      <c r="D249" t="str">
        <f>IF(G249+H249&lt;&gt;0,Transaksi!D244,"")</f>
        <v/>
      </c>
      <c r="E249" t="str">
        <f>IF(G249+H249&lt;&gt;0,Transaksi!E244,"")</f>
        <v/>
      </c>
      <c r="F249" t="str">
        <f>IF(G249+H249&lt;&gt;0,Transaksi!F244,"")</f>
        <v/>
      </c>
      <c r="G249">
        <f>IF(Transaksi!K244=$F$11,Transaksi!M244,0)</f>
        <v>0</v>
      </c>
      <c r="H249">
        <f>IF(Transaksi!K244=$F$11,Transaksi!L244,0)</f>
        <v>0</v>
      </c>
      <c r="I249" t="e">
        <f>I248+G249-H249</f>
        <v>#REF!</v>
      </c>
      <c r="J249" t="str">
        <f>IF(G249+H249&lt;&gt;0,Transaksi!J244,"")</f>
        <v/>
      </c>
    </row>
    <row r="250">
      <c r="C250" t="str">
        <f>IF(G250+H250&lt;&gt;0,Transaksi!C245,"")</f>
        <v/>
      </c>
      <c r="D250" t="str">
        <f>IF(G250+H250&lt;&gt;0,Transaksi!D245,"")</f>
        <v/>
      </c>
      <c r="E250" t="str">
        <f>IF(G250+H250&lt;&gt;0,Transaksi!E245,"")</f>
        <v/>
      </c>
      <c r="F250" t="str">
        <f>IF(G250+H250&lt;&gt;0,Transaksi!F245,"")</f>
        <v/>
      </c>
      <c r="G250">
        <f>IF(Transaksi!K245=$F$11,Transaksi!M245,0)</f>
        <v>0</v>
      </c>
      <c r="H250">
        <f>IF(Transaksi!K245=$F$11,Transaksi!L245,0)</f>
        <v>0</v>
      </c>
      <c r="I250" t="e">
        <f>I249+G250-H250</f>
        <v>#REF!</v>
      </c>
      <c r="J250" t="str">
        <f>IF(G250+H250&lt;&gt;0,Transaksi!J245,"")</f>
        <v/>
      </c>
    </row>
    <row r="251">
      <c r="C251" t="str">
        <f>IF(G251+H251&lt;&gt;0,Transaksi!C246,"")</f>
        <v/>
      </c>
      <c r="D251" t="str">
        <f>IF(G251+H251&lt;&gt;0,Transaksi!D246,"")</f>
        <v/>
      </c>
      <c r="E251" t="str">
        <f>IF(G251+H251&lt;&gt;0,Transaksi!E246,"")</f>
        <v/>
      </c>
      <c r="F251" t="str">
        <f>IF(G251+H251&lt;&gt;0,Transaksi!F246,"")</f>
        <v/>
      </c>
      <c r="G251">
        <f>IF(Transaksi!K246=$F$11,Transaksi!M246,0)</f>
        <v>0</v>
      </c>
      <c r="H251">
        <f>IF(Transaksi!K246=$F$11,Transaksi!L246,0)</f>
        <v>0</v>
      </c>
      <c r="I251" t="e">
        <f>I250+G251-H251</f>
        <v>#REF!</v>
      </c>
      <c r="J251" t="str">
        <f>IF(G251+H251&lt;&gt;0,Transaksi!J246,"")</f>
        <v/>
      </c>
    </row>
    <row r="252">
      <c r="C252" t="str">
        <f>IF(G252+H252&lt;&gt;0,Transaksi!C247,"")</f>
        <v/>
      </c>
      <c r="D252" t="str">
        <f>IF(G252+H252&lt;&gt;0,Transaksi!D247,"")</f>
        <v/>
      </c>
      <c r="E252" t="str">
        <f>IF(G252+H252&lt;&gt;0,Transaksi!E247,"")</f>
        <v/>
      </c>
      <c r="F252" t="str">
        <f>IF(G252+H252&lt;&gt;0,Transaksi!F247,"")</f>
        <v/>
      </c>
      <c r="G252">
        <f>IF(Transaksi!K247=$F$11,Transaksi!M247,0)</f>
        <v>0</v>
      </c>
      <c r="H252">
        <f>IF(Transaksi!K247=$F$11,Transaksi!L247,0)</f>
        <v>0</v>
      </c>
      <c r="I252" t="e">
        <f>I251+G252-H252</f>
        <v>#REF!</v>
      </c>
      <c r="J252" t="str">
        <f>IF(G252+H252&lt;&gt;0,Transaksi!J247,"")</f>
        <v/>
      </c>
    </row>
    <row r="253">
      <c r="C253" t="str">
        <f>IF(G253+H253&lt;&gt;0,Transaksi!C248,"")</f>
        <v/>
      </c>
      <c r="D253" t="str">
        <f>IF(G253+H253&lt;&gt;0,Transaksi!D248,"")</f>
        <v/>
      </c>
      <c r="E253" t="str">
        <f>IF(G253+H253&lt;&gt;0,Transaksi!E248,"")</f>
        <v/>
      </c>
      <c r="F253" t="str">
        <f>IF(G253+H253&lt;&gt;0,Transaksi!F248,"")</f>
        <v/>
      </c>
      <c r="G253">
        <f>IF(Transaksi!K248=$F$11,Transaksi!M248,0)</f>
        <v>0</v>
      </c>
      <c r="H253">
        <f>IF(Transaksi!K248=$F$11,Transaksi!L248,0)</f>
        <v>0</v>
      </c>
      <c r="I253" t="e">
        <f>I252+G253-H253</f>
        <v>#REF!</v>
      </c>
      <c r="J253" t="str">
        <f>IF(G253+H253&lt;&gt;0,Transaksi!J248,"")</f>
        <v/>
      </c>
    </row>
    <row r="254">
      <c r="C254" t="str">
        <f>IF(G254+H254&lt;&gt;0,Transaksi!C249,"")</f>
        <v/>
      </c>
      <c r="D254" t="str">
        <f>IF(G254+H254&lt;&gt;0,Transaksi!D249,"")</f>
        <v/>
      </c>
      <c r="E254" t="str">
        <f>IF(G254+H254&lt;&gt;0,Transaksi!E249,"")</f>
        <v/>
      </c>
      <c r="F254" t="str">
        <f>IF(G254+H254&lt;&gt;0,Transaksi!F249,"")</f>
        <v/>
      </c>
      <c r="G254">
        <f>IF(Transaksi!K249=$F$11,Transaksi!M249,0)</f>
        <v>0</v>
      </c>
      <c r="H254">
        <f>IF(Transaksi!K249=$F$11,Transaksi!L249,0)</f>
        <v>0</v>
      </c>
      <c r="I254" t="e">
        <f>I253+G254-H254</f>
        <v>#REF!</v>
      </c>
      <c r="J254" t="str">
        <f>IF(G254+H254&lt;&gt;0,Transaksi!J249,"")</f>
        <v/>
      </c>
    </row>
    <row r="255">
      <c r="C255" t="str">
        <f>IF(G255+H255&lt;&gt;0,Transaksi!C250,"")</f>
        <v/>
      </c>
      <c r="D255" t="str">
        <f>IF(G255+H255&lt;&gt;0,Transaksi!D250,"")</f>
        <v/>
      </c>
      <c r="E255" t="str">
        <f>IF(G255+H255&lt;&gt;0,Transaksi!E250,"")</f>
        <v/>
      </c>
      <c r="F255" t="str">
        <f>IF(G255+H255&lt;&gt;0,Transaksi!F250,"")</f>
        <v/>
      </c>
      <c r="G255">
        <f>IF(Transaksi!K250=$F$11,Transaksi!M250,0)</f>
        <v>0</v>
      </c>
      <c r="H255">
        <f>IF(Transaksi!K250=$F$11,Transaksi!L250,0)</f>
        <v>0</v>
      </c>
      <c r="I255" t="e">
        <f>I254+G255-H255</f>
        <v>#REF!</v>
      </c>
      <c r="J255" t="str">
        <f>IF(G255+H255&lt;&gt;0,Transaksi!J250,"")</f>
        <v/>
      </c>
    </row>
    <row r="256">
      <c r="C256" t="str">
        <f>IF(G256+H256&lt;&gt;0,Transaksi!C251,"")</f>
        <v/>
      </c>
      <c r="D256" t="str">
        <f>IF(G256+H256&lt;&gt;0,Transaksi!D251,"")</f>
        <v/>
      </c>
      <c r="E256" t="str">
        <f>IF(G256+H256&lt;&gt;0,Transaksi!E251,"")</f>
        <v/>
      </c>
      <c r="F256" t="str">
        <f>IF(G256+H256&lt;&gt;0,Transaksi!F251,"")</f>
        <v/>
      </c>
      <c r="G256">
        <f>IF(Transaksi!K251=$F$11,Transaksi!M251,0)</f>
        <v>0</v>
      </c>
      <c r="H256">
        <f>IF(Transaksi!K251=$F$11,Transaksi!L251,0)</f>
        <v>0</v>
      </c>
      <c r="I256" t="e">
        <f>I255+G256-H256</f>
        <v>#REF!</v>
      </c>
      <c r="J256" t="str">
        <f>IF(G256+H256&lt;&gt;0,Transaksi!J251,"")</f>
        <v/>
      </c>
    </row>
    <row r="257">
      <c r="C257" t="str">
        <f>IF(G257+H257&lt;&gt;0,Transaksi!C252,"")</f>
        <v/>
      </c>
      <c r="D257" t="str">
        <f>IF(G257+H257&lt;&gt;0,Transaksi!D252,"")</f>
        <v/>
      </c>
      <c r="E257" t="str">
        <f>IF(G257+H257&lt;&gt;0,Transaksi!E252,"")</f>
        <v/>
      </c>
      <c r="F257" t="str">
        <f>IF(G257+H257&lt;&gt;0,Transaksi!F252,"")</f>
        <v/>
      </c>
      <c r="G257">
        <f>IF(Transaksi!K252=$F$11,Transaksi!M252,0)</f>
        <v>0</v>
      </c>
      <c r="H257">
        <f>IF(Transaksi!K252=$F$11,Transaksi!L252,0)</f>
        <v>0</v>
      </c>
      <c r="I257" t="e">
        <f>I256+G257-H257</f>
        <v>#REF!</v>
      </c>
      <c r="J257" t="str">
        <f>IF(G257+H257&lt;&gt;0,Transaksi!J252,"")</f>
        <v/>
      </c>
    </row>
    <row r="258">
      <c r="C258" t="str">
        <f>IF(G258+H258&lt;&gt;0,Transaksi!C253,"")</f>
        <v/>
      </c>
      <c r="D258" t="str">
        <f>IF(G258+H258&lt;&gt;0,Transaksi!D253,"")</f>
        <v/>
      </c>
      <c r="E258" t="str">
        <f>IF(G258+H258&lt;&gt;0,Transaksi!E253,"")</f>
        <v/>
      </c>
      <c r="F258" t="str">
        <f>IF(G258+H258&lt;&gt;0,Transaksi!F253,"")</f>
        <v/>
      </c>
      <c r="G258">
        <f>IF(Transaksi!K253=$F$11,Transaksi!M253,0)</f>
        <v>0</v>
      </c>
      <c r="H258">
        <f>IF(Transaksi!K253=$F$11,Transaksi!L253,0)</f>
        <v>0</v>
      </c>
      <c r="I258" t="e">
        <f>I257+G258-H258</f>
        <v>#REF!</v>
      </c>
      <c r="J258" t="str">
        <f>IF(G258+H258&lt;&gt;0,Transaksi!J253,"")</f>
        <v/>
      </c>
    </row>
    <row r="259">
      <c r="C259" t="str">
        <f>IF(G259+H259&lt;&gt;0,Transaksi!C254,"")</f>
        <v/>
      </c>
      <c r="D259" t="str">
        <f>IF(G259+H259&lt;&gt;0,Transaksi!D254,"")</f>
        <v/>
      </c>
      <c r="E259" t="str">
        <f>IF(G259+H259&lt;&gt;0,Transaksi!E254,"")</f>
        <v/>
      </c>
      <c r="F259" t="str">
        <f>IF(G259+H259&lt;&gt;0,Transaksi!F254,"")</f>
        <v/>
      </c>
      <c r="G259">
        <f>IF(Transaksi!K254=$F$11,Transaksi!M254,0)</f>
        <v>0</v>
      </c>
      <c r="H259">
        <f>IF(Transaksi!K254=$F$11,Transaksi!L254,0)</f>
        <v>0</v>
      </c>
      <c r="I259" t="e">
        <f>I258+G259-H259</f>
        <v>#REF!</v>
      </c>
      <c r="J259" t="str">
        <f>IF(G259+H259&lt;&gt;0,Transaksi!J254,"")</f>
        <v/>
      </c>
    </row>
    <row r="260">
      <c r="C260" t="str">
        <f>IF(G260+H260&lt;&gt;0,Transaksi!C255,"")</f>
        <v/>
      </c>
      <c r="D260" t="str">
        <f>IF(G260+H260&lt;&gt;0,Transaksi!D255,"")</f>
        <v/>
      </c>
      <c r="E260" t="str">
        <f>IF(G260+H260&lt;&gt;0,Transaksi!E255,"")</f>
        <v/>
      </c>
      <c r="F260" t="str">
        <f>IF(G260+H260&lt;&gt;0,Transaksi!F255,"")</f>
        <v/>
      </c>
      <c r="G260">
        <f>IF(Transaksi!K255=$F$11,Transaksi!M255,0)</f>
        <v>0</v>
      </c>
      <c r="H260">
        <f>IF(Transaksi!K255=$F$11,Transaksi!L255,0)</f>
        <v>0</v>
      </c>
      <c r="I260" t="e">
        <f>I259+G260-H260</f>
        <v>#REF!</v>
      </c>
      <c r="J260" t="str">
        <f>IF(G260+H260&lt;&gt;0,Transaksi!J255,"")</f>
        <v/>
      </c>
    </row>
    <row r="261">
      <c r="C261" t="str">
        <f>IF(G261+H261&lt;&gt;0,Transaksi!C256,"")</f>
        <v/>
      </c>
      <c r="D261" t="str">
        <f>IF(G261+H261&lt;&gt;0,Transaksi!D256,"")</f>
        <v/>
      </c>
      <c r="E261" t="str">
        <f>IF(G261+H261&lt;&gt;0,Transaksi!E256,"")</f>
        <v/>
      </c>
      <c r="F261" t="str">
        <f>IF(G261+H261&lt;&gt;0,Transaksi!F256,"")</f>
        <v/>
      </c>
      <c r="G261">
        <f>IF(Transaksi!K256=$F$11,Transaksi!M256,0)</f>
        <v>0</v>
      </c>
      <c r="H261">
        <f>IF(Transaksi!K256=$F$11,Transaksi!L256,0)</f>
        <v>0</v>
      </c>
      <c r="I261" t="e">
        <f>I260+G261-H261</f>
        <v>#REF!</v>
      </c>
      <c r="J261" t="str">
        <f>IF(G261+H261&lt;&gt;0,Transaksi!J256,"")</f>
        <v/>
      </c>
    </row>
    <row r="262">
      <c r="C262" t="str">
        <f>IF(G262+H262&lt;&gt;0,Transaksi!C257,"")</f>
        <v/>
      </c>
      <c r="D262" t="str">
        <f>IF(G262+H262&lt;&gt;0,Transaksi!D257,"")</f>
        <v/>
      </c>
      <c r="E262" t="str">
        <f>IF(G262+H262&lt;&gt;0,Transaksi!E257,"")</f>
        <v/>
      </c>
      <c r="F262" t="str">
        <f>IF(G262+H262&lt;&gt;0,Transaksi!F257,"")</f>
        <v/>
      </c>
      <c r="G262">
        <f>IF(Transaksi!K257=$F$11,Transaksi!M257,0)</f>
        <v>0</v>
      </c>
      <c r="H262">
        <f>IF(Transaksi!K257=$F$11,Transaksi!L257,0)</f>
        <v>0</v>
      </c>
      <c r="I262" t="e">
        <f>I261+G262-H262</f>
        <v>#REF!</v>
      </c>
      <c r="J262" t="str">
        <f>IF(G262+H262&lt;&gt;0,Transaksi!J257,"")</f>
        <v/>
      </c>
    </row>
    <row r="263">
      <c r="C263" t="str">
        <f>IF(G263+H263&lt;&gt;0,Transaksi!C258,"")</f>
        <v/>
      </c>
      <c r="D263" t="str">
        <f>IF(G263+H263&lt;&gt;0,Transaksi!D258,"")</f>
        <v/>
      </c>
      <c r="E263" t="str">
        <f>IF(G263+H263&lt;&gt;0,Transaksi!E258,"")</f>
        <v/>
      </c>
      <c r="F263" t="str">
        <f>IF(G263+H263&lt;&gt;0,Transaksi!F258,"")</f>
        <v/>
      </c>
      <c r="G263">
        <f>IF(Transaksi!K258=$F$11,Transaksi!M258,0)</f>
        <v>0</v>
      </c>
      <c r="H263">
        <f>IF(Transaksi!K258=$F$11,Transaksi!L258,0)</f>
        <v>0</v>
      </c>
      <c r="I263" t="e">
        <f>I262+G263-H263</f>
        <v>#REF!</v>
      </c>
      <c r="J263" t="str">
        <f>IF(G263+H263&lt;&gt;0,Transaksi!J258,"")</f>
        <v/>
      </c>
    </row>
    <row r="264">
      <c r="C264" t="str">
        <f>IF(G264+H264&lt;&gt;0,Transaksi!C259,"")</f>
        <v/>
      </c>
      <c r="D264" t="str">
        <f>IF(G264+H264&lt;&gt;0,Transaksi!D259,"")</f>
        <v/>
      </c>
      <c r="E264" t="str">
        <f>IF(G264+H264&lt;&gt;0,Transaksi!E259,"")</f>
        <v/>
      </c>
      <c r="F264" t="str">
        <f>IF(G264+H264&lt;&gt;0,Transaksi!F259,"")</f>
        <v/>
      </c>
      <c r="G264">
        <f>IF(Transaksi!K259=$F$11,Transaksi!M259,0)</f>
        <v>0</v>
      </c>
      <c r="H264">
        <f>IF(Transaksi!K259=$F$11,Transaksi!L259,0)</f>
        <v>0</v>
      </c>
      <c r="I264" t="e">
        <f>I263+G264-H264</f>
        <v>#REF!</v>
      </c>
      <c r="J264" t="str">
        <f>IF(G264+H264&lt;&gt;0,Transaksi!J259,"")</f>
        <v/>
      </c>
    </row>
    <row r="265">
      <c r="C265" t="str">
        <f>IF(G265+H265&lt;&gt;0,Transaksi!C260,"")</f>
        <v/>
      </c>
      <c r="D265" t="str">
        <f>IF(G265+H265&lt;&gt;0,Transaksi!D260,"")</f>
        <v/>
      </c>
      <c r="E265" t="str">
        <f>IF(G265+H265&lt;&gt;0,Transaksi!E260,"")</f>
        <v/>
      </c>
      <c r="F265" t="str">
        <f>IF(G265+H265&lt;&gt;0,Transaksi!F260,"")</f>
        <v/>
      </c>
      <c r="G265">
        <f>IF(Transaksi!K260=$F$11,Transaksi!M260,0)</f>
        <v>0</v>
      </c>
      <c r="H265">
        <f>IF(Transaksi!K260=$F$11,Transaksi!L260,0)</f>
        <v>0</v>
      </c>
      <c r="I265" t="e">
        <f>I264+G265-H265</f>
        <v>#REF!</v>
      </c>
      <c r="J265" t="str">
        <f>IF(G265+H265&lt;&gt;0,Transaksi!J260,"")</f>
        <v/>
      </c>
    </row>
    <row r="266">
      <c r="C266" t="str">
        <f>IF(G266+H266&lt;&gt;0,Transaksi!C261,"")</f>
        <v/>
      </c>
      <c r="D266" t="str">
        <f>IF(G266+H266&lt;&gt;0,Transaksi!D261,"")</f>
        <v/>
      </c>
      <c r="E266" t="str">
        <f>IF(G266+H266&lt;&gt;0,Transaksi!E261,"")</f>
        <v/>
      </c>
      <c r="F266" t="str">
        <f>IF(G266+H266&lt;&gt;0,Transaksi!F261,"")</f>
        <v/>
      </c>
      <c r="G266">
        <f>IF(Transaksi!K261=$F$11,Transaksi!M261,0)</f>
        <v>0</v>
      </c>
      <c r="H266">
        <f>IF(Transaksi!K261=$F$11,Transaksi!L261,0)</f>
        <v>0</v>
      </c>
      <c r="I266" t="e">
        <f>I265+G266-H266</f>
        <v>#REF!</v>
      </c>
      <c r="J266" t="str">
        <f>IF(G266+H266&lt;&gt;0,Transaksi!J261,"")</f>
        <v/>
      </c>
    </row>
    <row r="267">
      <c r="C267" t="str">
        <f>IF(G267+H267&lt;&gt;0,Transaksi!C262,"")</f>
        <v/>
      </c>
      <c r="D267" t="str">
        <f>IF(G267+H267&lt;&gt;0,Transaksi!D262,"")</f>
        <v/>
      </c>
      <c r="E267" t="str">
        <f>IF(G267+H267&lt;&gt;0,Transaksi!E262,"")</f>
        <v/>
      </c>
      <c r="F267" t="str">
        <f>IF(G267+H267&lt;&gt;0,Transaksi!F262,"")</f>
        <v/>
      </c>
      <c r="G267">
        <f>IF(Transaksi!K262=$F$11,Transaksi!M262,0)</f>
        <v>0</v>
      </c>
      <c r="H267">
        <f>IF(Transaksi!K262=$F$11,Transaksi!L262,0)</f>
        <v>0</v>
      </c>
      <c r="I267" t="e">
        <f>I266+G267-H267</f>
        <v>#REF!</v>
      </c>
      <c r="J267" t="str">
        <f>IF(G267+H267&lt;&gt;0,Transaksi!J262,"")</f>
        <v/>
      </c>
    </row>
    <row r="268">
      <c r="C268" t="str">
        <f>IF(G268+H268&lt;&gt;0,Transaksi!C263,"")</f>
        <v/>
      </c>
      <c r="D268" t="str">
        <f>IF(G268+H268&lt;&gt;0,Transaksi!D263,"")</f>
        <v/>
      </c>
      <c r="E268" t="str">
        <f>IF(G268+H268&lt;&gt;0,Transaksi!E263,"")</f>
        <v/>
      </c>
      <c r="F268" t="str">
        <f>IF(G268+H268&lt;&gt;0,Transaksi!F263,"")</f>
        <v/>
      </c>
      <c r="G268">
        <f>IF(Transaksi!K263=$F$11,Transaksi!M263,0)</f>
        <v>0</v>
      </c>
      <c r="H268">
        <f>IF(Transaksi!K263=$F$11,Transaksi!L263,0)</f>
        <v>0</v>
      </c>
      <c r="I268" t="e">
        <f>I267+G268-H268</f>
        <v>#REF!</v>
      </c>
      <c r="J268" t="str">
        <f>IF(G268+H268&lt;&gt;0,Transaksi!J263,"")</f>
        <v/>
      </c>
    </row>
    <row r="269">
      <c r="C269" t="str">
        <f>IF(G269+H269&lt;&gt;0,Transaksi!C264,"")</f>
        <v/>
      </c>
      <c r="D269" t="str">
        <f>IF(G269+H269&lt;&gt;0,Transaksi!D264,"")</f>
        <v/>
      </c>
      <c r="E269" t="str">
        <f>IF(G269+H269&lt;&gt;0,Transaksi!E264,"")</f>
        <v/>
      </c>
      <c r="F269" t="str">
        <f>IF(G269+H269&lt;&gt;0,Transaksi!F264,"")</f>
        <v/>
      </c>
      <c r="G269">
        <f>IF(Transaksi!K264=$F$11,Transaksi!M264,0)</f>
        <v>0</v>
      </c>
      <c r="H269">
        <f>IF(Transaksi!K264=$F$11,Transaksi!L264,0)</f>
        <v>0</v>
      </c>
      <c r="I269" t="e">
        <f>I268+G269-H269</f>
        <v>#REF!</v>
      </c>
      <c r="J269" t="str">
        <f>IF(G269+H269&lt;&gt;0,Transaksi!J264,"")</f>
        <v/>
      </c>
    </row>
    <row r="270">
      <c r="C270" t="str">
        <f>IF(G270+H270&lt;&gt;0,Transaksi!C265,"")</f>
        <v/>
      </c>
      <c r="D270" t="str">
        <f>IF(G270+H270&lt;&gt;0,Transaksi!D265,"")</f>
        <v/>
      </c>
      <c r="E270" t="str">
        <f>IF(G270+H270&lt;&gt;0,Transaksi!E265,"")</f>
        <v/>
      </c>
      <c r="F270" t="str">
        <f>IF(G270+H270&lt;&gt;0,Transaksi!F265,"")</f>
        <v/>
      </c>
      <c r="G270">
        <f>IF(Transaksi!K265=$F$11,Transaksi!M265,0)</f>
        <v>0</v>
      </c>
      <c r="H270">
        <f>IF(Transaksi!K265=$F$11,Transaksi!L265,0)</f>
        <v>0</v>
      </c>
      <c r="I270" t="e">
        <f>I269+G270-H270</f>
        <v>#REF!</v>
      </c>
      <c r="J270" t="str">
        <f>IF(G270+H270&lt;&gt;0,Transaksi!J265,"")</f>
        <v/>
      </c>
    </row>
    <row r="271">
      <c r="C271" t="str">
        <f>IF(G271+H271&lt;&gt;0,Transaksi!C266,"")</f>
        <v/>
      </c>
      <c r="D271" t="str">
        <f>IF(G271+H271&lt;&gt;0,Transaksi!D266,"")</f>
        <v/>
      </c>
      <c r="E271" t="str">
        <f>IF(G271+H271&lt;&gt;0,Transaksi!E266,"")</f>
        <v/>
      </c>
      <c r="F271" t="str">
        <f>IF(G271+H271&lt;&gt;0,Transaksi!F266,"")</f>
        <v/>
      </c>
      <c r="G271">
        <f>IF(Transaksi!K266=$F$11,Transaksi!M266,0)</f>
        <v>0</v>
      </c>
      <c r="H271">
        <f>IF(Transaksi!K266=$F$11,Transaksi!L266,0)</f>
        <v>0</v>
      </c>
      <c r="I271" t="e">
        <f>I270+G271-H271</f>
        <v>#REF!</v>
      </c>
      <c r="J271" t="str">
        <f>IF(G271+H271&lt;&gt;0,Transaksi!J266,"")</f>
        <v/>
      </c>
    </row>
    <row r="272">
      <c r="C272" t="str">
        <f>IF(G272+H272&lt;&gt;0,Transaksi!C267,"")</f>
        <v/>
      </c>
      <c r="D272" t="str">
        <f>IF(G272+H272&lt;&gt;0,Transaksi!D267,"")</f>
        <v/>
      </c>
      <c r="E272" t="str">
        <f>IF(G272+H272&lt;&gt;0,Transaksi!E267,"")</f>
        <v/>
      </c>
      <c r="F272" t="str">
        <f>IF(G272+H272&lt;&gt;0,Transaksi!F267,"")</f>
        <v/>
      </c>
      <c r="G272">
        <f>IF(Transaksi!K267=$F$11,Transaksi!M267,0)</f>
        <v>0</v>
      </c>
      <c r="H272">
        <f>IF(Transaksi!K267=$F$11,Transaksi!L267,0)</f>
        <v>0</v>
      </c>
      <c r="I272" t="e">
        <f>I271+G272-H272</f>
        <v>#REF!</v>
      </c>
      <c r="J272" t="str">
        <f>IF(G272+H272&lt;&gt;0,Transaksi!J267,"")</f>
        <v/>
      </c>
    </row>
    <row r="273">
      <c r="C273" t="str">
        <f>IF(G273+H273&lt;&gt;0,Transaksi!C268,"")</f>
        <v/>
      </c>
      <c r="D273" t="str">
        <f>IF(G273+H273&lt;&gt;0,Transaksi!D268,"")</f>
        <v/>
      </c>
      <c r="E273" t="str">
        <f>IF(G273+H273&lt;&gt;0,Transaksi!E268,"")</f>
        <v/>
      </c>
      <c r="F273" t="str">
        <f>IF(G273+H273&lt;&gt;0,Transaksi!F268,"")</f>
        <v/>
      </c>
      <c r="G273">
        <f>IF(Transaksi!K268=$F$11,Transaksi!M268,0)</f>
        <v>0</v>
      </c>
      <c r="H273">
        <f>IF(Transaksi!K268=$F$11,Transaksi!L268,0)</f>
        <v>0</v>
      </c>
      <c r="I273" t="e">
        <f>I272+G273-H273</f>
        <v>#REF!</v>
      </c>
      <c r="J273" t="str">
        <f>IF(G273+H273&lt;&gt;0,Transaksi!J268,"")</f>
        <v/>
      </c>
    </row>
    <row r="274">
      <c r="C274" t="str">
        <f>IF(G274+H274&lt;&gt;0,Transaksi!C269,"")</f>
        <v/>
      </c>
      <c r="D274" t="str">
        <f>IF(G274+H274&lt;&gt;0,Transaksi!D269,"")</f>
        <v/>
      </c>
      <c r="E274" t="str">
        <f>IF(G274+H274&lt;&gt;0,Transaksi!E269,"")</f>
        <v/>
      </c>
      <c r="F274" t="str">
        <f>IF(G274+H274&lt;&gt;0,Transaksi!F269,"")</f>
        <v/>
      </c>
      <c r="G274">
        <f>IF(Transaksi!K269=$F$11,Transaksi!M269,0)</f>
        <v>0</v>
      </c>
      <c r="H274">
        <f>IF(Transaksi!K269=$F$11,Transaksi!L269,0)</f>
        <v>0</v>
      </c>
      <c r="I274" t="e">
        <f>I273+G274-H274</f>
        <v>#REF!</v>
      </c>
      <c r="J274" t="str">
        <f>IF(G274+H274&lt;&gt;0,Transaksi!J269,"")</f>
        <v/>
      </c>
    </row>
    <row r="275">
      <c r="C275" t="str">
        <f>IF(G275+H275&lt;&gt;0,Transaksi!C270,"")</f>
        <v/>
      </c>
      <c r="D275" t="str">
        <f>IF(G275+H275&lt;&gt;0,Transaksi!D270,"")</f>
        <v/>
      </c>
      <c r="E275" t="str">
        <f>IF(G275+H275&lt;&gt;0,Transaksi!E270,"")</f>
        <v/>
      </c>
      <c r="F275" t="str">
        <f>IF(G275+H275&lt;&gt;0,Transaksi!F270,"")</f>
        <v/>
      </c>
      <c r="G275">
        <f>IF(Transaksi!K270=$F$11,Transaksi!M270,0)</f>
        <v>0</v>
      </c>
      <c r="H275">
        <f>IF(Transaksi!K270=$F$11,Transaksi!L270,0)</f>
        <v>0</v>
      </c>
      <c r="I275" t="e">
        <f>I274+G275-H275</f>
        <v>#REF!</v>
      </c>
      <c r="J275" t="str">
        <f>IF(G275+H275&lt;&gt;0,Transaksi!J270,"")</f>
        <v/>
      </c>
    </row>
    <row r="276">
      <c r="C276" t="str">
        <f>IF(G276+H276&lt;&gt;0,Transaksi!C271,"")</f>
        <v/>
      </c>
      <c r="D276" t="str">
        <f>IF(G276+H276&lt;&gt;0,Transaksi!D271,"")</f>
        <v/>
      </c>
      <c r="E276" t="str">
        <f>IF(G276+H276&lt;&gt;0,Transaksi!E271,"")</f>
        <v/>
      </c>
      <c r="F276" t="str">
        <f>IF(G276+H276&lt;&gt;0,Transaksi!F271,"")</f>
        <v/>
      </c>
      <c r="G276">
        <f>IF(Transaksi!K271=$F$11,Transaksi!M271,0)</f>
        <v>0</v>
      </c>
      <c r="H276">
        <f>IF(Transaksi!K271=$F$11,Transaksi!L271,0)</f>
        <v>0</v>
      </c>
      <c r="I276" t="e">
        <f>I275+G276-H276</f>
        <v>#REF!</v>
      </c>
      <c r="J276" t="str">
        <f>IF(G276+H276&lt;&gt;0,Transaksi!J271,"")</f>
        <v/>
      </c>
    </row>
    <row r="277">
      <c r="C277" t="str">
        <f>IF(G277+H277&lt;&gt;0,Transaksi!C272,"")</f>
        <v/>
      </c>
      <c r="D277" t="str">
        <f>IF(G277+H277&lt;&gt;0,Transaksi!D272,"")</f>
        <v/>
      </c>
      <c r="E277" t="str">
        <f>IF(G277+H277&lt;&gt;0,Transaksi!E272,"")</f>
        <v/>
      </c>
      <c r="F277" t="str">
        <f>IF(G277+H277&lt;&gt;0,Transaksi!F272,"")</f>
        <v/>
      </c>
      <c r="G277">
        <f>IF(Transaksi!K272=$F$11,Transaksi!M272,0)</f>
        <v>0</v>
      </c>
      <c r="H277">
        <f>IF(Transaksi!K272=$F$11,Transaksi!L272,0)</f>
        <v>0</v>
      </c>
      <c r="I277" t="e">
        <f>I276+G277-H277</f>
        <v>#REF!</v>
      </c>
      <c r="J277" t="str">
        <f>IF(G277+H277&lt;&gt;0,Transaksi!J272,"")</f>
        <v/>
      </c>
    </row>
    <row r="278">
      <c r="C278" t="str">
        <f>IF(G278+H278&lt;&gt;0,Transaksi!C273,"")</f>
        <v/>
      </c>
      <c r="D278" t="str">
        <f>IF(G278+H278&lt;&gt;0,Transaksi!D273,"")</f>
        <v/>
      </c>
      <c r="E278" t="str">
        <f>IF(G278+H278&lt;&gt;0,Transaksi!E273,"")</f>
        <v/>
      </c>
      <c r="F278" t="str">
        <f>IF(G278+H278&lt;&gt;0,Transaksi!F273,"")</f>
        <v/>
      </c>
      <c r="G278">
        <f>IF(Transaksi!K273=$F$11,Transaksi!M273,0)</f>
        <v>0</v>
      </c>
      <c r="H278">
        <f>IF(Transaksi!K273=$F$11,Transaksi!L273,0)</f>
        <v>0</v>
      </c>
      <c r="I278" t="e">
        <f>I277+G278-H278</f>
        <v>#REF!</v>
      </c>
      <c r="J278" t="str">
        <f>IF(G278+H278&lt;&gt;0,Transaksi!J273,"")</f>
        <v/>
      </c>
    </row>
    <row r="279">
      <c r="C279" t="str">
        <f>IF(G279+H279&lt;&gt;0,Transaksi!C274,"")</f>
        <v/>
      </c>
      <c r="D279" t="str">
        <f>IF(G279+H279&lt;&gt;0,Transaksi!D274,"")</f>
        <v/>
      </c>
      <c r="E279" t="str">
        <f>IF(G279+H279&lt;&gt;0,Transaksi!E274,"")</f>
        <v/>
      </c>
      <c r="F279" t="str">
        <f>IF(G279+H279&lt;&gt;0,Transaksi!F274,"")</f>
        <v/>
      </c>
      <c r="G279">
        <f>IF(Transaksi!K274=$F$11,Transaksi!M274,0)</f>
        <v>0</v>
      </c>
      <c r="H279">
        <f>IF(Transaksi!K274=$F$11,Transaksi!L274,0)</f>
        <v>0</v>
      </c>
      <c r="I279" t="e">
        <f>I278+G279-H279</f>
        <v>#REF!</v>
      </c>
      <c r="J279" t="str">
        <f>IF(G279+H279&lt;&gt;0,Transaksi!J274,"")</f>
        <v/>
      </c>
    </row>
    <row r="280">
      <c r="C280" t="str">
        <f>IF(G280+H280&lt;&gt;0,Transaksi!C275,"")</f>
        <v/>
      </c>
      <c r="D280" t="str">
        <f>IF(G280+H280&lt;&gt;0,Transaksi!D275,"")</f>
        <v/>
      </c>
      <c r="E280" t="str">
        <f>IF(G280+H280&lt;&gt;0,Transaksi!E275,"")</f>
        <v/>
      </c>
      <c r="F280" t="str">
        <f>IF(G280+H280&lt;&gt;0,Transaksi!F275,"")</f>
        <v/>
      </c>
      <c r="G280">
        <f>IF(Transaksi!K275=$F$11,Transaksi!M275,0)</f>
        <v>0</v>
      </c>
      <c r="H280">
        <f>IF(Transaksi!K275=$F$11,Transaksi!L275,0)</f>
        <v>0</v>
      </c>
      <c r="I280" t="e">
        <f>I279+G280-H280</f>
        <v>#REF!</v>
      </c>
      <c r="J280" t="str">
        <f>IF(G280+H280&lt;&gt;0,Transaksi!J275,"")</f>
        <v/>
      </c>
    </row>
    <row r="281">
      <c r="C281" t="str">
        <f>IF(G281+H281&lt;&gt;0,Transaksi!C276,"")</f>
        <v/>
      </c>
      <c r="D281" t="str">
        <f>IF(G281+H281&lt;&gt;0,Transaksi!D276,"")</f>
        <v/>
      </c>
      <c r="E281" t="str">
        <f>IF(G281+H281&lt;&gt;0,Transaksi!E276,"")</f>
        <v/>
      </c>
      <c r="F281" t="str">
        <f>IF(G281+H281&lt;&gt;0,Transaksi!F276,"")</f>
        <v/>
      </c>
      <c r="G281">
        <f>IF(Transaksi!K276=$F$11,Transaksi!M276,0)</f>
        <v>0</v>
      </c>
      <c r="H281">
        <f>IF(Transaksi!K276=$F$11,Transaksi!L276,0)</f>
        <v>0</v>
      </c>
      <c r="I281" t="e">
        <f>I280+G281-H281</f>
        <v>#REF!</v>
      </c>
      <c r="J281" t="str">
        <f>IF(G281+H281&lt;&gt;0,Transaksi!J276,"")</f>
        <v/>
      </c>
    </row>
    <row r="282">
      <c r="C282" t="str">
        <f>IF(G282+H282&lt;&gt;0,Transaksi!C277,"")</f>
        <v/>
      </c>
      <c r="D282" t="str">
        <f>IF(G282+H282&lt;&gt;0,Transaksi!D277,"")</f>
        <v/>
      </c>
      <c r="E282" t="str">
        <f>IF(G282+H282&lt;&gt;0,Transaksi!E277,"")</f>
        <v/>
      </c>
      <c r="F282" t="str">
        <f>IF(G282+H282&lt;&gt;0,Transaksi!F277,"")</f>
        <v/>
      </c>
      <c r="G282">
        <f>IF(Transaksi!K277=$F$11,Transaksi!M277,0)</f>
        <v>0</v>
      </c>
      <c r="H282">
        <f>IF(Transaksi!K277=$F$11,Transaksi!L277,0)</f>
        <v>0</v>
      </c>
      <c r="I282" t="e">
        <f>I281+G282-H282</f>
        <v>#REF!</v>
      </c>
      <c r="J282" t="str">
        <f>IF(G282+H282&lt;&gt;0,Transaksi!J277,"")</f>
        <v/>
      </c>
    </row>
    <row r="283">
      <c r="C283" t="str">
        <f>IF(G283+H283&lt;&gt;0,Transaksi!C278,"")</f>
        <v/>
      </c>
      <c r="D283" t="str">
        <f>IF(G283+H283&lt;&gt;0,Transaksi!D278,"")</f>
        <v/>
      </c>
      <c r="E283" t="str">
        <f>IF(G283+H283&lt;&gt;0,Transaksi!E278,"")</f>
        <v/>
      </c>
      <c r="F283" t="str">
        <f>IF(G283+H283&lt;&gt;0,Transaksi!F278,"")</f>
        <v/>
      </c>
      <c r="G283">
        <f>IF(Transaksi!K278=$F$11,Transaksi!M278,0)</f>
        <v>0</v>
      </c>
      <c r="H283">
        <f>IF(Transaksi!K278=$F$11,Transaksi!L278,0)</f>
        <v>0</v>
      </c>
      <c r="I283" t="e">
        <f>I282+G283-H283</f>
        <v>#REF!</v>
      </c>
      <c r="J283" t="str">
        <f>IF(G283+H283&lt;&gt;0,Transaksi!J278,"")</f>
        <v/>
      </c>
    </row>
    <row r="284">
      <c r="C284" t="str">
        <f>IF(G284+H284&lt;&gt;0,Transaksi!C279,"")</f>
        <v/>
      </c>
      <c r="D284" t="str">
        <f>IF(G284+H284&lt;&gt;0,Transaksi!D279,"")</f>
        <v/>
      </c>
      <c r="E284" t="str">
        <f>IF(G284+H284&lt;&gt;0,Transaksi!E279,"")</f>
        <v/>
      </c>
      <c r="F284" t="str">
        <f>IF(G284+H284&lt;&gt;0,Transaksi!F279,"")</f>
        <v/>
      </c>
      <c r="G284">
        <f>IF(Transaksi!K279=$F$11,Transaksi!M279,0)</f>
        <v>0</v>
      </c>
      <c r="H284">
        <f>IF(Transaksi!K279=$F$11,Transaksi!L279,0)</f>
        <v>0</v>
      </c>
      <c r="I284" t="e">
        <f>I283+G284-H284</f>
        <v>#REF!</v>
      </c>
      <c r="J284" t="str">
        <f>IF(G284+H284&lt;&gt;0,Transaksi!J279,"")</f>
        <v/>
      </c>
    </row>
    <row r="285">
      <c r="C285" t="str">
        <f>IF(G285+H285&lt;&gt;0,Transaksi!C280,"")</f>
        <v/>
      </c>
      <c r="D285" t="str">
        <f>IF(G285+H285&lt;&gt;0,Transaksi!D280,"")</f>
        <v/>
      </c>
      <c r="E285" t="str">
        <f>IF(G285+H285&lt;&gt;0,Transaksi!E280,"")</f>
        <v/>
      </c>
      <c r="F285" t="str">
        <f>IF(G285+H285&lt;&gt;0,Transaksi!F280,"")</f>
        <v/>
      </c>
      <c r="G285">
        <f>IF(Transaksi!K280=$F$11,Transaksi!M280,0)</f>
        <v>0</v>
      </c>
      <c r="H285">
        <f>IF(Transaksi!K280=$F$11,Transaksi!L280,0)</f>
        <v>0</v>
      </c>
      <c r="I285" t="e">
        <f>I284+G285-H285</f>
        <v>#REF!</v>
      </c>
      <c r="J285" t="str">
        <f>IF(G285+H285&lt;&gt;0,Transaksi!J280,"")</f>
        <v/>
      </c>
    </row>
    <row r="286">
      <c r="C286" t="str">
        <f>IF(G286+H286&lt;&gt;0,Transaksi!C281,"")</f>
        <v/>
      </c>
      <c r="D286" t="str">
        <f>IF(G286+H286&lt;&gt;0,Transaksi!D281,"")</f>
        <v/>
      </c>
      <c r="E286" t="str">
        <f>IF(G286+H286&lt;&gt;0,Transaksi!E281,"")</f>
        <v/>
      </c>
      <c r="F286" t="str">
        <f>IF(G286+H286&lt;&gt;0,Transaksi!F281,"")</f>
        <v/>
      </c>
      <c r="G286">
        <f>IF(Transaksi!K281=$F$11,Transaksi!M281,0)</f>
        <v>0</v>
      </c>
      <c r="H286">
        <f>IF(Transaksi!K281=$F$11,Transaksi!L281,0)</f>
        <v>0</v>
      </c>
      <c r="I286" t="e">
        <f>I285+G286-H286</f>
        <v>#REF!</v>
      </c>
      <c r="J286" t="str">
        <f>IF(G286+H286&lt;&gt;0,Transaksi!J281,"")</f>
        <v/>
      </c>
    </row>
    <row r="287">
      <c r="C287" t="str">
        <f>IF(G287+H287&lt;&gt;0,Transaksi!C282,"")</f>
        <v/>
      </c>
      <c r="D287" t="str">
        <f>IF(G287+H287&lt;&gt;0,Transaksi!D282,"")</f>
        <v/>
      </c>
      <c r="E287" t="str">
        <f>IF(G287+H287&lt;&gt;0,Transaksi!E282,"")</f>
        <v/>
      </c>
      <c r="F287" t="str">
        <f>IF(G287+H287&lt;&gt;0,Transaksi!F282,"")</f>
        <v/>
      </c>
      <c r="G287">
        <f>IF(Transaksi!K282=$F$11,Transaksi!M282,0)</f>
        <v>0</v>
      </c>
      <c r="H287">
        <f>IF(Transaksi!K282=$F$11,Transaksi!L282,0)</f>
        <v>0</v>
      </c>
      <c r="I287" t="e">
        <f>I286+G287-H287</f>
        <v>#REF!</v>
      </c>
      <c r="J287" t="str">
        <f>IF(G287+H287&lt;&gt;0,Transaksi!J282,"")</f>
        <v/>
      </c>
    </row>
    <row r="288">
      <c r="C288" t="str">
        <f>IF(G288+H288&lt;&gt;0,Transaksi!C283,"")</f>
        <v/>
      </c>
      <c r="D288" t="str">
        <f>IF(G288+H288&lt;&gt;0,Transaksi!D283,"")</f>
        <v/>
      </c>
      <c r="E288" t="str">
        <f>IF(G288+H288&lt;&gt;0,Transaksi!E283,"")</f>
        <v/>
      </c>
      <c r="F288" t="str">
        <f>IF(G288+H288&lt;&gt;0,Transaksi!F283,"")</f>
        <v/>
      </c>
      <c r="G288">
        <f>IF(Transaksi!K283=$F$11,Transaksi!M283,0)</f>
        <v>0</v>
      </c>
      <c r="H288">
        <f>IF(Transaksi!K283=$F$11,Transaksi!L283,0)</f>
        <v>0</v>
      </c>
      <c r="I288" t="e">
        <f>I287+G288-H288</f>
        <v>#REF!</v>
      </c>
      <c r="J288" t="str">
        <f>IF(G288+H288&lt;&gt;0,Transaksi!J283,"")</f>
        <v/>
      </c>
    </row>
    <row r="289">
      <c r="C289" t="str">
        <f>IF(G289+H289&lt;&gt;0,Transaksi!C284,"")</f>
        <v/>
      </c>
      <c r="D289" t="str">
        <f>IF(G289+H289&lt;&gt;0,Transaksi!D284,"")</f>
        <v/>
      </c>
      <c r="E289" t="str">
        <f>IF(G289+H289&lt;&gt;0,Transaksi!E284,"")</f>
        <v/>
      </c>
      <c r="F289" t="str">
        <f>IF(G289+H289&lt;&gt;0,Transaksi!F284,"")</f>
        <v/>
      </c>
      <c r="G289">
        <f>IF(Transaksi!K284=$F$11,Transaksi!M284,0)</f>
        <v>0</v>
      </c>
      <c r="H289">
        <f>IF(Transaksi!K284=$F$11,Transaksi!L284,0)</f>
        <v>0</v>
      </c>
      <c r="I289" t="e">
        <f>I288+G289-H289</f>
        <v>#REF!</v>
      </c>
      <c r="J289" t="str">
        <f>IF(G289+H289&lt;&gt;0,Transaksi!J284,"")</f>
        <v/>
      </c>
    </row>
    <row r="290">
      <c r="C290" t="str">
        <f>IF(G290+H290&lt;&gt;0,Transaksi!C285,"")</f>
        <v/>
      </c>
      <c r="D290" t="str">
        <f>IF(G290+H290&lt;&gt;0,Transaksi!D285,"")</f>
        <v/>
      </c>
      <c r="E290" t="str">
        <f>IF(G290+H290&lt;&gt;0,Transaksi!E285,"")</f>
        <v/>
      </c>
      <c r="F290" t="str">
        <f>IF(G290+H290&lt;&gt;0,Transaksi!F285,"")</f>
        <v/>
      </c>
      <c r="G290">
        <f>IF(Transaksi!K285=$F$11,Transaksi!M285,0)</f>
        <v>0</v>
      </c>
      <c r="H290">
        <f>IF(Transaksi!K285=$F$11,Transaksi!L285,0)</f>
        <v>0</v>
      </c>
      <c r="I290" t="e">
        <f>I289+G290-H290</f>
        <v>#REF!</v>
      </c>
      <c r="J290" t="str">
        <f>IF(G290+H290&lt;&gt;0,Transaksi!J285,"")</f>
        <v/>
      </c>
    </row>
    <row r="291">
      <c r="C291" t="str">
        <f>IF(G291+H291&lt;&gt;0,Transaksi!C286,"")</f>
        <v/>
      </c>
      <c r="D291" t="str">
        <f>IF(G291+H291&lt;&gt;0,Transaksi!D286,"")</f>
        <v/>
      </c>
      <c r="E291" t="str">
        <f>IF(G291+H291&lt;&gt;0,Transaksi!E286,"")</f>
        <v/>
      </c>
      <c r="F291" t="str">
        <f>IF(G291+H291&lt;&gt;0,Transaksi!F286,"")</f>
        <v/>
      </c>
      <c r="G291">
        <f>IF(Transaksi!K286=$F$11,Transaksi!M286,0)</f>
        <v>0</v>
      </c>
      <c r="H291">
        <f>IF(Transaksi!K286=$F$11,Transaksi!L286,0)</f>
        <v>0</v>
      </c>
      <c r="I291" t="e">
        <f>I290+G291-H291</f>
        <v>#REF!</v>
      </c>
      <c r="J291" t="str">
        <f>IF(G291+H291&lt;&gt;0,Transaksi!J286,"")</f>
        <v/>
      </c>
    </row>
    <row r="292">
      <c r="C292" t="str">
        <f>IF(G292+H292&lt;&gt;0,Transaksi!C287,"")</f>
        <v/>
      </c>
      <c r="D292" t="str">
        <f>IF(G292+H292&lt;&gt;0,Transaksi!D287,"")</f>
        <v/>
      </c>
      <c r="E292" t="str">
        <f>IF(G292+H292&lt;&gt;0,Transaksi!E287,"")</f>
        <v/>
      </c>
      <c r="F292" t="str">
        <f>IF(G292+H292&lt;&gt;0,Transaksi!F287,"")</f>
        <v/>
      </c>
      <c r="G292">
        <f>IF(Transaksi!K287=$F$11,Transaksi!M287,0)</f>
        <v>0</v>
      </c>
      <c r="H292">
        <f>IF(Transaksi!K287=$F$11,Transaksi!L287,0)</f>
        <v>0</v>
      </c>
      <c r="I292" t="e">
        <f>I291+G292-H292</f>
        <v>#REF!</v>
      </c>
      <c r="J292" t="str">
        <f>IF(G292+H292&lt;&gt;0,Transaksi!J287,"")</f>
        <v/>
      </c>
    </row>
    <row r="293">
      <c r="C293" t="str">
        <f>IF(G293+H293&lt;&gt;0,Transaksi!C288,"")</f>
        <v/>
      </c>
      <c r="D293" t="str">
        <f>IF(G293+H293&lt;&gt;0,Transaksi!D288,"")</f>
        <v/>
      </c>
      <c r="E293" t="str">
        <f>IF(G293+H293&lt;&gt;0,Transaksi!E288,"")</f>
        <v/>
      </c>
      <c r="F293" t="str">
        <f>IF(G293+H293&lt;&gt;0,Transaksi!F288,"")</f>
        <v/>
      </c>
      <c r="G293">
        <f>IF(Transaksi!K288=$F$11,Transaksi!M288,0)</f>
        <v>0</v>
      </c>
      <c r="H293">
        <f>IF(Transaksi!K288=$F$11,Transaksi!L288,0)</f>
        <v>0</v>
      </c>
      <c r="I293" t="e">
        <f>I292+G293-H293</f>
        <v>#REF!</v>
      </c>
      <c r="J293" t="str">
        <f>IF(G293+H293&lt;&gt;0,Transaksi!J288,"")</f>
        <v/>
      </c>
    </row>
    <row r="294">
      <c r="C294" t="str">
        <f>IF(G294+H294&lt;&gt;0,Transaksi!C289,"")</f>
        <v/>
      </c>
      <c r="D294" t="str">
        <f>IF(G294+H294&lt;&gt;0,Transaksi!D289,"")</f>
        <v/>
      </c>
      <c r="E294" t="str">
        <f>IF(G294+H294&lt;&gt;0,Transaksi!E289,"")</f>
        <v/>
      </c>
      <c r="F294" t="str">
        <f>IF(G294+H294&lt;&gt;0,Transaksi!F289,"")</f>
        <v/>
      </c>
      <c r="G294">
        <f>IF(Transaksi!K289=$F$11,Transaksi!M289,0)</f>
        <v>0</v>
      </c>
      <c r="H294">
        <f>IF(Transaksi!K289=$F$11,Transaksi!L289,0)</f>
        <v>0</v>
      </c>
      <c r="I294" t="e">
        <f>I293+G294-H294</f>
        <v>#REF!</v>
      </c>
      <c r="J294" t="str">
        <f>IF(G294+H294&lt;&gt;0,Transaksi!J289,"")</f>
        <v/>
      </c>
    </row>
    <row r="295">
      <c r="C295" t="str">
        <f>IF(G295+H295&lt;&gt;0,Transaksi!C290,"")</f>
        <v/>
      </c>
      <c r="D295" t="str">
        <f>IF(G295+H295&lt;&gt;0,Transaksi!D290,"")</f>
        <v/>
      </c>
      <c r="E295" t="str">
        <f>IF(G295+H295&lt;&gt;0,Transaksi!E290,"")</f>
        <v/>
      </c>
      <c r="F295" t="str">
        <f>IF(G295+H295&lt;&gt;0,Transaksi!F290,"")</f>
        <v/>
      </c>
      <c r="G295">
        <f>IF(Transaksi!K290=$F$11,Transaksi!M290,0)</f>
        <v>0</v>
      </c>
      <c r="H295">
        <f>IF(Transaksi!K290=$F$11,Transaksi!L290,0)</f>
        <v>0</v>
      </c>
      <c r="I295" t="e">
        <f>I294+G295-H295</f>
        <v>#REF!</v>
      </c>
      <c r="J295" t="str">
        <f>IF(G295+H295&lt;&gt;0,Transaksi!J290,"")</f>
        <v/>
      </c>
    </row>
    <row r="296">
      <c r="C296" t="str">
        <f>IF(G296+H296&lt;&gt;0,Transaksi!C291,"")</f>
        <v/>
      </c>
      <c r="D296" t="str">
        <f>IF(G296+H296&lt;&gt;0,Transaksi!D291,"")</f>
        <v/>
      </c>
      <c r="E296" t="str">
        <f>IF(G296+H296&lt;&gt;0,Transaksi!E291,"")</f>
        <v/>
      </c>
      <c r="F296" t="str">
        <f>IF(G296+H296&lt;&gt;0,Transaksi!F291,"")</f>
        <v/>
      </c>
      <c r="G296">
        <f>IF(Transaksi!K291=$F$11,Transaksi!M291,0)</f>
        <v>0</v>
      </c>
      <c r="H296">
        <f>IF(Transaksi!K291=$F$11,Transaksi!L291,0)</f>
        <v>0</v>
      </c>
      <c r="I296" t="e">
        <f>I295+G296-H296</f>
        <v>#REF!</v>
      </c>
      <c r="J296" t="str">
        <f>IF(G296+H296&lt;&gt;0,Transaksi!J291,"")</f>
        <v/>
      </c>
    </row>
    <row r="297">
      <c r="C297" t="str">
        <f>IF(G297+H297&lt;&gt;0,Transaksi!C292,"")</f>
        <v/>
      </c>
      <c r="D297" t="str">
        <f>IF(G297+H297&lt;&gt;0,Transaksi!D292,"")</f>
        <v/>
      </c>
      <c r="E297" t="str">
        <f>IF(G297+H297&lt;&gt;0,Transaksi!E292,"")</f>
        <v/>
      </c>
      <c r="F297" t="str">
        <f>IF(G297+H297&lt;&gt;0,Transaksi!F292,"")</f>
        <v/>
      </c>
      <c r="G297">
        <f>IF(Transaksi!K292=$F$11,Transaksi!M292,0)</f>
        <v>0</v>
      </c>
      <c r="H297">
        <f>IF(Transaksi!K292=$F$11,Transaksi!L292,0)</f>
        <v>0</v>
      </c>
      <c r="I297" t="e">
        <f>I296+G297-H297</f>
        <v>#REF!</v>
      </c>
      <c r="J297" t="str">
        <f>IF(G297+H297&lt;&gt;0,Transaksi!J292,"")</f>
        <v/>
      </c>
    </row>
    <row r="298">
      <c r="C298" t="str">
        <f>IF(G298+H298&lt;&gt;0,Transaksi!C293,"")</f>
        <v/>
      </c>
      <c r="D298" t="str">
        <f>IF(G298+H298&lt;&gt;0,Transaksi!D293,"")</f>
        <v/>
      </c>
      <c r="E298" t="str">
        <f>IF(G298+H298&lt;&gt;0,Transaksi!E293,"")</f>
        <v/>
      </c>
      <c r="F298" t="str">
        <f>IF(G298+H298&lt;&gt;0,Transaksi!F293,"")</f>
        <v/>
      </c>
      <c r="G298">
        <f>IF(Transaksi!K293=$F$11,Transaksi!M293,0)</f>
        <v>0</v>
      </c>
      <c r="H298">
        <f>IF(Transaksi!K293=$F$11,Transaksi!L293,0)</f>
        <v>0</v>
      </c>
      <c r="I298" t="e">
        <f>I297+G298-H298</f>
        <v>#REF!</v>
      </c>
      <c r="J298" t="str">
        <f>IF(G298+H298&lt;&gt;0,Transaksi!J293,"")</f>
        <v/>
      </c>
    </row>
    <row r="299">
      <c r="C299" t="str">
        <f>IF(G299+H299&lt;&gt;0,Transaksi!C294,"")</f>
        <v/>
      </c>
      <c r="D299" t="str">
        <f>IF(G299+H299&lt;&gt;0,Transaksi!D294,"")</f>
        <v/>
      </c>
      <c r="E299" t="str">
        <f>IF(G299+H299&lt;&gt;0,Transaksi!E294,"")</f>
        <v/>
      </c>
      <c r="F299" t="str">
        <f>IF(G299+H299&lt;&gt;0,Transaksi!F294,"")</f>
        <v/>
      </c>
      <c r="G299">
        <f>IF(Transaksi!K294=$F$11,Transaksi!M294,0)</f>
        <v>0</v>
      </c>
      <c r="H299">
        <f>IF(Transaksi!K294=$F$11,Transaksi!L294,0)</f>
        <v>0</v>
      </c>
      <c r="I299" t="e">
        <f>I298+G299-H299</f>
        <v>#REF!</v>
      </c>
      <c r="J299" t="str">
        <f>IF(G299+H299&lt;&gt;0,Transaksi!J294,"")</f>
        <v/>
      </c>
    </row>
    <row r="300">
      <c r="C300" t="str">
        <f>IF(G300+H300&lt;&gt;0,Transaksi!C295,"")</f>
        <v/>
      </c>
      <c r="D300" t="str">
        <f>IF(G300+H300&lt;&gt;0,Transaksi!D295,"")</f>
        <v/>
      </c>
      <c r="E300" t="str">
        <f>IF(G300+H300&lt;&gt;0,Transaksi!E295,"")</f>
        <v/>
      </c>
      <c r="F300" t="str">
        <f>IF(G300+H300&lt;&gt;0,Transaksi!F295,"")</f>
        <v/>
      </c>
      <c r="G300">
        <f>IF(Transaksi!K295=$F$11,Transaksi!M295,0)</f>
        <v>0</v>
      </c>
      <c r="H300">
        <f>IF(Transaksi!K295=$F$11,Transaksi!L295,0)</f>
        <v>0</v>
      </c>
      <c r="I300" t="e">
        <f>I299+G300-H300</f>
        <v>#REF!</v>
      </c>
      <c r="J300" t="str">
        <f>IF(G300+H300&lt;&gt;0,Transaksi!J295,"")</f>
        <v/>
      </c>
    </row>
    <row r="301">
      <c r="C301" t="str">
        <f>IF(G301+H301&lt;&gt;0,Transaksi!C296,"")</f>
        <v/>
      </c>
      <c r="D301" t="str">
        <f>IF(G301+H301&lt;&gt;0,Transaksi!D296,"")</f>
        <v/>
      </c>
      <c r="E301" t="str">
        <f>IF(G301+H301&lt;&gt;0,Transaksi!E296,"")</f>
        <v/>
      </c>
      <c r="F301" t="str">
        <f>IF(G301+H301&lt;&gt;0,Transaksi!F296,"")</f>
        <v/>
      </c>
      <c r="G301">
        <f>IF(Transaksi!K296=$F$11,Transaksi!M296,0)</f>
        <v>0</v>
      </c>
      <c r="H301">
        <f>IF(Transaksi!K296=$F$11,Transaksi!L296,0)</f>
        <v>0</v>
      </c>
      <c r="I301" t="e">
        <f>I300+G301-H301</f>
        <v>#REF!</v>
      </c>
      <c r="J301" t="str">
        <f>IF(G301+H301&lt;&gt;0,Transaksi!J296,"")</f>
        <v/>
      </c>
    </row>
    <row r="302">
      <c r="C302" t="str">
        <f>IF(G302+H302&lt;&gt;0,Transaksi!C297,"")</f>
        <v/>
      </c>
      <c r="D302" t="str">
        <f>IF(G302+H302&lt;&gt;0,Transaksi!D297,"")</f>
        <v/>
      </c>
      <c r="E302" t="str">
        <f>IF(G302+H302&lt;&gt;0,Transaksi!E297,"")</f>
        <v/>
      </c>
      <c r="F302" t="str">
        <f>IF(G302+H302&lt;&gt;0,Transaksi!F297,"")</f>
        <v/>
      </c>
      <c r="G302">
        <f>IF(Transaksi!K297=$F$11,Transaksi!M297,0)</f>
        <v>0</v>
      </c>
      <c r="H302">
        <f>IF(Transaksi!K297=$F$11,Transaksi!L297,0)</f>
        <v>0</v>
      </c>
      <c r="I302" t="e">
        <f>I301+G302-H302</f>
        <v>#REF!</v>
      </c>
      <c r="J302" t="str">
        <f>IF(G302+H302&lt;&gt;0,Transaksi!J297,"")</f>
        <v/>
      </c>
    </row>
    <row r="303">
      <c r="C303" t="str">
        <f>IF(G303+H303&lt;&gt;0,Transaksi!C298,"")</f>
        <v/>
      </c>
      <c r="D303" t="str">
        <f>IF(G303+H303&lt;&gt;0,Transaksi!D298,"")</f>
        <v/>
      </c>
      <c r="E303" t="str">
        <f>IF(G303+H303&lt;&gt;0,Transaksi!E298,"")</f>
        <v/>
      </c>
      <c r="F303" t="str">
        <f>IF(G303+H303&lt;&gt;0,Transaksi!F298,"")</f>
        <v/>
      </c>
      <c r="G303">
        <f>IF(Transaksi!K298=$F$11,Transaksi!M298,0)</f>
        <v>0</v>
      </c>
      <c r="H303">
        <f>IF(Transaksi!K298=$F$11,Transaksi!L298,0)</f>
        <v>0</v>
      </c>
      <c r="I303" t="e">
        <f>I302+G303-H303</f>
        <v>#REF!</v>
      </c>
      <c r="J303" t="str">
        <f>IF(G303+H303&lt;&gt;0,Transaksi!J298,"")</f>
        <v/>
      </c>
    </row>
    <row r="304">
      <c r="C304" t="str">
        <f>IF(G304+H304&lt;&gt;0,Transaksi!C299,"")</f>
        <v/>
      </c>
      <c r="D304" t="str">
        <f>IF(G304+H304&lt;&gt;0,Transaksi!D299,"")</f>
        <v/>
      </c>
      <c r="E304" t="str">
        <f>IF(G304+H304&lt;&gt;0,Transaksi!E299,"")</f>
        <v/>
      </c>
      <c r="F304" t="str">
        <f>IF(G304+H304&lt;&gt;0,Transaksi!F299,"")</f>
        <v/>
      </c>
      <c r="G304">
        <f>IF(Transaksi!K299=$F$11,Transaksi!M299,0)</f>
        <v>0</v>
      </c>
      <c r="H304">
        <f>IF(Transaksi!K299=$F$11,Transaksi!L299,0)</f>
        <v>0</v>
      </c>
      <c r="I304" t="e">
        <f>I303+G304-H304</f>
        <v>#REF!</v>
      </c>
      <c r="J304" t="str">
        <f>IF(G304+H304&lt;&gt;0,Transaksi!J299,"")</f>
        <v/>
      </c>
    </row>
    <row r="305">
      <c r="C305" t="str">
        <f>IF(G305+H305&lt;&gt;0,Transaksi!C300,"")</f>
        <v/>
      </c>
      <c r="D305" t="str">
        <f>IF(G305+H305&lt;&gt;0,Transaksi!D300,"")</f>
        <v/>
      </c>
      <c r="E305" t="str">
        <f>IF(G305+H305&lt;&gt;0,Transaksi!E300,"")</f>
        <v/>
      </c>
      <c r="F305" t="str">
        <f>IF(G305+H305&lt;&gt;0,Transaksi!F300,"")</f>
        <v/>
      </c>
      <c r="G305">
        <f>IF(Transaksi!K300=$F$11,Transaksi!M300,0)</f>
        <v>0</v>
      </c>
      <c r="H305">
        <f>IF(Transaksi!K300=$F$11,Transaksi!L300,0)</f>
        <v>0</v>
      </c>
      <c r="I305" t="e">
        <f>I304+G305-H305</f>
        <v>#REF!</v>
      </c>
      <c r="J305" t="str">
        <f>IF(G305+H305&lt;&gt;0,Transaksi!J300,"")</f>
        <v/>
      </c>
    </row>
    <row r="306">
      <c r="C306" t="str">
        <f>IF(G306+H306&lt;&gt;0,Transaksi!C301,"")</f>
        <v/>
      </c>
      <c r="D306" t="str">
        <f>IF(G306+H306&lt;&gt;0,Transaksi!D301,"")</f>
        <v/>
      </c>
      <c r="E306" t="str">
        <f>IF(G306+H306&lt;&gt;0,Transaksi!E301,"")</f>
        <v/>
      </c>
      <c r="F306" t="str">
        <f>IF(G306+H306&lt;&gt;0,Transaksi!F301,"")</f>
        <v/>
      </c>
      <c r="G306">
        <f>IF(Transaksi!K301=$F$11,Transaksi!M301,0)</f>
        <v>0</v>
      </c>
      <c r="H306">
        <f>IF(Transaksi!K301=$F$11,Transaksi!L301,0)</f>
        <v>0</v>
      </c>
      <c r="I306" t="e">
        <f>I305+G306-H306</f>
        <v>#REF!</v>
      </c>
      <c r="J306" t="str">
        <f>IF(G306+H306&lt;&gt;0,Transaksi!J301,"")</f>
        <v/>
      </c>
    </row>
    <row r="307">
      <c r="C307" t="str">
        <f>IF(G307+H307&lt;&gt;0,Transaksi!C302,"")</f>
        <v/>
      </c>
      <c r="D307" t="str">
        <f>IF(G307+H307&lt;&gt;0,Transaksi!D302,"")</f>
        <v/>
      </c>
      <c r="E307" t="str">
        <f>IF(G307+H307&lt;&gt;0,Transaksi!E302,"")</f>
        <v/>
      </c>
      <c r="F307" t="str">
        <f>IF(G307+H307&lt;&gt;0,Transaksi!F302,"")</f>
        <v/>
      </c>
      <c r="G307">
        <f>IF(Transaksi!K302=$F$11,Transaksi!M302,0)</f>
        <v>0</v>
      </c>
      <c r="H307">
        <f>IF(Transaksi!K302=$F$11,Transaksi!L302,0)</f>
        <v>0</v>
      </c>
      <c r="I307" t="e">
        <f>I306+G307-H307</f>
        <v>#REF!</v>
      </c>
      <c r="J307" t="str">
        <f>IF(G307+H307&lt;&gt;0,Transaksi!J302,"")</f>
        <v/>
      </c>
    </row>
    <row r="308">
      <c r="C308" t="str">
        <f>IF(G308+H308&lt;&gt;0,Transaksi!C303,"")</f>
        <v/>
      </c>
      <c r="D308" t="str">
        <f>IF(G308+H308&lt;&gt;0,Transaksi!D303,"")</f>
        <v/>
      </c>
      <c r="E308" t="str">
        <f>IF(G308+H308&lt;&gt;0,Transaksi!E303,"")</f>
        <v/>
      </c>
      <c r="F308" t="str">
        <f>IF(G308+H308&lt;&gt;0,Transaksi!F303,"")</f>
        <v/>
      </c>
      <c r="G308">
        <f>IF(Transaksi!K303=$F$11,Transaksi!M303,0)</f>
        <v>0</v>
      </c>
      <c r="H308">
        <f>IF(Transaksi!K303=$F$11,Transaksi!L303,0)</f>
        <v>0</v>
      </c>
      <c r="I308" t="e">
        <f>I307+G308-H308</f>
        <v>#REF!</v>
      </c>
      <c r="J308" t="str">
        <f>IF(G308+H308&lt;&gt;0,Transaksi!J303,"")</f>
        <v/>
      </c>
    </row>
    <row r="309">
      <c r="C309" t="str">
        <f>IF(G309+H309&lt;&gt;0,Transaksi!C304,"")</f>
        <v/>
      </c>
      <c r="D309" t="str">
        <f>IF(G309+H309&lt;&gt;0,Transaksi!D304,"")</f>
        <v/>
      </c>
      <c r="E309" t="str">
        <f>IF(G309+H309&lt;&gt;0,Transaksi!E304,"")</f>
        <v/>
      </c>
      <c r="F309" t="str">
        <f>IF(G309+H309&lt;&gt;0,Transaksi!F304,"")</f>
        <v/>
      </c>
      <c r="G309">
        <f>IF(Transaksi!K304=$F$11,Transaksi!M304,0)</f>
        <v>0</v>
      </c>
      <c r="H309">
        <f>IF(Transaksi!K304=$F$11,Transaksi!L304,0)</f>
        <v>0</v>
      </c>
      <c r="I309" t="e">
        <f>I308+G309-H309</f>
        <v>#REF!</v>
      </c>
      <c r="J309" t="str">
        <f>IF(G309+H309&lt;&gt;0,Transaksi!J304,"")</f>
        <v/>
      </c>
    </row>
    <row r="310">
      <c r="C310" t="str">
        <f>IF(G310+H310&lt;&gt;0,Transaksi!C305,"")</f>
        <v/>
      </c>
      <c r="D310" t="str">
        <f>IF(G310+H310&lt;&gt;0,Transaksi!D305,"")</f>
        <v/>
      </c>
      <c r="E310" t="str">
        <f>IF(G310+H310&lt;&gt;0,Transaksi!E305,"")</f>
        <v/>
      </c>
      <c r="F310" t="str">
        <f>IF(G310+H310&lt;&gt;0,Transaksi!F305,"")</f>
        <v/>
      </c>
      <c r="G310">
        <f>IF(Transaksi!K305=$F$11,Transaksi!M305,0)</f>
        <v>0</v>
      </c>
      <c r="H310">
        <f>IF(Transaksi!K305=$F$11,Transaksi!L305,0)</f>
        <v>0</v>
      </c>
      <c r="I310" t="e">
        <f>I309+G310-H310</f>
        <v>#REF!</v>
      </c>
      <c r="J310" t="str">
        <f>IF(G310+H310&lt;&gt;0,Transaksi!J305,"")</f>
        <v/>
      </c>
    </row>
    <row r="311">
      <c r="C311" t="str">
        <f>IF(G311+H311&lt;&gt;0,Transaksi!C306,"")</f>
        <v/>
      </c>
      <c r="D311" t="str">
        <f>IF(G311+H311&lt;&gt;0,Transaksi!D306,"")</f>
        <v/>
      </c>
      <c r="E311" t="str">
        <f>IF(G311+H311&lt;&gt;0,Transaksi!E306,"")</f>
        <v/>
      </c>
      <c r="F311" t="str">
        <f>IF(G311+H311&lt;&gt;0,Transaksi!F306,"")</f>
        <v/>
      </c>
      <c r="G311">
        <f>IF(Transaksi!K306=$F$11,Transaksi!M306,0)</f>
        <v>0</v>
      </c>
      <c r="H311">
        <f>IF(Transaksi!K306=$F$11,Transaksi!L306,0)</f>
        <v>0</v>
      </c>
      <c r="I311" t="e">
        <f>I310+G311-H311</f>
        <v>#REF!</v>
      </c>
      <c r="J311" t="str">
        <f>IF(G311+H311&lt;&gt;0,Transaksi!J306,"")</f>
        <v/>
      </c>
    </row>
    <row r="312">
      <c r="C312" t="str">
        <f>IF(G312+H312&lt;&gt;0,Transaksi!C307,"")</f>
        <v/>
      </c>
      <c r="D312" t="str">
        <f>IF(G312+H312&lt;&gt;0,Transaksi!D307,"")</f>
        <v/>
      </c>
      <c r="E312" t="str">
        <f>IF(G312+H312&lt;&gt;0,Transaksi!E307,"")</f>
        <v/>
      </c>
      <c r="F312" t="str">
        <f>IF(G312+H312&lt;&gt;0,Transaksi!F307,"")</f>
        <v/>
      </c>
      <c r="G312">
        <f>IF(Transaksi!K307=$F$11,Transaksi!M307,0)</f>
        <v>0</v>
      </c>
      <c r="H312">
        <f>IF(Transaksi!K307=$F$11,Transaksi!L307,0)</f>
        <v>0</v>
      </c>
      <c r="I312" t="e">
        <f>I311+G312-H312</f>
        <v>#REF!</v>
      </c>
      <c r="J312" t="str">
        <f>IF(G312+H312&lt;&gt;0,Transaksi!J307,"")</f>
        <v/>
      </c>
    </row>
    <row r="313">
      <c r="C313" t="str">
        <f>IF(G313+H313&lt;&gt;0,Transaksi!C308,"")</f>
        <v/>
      </c>
      <c r="D313" t="str">
        <f>IF(G313+H313&lt;&gt;0,Transaksi!D308,"")</f>
        <v/>
      </c>
      <c r="E313" t="str">
        <f>IF(G313+H313&lt;&gt;0,Transaksi!E308,"")</f>
        <v/>
      </c>
      <c r="F313" t="str">
        <f>IF(G313+H313&lt;&gt;0,Transaksi!F308,"")</f>
        <v/>
      </c>
      <c r="G313">
        <f>IF(Transaksi!K308=$F$11,Transaksi!M308,0)</f>
        <v>0</v>
      </c>
      <c r="H313">
        <f>IF(Transaksi!K308=$F$11,Transaksi!L308,0)</f>
        <v>0</v>
      </c>
      <c r="I313" t="e">
        <f>I312+G313-H313</f>
        <v>#REF!</v>
      </c>
      <c r="J313" t="str">
        <f>IF(G313+H313&lt;&gt;0,Transaksi!J308,"")</f>
        <v/>
      </c>
    </row>
    <row r="314">
      <c r="C314" t="str">
        <f>IF(G314+H314&lt;&gt;0,Transaksi!C309,"")</f>
        <v/>
      </c>
      <c r="D314" t="str">
        <f>IF(G314+H314&lt;&gt;0,Transaksi!D309,"")</f>
        <v/>
      </c>
      <c r="E314" t="str">
        <f>IF(G314+H314&lt;&gt;0,Transaksi!E309,"")</f>
        <v/>
      </c>
      <c r="F314" t="str">
        <f>IF(G314+H314&lt;&gt;0,Transaksi!F309,"")</f>
        <v/>
      </c>
      <c r="G314">
        <f>IF(Transaksi!K309=$F$11,Transaksi!M309,0)</f>
        <v>0</v>
      </c>
      <c r="H314">
        <f>IF(Transaksi!K309=$F$11,Transaksi!L309,0)</f>
        <v>0</v>
      </c>
      <c r="I314" t="e">
        <f>I313+G314-H314</f>
        <v>#REF!</v>
      </c>
      <c r="J314" t="str">
        <f>IF(G314+H314&lt;&gt;0,Transaksi!J309,"")</f>
        <v/>
      </c>
    </row>
    <row r="315">
      <c r="C315" t="str">
        <f>IF(G315+H315&lt;&gt;0,Transaksi!C310,"")</f>
        <v/>
      </c>
      <c r="D315" t="str">
        <f>IF(G315+H315&lt;&gt;0,Transaksi!D310,"")</f>
        <v/>
      </c>
      <c r="E315" t="str">
        <f>IF(G315+H315&lt;&gt;0,Transaksi!E310,"")</f>
        <v/>
      </c>
      <c r="F315" t="str">
        <f>IF(G315+H315&lt;&gt;0,Transaksi!F310,"")</f>
        <v/>
      </c>
      <c r="G315">
        <f>IF(Transaksi!K310=$F$11,Transaksi!M310,0)</f>
        <v>0</v>
      </c>
      <c r="H315">
        <f>IF(Transaksi!K310=$F$11,Transaksi!L310,0)</f>
        <v>0</v>
      </c>
      <c r="I315" t="e">
        <f>I314+G315-H315</f>
        <v>#REF!</v>
      </c>
      <c r="J315" t="str">
        <f>IF(G315+H315&lt;&gt;0,Transaksi!J310,"")</f>
        <v/>
      </c>
    </row>
    <row r="316">
      <c r="C316" t="str">
        <f>IF(G316+H316&lt;&gt;0,Transaksi!C311,"")</f>
        <v/>
      </c>
      <c r="D316" t="str">
        <f>IF(G316+H316&lt;&gt;0,Transaksi!D311,"")</f>
        <v/>
      </c>
      <c r="E316" t="str">
        <f>IF(G316+H316&lt;&gt;0,Transaksi!E311,"")</f>
        <v/>
      </c>
      <c r="F316" t="str">
        <f>IF(G316+H316&lt;&gt;0,Transaksi!F311,"")</f>
        <v/>
      </c>
      <c r="G316">
        <f>IF(Transaksi!K311=$F$11,Transaksi!M311,0)</f>
        <v>0</v>
      </c>
      <c r="H316">
        <f>IF(Transaksi!K311=$F$11,Transaksi!L311,0)</f>
        <v>0</v>
      </c>
      <c r="I316" t="e">
        <f>I315+G316-H316</f>
        <v>#REF!</v>
      </c>
      <c r="J316" t="str">
        <f>IF(G316+H316&lt;&gt;0,Transaksi!J311,"")</f>
        <v/>
      </c>
    </row>
    <row r="317">
      <c r="C317" t="str">
        <f>IF(G317+H317&lt;&gt;0,Transaksi!C312,"")</f>
        <v/>
      </c>
      <c r="D317" t="str">
        <f>IF(G317+H317&lt;&gt;0,Transaksi!D312,"")</f>
        <v/>
      </c>
      <c r="E317" t="str">
        <f>IF(G317+H317&lt;&gt;0,Transaksi!E312,"")</f>
        <v/>
      </c>
      <c r="F317" t="str">
        <f>IF(G317+H317&lt;&gt;0,Transaksi!F312,"")</f>
        <v/>
      </c>
      <c r="G317">
        <f>IF(Transaksi!K312=$F$11,Transaksi!M312,0)</f>
        <v>0</v>
      </c>
      <c r="H317">
        <f>IF(Transaksi!K312=$F$11,Transaksi!L312,0)</f>
        <v>0</v>
      </c>
      <c r="I317" t="e">
        <f>I316+G317-H317</f>
        <v>#REF!</v>
      </c>
      <c r="J317" t="str">
        <f>IF(G317+H317&lt;&gt;0,Transaksi!J312,"")</f>
        <v/>
      </c>
    </row>
    <row r="318">
      <c r="C318" t="str">
        <f>IF(G318+H318&lt;&gt;0,Transaksi!C313,"")</f>
        <v/>
      </c>
      <c r="D318" t="str">
        <f>IF(G318+H318&lt;&gt;0,Transaksi!D313,"")</f>
        <v/>
      </c>
      <c r="E318" t="str">
        <f>IF(G318+H318&lt;&gt;0,Transaksi!E313,"")</f>
        <v/>
      </c>
      <c r="F318" t="str">
        <f>IF(G318+H318&lt;&gt;0,Transaksi!F313,"")</f>
        <v/>
      </c>
      <c r="G318">
        <f>IF(Transaksi!K313=$F$11,Transaksi!M313,0)</f>
        <v>0</v>
      </c>
      <c r="H318">
        <f>IF(Transaksi!K313=$F$11,Transaksi!L313,0)</f>
        <v>0</v>
      </c>
      <c r="I318" t="e">
        <f>I317+G318-H318</f>
        <v>#REF!</v>
      </c>
      <c r="J318" t="str">
        <f>IF(G318+H318&lt;&gt;0,Transaksi!J313,"")</f>
        <v/>
      </c>
    </row>
    <row r="319">
      <c r="C319" t="str">
        <f>IF(G319+H319&lt;&gt;0,Transaksi!C314,"")</f>
        <v/>
      </c>
      <c r="D319" t="str">
        <f>IF(G319+H319&lt;&gt;0,Transaksi!D314,"")</f>
        <v/>
      </c>
      <c r="E319" t="str">
        <f>IF(G319+H319&lt;&gt;0,Transaksi!E314,"")</f>
        <v/>
      </c>
      <c r="F319" t="str">
        <f>IF(G319+H319&lt;&gt;0,Transaksi!F314,"")</f>
        <v/>
      </c>
      <c r="G319">
        <f>IF(Transaksi!K314=$F$11,Transaksi!M314,0)</f>
        <v>0</v>
      </c>
      <c r="H319">
        <f>IF(Transaksi!K314=$F$11,Transaksi!L314,0)</f>
        <v>0</v>
      </c>
      <c r="I319" t="e">
        <f>I318+G319-H319</f>
        <v>#REF!</v>
      </c>
      <c r="J319" t="str">
        <f>IF(G319+H319&lt;&gt;0,Transaksi!J314,"")</f>
        <v/>
      </c>
    </row>
    <row r="320">
      <c r="C320" t="str">
        <f>IF(G320+H320&lt;&gt;0,Transaksi!C315,"")</f>
        <v/>
      </c>
      <c r="D320" t="str">
        <f>IF(G320+H320&lt;&gt;0,Transaksi!D315,"")</f>
        <v/>
      </c>
      <c r="E320" t="str">
        <f>IF(G320+H320&lt;&gt;0,Transaksi!E315,"")</f>
        <v/>
      </c>
      <c r="F320" t="str">
        <f>IF(G320+H320&lt;&gt;0,Transaksi!F315,"")</f>
        <v/>
      </c>
      <c r="G320">
        <f>IF(Transaksi!K315=$F$11,Transaksi!M315,0)</f>
        <v>0</v>
      </c>
      <c r="H320">
        <f>IF(Transaksi!K315=$F$11,Transaksi!L315,0)</f>
        <v>0</v>
      </c>
      <c r="I320" t="e">
        <f>I319+G320-H320</f>
        <v>#REF!</v>
      </c>
      <c r="J320" t="str">
        <f>IF(G320+H320&lt;&gt;0,Transaksi!J315,"")</f>
        <v/>
      </c>
    </row>
    <row r="321">
      <c r="C321" t="str">
        <f>IF(G321+H321&lt;&gt;0,Transaksi!C316,"")</f>
        <v/>
      </c>
      <c r="D321" t="str">
        <f>IF(G321+H321&lt;&gt;0,Transaksi!D316,"")</f>
        <v/>
      </c>
      <c r="E321" t="str">
        <f>IF(G321+H321&lt;&gt;0,Transaksi!E316,"")</f>
        <v/>
      </c>
      <c r="F321" t="str">
        <f>IF(G321+H321&lt;&gt;0,Transaksi!F316,"")</f>
        <v/>
      </c>
      <c r="G321">
        <f>IF(Transaksi!K316=$F$11,Transaksi!M316,0)</f>
        <v>0</v>
      </c>
      <c r="H321">
        <f>IF(Transaksi!K316=$F$11,Transaksi!L316,0)</f>
        <v>0</v>
      </c>
      <c r="I321" t="e">
        <f>I320+G321-H321</f>
        <v>#REF!</v>
      </c>
      <c r="J321" t="str">
        <f>IF(G321+H321&lt;&gt;0,Transaksi!J316,"")</f>
        <v/>
      </c>
    </row>
    <row r="322">
      <c r="C322" t="str">
        <f>IF(G322+H322&lt;&gt;0,Transaksi!C317,"")</f>
        <v/>
      </c>
      <c r="D322" t="str">
        <f>IF(G322+H322&lt;&gt;0,Transaksi!D317,"")</f>
        <v/>
      </c>
      <c r="E322" t="str">
        <f>IF(G322+H322&lt;&gt;0,Transaksi!E317,"")</f>
        <v/>
      </c>
      <c r="F322" t="str">
        <f>IF(G322+H322&lt;&gt;0,Transaksi!F317,"")</f>
        <v/>
      </c>
      <c r="G322">
        <f>IF(Transaksi!K317=$F$11,Transaksi!M317,0)</f>
        <v>0</v>
      </c>
      <c r="H322">
        <f>IF(Transaksi!K317=$F$11,Transaksi!L317,0)</f>
        <v>0</v>
      </c>
      <c r="I322" t="e">
        <f>I321+G322-H322</f>
        <v>#REF!</v>
      </c>
      <c r="J322" t="str">
        <f>IF(G322+H322&lt;&gt;0,Transaksi!J317,"")</f>
        <v/>
      </c>
    </row>
    <row r="323">
      <c r="C323" t="str">
        <f>IF(G323+H323&lt;&gt;0,Transaksi!C318,"")</f>
        <v/>
      </c>
      <c r="D323" t="str">
        <f>IF(G323+H323&lt;&gt;0,Transaksi!D318,"")</f>
        <v/>
      </c>
      <c r="E323" t="str">
        <f>IF(G323+H323&lt;&gt;0,Transaksi!E318,"")</f>
        <v/>
      </c>
      <c r="F323" t="str">
        <f>IF(G323+H323&lt;&gt;0,Transaksi!F318,"")</f>
        <v/>
      </c>
      <c r="G323">
        <f>IF(Transaksi!K318=$F$11,Transaksi!M318,0)</f>
        <v>0</v>
      </c>
      <c r="H323">
        <f>IF(Transaksi!K318=$F$11,Transaksi!L318,0)</f>
        <v>0</v>
      </c>
      <c r="I323" t="e">
        <f>I322+G323-H323</f>
        <v>#REF!</v>
      </c>
      <c r="J323" t="str">
        <f>IF(G323+H323&lt;&gt;0,Transaksi!J318,"")</f>
        <v/>
      </c>
    </row>
    <row r="324">
      <c r="C324" t="str">
        <f>IF(G324+H324&lt;&gt;0,Transaksi!C319,"")</f>
        <v/>
      </c>
      <c r="D324" t="str">
        <f>IF(G324+H324&lt;&gt;0,Transaksi!D319,"")</f>
        <v/>
      </c>
      <c r="E324" t="str">
        <f>IF(G324+H324&lt;&gt;0,Transaksi!E319,"")</f>
        <v/>
      </c>
      <c r="F324" t="str">
        <f>IF(G324+H324&lt;&gt;0,Transaksi!F319,"")</f>
        <v/>
      </c>
      <c r="G324">
        <f>IF(Transaksi!K319=$F$11,Transaksi!M319,0)</f>
        <v>0</v>
      </c>
      <c r="H324">
        <f>IF(Transaksi!K319=$F$11,Transaksi!L319,0)</f>
        <v>0</v>
      </c>
      <c r="I324" t="e">
        <f>I323+G324-H324</f>
        <v>#REF!</v>
      </c>
      <c r="J324" t="str">
        <f>IF(G324+H324&lt;&gt;0,Transaksi!J319,"")</f>
        <v/>
      </c>
    </row>
    <row r="325">
      <c r="C325" t="str">
        <f>IF(G325+H325&lt;&gt;0,Transaksi!C320,"")</f>
        <v/>
      </c>
      <c r="D325" t="str">
        <f>IF(G325+H325&lt;&gt;0,Transaksi!D320,"")</f>
        <v/>
      </c>
      <c r="E325" t="str">
        <f>IF(G325+H325&lt;&gt;0,Transaksi!E320,"")</f>
        <v/>
      </c>
      <c r="F325" t="str">
        <f>IF(G325+H325&lt;&gt;0,Transaksi!F320,"")</f>
        <v/>
      </c>
      <c r="G325">
        <f>IF(Transaksi!K320=$F$11,Transaksi!M320,0)</f>
        <v>0</v>
      </c>
      <c r="H325">
        <f>IF(Transaksi!K320=$F$11,Transaksi!L320,0)</f>
        <v>0</v>
      </c>
      <c r="I325" t="e">
        <f>I324+G325-H325</f>
        <v>#REF!</v>
      </c>
      <c r="J325" t="str">
        <f>IF(G325+H325&lt;&gt;0,Transaksi!J320,"")</f>
        <v/>
      </c>
    </row>
    <row r="326">
      <c r="C326" t="str">
        <f>IF(G326+H326&lt;&gt;0,Transaksi!C321,"")</f>
        <v/>
      </c>
      <c r="D326" t="str">
        <f>IF(G326+H326&lt;&gt;0,Transaksi!D321,"")</f>
        <v/>
      </c>
      <c r="E326" t="str">
        <f>IF(G326+H326&lt;&gt;0,Transaksi!E321,"")</f>
        <v/>
      </c>
      <c r="F326" t="str">
        <f>IF(G326+H326&lt;&gt;0,Transaksi!F321,"")</f>
        <v/>
      </c>
      <c r="G326">
        <f>IF(Transaksi!K321=$F$11,Transaksi!M321,0)</f>
        <v>0</v>
      </c>
      <c r="H326">
        <f>IF(Transaksi!K321=$F$11,Transaksi!L321,0)</f>
        <v>0</v>
      </c>
      <c r="I326" t="e">
        <f>I325+G326-H326</f>
        <v>#REF!</v>
      </c>
      <c r="J326" t="str">
        <f>IF(G326+H326&lt;&gt;0,Transaksi!J321,"")</f>
        <v/>
      </c>
    </row>
    <row r="327">
      <c r="C327" t="str">
        <f>IF(G327+H327&lt;&gt;0,Transaksi!C322,"")</f>
        <v/>
      </c>
      <c r="D327" t="str">
        <f>IF(G327+H327&lt;&gt;0,Transaksi!D322,"")</f>
        <v/>
      </c>
      <c r="E327" t="str">
        <f>IF(G327+H327&lt;&gt;0,Transaksi!E322,"")</f>
        <v/>
      </c>
      <c r="F327" t="str">
        <f>IF(G327+H327&lt;&gt;0,Transaksi!F322,"")</f>
        <v/>
      </c>
      <c r="G327">
        <f>IF(Transaksi!K322=$F$11,Transaksi!M322,0)</f>
        <v>0</v>
      </c>
      <c r="H327">
        <f>IF(Transaksi!K322=$F$11,Transaksi!L322,0)</f>
        <v>0</v>
      </c>
      <c r="I327" t="e">
        <f>I326+G327-H327</f>
        <v>#REF!</v>
      </c>
      <c r="J327" t="str">
        <f>IF(G327+H327&lt;&gt;0,Transaksi!J322,"")</f>
        <v/>
      </c>
    </row>
    <row r="328">
      <c r="C328" t="str">
        <f>IF(G328+H328&lt;&gt;0,Transaksi!C323,"")</f>
        <v/>
      </c>
      <c r="D328" t="str">
        <f>IF(G328+H328&lt;&gt;0,Transaksi!D323,"")</f>
        <v/>
      </c>
      <c r="E328" t="str">
        <f>IF(G328+H328&lt;&gt;0,Transaksi!E323,"")</f>
        <v/>
      </c>
      <c r="F328" t="str">
        <f>IF(G328+H328&lt;&gt;0,Transaksi!F323,"")</f>
        <v/>
      </c>
      <c r="G328">
        <f>IF(Transaksi!K323=$F$11,Transaksi!M323,0)</f>
        <v>0</v>
      </c>
      <c r="H328">
        <f>IF(Transaksi!K323=$F$11,Transaksi!L323,0)</f>
        <v>0</v>
      </c>
      <c r="I328" t="e">
        <f>I327+G328-H328</f>
        <v>#REF!</v>
      </c>
      <c r="J328" t="str">
        <f>IF(G328+H328&lt;&gt;0,Transaksi!J323,"")</f>
        <v/>
      </c>
    </row>
    <row r="329">
      <c r="C329" t="str">
        <f>IF(G329+H329&lt;&gt;0,Transaksi!C324,"")</f>
        <v/>
      </c>
      <c r="D329" t="str">
        <f>IF(G329+H329&lt;&gt;0,Transaksi!D324,"")</f>
        <v/>
      </c>
      <c r="E329" t="str">
        <f>IF(G329+H329&lt;&gt;0,Transaksi!E324,"")</f>
        <v/>
      </c>
      <c r="F329" t="str">
        <f>IF(G329+H329&lt;&gt;0,Transaksi!F324,"")</f>
        <v/>
      </c>
      <c r="G329">
        <f>IF(Transaksi!K324=$F$11,Transaksi!M324,0)</f>
        <v>0</v>
      </c>
      <c r="H329">
        <f>IF(Transaksi!K324=$F$11,Transaksi!L324,0)</f>
        <v>0</v>
      </c>
      <c r="I329" t="e">
        <f>I328+G329-H329</f>
        <v>#REF!</v>
      </c>
      <c r="J329" t="str">
        <f>IF(G329+H329&lt;&gt;0,Transaksi!J324,"")</f>
        <v/>
      </c>
    </row>
    <row r="330">
      <c r="C330" t="str">
        <f>IF(G330+H330&lt;&gt;0,Transaksi!C325,"")</f>
        <v/>
      </c>
      <c r="D330" t="str">
        <f>IF(G330+H330&lt;&gt;0,Transaksi!D325,"")</f>
        <v/>
      </c>
      <c r="E330" t="str">
        <f>IF(G330+H330&lt;&gt;0,Transaksi!E325,"")</f>
        <v/>
      </c>
      <c r="F330" t="str">
        <f>IF(G330+H330&lt;&gt;0,Transaksi!F325,"")</f>
        <v/>
      </c>
      <c r="G330">
        <f>IF(Transaksi!K325=$F$11,Transaksi!M325,0)</f>
        <v>0</v>
      </c>
      <c r="H330">
        <f>IF(Transaksi!K325=$F$11,Transaksi!L325,0)</f>
        <v>0</v>
      </c>
      <c r="I330" t="e">
        <f>I329+G330-H330</f>
        <v>#REF!</v>
      </c>
      <c r="J330" t="str">
        <f>IF(G330+H330&lt;&gt;0,Transaksi!J325,"")</f>
        <v/>
      </c>
    </row>
    <row r="331">
      <c r="C331" t="str">
        <f>IF(G331+H331&lt;&gt;0,Transaksi!C326,"")</f>
        <v/>
      </c>
      <c r="D331" t="str">
        <f>IF(G331+H331&lt;&gt;0,Transaksi!D326,"")</f>
        <v/>
      </c>
      <c r="E331" t="str">
        <f>IF(G331+H331&lt;&gt;0,Transaksi!E326,"")</f>
        <v/>
      </c>
      <c r="F331" t="str">
        <f>IF(G331+H331&lt;&gt;0,Transaksi!F326,"")</f>
        <v/>
      </c>
      <c r="G331">
        <f>IF(Transaksi!K326=$F$11,Transaksi!M326,0)</f>
        <v>0</v>
      </c>
      <c r="H331">
        <f>IF(Transaksi!K326=$F$11,Transaksi!L326,0)</f>
        <v>0</v>
      </c>
      <c r="I331" t="e">
        <f>I330+G331-H331</f>
        <v>#REF!</v>
      </c>
      <c r="J331" t="str">
        <f>IF(G331+H331&lt;&gt;0,Transaksi!J326,"")</f>
        <v/>
      </c>
    </row>
    <row r="332">
      <c r="C332" t="str">
        <f>IF(G332+H332&lt;&gt;0,Transaksi!C327,"")</f>
        <v/>
      </c>
      <c r="D332" t="str">
        <f>IF(G332+H332&lt;&gt;0,Transaksi!D327,"")</f>
        <v/>
      </c>
      <c r="E332" t="str">
        <f>IF(G332+H332&lt;&gt;0,Transaksi!E327,"")</f>
        <v/>
      </c>
      <c r="F332" t="str">
        <f>IF(G332+H332&lt;&gt;0,Transaksi!F327,"")</f>
        <v/>
      </c>
      <c r="G332">
        <f>IF(Transaksi!K327=$F$11,Transaksi!M327,0)</f>
        <v>0</v>
      </c>
      <c r="H332">
        <f>IF(Transaksi!K327=$F$11,Transaksi!L327,0)</f>
        <v>0</v>
      </c>
      <c r="I332" t="e">
        <f>I331+G332-H332</f>
        <v>#REF!</v>
      </c>
      <c r="J332" t="str">
        <f>IF(G332+H332&lt;&gt;0,Transaksi!J327,"")</f>
        <v/>
      </c>
    </row>
    <row r="333">
      <c r="C333" t="str">
        <f>IF(G333+H333&lt;&gt;0,Transaksi!C328,"")</f>
        <v/>
      </c>
      <c r="D333" t="str">
        <f>IF(G333+H333&lt;&gt;0,Transaksi!D328,"")</f>
        <v/>
      </c>
      <c r="E333" t="str">
        <f>IF(G333+H333&lt;&gt;0,Transaksi!E328,"")</f>
        <v/>
      </c>
      <c r="F333" t="str">
        <f>IF(G333+H333&lt;&gt;0,Transaksi!F328,"")</f>
        <v/>
      </c>
      <c r="G333">
        <f>IF(Transaksi!K328=$F$11,Transaksi!M328,0)</f>
        <v>0</v>
      </c>
      <c r="H333">
        <f>IF(Transaksi!K328=$F$11,Transaksi!L328,0)</f>
        <v>0</v>
      </c>
      <c r="I333" t="e">
        <f>I332+G333-H333</f>
        <v>#REF!</v>
      </c>
      <c r="J333" t="str">
        <f>IF(G333+H333&lt;&gt;0,Transaksi!J328,"")</f>
        <v/>
      </c>
    </row>
    <row r="334">
      <c r="C334" t="str">
        <f>IF(G334+H334&lt;&gt;0,Transaksi!C329,"")</f>
        <v/>
      </c>
      <c r="D334" t="str">
        <f>IF(G334+H334&lt;&gt;0,Transaksi!D329,"")</f>
        <v/>
      </c>
      <c r="E334" t="str">
        <f>IF(G334+H334&lt;&gt;0,Transaksi!E329,"")</f>
        <v/>
      </c>
      <c r="F334" t="str">
        <f>IF(G334+H334&lt;&gt;0,Transaksi!F329,"")</f>
        <v/>
      </c>
      <c r="G334">
        <f>IF(Transaksi!K329=$F$11,Transaksi!M329,0)</f>
        <v>0</v>
      </c>
      <c r="H334">
        <f>IF(Transaksi!K329=$F$11,Transaksi!L329,0)</f>
        <v>0</v>
      </c>
      <c r="I334" t="e">
        <f>I333+G334-H334</f>
        <v>#REF!</v>
      </c>
      <c r="J334" t="str">
        <f>IF(G334+H334&lt;&gt;0,Transaksi!J329,"")</f>
        <v/>
      </c>
    </row>
    <row r="335">
      <c r="C335" t="str">
        <f>IF(G335+H335&lt;&gt;0,Transaksi!C330,"")</f>
        <v/>
      </c>
      <c r="D335" t="str">
        <f>IF(G335+H335&lt;&gt;0,Transaksi!D330,"")</f>
        <v/>
      </c>
      <c r="E335" t="str">
        <f>IF(G335+H335&lt;&gt;0,Transaksi!E330,"")</f>
        <v/>
      </c>
      <c r="F335" t="str">
        <f>IF(G335+H335&lt;&gt;0,Transaksi!F330,"")</f>
        <v/>
      </c>
      <c r="G335">
        <f>IF(Transaksi!K330=$F$11,Transaksi!M330,0)</f>
        <v>0</v>
      </c>
      <c r="H335">
        <f>IF(Transaksi!K330=$F$11,Transaksi!L330,0)</f>
        <v>0</v>
      </c>
      <c r="I335" t="e">
        <f>I334+G335-H335</f>
        <v>#REF!</v>
      </c>
      <c r="J335" t="str">
        <f>IF(G335+H335&lt;&gt;0,Transaksi!J330,"")</f>
        <v/>
      </c>
    </row>
    <row r="336">
      <c r="C336" t="str">
        <f>IF(G336+H336&lt;&gt;0,Transaksi!C331,"")</f>
        <v/>
      </c>
      <c r="D336" t="str">
        <f>IF(G336+H336&lt;&gt;0,Transaksi!D331,"")</f>
        <v/>
      </c>
      <c r="E336" t="str">
        <f>IF(G336+H336&lt;&gt;0,Transaksi!E331,"")</f>
        <v/>
      </c>
      <c r="F336" t="str">
        <f>IF(G336+H336&lt;&gt;0,Transaksi!F331,"")</f>
        <v/>
      </c>
      <c r="G336">
        <f>IF(Transaksi!K331=$F$11,Transaksi!M331,0)</f>
        <v>0</v>
      </c>
      <c r="H336">
        <f>IF(Transaksi!K331=$F$11,Transaksi!L331,0)</f>
        <v>0</v>
      </c>
      <c r="I336" t="e">
        <f>I335+G336-H336</f>
        <v>#REF!</v>
      </c>
      <c r="J336" t="str">
        <f>IF(G336+H336&lt;&gt;0,Transaksi!J331,"")</f>
        <v/>
      </c>
    </row>
    <row r="337">
      <c r="C337" t="str">
        <f>IF(G337+H337&lt;&gt;0,Transaksi!C332,"")</f>
        <v/>
      </c>
      <c r="D337" t="str">
        <f>IF(G337+H337&lt;&gt;0,Transaksi!D332,"")</f>
        <v/>
      </c>
      <c r="E337" t="str">
        <f>IF(G337+H337&lt;&gt;0,Transaksi!E332,"")</f>
        <v/>
      </c>
      <c r="F337" t="str">
        <f>IF(G337+H337&lt;&gt;0,Transaksi!F332,"")</f>
        <v/>
      </c>
      <c r="G337">
        <f>IF(Transaksi!K332=$F$11,Transaksi!M332,0)</f>
        <v>0</v>
      </c>
      <c r="H337">
        <f>IF(Transaksi!K332=$F$11,Transaksi!L332,0)</f>
        <v>0</v>
      </c>
      <c r="I337" t="e">
        <f>I336+G337-H337</f>
        <v>#REF!</v>
      </c>
      <c r="J337" t="str">
        <f>IF(G337+H337&lt;&gt;0,Transaksi!J332,"")</f>
        <v/>
      </c>
    </row>
    <row r="338">
      <c r="C338" t="str">
        <f>IF(G338+H338&lt;&gt;0,Transaksi!C333,"")</f>
        <v/>
      </c>
      <c r="D338" t="str">
        <f>IF(G338+H338&lt;&gt;0,Transaksi!D333,"")</f>
        <v/>
      </c>
      <c r="E338" t="str">
        <f>IF(G338+H338&lt;&gt;0,Transaksi!E333,"")</f>
        <v/>
      </c>
      <c r="F338" t="str">
        <f>IF(G338+H338&lt;&gt;0,Transaksi!F333,"")</f>
        <v/>
      </c>
      <c r="G338">
        <f>IF(Transaksi!K333=$F$11,Transaksi!M333,0)</f>
        <v>0</v>
      </c>
      <c r="H338">
        <f>IF(Transaksi!K333=$F$11,Transaksi!L333,0)</f>
        <v>0</v>
      </c>
      <c r="I338" t="e">
        <f>I337+G338-H338</f>
        <v>#REF!</v>
      </c>
      <c r="J338" t="str">
        <f>IF(G338+H338&lt;&gt;0,Transaksi!J333,"")</f>
        <v/>
      </c>
    </row>
    <row r="339">
      <c r="C339" t="str">
        <f>IF(G339+H339&lt;&gt;0,Transaksi!C334,"")</f>
        <v/>
      </c>
      <c r="D339" t="str">
        <f>IF(G339+H339&lt;&gt;0,Transaksi!D334,"")</f>
        <v/>
      </c>
      <c r="E339" t="str">
        <f>IF(G339+H339&lt;&gt;0,Transaksi!E334,"")</f>
        <v/>
      </c>
      <c r="F339" t="str">
        <f>IF(G339+H339&lt;&gt;0,Transaksi!F334,"")</f>
        <v/>
      </c>
      <c r="G339">
        <f>IF(Transaksi!K334=$F$11,Transaksi!M334,0)</f>
        <v>0</v>
      </c>
      <c r="H339">
        <f>IF(Transaksi!K334=$F$11,Transaksi!L334,0)</f>
        <v>0</v>
      </c>
      <c r="I339" t="e">
        <f>I338+G339-H339</f>
        <v>#REF!</v>
      </c>
      <c r="J339" t="str">
        <f>IF(G339+H339&lt;&gt;0,Transaksi!J334,"")</f>
        <v/>
      </c>
    </row>
    <row r="340">
      <c r="C340" t="str">
        <f>IF(G340+H340&lt;&gt;0,Transaksi!C335,"")</f>
        <v/>
      </c>
      <c r="D340" t="str">
        <f>IF(G340+H340&lt;&gt;0,Transaksi!D335,"")</f>
        <v/>
      </c>
      <c r="E340" t="str">
        <f>IF(G340+H340&lt;&gt;0,Transaksi!E335,"")</f>
        <v/>
      </c>
      <c r="F340" t="str">
        <f>IF(G340+H340&lt;&gt;0,Transaksi!F335,"")</f>
        <v/>
      </c>
      <c r="G340">
        <f>IF(Transaksi!K335=$F$11,Transaksi!M335,0)</f>
        <v>0</v>
      </c>
      <c r="H340">
        <f>IF(Transaksi!K335=$F$11,Transaksi!L335,0)</f>
        <v>0</v>
      </c>
      <c r="I340" t="e">
        <f>I339+G340-H340</f>
        <v>#REF!</v>
      </c>
      <c r="J340" t="str">
        <f>IF(G340+H340&lt;&gt;0,Transaksi!J335,"")</f>
        <v/>
      </c>
    </row>
    <row r="341">
      <c r="C341" t="str">
        <f>IF(G341+H341&lt;&gt;0,Transaksi!C336,"")</f>
        <v/>
      </c>
      <c r="D341" t="str">
        <f>IF(G341+H341&lt;&gt;0,Transaksi!D336,"")</f>
        <v/>
      </c>
      <c r="E341" t="str">
        <f>IF(G341+H341&lt;&gt;0,Transaksi!E336,"")</f>
        <v/>
      </c>
      <c r="F341" t="str">
        <f>IF(G341+H341&lt;&gt;0,Transaksi!F336,"")</f>
        <v/>
      </c>
      <c r="G341">
        <f>IF(Transaksi!K336=$F$11,Transaksi!M336,0)</f>
        <v>0</v>
      </c>
      <c r="H341">
        <f>IF(Transaksi!K336=$F$11,Transaksi!L336,0)</f>
        <v>0</v>
      </c>
      <c r="I341" t="e">
        <f>I340+G341-H341</f>
        <v>#REF!</v>
      </c>
      <c r="J341" t="str">
        <f>IF(G341+H341&lt;&gt;0,Transaksi!J336,"")</f>
        <v/>
      </c>
    </row>
    <row r="342">
      <c r="C342" t="str">
        <f>IF(G342+H342&lt;&gt;0,Transaksi!C337,"")</f>
        <v/>
      </c>
      <c r="D342" t="str">
        <f>IF(G342+H342&lt;&gt;0,Transaksi!D337,"")</f>
        <v/>
      </c>
      <c r="E342" t="str">
        <f>IF(G342+H342&lt;&gt;0,Transaksi!E337,"")</f>
        <v/>
      </c>
      <c r="F342" t="str">
        <f>IF(G342+H342&lt;&gt;0,Transaksi!F337,"")</f>
        <v/>
      </c>
      <c r="G342">
        <f>IF(Transaksi!K337=$F$11,Transaksi!M337,0)</f>
        <v>0</v>
      </c>
      <c r="H342">
        <f>IF(Transaksi!K337=$F$11,Transaksi!L337,0)</f>
        <v>0</v>
      </c>
      <c r="I342" t="e">
        <f>I341+G342-H342</f>
        <v>#REF!</v>
      </c>
      <c r="J342" t="str">
        <f>IF(G342+H342&lt;&gt;0,Transaksi!J337,"")</f>
        <v/>
      </c>
    </row>
    <row r="343">
      <c r="C343" t="str">
        <f>IF(G343+H343&lt;&gt;0,Transaksi!C338,"")</f>
        <v/>
      </c>
      <c r="D343" t="str">
        <f>IF(G343+H343&lt;&gt;0,Transaksi!D338,"")</f>
        <v/>
      </c>
      <c r="E343" t="str">
        <f>IF(G343+H343&lt;&gt;0,Transaksi!E338,"")</f>
        <v/>
      </c>
      <c r="F343" t="str">
        <f>IF(G343+H343&lt;&gt;0,Transaksi!F338,"")</f>
        <v/>
      </c>
      <c r="G343">
        <f>IF(Transaksi!K338=$F$11,Transaksi!M338,0)</f>
        <v>0</v>
      </c>
      <c r="H343">
        <f>IF(Transaksi!K338=$F$11,Transaksi!L338,0)</f>
        <v>0</v>
      </c>
      <c r="I343" t="e">
        <f>I342+G343-H343</f>
        <v>#REF!</v>
      </c>
      <c r="J343" t="str">
        <f>IF(G343+H343&lt;&gt;0,Transaksi!J338,"")</f>
        <v/>
      </c>
    </row>
    <row r="344">
      <c r="C344" t="str">
        <f>IF(G344+H344&lt;&gt;0,Transaksi!C339,"")</f>
        <v/>
      </c>
      <c r="D344" t="str">
        <f>IF(G344+H344&lt;&gt;0,Transaksi!D339,"")</f>
        <v/>
      </c>
      <c r="E344" t="str">
        <f>IF(G344+H344&lt;&gt;0,Transaksi!E339,"")</f>
        <v/>
      </c>
      <c r="F344" t="str">
        <f>IF(G344+H344&lt;&gt;0,Transaksi!F339,"")</f>
        <v/>
      </c>
      <c r="G344">
        <f>IF(Transaksi!K339=$F$11,Transaksi!M339,0)</f>
        <v>0</v>
      </c>
      <c r="H344">
        <f>IF(Transaksi!K339=$F$11,Transaksi!L339,0)</f>
        <v>0</v>
      </c>
      <c r="I344" t="e">
        <f>I343+G344-H344</f>
        <v>#REF!</v>
      </c>
      <c r="J344" t="str">
        <f>IF(G344+H344&lt;&gt;0,Transaksi!J339,"")</f>
        <v/>
      </c>
    </row>
    <row r="345">
      <c r="C345" t="str">
        <f>IF(G345+H345&lt;&gt;0,Transaksi!C340,"")</f>
        <v/>
      </c>
      <c r="D345" t="str">
        <f>IF(G345+H345&lt;&gt;0,Transaksi!D340,"")</f>
        <v/>
      </c>
      <c r="E345" t="str">
        <f>IF(G345+H345&lt;&gt;0,Transaksi!E340,"")</f>
        <v/>
      </c>
      <c r="F345" t="str">
        <f>IF(G345+H345&lt;&gt;0,Transaksi!F340,"")</f>
        <v/>
      </c>
      <c r="G345">
        <f>IF(Transaksi!K340=$F$11,Transaksi!M340,0)</f>
        <v>0</v>
      </c>
      <c r="H345">
        <f>IF(Transaksi!K340=$F$11,Transaksi!L340,0)</f>
        <v>0</v>
      </c>
      <c r="I345" t="e">
        <f>I344+G345-H345</f>
        <v>#REF!</v>
      </c>
      <c r="J345" t="str">
        <f>IF(G345+H345&lt;&gt;0,Transaksi!J340,"")</f>
        <v/>
      </c>
    </row>
    <row r="346">
      <c r="C346" t="str">
        <f>IF(G346+H346&lt;&gt;0,Transaksi!C341,"")</f>
        <v/>
      </c>
      <c r="D346" t="str">
        <f>IF(G346+H346&lt;&gt;0,Transaksi!D341,"")</f>
        <v/>
      </c>
      <c r="E346" t="str">
        <f>IF(G346+H346&lt;&gt;0,Transaksi!E341,"")</f>
        <v/>
      </c>
      <c r="F346" t="str">
        <f>IF(G346+H346&lt;&gt;0,Transaksi!F341,"")</f>
        <v/>
      </c>
      <c r="G346">
        <f>IF(Transaksi!K341=$F$11,Transaksi!M341,0)</f>
        <v>0</v>
      </c>
      <c r="H346">
        <f>IF(Transaksi!K341=$F$11,Transaksi!L341,0)</f>
        <v>0</v>
      </c>
      <c r="I346" t="e">
        <f>I345+G346-H346</f>
        <v>#REF!</v>
      </c>
      <c r="J346" t="str">
        <f>IF(G346+H346&lt;&gt;0,Transaksi!J341,"")</f>
        <v/>
      </c>
    </row>
    <row r="347">
      <c r="C347" t="str">
        <f>IF(G347+H347&lt;&gt;0,Transaksi!C342,"")</f>
        <v/>
      </c>
      <c r="D347" t="str">
        <f>IF(G347+H347&lt;&gt;0,Transaksi!D342,"")</f>
        <v/>
      </c>
      <c r="E347" t="str">
        <f>IF(G347+H347&lt;&gt;0,Transaksi!E342,"")</f>
        <v/>
      </c>
      <c r="F347" t="str">
        <f>IF(G347+H347&lt;&gt;0,Transaksi!F342,"")</f>
        <v/>
      </c>
      <c r="G347">
        <f>IF(Transaksi!K342=$F$11,Transaksi!M342,0)</f>
        <v>0</v>
      </c>
      <c r="H347">
        <f>IF(Transaksi!K342=$F$11,Transaksi!L342,0)</f>
        <v>0</v>
      </c>
      <c r="I347" t="e">
        <f>I346+G347-H347</f>
        <v>#REF!</v>
      </c>
      <c r="J347" t="str">
        <f>IF(G347+H347&lt;&gt;0,Transaksi!J342,"")</f>
        <v/>
      </c>
    </row>
    <row r="348">
      <c r="C348" t="str">
        <f>IF(G348+H348&lt;&gt;0,Transaksi!C343,"")</f>
        <v/>
      </c>
      <c r="D348" t="str">
        <f>IF(G348+H348&lt;&gt;0,Transaksi!D343,"")</f>
        <v/>
      </c>
      <c r="E348" t="str">
        <f>IF(G348+H348&lt;&gt;0,Transaksi!E343,"")</f>
        <v/>
      </c>
      <c r="F348" t="str">
        <f>IF(G348+H348&lt;&gt;0,Transaksi!F343,"")</f>
        <v/>
      </c>
      <c r="G348">
        <f>IF(Transaksi!K343=$F$11,Transaksi!M343,0)</f>
        <v>0</v>
      </c>
      <c r="H348">
        <f>IF(Transaksi!K343=$F$11,Transaksi!L343,0)</f>
        <v>0</v>
      </c>
      <c r="I348" t="e">
        <f>I347+G348-H348</f>
        <v>#REF!</v>
      </c>
      <c r="J348" t="str">
        <f>IF(G348+H348&lt;&gt;0,Transaksi!J343,"")</f>
        <v/>
      </c>
    </row>
    <row r="349">
      <c r="C349" t="str">
        <f>IF(G349+H349&lt;&gt;0,Transaksi!C344,"")</f>
        <v/>
      </c>
      <c r="D349" t="str">
        <f>IF(G349+H349&lt;&gt;0,Transaksi!D344,"")</f>
        <v/>
      </c>
      <c r="E349" t="str">
        <f>IF(G349+H349&lt;&gt;0,Transaksi!E344,"")</f>
        <v/>
      </c>
      <c r="F349" t="str">
        <f>IF(G349+H349&lt;&gt;0,Transaksi!F344,"")</f>
        <v/>
      </c>
      <c r="G349">
        <f>IF(Transaksi!K344=$F$11,Transaksi!M344,0)</f>
        <v>0</v>
      </c>
      <c r="H349">
        <f>IF(Transaksi!K344=$F$11,Transaksi!L344,0)</f>
        <v>0</v>
      </c>
      <c r="I349" t="e">
        <f>I348+G349-H349</f>
        <v>#REF!</v>
      </c>
      <c r="J349" t="str">
        <f>IF(G349+H349&lt;&gt;0,Transaksi!J344,"")</f>
        <v/>
      </c>
    </row>
    <row r="350">
      <c r="C350" t="str">
        <f>IF(G350+H350&lt;&gt;0,Transaksi!C345,"")</f>
        <v/>
      </c>
      <c r="D350" t="str">
        <f>IF(G350+H350&lt;&gt;0,Transaksi!D345,"")</f>
        <v/>
      </c>
      <c r="E350" t="str">
        <f>IF(G350+H350&lt;&gt;0,Transaksi!E345,"")</f>
        <v/>
      </c>
      <c r="F350" t="str">
        <f>IF(G350+H350&lt;&gt;0,Transaksi!F345,"")</f>
        <v/>
      </c>
      <c r="G350">
        <f>IF(Transaksi!K345=$F$11,Transaksi!M345,0)</f>
        <v>0</v>
      </c>
      <c r="H350">
        <f>IF(Transaksi!K345=$F$11,Transaksi!L345,0)</f>
        <v>0</v>
      </c>
      <c r="I350" t="e">
        <f>I349+G350-H350</f>
        <v>#REF!</v>
      </c>
      <c r="J350" t="str">
        <f>IF(G350+H350&lt;&gt;0,Transaksi!J345,"")</f>
        <v/>
      </c>
    </row>
    <row r="351">
      <c r="C351" t="str">
        <f>IF(G351+H351&lt;&gt;0,Transaksi!C346,"")</f>
        <v/>
      </c>
      <c r="D351" t="str">
        <f>IF(G351+H351&lt;&gt;0,Transaksi!D346,"")</f>
        <v/>
      </c>
      <c r="E351" t="str">
        <f>IF(G351+H351&lt;&gt;0,Transaksi!E346,"")</f>
        <v/>
      </c>
      <c r="F351" t="str">
        <f>IF(G351+H351&lt;&gt;0,Transaksi!F346,"")</f>
        <v/>
      </c>
      <c r="G351">
        <f>IF(Transaksi!K346=$F$11,Transaksi!M346,0)</f>
        <v>0</v>
      </c>
      <c r="H351">
        <f>IF(Transaksi!K346=$F$11,Transaksi!L346,0)</f>
        <v>0</v>
      </c>
      <c r="I351" t="e">
        <f>I350+G351-H351</f>
        <v>#REF!</v>
      </c>
      <c r="J351" t="str">
        <f>IF(G351+H351&lt;&gt;0,Transaksi!J346,"")</f>
        <v/>
      </c>
    </row>
    <row r="352">
      <c r="C352" t="str">
        <f>IF(G352+H352&lt;&gt;0,Transaksi!C347,"")</f>
        <v/>
      </c>
      <c r="D352" t="str">
        <f>IF(G352+H352&lt;&gt;0,Transaksi!D347,"")</f>
        <v/>
      </c>
      <c r="E352" t="str">
        <f>IF(G352+H352&lt;&gt;0,Transaksi!E347,"")</f>
        <v/>
      </c>
      <c r="F352" t="str">
        <f>IF(G352+H352&lt;&gt;0,Transaksi!F347,"")</f>
        <v/>
      </c>
      <c r="G352">
        <f>IF(Transaksi!K347=$F$11,Transaksi!M347,0)</f>
        <v>0</v>
      </c>
      <c r="H352">
        <f>IF(Transaksi!K347=$F$11,Transaksi!L347,0)</f>
        <v>0</v>
      </c>
      <c r="I352" t="e">
        <f>I351+G352-H352</f>
        <v>#REF!</v>
      </c>
      <c r="J352" t="str">
        <f>IF(G352+H352&lt;&gt;0,Transaksi!J347,"")</f>
        <v/>
      </c>
    </row>
    <row r="353">
      <c r="C353" t="str">
        <f>IF(G353+H353&lt;&gt;0,Transaksi!C348,"")</f>
        <v/>
      </c>
      <c r="D353" t="str">
        <f>IF(G353+H353&lt;&gt;0,Transaksi!D348,"")</f>
        <v/>
      </c>
      <c r="E353" t="str">
        <f>IF(G353+H353&lt;&gt;0,Transaksi!E348,"")</f>
        <v/>
      </c>
      <c r="F353" t="str">
        <f>IF(G353+H353&lt;&gt;0,Transaksi!F348,"")</f>
        <v/>
      </c>
      <c r="G353">
        <f>IF(Transaksi!K348=$F$11,Transaksi!M348,0)</f>
        <v>0</v>
      </c>
      <c r="H353">
        <f>IF(Transaksi!K348=$F$11,Transaksi!L348,0)</f>
        <v>0</v>
      </c>
      <c r="I353" t="e">
        <f>I352+G353-H353</f>
        <v>#REF!</v>
      </c>
      <c r="J353" t="str">
        <f>IF(G353+H353&lt;&gt;0,Transaksi!J348,"")</f>
        <v/>
      </c>
    </row>
    <row r="354">
      <c r="C354" t="str">
        <f>IF(G354+H354&lt;&gt;0,Transaksi!C349,"")</f>
        <v/>
      </c>
      <c r="D354" t="str">
        <f>IF(G354+H354&lt;&gt;0,Transaksi!D349,"")</f>
        <v/>
      </c>
      <c r="E354" t="str">
        <f>IF(G354+H354&lt;&gt;0,Transaksi!E349,"")</f>
        <v/>
      </c>
      <c r="F354" t="str">
        <f>IF(G354+H354&lt;&gt;0,Transaksi!F349,"")</f>
        <v/>
      </c>
      <c r="G354">
        <f>IF(Transaksi!K349=$F$11,Transaksi!M349,0)</f>
        <v>0</v>
      </c>
      <c r="H354">
        <f>IF(Transaksi!K349=$F$11,Transaksi!L349,0)</f>
        <v>0</v>
      </c>
      <c r="I354" t="e">
        <f>I353+G354-H354</f>
        <v>#REF!</v>
      </c>
      <c r="J354" t="str">
        <f>IF(G354+H354&lt;&gt;0,Transaksi!J349,"")</f>
        <v/>
      </c>
    </row>
    <row r="355">
      <c r="C355" t="str">
        <f>IF(G355+H355&lt;&gt;0,Transaksi!C350,"")</f>
        <v/>
      </c>
      <c r="D355" t="str">
        <f>IF(G355+H355&lt;&gt;0,Transaksi!D350,"")</f>
        <v/>
      </c>
      <c r="E355" t="str">
        <f>IF(G355+H355&lt;&gt;0,Transaksi!E350,"")</f>
        <v/>
      </c>
      <c r="F355" t="str">
        <f>IF(G355+H355&lt;&gt;0,Transaksi!F350,"")</f>
        <v/>
      </c>
      <c r="G355">
        <f>IF(Transaksi!K350=$F$11,Transaksi!M350,0)</f>
        <v>0</v>
      </c>
      <c r="H355">
        <f>IF(Transaksi!K350=$F$11,Transaksi!L350,0)</f>
        <v>0</v>
      </c>
      <c r="I355" t="e">
        <f>I354+G355-H355</f>
        <v>#REF!</v>
      </c>
      <c r="J355" t="str">
        <f>IF(G355+H355&lt;&gt;0,Transaksi!J350,"")</f>
        <v/>
      </c>
    </row>
    <row r="356">
      <c r="C356" t="str">
        <f>IF(G356+H356&lt;&gt;0,Transaksi!C351,"")</f>
        <v/>
      </c>
      <c r="D356" t="str">
        <f>IF(G356+H356&lt;&gt;0,Transaksi!D351,"")</f>
        <v/>
      </c>
      <c r="E356" t="str">
        <f>IF(G356+H356&lt;&gt;0,Transaksi!E351,"")</f>
        <v/>
      </c>
      <c r="F356" t="str">
        <f>IF(G356+H356&lt;&gt;0,Transaksi!F351,"")</f>
        <v/>
      </c>
      <c r="G356">
        <f>IF(Transaksi!K351=$F$11,Transaksi!M351,0)</f>
        <v>0</v>
      </c>
      <c r="H356">
        <f>IF(Transaksi!K351=$F$11,Transaksi!L351,0)</f>
        <v>0</v>
      </c>
      <c r="I356" t="e">
        <f>I355+G356-H356</f>
        <v>#REF!</v>
      </c>
      <c r="J356" t="str">
        <f>IF(G356+H356&lt;&gt;0,Transaksi!J351,"")</f>
        <v/>
      </c>
    </row>
    <row r="357">
      <c r="C357" t="str">
        <f>IF(G357+H357&lt;&gt;0,Transaksi!C352,"")</f>
        <v/>
      </c>
      <c r="D357" t="str">
        <f>IF(G357+H357&lt;&gt;0,Transaksi!D352,"")</f>
        <v/>
      </c>
      <c r="E357" t="str">
        <f>IF(G357+H357&lt;&gt;0,Transaksi!E352,"")</f>
        <v/>
      </c>
      <c r="F357" t="str">
        <f>IF(G357+H357&lt;&gt;0,Transaksi!F352,"")</f>
        <v/>
      </c>
      <c r="G357">
        <f>IF(Transaksi!K352=$F$11,Transaksi!M352,0)</f>
        <v>0</v>
      </c>
      <c r="H357">
        <f>IF(Transaksi!K352=$F$11,Transaksi!L352,0)</f>
        <v>0</v>
      </c>
      <c r="I357" t="e">
        <f>I356+G357-H357</f>
        <v>#REF!</v>
      </c>
      <c r="J357" t="str">
        <f>IF(G357+H357&lt;&gt;0,Transaksi!J352,"")</f>
        <v/>
      </c>
    </row>
    <row r="358">
      <c r="C358" t="str">
        <f>IF(G358+H358&lt;&gt;0,Transaksi!C353,"")</f>
        <v/>
      </c>
      <c r="D358" t="str">
        <f>IF(G358+H358&lt;&gt;0,Transaksi!D353,"")</f>
        <v/>
      </c>
      <c r="E358" t="str">
        <f>IF(G358+H358&lt;&gt;0,Transaksi!E353,"")</f>
        <v/>
      </c>
      <c r="F358" t="str">
        <f>IF(G358+H358&lt;&gt;0,Transaksi!F353,"")</f>
        <v/>
      </c>
      <c r="G358">
        <f>IF(Transaksi!K353=$F$11,Transaksi!M353,0)</f>
        <v>0</v>
      </c>
      <c r="H358">
        <f>IF(Transaksi!K353=$F$11,Transaksi!L353,0)</f>
        <v>0</v>
      </c>
      <c r="I358" t="e">
        <f>I357+G358-H358</f>
        <v>#REF!</v>
      </c>
      <c r="J358" t="str">
        <f>IF(G358+H358&lt;&gt;0,Transaksi!J353,"")</f>
        <v/>
      </c>
    </row>
    <row r="359">
      <c r="C359" t="str">
        <f>IF(G359+H359&lt;&gt;0,Transaksi!C354,"")</f>
        <v/>
      </c>
      <c r="D359" t="str">
        <f>IF(G359+H359&lt;&gt;0,Transaksi!D354,"")</f>
        <v/>
      </c>
      <c r="E359" t="str">
        <f>IF(G359+H359&lt;&gt;0,Transaksi!E354,"")</f>
        <v/>
      </c>
      <c r="F359" t="str">
        <f>IF(G359+H359&lt;&gt;0,Transaksi!F354,"")</f>
        <v/>
      </c>
      <c r="G359">
        <f>IF(Transaksi!K354=$F$11,Transaksi!M354,0)</f>
        <v>0</v>
      </c>
      <c r="H359">
        <f>IF(Transaksi!K354=$F$11,Transaksi!L354,0)</f>
        <v>0</v>
      </c>
      <c r="I359" t="e">
        <f>I358+G359-H359</f>
        <v>#REF!</v>
      </c>
      <c r="J359" t="str">
        <f>IF(G359+H359&lt;&gt;0,Transaksi!J354,"")</f>
        <v/>
      </c>
    </row>
    <row r="360">
      <c r="C360" t="str">
        <f>IF(G360+H360&lt;&gt;0,Transaksi!C355,"")</f>
        <v/>
      </c>
      <c r="D360" t="str">
        <f>IF(G360+H360&lt;&gt;0,Transaksi!D355,"")</f>
        <v/>
      </c>
      <c r="E360" t="str">
        <f>IF(G360+H360&lt;&gt;0,Transaksi!E355,"")</f>
        <v/>
      </c>
      <c r="F360" t="str">
        <f>IF(G360+H360&lt;&gt;0,Transaksi!F355,"")</f>
        <v/>
      </c>
      <c r="G360">
        <f>IF(Transaksi!K355=$F$11,Transaksi!M355,0)</f>
        <v>0</v>
      </c>
      <c r="H360">
        <f>IF(Transaksi!K355=$F$11,Transaksi!L355,0)</f>
        <v>0</v>
      </c>
      <c r="I360" t="e">
        <f>I359+G360-H360</f>
        <v>#REF!</v>
      </c>
      <c r="J360" t="str">
        <f>IF(G360+H360&lt;&gt;0,Transaksi!J355,"")</f>
        <v/>
      </c>
    </row>
    <row r="361">
      <c r="C361" t="str">
        <f>IF(G361+H361&lt;&gt;0,Transaksi!C356,"")</f>
        <v/>
      </c>
      <c r="D361" t="str">
        <f>IF(G361+H361&lt;&gt;0,Transaksi!D356,"")</f>
        <v/>
      </c>
      <c r="E361" t="str">
        <f>IF(G361+H361&lt;&gt;0,Transaksi!E356,"")</f>
        <v/>
      </c>
      <c r="F361" t="str">
        <f>IF(G361+H361&lt;&gt;0,Transaksi!F356,"")</f>
        <v/>
      </c>
      <c r="G361">
        <f>IF(Transaksi!K356=$F$11,Transaksi!M356,0)</f>
        <v>0</v>
      </c>
      <c r="H361">
        <f>IF(Transaksi!K356=$F$11,Transaksi!L356,0)</f>
        <v>0</v>
      </c>
      <c r="I361" t="e">
        <f>I360+G361-H361</f>
        <v>#REF!</v>
      </c>
      <c r="J361" t="str">
        <f>IF(G361+H361&lt;&gt;0,Transaksi!J356,"")</f>
        <v/>
      </c>
    </row>
    <row r="362">
      <c r="C362" t="str">
        <f>IF(G362+H362&lt;&gt;0,Transaksi!C357,"")</f>
        <v/>
      </c>
      <c r="D362" t="str">
        <f>IF(G362+H362&lt;&gt;0,Transaksi!D357,"")</f>
        <v/>
      </c>
      <c r="E362" t="str">
        <f>IF(G362+H362&lt;&gt;0,Transaksi!E357,"")</f>
        <v/>
      </c>
      <c r="F362" t="str">
        <f>IF(G362+H362&lt;&gt;0,Transaksi!F357,"")</f>
        <v/>
      </c>
      <c r="G362">
        <f>IF(Transaksi!K357=$F$11,Transaksi!M357,0)</f>
        <v>0</v>
      </c>
      <c r="H362">
        <f>IF(Transaksi!K357=$F$11,Transaksi!L357,0)</f>
        <v>0</v>
      </c>
      <c r="I362" t="e">
        <f>I361+G362-H362</f>
        <v>#REF!</v>
      </c>
      <c r="J362" t="str">
        <f>IF(G362+H362&lt;&gt;0,Transaksi!J357,"")</f>
        <v/>
      </c>
    </row>
    <row r="363">
      <c r="C363" t="str">
        <f>IF(G363+H363&lt;&gt;0,Transaksi!C358,"")</f>
        <v/>
      </c>
      <c r="D363" t="str">
        <f>IF(G363+H363&lt;&gt;0,Transaksi!D358,"")</f>
        <v/>
      </c>
      <c r="E363" t="str">
        <f>IF(G363+H363&lt;&gt;0,Transaksi!E358,"")</f>
        <v/>
      </c>
      <c r="F363" t="str">
        <f>IF(G363+H363&lt;&gt;0,Transaksi!F358,"")</f>
        <v/>
      </c>
      <c r="G363">
        <f>IF(Transaksi!K358=$F$11,Transaksi!M358,0)</f>
        <v>0</v>
      </c>
      <c r="H363">
        <f>IF(Transaksi!K358=$F$11,Transaksi!L358,0)</f>
        <v>0</v>
      </c>
      <c r="I363" t="e">
        <f>I362+G363-H363</f>
        <v>#REF!</v>
      </c>
      <c r="J363" t="str">
        <f>IF(G363+H363&lt;&gt;0,Transaksi!J358,"")</f>
        <v/>
      </c>
    </row>
    <row r="364">
      <c r="C364" t="str">
        <f>IF(G364+H364&lt;&gt;0,Transaksi!C359,"")</f>
        <v/>
      </c>
      <c r="D364" t="str">
        <f>IF(G364+H364&lt;&gt;0,Transaksi!D359,"")</f>
        <v/>
      </c>
      <c r="E364" t="str">
        <f>IF(G364+H364&lt;&gt;0,Transaksi!E359,"")</f>
        <v/>
      </c>
      <c r="F364" t="str">
        <f>IF(G364+H364&lt;&gt;0,Transaksi!F359,"")</f>
        <v/>
      </c>
      <c r="G364">
        <f>IF(Transaksi!K359=$F$11,Transaksi!M359,0)</f>
        <v>0</v>
      </c>
      <c r="H364">
        <f>IF(Transaksi!K359=$F$11,Transaksi!L359,0)</f>
        <v>0</v>
      </c>
      <c r="I364" t="e">
        <f>I363+G364-H364</f>
        <v>#REF!</v>
      </c>
      <c r="J364" t="str">
        <f>IF(G364+H364&lt;&gt;0,Transaksi!J359,"")</f>
        <v/>
      </c>
    </row>
    <row r="365">
      <c r="C365" t="str">
        <f>IF(G365+H365&lt;&gt;0,Transaksi!C360,"")</f>
        <v/>
      </c>
      <c r="D365" t="str">
        <f>IF(G365+H365&lt;&gt;0,Transaksi!D360,"")</f>
        <v/>
      </c>
      <c r="E365" t="str">
        <f>IF(G365+H365&lt;&gt;0,Transaksi!E360,"")</f>
        <v/>
      </c>
      <c r="F365" t="str">
        <f>IF(G365+H365&lt;&gt;0,Transaksi!F360,"")</f>
        <v/>
      </c>
      <c r="G365">
        <f>IF(Transaksi!K360=$F$11,Transaksi!M360,0)</f>
        <v>0</v>
      </c>
      <c r="H365">
        <f>IF(Transaksi!K360=$F$11,Transaksi!L360,0)</f>
        <v>0</v>
      </c>
      <c r="I365" t="e">
        <f>I364+G365-H365</f>
        <v>#REF!</v>
      </c>
      <c r="J365" t="str">
        <f>IF(G365+H365&lt;&gt;0,Transaksi!J360,"")</f>
        <v/>
      </c>
    </row>
    <row r="366">
      <c r="C366" t="str">
        <f>IF(G366+H366&lt;&gt;0,Transaksi!C361,"")</f>
        <v/>
      </c>
      <c r="D366" t="str">
        <f>IF(G366+H366&lt;&gt;0,Transaksi!D361,"")</f>
        <v/>
      </c>
      <c r="E366" t="str">
        <f>IF(G366+H366&lt;&gt;0,Transaksi!E361,"")</f>
        <v/>
      </c>
      <c r="F366" t="str">
        <f>IF(G366+H366&lt;&gt;0,Transaksi!F361,"")</f>
        <v/>
      </c>
      <c r="G366">
        <f>IF(Transaksi!K361=$F$11,Transaksi!M361,0)</f>
        <v>0</v>
      </c>
      <c r="H366">
        <f>IF(Transaksi!K361=$F$11,Transaksi!L361,0)</f>
        <v>0</v>
      </c>
      <c r="I366" t="e">
        <f>I365+G366-H366</f>
        <v>#REF!</v>
      </c>
      <c r="J366" t="str">
        <f>IF(G366+H366&lt;&gt;0,Transaksi!J361,"")</f>
        <v/>
      </c>
    </row>
    <row r="367">
      <c r="C367" t="str">
        <f>IF(G367+H367&lt;&gt;0,Transaksi!C362,"")</f>
        <v/>
      </c>
      <c r="D367" t="str">
        <f>IF(G367+H367&lt;&gt;0,Transaksi!D362,"")</f>
        <v/>
      </c>
      <c r="E367" t="str">
        <f>IF(G367+H367&lt;&gt;0,Transaksi!E362,"")</f>
        <v/>
      </c>
      <c r="F367" t="str">
        <f>IF(G367+H367&lt;&gt;0,Transaksi!F362,"")</f>
        <v/>
      </c>
      <c r="G367">
        <f>IF(Transaksi!K362=$F$11,Transaksi!M362,0)</f>
        <v>0</v>
      </c>
      <c r="H367">
        <f>IF(Transaksi!K362=$F$11,Transaksi!L362,0)</f>
        <v>0</v>
      </c>
      <c r="I367" t="e">
        <f>I366+G367-H367</f>
        <v>#REF!</v>
      </c>
      <c r="J367" t="str">
        <f>IF(G367+H367&lt;&gt;0,Transaksi!J362,"")</f>
        <v/>
      </c>
    </row>
    <row r="368">
      <c r="C368" t="str">
        <f>IF(G368+H368&lt;&gt;0,Transaksi!C363,"")</f>
        <v/>
      </c>
      <c r="D368" t="str">
        <f>IF(G368+H368&lt;&gt;0,Transaksi!D363,"")</f>
        <v/>
      </c>
      <c r="E368" t="str">
        <f>IF(G368+H368&lt;&gt;0,Transaksi!E363,"")</f>
        <v/>
      </c>
      <c r="F368" t="str">
        <f>IF(G368+H368&lt;&gt;0,Transaksi!F363,"")</f>
        <v/>
      </c>
      <c r="G368">
        <f>IF(Transaksi!K363=$F$11,Transaksi!M363,0)</f>
        <v>0</v>
      </c>
      <c r="H368">
        <f>IF(Transaksi!K363=$F$11,Transaksi!L363,0)</f>
        <v>0</v>
      </c>
      <c r="I368" t="e">
        <f>I367+G368-H368</f>
        <v>#REF!</v>
      </c>
      <c r="J368" t="str">
        <f>IF(G368+H368&lt;&gt;0,Transaksi!J363,"")</f>
        <v/>
      </c>
    </row>
    <row r="369">
      <c r="C369" t="str">
        <f>IF(G369+H369&lt;&gt;0,Transaksi!C364,"")</f>
        <v/>
      </c>
      <c r="D369" t="str">
        <f>IF(G369+H369&lt;&gt;0,Transaksi!D364,"")</f>
        <v/>
      </c>
      <c r="E369" t="str">
        <f>IF(G369+H369&lt;&gt;0,Transaksi!E364,"")</f>
        <v/>
      </c>
      <c r="F369" t="str">
        <f>IF(G369+H369&lt;&gt;0,Transaksi!F364,"")</f>
        <v/>
      </c>
      <c r="G369">
        <f>IF(Transaksi!K364=$F$11,Transaksi!M364,0)</f>
        <v>0</v>
      </c>
      <c r="H369">
        <f>IF(Transaksi!K364=$F$11,Transaksi!L364,0)</f>
        <v>0</v>
      </c>
      <c r="I369" t="e">
        <f>I368+G369-H369</f>
        <v>#REF!</v>
      </c>
      <c r="J369" t="str">
        <f>IF(G369+H369&lt;&gt;0,Transaksi!J364,"")</f>
        <v/>
      </c>
    </row>
    <row r="370">
      <c r="C370" t="str">
        <f>IF(G370+H370&lt;&gt;0,Transaksi!C365,"")</f>
        <v/>
      </c>
      <c r="D370" t="str">
        <f>IF(G370+H370&lt;&gt;0,Transaksi!D365,"")</f>
        <v/>
      </c>
      <c r="E370" t="str">
        <f>IF(G370+H370&lt;&gt;0,Transaksi!E365,"")</f>
        <v/>
      </c>
      <c r="F370" t="str">
        <f>IF(G370+H370&lt;&gt;0,Transaksi!F365,"")</f>
        <v/>
      </c>
      <c r="G370">
        <f>IF(Transaksi!K365=$F$11,Transaksi!M365,0)</f>
        <v>0</v>
      </c>
      <c r="H370">
        <f>IF(Transaksi!K365=$F$11,Transaksi!L365,0)</f>
        <v>0</v>
      </c>
      <c r="I370" t="e">
        <f>I369+G370-H370</f>
        <v>#REF!</v>
      </c>
      <c r="J370" t="str">
        <f>IF(G370+H370&lt;&gt;0,Transaksi!J365,"")</f>
        <v/>
      </c>
    </row>
    <row r="371">
      <c r="C371" t="str">
        <f>IF(G371+H371&lt;&gt;0,Transaksi!C366,"")</f>
        <v/>
      </c>
      <c r="D371" t="str">
        <f>IF(G371+H371&lt;&gt;0,Transaksi!D366,"")</f>
        <v/>
      </c>
      <c r="E371" t="str">
        <f>IF(G371+H371&lt;&gt;0,Transaksi!E366,"")</f>
        <v/>
      </c>
      <c r="F371" t="str">
        <f>IF(G371+H371&lt;&gt;0,Transaksi!F366,"")</f>
        <v/>
      </c>
      <c r="G371">
        <f>IF(Transaksi!K366=$F$11,Transaksi!M366,0)</f>
        <v>0</v>
      </c>
      <c r="H371">
        <f>IF(Transaksi!K366=$F$11,Transaksi!L366,0)</f>
        <v>0</v>
      </c>
      <c r="I371" t="e">
        <f>I370+G371-H371</f>
        <v>#REF!</v>
      </c>
      <c r="J371" t="str">
        <f>IF(G371+H371&lt;&gt;0,Transaksi!J366,"")</f>
        <v/>
      </c>
    </row>
    <row r="372">
      <c r="C372" t="str">
        <f>IF(G372+H372&lt;&gt;0,Transaksi!C367,"")</f>
        <v/>
      </c>
      <c r="D372" t="str">
        <f>IF(G372+H372&lt;&gt;0,Transaksi!D367,"")</f>
        <v/>
      </c>
      <c r="E372" t="str">
        <f>IF(G372+H372&lt;&gt;0,Transaksi!E367,"")</f>
        <v/>
      </c>
      <c r="F372" t="str">
        <f>IF(G372+H372&lt;&gt;0,Transaksi!F367,"")</f>
        <v/>
      </c>
      <c r="G372">
        <f>IF(Transaksi!K367=$F$11,Transaksi!M367,0)</f>
        <v>0</v>
      </c>
      <c r="H372">
        <f>IF(Transaksi!K367=$F$11,Transaksi!L367,0)</f>
        <v>0</v>
      </c>
      <c r="I372" t="e">
        <f>I371+G372-H372</f>
        <v>#REF!</v>
      </c>
      <c r="J372" t="str">
        <f>IF(G372+H372&lt;&gt;0,Transaksi!J367,"")</f>
        <v/>
      </c>
    </row>
    <row r="373">
      <c r="C373" t="str">
        <f>IF(G373+H373&lt;&gt;0,Transaksi!C368,"")</f>
        <v/>
      </c>
      <c r="D373" t="str">
        <f>IF(G373+H373&lt;&gt;0,Transaksi!D368,"")</f>
        <v/>
      </c>
      <c r="E373" t="str">
        <f>IF(G373+H373&lt;&gt;0,Transaksi!E368,"")</f>
        <v/>
      </c>
      <c r="F373" t="str">
        <f>IF(G373+H373&lt;&gt;0,Transaksi!F368,"")</f>
        <v/>
      </c>
      <c r="G373">
        <f>IF(Transaksi!K368=$F$11,Transaksi!M368,0)</f>
        <v>0</v>
      </c>
      <c r="H373">
        <f>IF(Transaksi!K368=$F$11,Transaksi!L368,0)</f>
        <v>0</v>
      </c>
      <c r="I373" t="e">
        <f>I372+G373-H373</f>
        <v>#REF!</v>
      </c>
      <c r="J373" t="str">
        <f>IF(G373+H373&lt;&gt;0,Transaksi!J368,"")</f>
        <v/>
      </c>
    </row>
    <row r="374">
      <c r="C374" t="str">
        <f>IF(G374+H374&lt;&gt;0,Transaksi!C369,"")</f>
        <v/>
      </c>
      <c r="D374" t="str">
        <f>IF(G374+H374&lt;&gt;0,Transaksi!D369,"")</f>
        <v/>
      </c>
      <c r="E374" t="str">
        <f>IF(G374+H374&lt;&gt;0,Transaksi!E369,"")</f>
        <v/>
      </c>
      <c r="F374" t="str">
        <f>IF(G374+H374&lt;&gt;0,Transaksi!F369,"")</f>
        <v/>
      </c>
      <c r="G374">
        <f>IF(Transaksi!K369=$F$11,Transaksi!M369,0)</f>
        <v>0</v>
      </c>
      <c r="H374">
        <f>IF(Transaksi!K369=$F$11,Transaksi!L369,0)</f>
        <v>0</v>
      </c>
      <c r="I374" t="e">
        <f>I373+G374-H374</f>
        <v>#REF!</v>
      </c>
      <c r="J374" t="str">
        <f>IF(G374+H374&lt;&gt;0,Transaksi!J369,"")</f>
        <v/>
      </c>
    </row>
    <row r="375">
      <c r="C375" t="str">
        <f>IF(G375+H375&lt;&gt;0,Transaksi!C370,"")</f>
        <v/>
      </c>
      <c r="D375" t="str">
        <f>IF(G375+H375&lt;&gt;0,Transaksi!D370,"")</f>
        <v/>
      </c>
      <c r="E375" t="str">
        <f>IF(G375+H375&lt;&gt;0,Transaksi!E370,"")</f>
        <v/>
      </c>
      <c r="F375" t="str">
        <f>IF(G375+H375&lt;&gt;0,Transaksi!F370,"")</f>
        <v/>
      </c>
      <c r="G375">
        <f>IF(Transaksi!K370=$F$11,Transaksi!M370,0)</f>
        <v>0</v>
      </c>
      <c r="H375">
        <f>IF(Transaksi!K370=$F$11,Transaksi!L370,0)</f>
        <v>0</v>
      </c>
      <c r="I375" t="e">
        <f>I374+G375-H375</f>
        <v>#REF!</v>
      </c>
      <c r="J375" t="str">
        <f>IF(G375+H375&lt;&gt;0,Transaksi!J370,"")</f>
        <v/>
      </c>
    </row>
    <row r="376">
      <c r="C376" t="str">
        <f>IF(G376+H376&lt;&gt;0,Transaksi!C371,"")</f>
        <v/>
      </c>
      <c r="D376" t="str">
        <f>IF(G376+H376&lt;&gt;0,Transaksi!D371,"")</f>
        <v/>
      </c>
      <c r="E376" t="str">
        <f>IF(G376+H376&lt;&gt;0,Transaksi!E371,"")</f>
        <v/>
      </c>
      <c r="F376" t="str">
        <f>IF(G376+H376&lt;&gt;0,Transaksi!F371,"")</f>
        <v/>
      </c>
      <c r="G376">
        <f>IF(Transaksi!K371=$F$11,Transaksi!M371,0)</f>
        <v>0</v>
      </c>
      <c r="H376">
        <f>IF(Transaksi!K371=$F$11,Transaksi!L371,0)</f>
        <v>0</v>
      </c>
      <c r="I376" t="e">
        <f>I375+G376-H376</f>
        <v>#REF!</v>
      </c>
      <c r="J376" t="str">
        <f>IF(G376+H376&lt;&gt;0,Transaksi!J371,"")</f>
        <v/>
      </c>
    </row>
    <row r="377">
      <c r="C377" t="str">
        <f>IF(G377+H377&lt;&gt;0,Transaksi!C372,"")</f>
        <v/>
      </c>
      <c r="D377" t="str">
        <f>IF(G377+H377&lt;&gt;0,Transaksi!D372,"")</f>
        <v/>
      </c>
      <c r="E377" t="str">
        <f>IF(G377+H377&lt;&gt;0,Transaksi!E372,"")</f>
        <v/>
      </c>
      <c r="F377" t="str">
        <f>IF(G377+H377&lt;&gt;0,Transaksi!F372,"")</f>
        <v/>
      </c>
      <c r="G377">
        <f>IF(Transaksi!K372=$F$11,Transaksi!M372,0)</f>
        <v>0</v>
      </c>
      <c r="H377">
        <f>IF(Transaksi!K372=$F$11,Transaksi!L372,0)</f>
        <v>0</v>
      </c>
      <c r="I377" t="e">
        <f>I376+G377-H377</f>
        <v>#REF!</v>
      </c>
      <c r="J377" t="str">
        <f>IF(G377+H377&lt;&gt;0,Transaksi!J372,"")</f>
        <v/>
      </c>
      <c r="L377">
        <f>H377</f>
        <v>0</v>
      </c>
    </row>
    <row r="378">
      <c r="C378" t="str">
        <f>IF(G378+H378&lt;&gt;0,Transaksi!C373,"")</f>
        <v/>
      </c>
      <c r="D378" t="str">
        <f>IF(G378+H378&lt;&gt;0,Transaksi!D373,"")</f>
        <v/>
      </c>
      <c r="E378" t="str">
        <f>IF(G378+H378&lt;&gt;0,Transaksi!E373,"")</f>
        <v/>
      </c>
      <c r="F378" t="str">
        <f>IF(G378+H378&lt;&gt;0,Transaksi!F373,"")</f>
        <v/>
      </c>
      <c r="G378">
        <f>IF(Transaksi!K373=$F$11,Transaksi!M373,0)</f>
        <v>0</v>
      </c>
      <c r="H378">
        <f>IF(Transaksi!K373=$F$11,Transaksi!L373,0)</f>
        <v>0</v>
      </c>
      <c r="I378" t="e">
        <f>I377+G378-H378</f>
        <v>#REF!</v>
      </c>
      <c r="J378" t="str">
        <f>IF(G378+H378&lt;&gt;0,Transaksi!J373,"")</f>
        <v/>
      </c>
    </row>
    <row r="379">
      <c r="C379" t="str">
        <f>IF(G379+H379&lt;&gt;0,Transaksi!C374,"")</f>
        <v/>
      </c>
      <c r="D379" t="str">
        <f>IF(G379+H379&lt;&gt;0,Transaksi!D374,"")</f>
        <v/>
      </c>
      <c r="E379" t="str">
        <f>IF(G379+H379&lt;&gt;0,Transaksi!E374,"")</f>
        <v/>
      </c>
      <c r="F379" t="str">
        <f>IF(G379+H379&lt;&gt;0,Transaksi!F374,"")</f>
        <v/>
      </c>
      <c r="G379">
        <f>IF(Transaksi!K374=$F$11,Transaksi!M374,0)</f>
        <v>0</v>
      </c>
      <c r="H379">
        <f>IF(Transaksi!K374=$F$11,Transaksi!L374,0)</f>
        <v>0</v>
      </c>
      <c r="I379" t="e">
        <f>I378+G379-H379</f>
        <v>#REF!</v>
      </c>
      <c r="J379" t="str">
        <f>IF(G379+H379&lt;&gt;0,Transaksi!J374,"")</f>
        <v/>
      </c>
    </row>
    <row r="380">
      <c r="C380" t="str">
        <f>IF(G380+H380&lt;&gt;0,Transaksi!C375,"")</f>
        <v/>
      </c>
      <c r="D380" t="str">
        <f>IF(G380+H380&lt;&gt;0,Transaksi!D375,"")</f>
        <v/>
      </c>
      <c r="E380" t="str">
        <f>IF(G380+H380&lt;&gt;0,Transaksi!E375,"")</f>
        <v/>
      </c>
      <c r="F380" t="str">
        <f>IF(G380+H380&lt;&gt;0,Transaksi!F375,"")</f>
        <v/>
      </c>
      <c r="G380">
        <f>IF(Transaksi!K375=$F$11,Transaksi!M375,0)</f>
        <v>0</v>
      </c>
      <c r="H380">
        <f>IF(Transaksi!K375=$F$11,Transaksi!L375,0)</f>
        <v>0</v>
      </c>
      <c r="I380" t="e">
        <f>I379+G380-H380</f>
        <v>#REF!</v>
      </c>
      <c r="J380" t="str">
        <f>IF(G380+H380&lt;&gt;0,Transaksi!J375,"")</f>
        <v/>
      </c>
    </row>
    <row r="381">
      <c r="C381" t="str">
        <f>IF(G381+H381&lt;&gt;0,Transaksi!C376,"")</f>
        <v/>
      </c>
      <c r="D381" t="str">
        <f>IF(G381+H381&lt;&gt;0,Transaksi!D376,"")</f>
        <v/>
      </c>
      <c r="E381" t="str">
        <f>IF(G381+H381&lt;&gt;0,Transaksi!E376,"")</f>
        <v/>
      </c>
      <c r="F381" t="str">
        <f>IF(G381+H381&lt;&gt;0,Transaksi!F376,"")</f>
        <v/>
      </c>
      <c r="G381">
        <f>IF(Transaksi!K376=$F$11,Transaksi!M376,0)</f>
        <v>0</v>
      </c>
      <c r="H381">
        <f>IF(Transaksi!K376=$F$11,Transaksi!L376,0)</f>
        <v>0</v>
      </c>
      <c r="I381" t="e">
        <f>I380+G381-H381</f>
        <v>#REF!</v>
      </c>
      <c r="J381" t="str">
        <f>IF(G381+H381&lt;&gt;0,Transaksi!J376,"")</f>
        <v/>
      </c>
    </row>
    <row r="382">
      <c r="C382" t="str">
        <f>IF(G382+H382&lt;&gt;0,Transaksi!C377,"")</f>
        <v/>
      </c>
      <c r="D382" t="str">
        <f>IF(G382+H382&lt;&gt;0,Transaksi!D377,"")</f>
        <v/>
      </c>
      <c r="E382" t="str">
        <f>IF(G382+H382&lt;&gt;0,Transaksi!E377,"")</f>
        <v/>
      </c>
      <c r="F382" t="str">
        <f>IF(G382+H382&lt;&gt;0,Transaksi!F377,"")</f>
        <v/>
      </c>
      <c r="G382">
        <f>IF(Transaksi!K377=$F$11,Transaksi!M377,0)</f>
        <v>0</v>
      </c>
      <c r="H382">
        <f>IF(Transaksi!K377=$F$11,Transaksi!L377,0)</f>
        <v>0</v>
      </c>
      <c r="I382" t="e">
        <f>I381+G382-H382</f>
        <v>#REF!</v>
      </c>
      <c r="J382" t="str">
        <f>IF(G382+H382&lt;&gt;0,Transaksi!J377,"")</f>
        <v/>
      </c>
    </row>
    <row r="383">
      <c r="C383" t="str">
        <f>IF(G383+H383&lt;&gt;0,Transaksi!C378,"")</f>
        <v/>
      </c>
      <c r="D383" t="str">
        <f>IF(G383+H383&lt;&gt;0,Transaksi!D378,"")</f>
        <v/>
      </c>
      <c r="E383" t="str">
        <f>IF(G383+H383&lt;&gt;0,Transaksi!E378,"")</f>
        <v/>
      </c>
      <c r="F383" t="str">
        <f>IF(G383+H383&lt;&gt;0,Transaksi!F378,"")</f>
        <v/>
      </c>
      <c r="G383">
        <f>IF(Transaksi!K378=$F$11,Transaksi!M378,0)</f>
        <v>0</v>
      </c>
      <c r="H383">
        <f>IF(Transaksi!K378=$F$11,Transaksi!L378,0)</f>
        <v>0</v>
      </c>
      <c r="I383" t="e">
        <f>I382+G383-H383</f>
        <v>#REF!</v>
      </c>
      <c r="J383" t="str">
        <f>IF(G383+H383&lt;&gt;0,Transaksi!J378,"")</f>
        <v/>
      </c>
    </row>
    <row r="384">
      <c r="C384" t="str">
        <f>IF(G384+H384&lt;&gt;0,Transaksi!C379,"")</f>
        <v/>
      </c>
      <c r="D384" t="str">
        <f>IF(G384+H384&lt;&gt;0,Transaksi!D379,"")</f>
        <v/>
      </c>
      <c r="E384" t="str">
        <f>IF(G384+H384&lt;&gt;0,Transaksi!E379,"")</f>
        <v/>
      </c>
      <c r="F384" t="str">
        <f>IF(G384+H384&lt;&gt;0,Transaksi!F379,"")</f>
        <v/>
      </c>
      <c r="G384">
        <f>IF(Transaksi!K379=$F$11,Transaksi!M379,0)</f>
        <v>0</v>
      </c>
      <c r="H384">
        <f>IF(Transaksi!K379=$F$11,Transaksi!L379,0)</f>
        <v>0</v>
      </c>
      <c r="I384" t="e">
        <f>I383+G384-H384</f>
        <v>#REF!</v>
      </c>
      <c r="J384" t="str">
        <f>IF(G384+H384&lt;&gt;0,Transaksi!J379,"")</f>
        <v/>
      </c>
    </row>
    <row r="385">
      <c r="C385" t="str">
        <f>IF(G385+H385&lt;&gt;0,Transaksi!C380,"")</f>
        <v/>
      </c>
      <c r="D385" t="str">
        <f>IF(G385+H385&lt;&gt;0,Transaksi!D380,"")</f>
        <v/>
      </c>
      <c r="E385" t="str">
        <f>IF(G385+H385&lt;&gt;0,Transaksi!E380,"")</f>
        <v/>
      </c>
      <c r="F385" t="str">
        <f>IF(G385+H385&lt;&gt;0,Transaksi!F380,"")</f>
        <v/>
      </c>
      <c r="G385">
        <f>IF(Transaksi!K380=$F$11,Transaksi!M380,0)</f>
        <v>0</v>
      </c>
      <c r="H385">
        <f>IF(Transaksi!K380=$F$11,Transaksi!L380,0)</f>
        <v>0</v>
      </c>
      <c r="I385" t="e">
        <f>I384+G385-H385</f>
        <v>#REF!</v>
      </c>
      <c r="J385" t="str">
        <f>IF(G385+H385&lt;&gt;0,Transaksi!J380,"")</f>
        <v/>
      </c>
    </row>
    <row r="386">
      <c r="C386" t="str">
        <f>IF(G386+H386&lt;&gt;0,Transaksi!C381,"")</f>
        <v/>
      </c>
      <c r="D386" t="str">
        <f>IF(G386+H386&lt;&gt;0,Transaksi!D381,"")</f>
        <v/>
      </c>
      <c r="E386" t="str">
        <f>IF(G386+H386&lt;&gt;0,Transaksi!E381,"")</f>
        <v/>
      </c>
      <c r="F386" t="str">
        <f>IF(G386+H386&lt;&gt;0,Transaksi!F381,"")</f>
        <v/>
      </c>
      <c r="G386">
        <f>IF(Transaksi!K381=$F$11,Transaksi!M381,0)</f>
        <v>0</v>
      </c>
      <c r="H386">
        <f>IF(Transaksi!K381=$F$11,Transaksi!L381,0)</f>
        <v>0</v>
      </c>
      <c r="I386" t="e">
        <f>I385+G386-H386</f>
        <v>#REF!</v>
      </c>
      <c r="J386" t="str">
        <f>IF(G386+H386&lt;&gt;0,Transaksi!J381,"")</f>
        <v/>
      </c>
    </row>
    <row r="387">
      <c r="C387" t="str">
        <f>IF(G387+H387&lt;&gt;0,Transaksi!C382,"")</f>
        <v/>
      </c>
      <c r="D387" t="str">
        <f>IF(G387+H387&lt;&gt;0,Transaksi!D382,"")</f>
        <v/>
      </c>
      <c r="E387" t="str">
        <f>IF(G387+H387&lt;&gt;0,Transaksi!E382,"")</f>
        <v/>
      </c>
      <c r="F387" t="str">
        <f>IF(G387+H387&lt;&gt;0,Transaksi!F382,"")</f>
        <v/>
      </c>
      <c r="G387">
        <f>IF(Transaksi!K382=$F$11,Transaksi!M382,0)</f>
        <v>0</v>
      </c>
      <c r="H387">
        <f>IF(Transaksi!K382=$F$11,Transaksi!L382,0)</f>
        <v>0</v>
      </c>
      <c r="I387" t="e">
        <f>I386+G387-H387</f>
        <v>#REF!</v>
      </c>
      <c r="J387" t="str">
        <f>IF(G387+H387&lt;&gt;0,Transaksi!J382,"")</f>
        <v/>
      </c>
    </row>
    <row r="388">
      <c r="C388" t="str">
        <f>IF(G388+H388&lt;&gt;0,Transaksi!C383,"")</f>
        <v/>
      </c>
      <c r="D388" t="str">
        <f>IF(G388+H388&lt;&gt;0,Transaksi!D383,"")</f>
        <v/>
      </c>
      <c r="E388" t="str">
        <f>IF(G388+H388&lt;&gt;0,Transaksi!E383,"")</f>
        <v/>
      </c>
      <c r="F388" t="str">
        <f>IF(G388+H388&lt;&gt;0,Transaksi!F383,"")</f>
        <v/>
      </c>
      <c r="G388">
        <f>IF(Transaksi!K383=$F$11,Transaksi!M383,0)</f>
        <v>0</v>
      </c>
      <c r="H388">
        <f>IF(Transaksi!K383=$F$11,Transaksi!L383,0)</f>
        <v>0</v>
      </c>
      <c r="I388" t="e">
        <f>I387+G388-H388</f>
        <v>#REF!</v>
      </c>
      <c r="J388" t="str">
        <f>IF(G388+H388&lt;&gt;0,Transaksi!J383,"")</f>
        <v/>
      </c>
    </row>
    <row r="389">
      <c r="C389" t="str">
        <f>IF(G389+H389&lt;&gt;0,Transaksi!C384,"")</f>
        <v/>
      </c>
      <c r="D389" t="str">
        <f>IF(G389+H389&lt;&gt;0,Transaksi!D384,"")</f>
        <v/>
      </c>
      <c r="E389" t="str">
        <f>IF(G389+H389&lt;&gt;0,Transaksi!E384,"")</f>
        <v/>
      </c>
      <c r="F389" t="str">
        <f>IF(G389+H389&lt;&gt;0,Transaksi!F384,"")</f>
        <v/>
      </c>
      <c r="G389">
        <f>IF(Transaksi!K384=$F$11,Transaksi!M384,0)</f>
        <v>0</v>
      </c>
      <c r="H389">
        <f>IF(Transaksi!K384=$F$11,Transaksi!L384,0)</f>
        <v>0</v>
      </c>
      <c r="I389" t="e">
        <f>I388+G389-H389</f>
        <v>#REF!</v>
      </c>
      <c r="J389" t="str">
        <f>IF(G389+H389&lt;&gt;0,Transaksi!J384,"")</f>
        <v/>
      </c>
    </row>
    <row r="390">
      <c r="C390" t="str">
        <f>IF(G390+H390&lt;&gt;0,Transaksi!C385,"")</f>
        <v/>
      </c>
      <c r="D390" t="str">
        <f>IF(G390+H390&lt;&gt;0,Transaksi!D385,"")</f>
        <v/>
      </c>
      <c r="E390" t="str">
        <f>IF(G390+H390&lt;&gt;0,Transaksi!E385,"")</f>
        <v/>
      </c>
      <c r="F390" t="str">
        <f>IF(G390+H390&lt;&gt;0,Transaksi!F385,"")</f>
        <v/>
      </c>
      <c r="G390">
        <f>IF(Transaksi!K385=$F$11,Transaksi!M385,0)</f>
        <v>0</v>
      </c>
      <c r="H390">
        <f>IF(Transaksi!K385=$F$11,Transaksi!L385,0)</f>
        <v>0</v>
      </c>
      <c r="I390" t="e">
        <f>I389+G390-H390</f>
        <v>#REF!</v>
      </c>
      <c r="J390" t="str">
        <f>IF(G390+H390&lt;&gt;0,Transaksi!J385,"")</f>
        <v/>
      </c>
    </row>
    <row r="391">
      <c r="C391" t="str">
        <f>IF(G391+H391&lt;&gt;0,Transaksi!C386,"")</f>
        <v/>
      </c>
      <c r="D391" t="str">
        <f>IF(G391+H391&lt;&gt;0,Transaksi!D386,"")</f>
        <v/>
      </c>
      <c r="E391" t="str">
        <f>IF(G391+H391&lt;&gt;0,Transaksi!E386,"")</f>
        <v/>
      </c>
      <c r="F391" t="str">
        <f>IF(G391+H391&lt;&gt;0,Transaksi!F386,"")</f>
        <v/>
      </c>
      <c r="G391">
        <f>IF(Transaksi!K386=$F$11,Transaksi!M386,0)</f>
        <v>0</v>
      </c>
      <c r="H391">
        <f>IF(Transaksi!K386=$F$11,Transaksi!L386,0)</f>
        <v>0</v>
      </c>
      <c r="I391" t="e">
        <f>I390+G391-H391</f>
        <v>#REF!</v>
      </c>
      <c r="J391" t="str">
        <f>IF(G391+H391&lt;&gt;0,Transaksi!J386,"")</f>
        <v/>
      </c>
    </row>
    <row r="392">
      <c r="C392" t="str">
        <f>IF(G392+H392&lt;&gt;0,Transaksi!C387,"")</f>
        <v/>
      </c>
      <c r="D392" t="str">
        <f>IF(G392+H392&lt;&gt;0,Transaksi!D387,"")</f>
        <v/>
      </c>
      <c r="E392" t="str">
        <f>IF(G392+H392&lt;&gt;0,Transaksi!E387,"")</f>
        <v/>
      </c>
      <c r="F392" t="str">
        <f>IF(G392+H392&lt;&gt;0,Transaksi!F387,"")</f>
        <v/>
      </c>
      <c r="G392">
        <f>IF(Transaksi!K387=$F$11,Transaksi!M387,0)</f>
        <v>0</v>
      </c>
      <c r="H392">
        <f>IF(Transaksi!K387=$F$11,Transaksi!L387,0)</f>
        <v>0</v>
      </c>
      <c r="I392" t="e">
        <f>I391+G392-H392</f>
        <v>#REF!</v>
      </c>
      <c r="J392" t="str">
        <f>IF(G392+H392&lt;&gt;0,Transaksi!J387,"")</f>
        <v/>
      </c>
    </row>
    <row r="393">
      <c r="C393" t="str">
        <f>IF(G393+H393&lt;&gt;0,Transaksi!C388,"")</f>
        <v/>
      </c>
      <c r="D393" t="str">
        <f>IF(G393+H393&lt;&gt;0,Transaksi!D388,"")</f>
        <v/>
      </c>
      <c r="E393" t="str">
        <f>IF(G393+H393&lt;&gt;0,Transaksi!E388,"")</f>
        <v/>
      </c>
      <c r="F393" t="str">
        <f>IF(G393+H393&lt;&gt;0,Transaksi!F388,"")</f>
        <v/>
      </c>
      <c r="G393">
        <f>IF(Transaksi!K388=$F$11,Transaksi!M388,0)</f>
        <v>0</v>
      </c>
      <c r="H393">
        <f>IF(Transaksi!K388=$F$11,Transaksi!L388,0)</f>
        <v>0</v>
      </c>
      <c r="I393" t="e">
        <f>I392+G393-H393</f>
        <v>#REF!</v>
      </c>
      <c r="J393" t="str">
        <f>IF(G393+H393&lt;&gt;0,Transaksi!J388,"")</f>
        <v/>
      </c>
    </row>
    <row r="394">
      <c r="C394" t="str">
        <f>IF(G394+H394&lt;&gt;0,Transaksi!C389,"")</f>
        <v/>
      </c>
      <c r="D394" t="str">
        <f>IF(G394+H394&lt;&gt;0,Transaksi!D389,"")</f>
        <v/>
      </c>
      <c r="E394" t="str">
        <f>IF(G394+H394&lt;&gt;0,Transaksi!E389,"")</f>
        <v/>
      </c>
      <c r="F394" t="str">
        <f>IF(G394+H394&lt;&gt;0,Transaksi!F389,"")</f>
        <v/>
      </c>
      <c r="G394">
        <f>IF(Transaksi!K389=$F$11,Transaksi!M389,0)</f>
        <v>0</v>
      </c>
      <c r="H394">
        <f>IF(Transaksi!K389=$F$11,Transaksi!L389,0)</f>
        <v>0</v>
      </c>
      <c r="I394" t="e">
        <f>I393+G394-H394</f>
        <v>#REF!</v>
      </c>
      <c r="J394" t="str">
        <f>IF(G394+H394&lt;&gt;0,Transaksi!J389,"")</f>
        <v/>
      </c>
    </row>
    <row r="395">
      <c r="C395" t="str">
        <f>IF(G395+H395&lt;&gt;0,Transaksi!C390,"")</f>
        <v/>
      </c>
      <c r="D395" t="str">
        <f>IF(G395+H395&lt;&gt;0,Transaksi!D390,"")</f>
        <v/>
      </c>
      <c r="E395" t="str">
        <f>IF(G395+H395&lt;&gt;0,Transaksi!E390,"")</f>
        <v/>
      </c>
      <c r="F395" t="str">
        <f>IF(G395+H395&lt;&gt;0,Transaksi!F390,"")</f>
        <v/>
      </c>
      <c r="G395">
        <f>IF(Transaksi!K390=$F$11,Transaksi!M390,0)</f>
        <v>0</v>
      </c>
      <c r="H395">
        <f>IF(Transaksi!K390=$F$11,Transaksi!L390,0)</f>
        <v>0</v>
      </c>
      <c r="I395" t="e">
        <f>I394+G395-H395</f>
        <v>#REF!</v>
      </c>
      <c r="J395" t="str">
        <f>IF(G395+H395&lt;&gt;0,Transaksi!J390,"")</f>
        <v/>
      </c>
    </row>
    <row r="396">
      <c r="C396" t="str">
        <f>IF(G396+H396&lt;&gt;0,Transaksi!C391,"")</f>
        <v/>
      </c>
      <c r="D396" t="str">
        <f>IF(G396+H396&lt;&gt;0,Transaksi!D391,"")</f>
        <v/>
      </c>
      <c r="E396" t="str">
        <f>IF(G396+H396&lt;&gt;0,Transaksi!E391,"")</f>
        <v/>
      </c>
      <c r="F396" t="str">
        <f>IF(G396+H396&lt;&gt;0,Transaksi!F391,"")</f>
        <v/>
      </c>
      <c r="G396">
        <f>IF(Transaksi!K391=$F$11,Transaksi!M391,0)</f>
        <v>0</v>
      </c>
      <c r="H396">
        <f>IF(Transaksi!K391=$F$11,Transaksi!L391,0)</f>
        <v>0</v>
      </c>
      <c r="I396" t="e">
        <f>I395+G396-H396</f>
        <v>#REF!</v>
      </c>
      <c r="J396" t="str">
        <f>IF(G396+H396&lt;&gt;0,Transaksi!J391,"")</f>
        <v/>
      </c>
    </row>
    <row r="397">
      <c r="C397" t="str">
        <f>IF(G397+H397&lt;&gt;0,Transaksi!C392,"")</f>
        <v/>
      </c>
      <c r="D397" t="str">
        <f>IF(G397+H397&lt;&gt;0,Transaksi!D392,"")</f>
        <v/>
      </c>
      <c r="E397" t="str">
        <f>IF(G397+H397&lt;&gt;0,Transaksi!E392,"")</f>
        <v/>
      </c>
      <c r="F397" t="str">
        <f>IF(G397+H397&lt;&gt;0,Transaksi!F392,"")</f>
        <v/>
      </c>
      <c r="G397">
        <f>IF(Transaksi!K392=$F$11,Transaksi!M392,0)</f>
        <v>0</v>
      </c>
      <c r="H397">
        <f>IF(Transaksi!K392=$F$11,Transaksi!L392,0)</f>
        <v>0</v>
      </c>
      <c r="I397" t="e">
        <f>I396+G397-H397</f>
        <v>#REF!</v>
      </c>
      <c r="J397" t="str">
        <f>IF(G397+H397&lt;&gt;0,Transaksi!J392,"")</f>
        <v/>
      </c>
    </row>
    <row r="398">
      <c r="C398" t="str">
        <f>IF(G398+H398&lt;&gt;0,Transaksi!C393,"")</f>
        <v/>
      </c>
      <c r="D398" t="str">
        <f>IF(G398+H398&lt;&gt;0,Transaksi!D393,"")</f>
        <v/>
      </c>
      <c r="E398" t="str">
        <f>IF(G398+H398&lt;&gt;0,Transaksi!E393,"")</f>
        <v/>
      </c>
      <c r="F398" t="str">
        <f>IF(G398+H398&lt;&gt;0,Transaksi!F393,"")</f>
        <v/>
      </c>
      <c r="G398">
        <f>IF(Transaksi!K393=$F$11,Transaksi!M393,0)</f>
        <v>0</v>
      </c>
      <c r="H398">
        <f>IF(Transaksi!K393=$F$11,Transaksi!L393,0)</f>
        <v>0</v>
      </c>
      <c r="I398" t="e">
        <f>I397+G398-H398</f>
        <v>#REF!</v>
      </c>
      <c r="J398" t="str">
        <f>IF(G398+H398&lt;&gt;0,Transaksi!J393,"")</f>
        <v/>
      </c>
    </row>
    <row r="399">
      <c r="C399" t="str">
        <f>IF(G399+H399&lt;&gt;0,Transaksi!C394,"")</f>
        <v/>
      </c>
      <c r="D399" t="str">
        <f>IF(G399+H399&lt;&gt;0,Transaksi!D394,"")</f>
        <v/>
      </c>
      <c r="E399" t="str">
        <f>IF(G399+H399&lt;&gt;0,Transaksi!E394,"")</f>
        <v/>
      </c>
      <c r="F399" t="str">
        <f>IF(G399+H399&lt;&gt;0,Transaksi!F394,"")</f>
        <v/>
      </c>
      <c r="G399">
        <f>IF(Transaksi!K394=$F$11,Transaksi!M394,0)</f>
        <v>0</v>
      </c>
      <c r="H399">
        <f>IF(Transaksi!K394=$F$11,Transaksi!L394,0)</f>
        <v>0</v>
      </c>
      <c r="I399" t="e">
        <f>I398+G399-H399</f>
        <v>#REF!</v>
      </c>
      <c r="J399" t="str">
        <f>IF(G399+H399&lt;&gt;0,Transaksi!J394,"")</f>
        <v/>
      </c>
    </row>
    <row r="400">
      <c r="C400" t="str">
        <f>IF(G400+H400&lt;&gt;0,Transaksi!C395,"")</f>
        <v/>
      </c>
      <c r="D400" t="str">
        <f>IF(G400+H400&lt;&gt;0,Transaksi!D395,"")</f>
        <v/>
      </c>
      <c r="E400" t="str">
        <f>IF(G400+H400&lt;&gt;0,Transaksi!E395,"")</f>
        <v/>
      </c>
      <c r="F400" t="str">
        <f>IF(G400+H400&lt;&gt;0,Transaksi!F395,"")</f>
        <v/>
      </c>
      <c r="G400">
        <f>IF(Transaksi!K395=$F$11,Transaksi!M395,0)</f>
        <v>0</v>
      </c>
      <c r="H400">
        <f>IF(Transaksi!K395=$F$11,Transaksi!L395,0)</f>
        <v>0</v>
      </c>
      <c r="I400" t="e">
        <f>I399+G400-H400</f>
        <v>#REF!</v>
      </c>
      <c r="J400" t="str">
        <f>IF(G400+H400&lt;&gt;0,Transaksi!J395,"")</f>
        <v/>
      </c>
    </row>
    <row r="401">
      <c r="C401" t="str">
        <f>IF(G401+H401&lt;&gt;0,Transaksi!C396,"")</f>
        <v/>
      </c>
      <c r="D401" t="str">
        <f>IF(G401+H401&lt;&gt;0,Transaksi!D396,"")</f>
        <v/>
      </c>
      <c r="E401" t="str">
        <f>IF(G401+H401&lt;&gt;0,Transaksi!E396,"")</f>
        <v/>
      </c>
      <c r="F401" t="str">
        <f>IF(G401+H401&lt;&gt;0,Transaksi!F396,"")</f>
        <v/>
      </c>
      <c r="G401">
        <f>IF(Transaksi!K396=$F$11,Transaksi!M396,0)</f>
        <v>0</v>
      </c>
      <c r="H401">
        <f>IF(Transaksi!K396=$F$11,Transaksi!L396,0)</f>
        <v>0</v>
      </c>
      <c r="I401" t="e">
        <f>I400+G401-H401</f>
        <v>#REF!</v>
      </c>
      <c r="J401" t="str">
        <f>IF(G401+H401&lt;&gt;0,Transaksi!J396,"")</f>
        <v/>
      </c>
    </row>
    <row r="402">
      <c r="C402" t="str">
        <f>IF(G402+H402&lt;&gt;0,Transaksi!C397,"")</f>
        <v/>
      </c>
      <c r="D402" t="str">
        <f>IF(G402+H402&lt;&gt;0,Transaksi!D397,"")</f>
        <v/>
      </c>
      <c r="E402" t="str">
        <f>IF(G402+H402&lt;&gt;0,Transaksi!E397,"")</f>
        <v/>
      </c>
      <c r="F402" t="str">
        <f>IF(G402+H402&lt;&gt;0,Transaksi!F397,"")</f>
        <v/>
      </c>
      <c r="G402">
        <f>IF(Transaksi!K397=$F$11,Transaksi!M397,0)</f>
        <v>0</v>
      </c>
      <c r="H402">
        <f>IF(Transaksi!K397=$F$11,Transaksi!L397,0)</f>
        <v>0</v>
      </c>
      <c r="I402" t="e">
        <f>I401+G402-H402</f>
        <v>#REF!</v>
      </c>
      <c r="J402" t="str">
        <f>IF(G402+H402&lt;&gt;0,Transaksi!J397,"")</f>
        <v/>
      </c>
    </row>
    <row r="403">
      <c r="C403" t="str">
        <f>IF(G403+H403&lt;&gt;0,Transaksi!C398,"")</f>
        <v/>
      </c>
      <c r="D403" t="str">
        <f>IF(G403+H403&lt;&gt;0,Transaksi!D398,"")</f>
        <v/>
      </c>
      <c r="E403" t="str">
        <f>IF(G403+H403&lt;&gt;0,Transaksi!E398,"")</f>
        <v/>
      </c>
      <c r="F403" t="str">
        <f>IF(G403+H403&lt;&gt;0,Transaksi!F398,"")</f>
        <v/>
      </c>
      <c r="G403">
        <f>IF(Transaksi!K398=$F$11,Transaksi!M398,0)</f>
        <v>0</v>
      </c>
      <c r="H403">
        <f>IF(Transaksi!K398=$F$11,Transaksi!L398,0)</f>
        <v>0</v>
      </c>
      <c r="I403" t="e">
        <f>I402+G403-H403</f>
        <v>#REF!</v>
      </c>
      <c r="J403" t="str">
        <f>IF(G403+H403&lt;&gt;0,Transaksi!J398,"")</f>
        <v/>
      </c>
    </row>
    <row r="404">
      <c r="C404" t="str">
        <f>IF(G404+H404&lt;&gt;0,Transaksi!C399,"")</f>
        <v/>
      </c>
      <c r="D404" t="str">
        <f>IF(G404+H404&lt;&gt;0,Transaksi!D399,"")</f>
        <v/>
      </c>
      <c r="E404" t="str">
        <f>IF(G404+H404&lt;&gt;0,Transaksi!E399,"")</f>
        <v/>
      </c>
      <c r="F404" t="str">
        <f>IF(G404+H404&lt;&gt;0,Transaksi!F399,"")</f>
        <v/>
      </c>
      <c r="G404">
        <f>IF(Transaksi!K399=$F$11,Transaksi!M399,0)</f>
        <v>0</v>
      </c>
      <c r="H404">
        <f>IF(Transaksi!K399=$F$11,Transaksi!L399,0)</f>
        <v>0</v>
      </c>
      <c r="I404" t="e">
        <f>I403+G404-H404</f>
        <v>#REF!</v>
      </c>
      <c r="J404" t="str">
        <f>IF(G404+H404&lt;&gt;0,Transaksi!J399,"")</f>
        <v/>
      </c>
    </row>
    <row r="405">
      <c r="C405" t="str">
        <f>IF(G405+H405&lt;&gt;0,Transaksi!C400,"")</f>
        <v/>
      </c>
      <c r="D405" t="str">
        <f>IF(G405+H405&lt;&gt;0,Transaksi!D400,"")</f>
        <v/>
      </c>
      <c r="E405" t="str">
        <f>IF(G405+H405&lt;&gt;0,Transaksi!E400,"")</f>
        <v/>
      </c>
      <c r="F405" t="str">
        <f>IF(G405+H405&lt;&gt;0,Transaksi!F400,"")</f>
        <v/>
      </c>
      <c r="G405">
        <f>IF(Transaksi!K400=$F$11,Transaksi!M400,0)</f>
        <v>0</v>
      </c>
      <c r="H405">
        <f>IF(Transaksi!K400=$F$11,Transaksi!L400,0)</f>
        <v>0</v>
      </c>
      <c r="I405" t="e">
        <f>I404+G405-H405</f>
        <v>#REF!</v>
      </c>
      <c r="J405" t="str">
        <f>IF(G405+H405&lt;&gt;0,Transaksi!J400,"")</f>
        <v/>
      </c>
    </row>
    <row r="406">
      <c r="C406" t="str">
        <f>IF(G406+H406&lt;&gt;0,Transaksi!C401,"")</f>
        <v/>
      </c>
      <c r="D406" t="str">
        <f>IF(G406+H406&lt;&gt;0,Transaksi!D401,"")</f>
        <v/>
      </c>
      <c r="E406" t="str">
        <f>IF(G406+H406&lt;&gt;0,Transaksi!E401,"")</f>
        <v/>
      </c>
      <c r="F406" t="str">
        <f>IF(G406+H406&lt;&gt;0,Transaksi!F401,"")</f>
        <v/>
      </c>
      <c r="G406">
        <f>IF(Transaksi!K401=$F$11,Transaksi!M401,0)</f>
        <v>0</v>
      </c>
      <c r="H406">
        <f>IF(Transaksi!K401=$F$11,Transaksi!L401,0)</f>
        <v>0</v>
      </c>
      <c r="I406" t="e">
        <f>I405+G406-H406</f>
        <v>#REF!</v>
      </c>
      <c r="J406" t="str">
        <f>IF(G406+H406&lt;&gt;0,Transaksi!J401,"")</f>
        <v/>
      </c>
    </row>
    <row r="407">
      <c r="C407" t="str">
        <f>IF(G407+H407&lt;&gt;0,Transaksi!C402,"")</f>
        <v/>
      </c>
      <c r="D407" t="str">
        <f>IF(G407+H407&lt;&gt;0,Transaksi!D402,"")</f>
        <v/>
      </c>
      <c r="E407" t="str">
        <f>IF(G407+H407&lt;&gt;0,Transaksi!E402,"")</f>
        <v/>
      </c>
      <c r="F407" t="str">
        <f>IF(G407+H407&lt;&gt;0,Transaksi!F402,"")</f>
        <v/>
      </c>
      <c r="G407">
        <f>IF(Transaksi!K402=$F$11,Transaksi!M402,0)</f>
        <v>0</v>
      </c>
      <c r="H407">
        <f>IF(Transaksi!K402=$F$11,Transaksi!L402,0)</f>
        <v>0</v>
      </c>
      <c r="I407" t="e">
        <f>I406+G407-H407</f>
        <v>#REF!</v>
      </c>
      <c r="J407" t="str">
        <f>IF(G407+H407&lt;&gt;0,Transaksi!J402,"")</f>
        <v/>
      </c>
    </row>
    <row r="408">
      <c r="C408" t="str">
        <f>IF(G408+H408&lt;&gt;0,Transaksi!C403,"")</f>
        <v/>
      </c>
      <c r="D408" t="str">
        <f>IF(G408+H408&lt;&gt;0,Transaksi!D403,"")</f>
        <v/>
      </c>
      <c r="E408" t="str">
        <f>IF(G408+H408&lt;&gt;0,Transaksi!E403,"")</f>
        <v/>
      </c>
      <c r="F408" t="str">
        <f>IF(G408+H408&lt;&gt;0,Transaksi!F403,"")</f>
        <v/>
      </c>
      <c r="G408">
        <f>IF(Transaksi!K403=$F$11,Transaksi!M403,0)</f>
        <v>0</v>
      </c>
      <c r="H408">
        <f>IF(Transaksi!K403=$F$11,Transaksi!L403,0)</f>
        <v>0</v>
      </c>
      <c r="I408" t="e">
        <f>I407+G408-H408</f>
        <v>#REF!</v>
      </c>
      <c r="J408" t="str">
        <f>IF(G408+H408&lt;&gt;0,Transaksi!J403,"")</f>
        <v/>
      </c>
    </row>
    <row r="409">
      <c r="C409" t="str">
        <f>IF(G409+H409&lt;&gt;0,Transaksi!C404,"")</f>
        <v/>
      </c>
      <c r="D409" t="str">
        <f>IF(G409+H409&lt;&gt;0,Transaksi!D404,"")</f>
        <v/>
      </c>
      <c r="E409" t="str">
        <f>IF(G409+H409&lt;&gt;0,Transaksi!E404,"")</f>
        <v/>
      </c>
      <c r="F409" t="str">
        <f>IF(G409+H409&lt;&gt;0,Transaksi!F404,"")</f>
        <v/>
      </c>
      <c r="G409">
        <f>IF(Transaksi!K404=$F$11,Transaksi!M404,0)</f>
        <v>0</v>
      </c>
      <c r="H409">
        <f>IF(Transaksi!K404=$F$11,Transaksi!L404,0)</f>
        <v>0</v>
      </c>
      <c r="I409" t="e">
        <f>I408+G409-H409</f>
        <v>#REF!</v>
      </c>
      <c r="J409" t="str">
        <f>IF(G409+H409&lt;&gt;0,Transaksi!J404,"")</f>
        <v/>
      </c>
    </row>
    <row r="410">
      <c r="C410" t="str">
        <f>IF(G410+H410&lt;&gt;0,Transaksi!C405,"")</f>
        <v/>
      </c>
      <c r="D410" t="str">
        <f>IF(G410+H410&lt;&gt;0,Transaksi!D405,"")</f>
        <v/>
      </c>
      <c r="E410" t="str">
        <f>IF(G410+H410&lt;&gt;0,Transaksi!E405,"")</f>
        <v/>
      </c>
      <c r="F410" t="str">
        <f>IF(G410+H410&lt;&gt;0,Transaksi!F405,"")</f>
        <v/>
      </c>
      <c r="G410">
        <f>IF(Transaksi!K405=$F$11,Transaksi!M405,0)</f>
        <v>0</v>
      </c>
      <c r="H410">
        <f>IF(Transaksi!K405=$F$11,Transaksi!L405,0)</f>
        <v>0</v>
      </c>
      <c r="I410" t="e">
        <f>I409+G410-H410</f>
        <v>#REF!</v>
      </c>
      <c r="J410" t="str">
        <f>IF(G410+H410&lt;&gt;0,Transaksi!J405,"")</f>
        <v/>
      </c>
    </row>
    <row r="411">
      <c r="C411" t="str">
        <f>IF(G411+H411&lt;&gt;0,Transaksi!C406,"")</f>
        <v/>
      </c>
      <c r="D411" t="str">
        <f>IF(G411+H411&lt;&gt;0,Transaksi!D406,"")</f>
        <v/>
      </c>
      <c r="E411" t="str">
        <f>IF(G411+H411&lt;&gt;0,Transaksi!E406,"")</f>
        <v/>
      </c>
      <c r="F411" t="str">
        <f>IF(G411+H411&lt;&gt;0,Transaksi!F406,"")</f>
        <v/>
      </c>
      <c r="G411">
        <f>IF(Transaksi!K406=$F$11,Transaksi!M406,0)</f>
        <v>0</v>
      </c>
      <c r="H411">
        <f>IF(Transaksi!K406=$F$11,Transaksi!L406,0)</f>
        <v>0</v>
      </c>
      <c r="I411" t="e">
        <f>I410+G411-H411</f>
        <v>#REF!</v>
      </c>
      <c r="J411" t="str">
        <f>IF(G411+H411&lt;&gt;0,Transaksi!J406,"")</f>
        <v/>
      </c>
    </row>
    <row r="412">
      <c r="C412" t="str">
        <f>IF(G412+H412&lt;&gt;0,Transaksi!C407,"")</f>
        <v/>
      </c>
      <c r="D412" t="str">
        <f>IF(G412+H412&lt;&gt;0,Transaksi!D407,"")</f>
        <v/>
      </c>
      <c r="E412" t="str">
        <f>IF(G412+H412&lt;&gt;0,Transaksi!E407,"")</f>
        <v/>
      </c>
      <c r="F412" t="str">
        <f>IF(G412+H412&lt;&gt;0,Transaksi!F407,"")</f>
        <v/>
      </c>
      <c r="G412">
        <f>IF(Transaksi!K407=$F$11,Transaksi!M407,0)</f>
        <v>0</v>
      </c>
      <c r="H412">
        <f>IF(Transaksi!K407=$F$11,Transaksi!L407,0)</f>
        <v>0</v>
      </c>
      <c r="I412" t="e">
        <f>I411+G412-H412</f>
        <v>#REF!</v>
      </c>
      <c r="J412" t="str">
        <f>IF(G412+H412&lt;&gt;0,Transaksi!J407,"")</f>
        <v/>
      </c>
    </row>
    <row r="413">
      <c r="C413" t="str">
        <f>IF(G413+H413&lt;&gt;0,Transaksi!C408,"")</f>
        <v/>
      </c>
      <c r="D413" t="str">
        <f>IF(G413+H413&lt;&gt;0,Transaksi!D408,"")</f>
        <v/>
      </c>
      <c r="E413" t="str">
        <f>IF(G413+H413&lt;&gt;0,Transaksi!E408,"")</f>
        <v/>
      </c>
      <c r="F413" t="str">
        <f>IF(G413+H413&lt;&gt;0,Transaksi!F408,"")</f>
        <v/>
      </c>
      <c r="G413">
        <f>IF(Transaksi!K408=$F$11,Transaksi!M408,0)</f>
        <v>0</v>
      </c>
      <c r="H413">
        <f>IF(Transaksi!K408=$F$11,Transaksi!L408,0)</f>
        <v>0</v>
      </c>
      <c r="I413" t="e">
        <f>I412+G413-H413</f>
        <v>#REF!</v>
      </c>
      <c r="J413" t="str">
        <f>IF(G413+H413&lt;&gt;0,Transaksi!J408,"")</f>
        <v/>
      </c>
    </row>
    <row r="414">
      <c r="C414" t="str">
        <f>IF(G414+H414&lt;&gt;0,Transaksi!C409,"")</f>
        <v/>
      </c>
      <c r="D414" t="str">
        <f>IF(G414+H414&lt;&gt;0,Transaksi!D409,"")</f>
        <v/>
      </c>
      <c r="E414" t="str">
        <f>IF(G414+H414&lt;&gt;0,Transaksi!E409,"")</f>
        <v/>
      </c>
      <c r="F414" t="str">
        <f>IF(G414+H414&lt;&gt;0,Transaksi!F409,"")</f>
        <v/>
      </c>
      <c r="G414">
        <f>IF(Transaksi!K409=$F$11,Transaksi!M409,0)</f>
        <v>0</v>
      </c>
      <c r="H414">
        <f>IF(Transaksi!K409=$F$11,Transaksi!L409,0)</f>
        <v>0</v>
      </c>
      <c r="I414" t="e">
        <f>I413+G414-H414</f>
        <v>#REF!</v>
      </c>
      <c r="J414" t="str">
        <f>IF(G414+H414&lt;&gt;0,Transaksi!J409,"")</f>
        <v/>
      </c>
    </row>
    <row r="415">
      <c r="C415" t="str">
        <f>IF(G415+H415&lt;&gt;0,Transaksi!C410,"")</f>
        <v/>
      </c>
      <c r="D415" t="str">
        <f>IF(G415+H415&lt;&gt;0,Transaksi!D410,"")</f>
        <v/>
      </c>
      <c r="E415" t="str">
        <f>IF(G415+H415&lt;&gt;0,Transaksi!E410,"")</f>
        <v/>
      </c>
      <c r="F415" t="str">
        <f>IF(G415+H415&lt;&gt;0,Transaksi!F410,"")</f>
        <v/>
      </c>
      <c r="G415">
        <f>IF(Transaksi!K410=$F$11,Transaksi!M410,0)</f>
        <v>0</v>
      </c>
      <c r="H415">
        <f>IF(Transaksi!K410=$F$11,Transaksi!L410,0)</f>
        <v>0</v>
      </c>
      <c r="I415" t="e">
        <f>I414+G415-H415</f>
        <v>#REF!</v>
      </c>
      <c r="J415" t="str">
        <f>IF(G415+H415&lt;&gt;0,Transaksi!J410,"")</f>
        <v/>
      </c>
    </row>
    <row r="416">
      <c r="C416" t="str">
        <f>IF(G416+H416&lt;&gt;0,Transaksi!C411,"")</f>
        <v/>
      </c>
      <c r="D416" t="str">
        <f>IF(G416+H416&lt;&gt;0,Transaksi!D411,"")</f>
        <v/>
      </c>
      <c r="E416" t="str">
        <f>IF(G416+H416&lt;&gt;0,Transaksi!E411,"")</f>
        <v/>
      </c>
      <c r="F416" t="str">
        <f>IF(G416+H416&lt;&gt;0,Transaksi!F411,"")</f>
        <v/>
      </c>
      <c r="G416">
        <f>IF(Transaksi!K411=$F$11,Transaksi!M411,0)</f>
        <v>0</v>
      </c>
      <c r="H416">
        <f>IF(Transaksi!K411=$F$11,Transaksi!L411,0)</f>
        <v>0</v>
      </c>
      <c r="I416" t="e">
        <f>I415+G416-H416</f>
        <v>#REF!</v>
      </c>
      <c r="J416" t="str">
        <f>IF(G416+H416&lt;&gt;0,Transaksi!J411,"")</f>
        <v/>
      </c>
    </row>
    <row r="417">
      <c r="C417" t="str">
        <f>IF(G417+H417&lt;&gt;0,Transaksi!C412,"")</f>
        <v/>
      </c>
      <c r="D417" t="str">
        <f>IF(G417+H417&lt;&gt;0,Transaksi!D412,"")</f>
        <v/>
      </c>
      <c r="E417" t="str">
        <f>IF(G417+H417&lt;&gt;0,Transaksi!E412,"")</f>
        <v/>
      </c>
      <c r="F417" t="str">
        <f>IF(G417+H417&lt;&gt;0,Transaksi!F412,"")</f>
        <v/>
      </c>
      <c r="G417">
        <f>IF(Transaksi!K412=$F$11,Transaksi!M412,0)</f>
        <v>0</v>
      </c>
      <c r="H417">
        <f>IF(Transaksi!K412=$F$11,Transaksi!L412,0)</f>
        <v>0</v>
      </c>
      <c r="I417" t="e">
        <f>I416+G417-H417</f>
        <v>#REF!</v>
      </c>
      <c r="J417" t="str">
        <f>IF(G417+H417&lt;&gt;0,Transaksi!J412,"")</f>
        <v/>
      </c>
    </row>
    <row r="418">
      <c r="C418" t="str">
        <f>IF(G418+H418&lt;&gt;0,Transaksi!C413,"")</f>
        <v/>
      </c>
      <c r="D418" t="str">
        <f>IF(G418+H418&lt;&gt;0,Transaksi!D413,"")</f>
        <v/>
      </c>
      <c r="E418" t="str">
        <f>IF(G418+H418&lt;&gt;0,Transaksi!E413,"")</f>
        <v/>
      </c>
      <c r="F418" t="str">
        <f>IF(G418+H418&lt;&gt;0,Transaksi!F413,"")</f>
        <v/>
      </c>
      <c r="G418">
        <f>IF(Transaksi!K413=$F$11,Transaksi!M413,0)</f>
        <v>0</v>
      </c>
      <c r="H418">
        <f>IF(Transaksi!K413=$F$11,Transaksi!L413,0)</f>
        <v>0</v>
      </c>
      <c r="I418" t="e">
        <f>I417+G418-H418</f>
        <v>#REF!</v>
      </c>
      <c r="J418" t="str">
        <f>IF(G418+H418&lt;&gt;0,Transaksi!J413,"")</f>
        <v/>
      </c>
    </row>
    <row r="419">
      <c r="C419" t="str">
        <f>IF(G419+H419&lt;&gt;0,Transaksi!C414,"")</f>
        <v/>
      </c>
      <c r="D419" t="str">
        <f>IF(G419+H419&lt;&gt;0,Transaksi!D414,"")</f>
        <v/>
      </c>
      <c r="E419" t="str">
        <f>IF(G419+H419&lt;&gt;0,Transaksi!E414,"")</f>
        <v/>
      </c>
      <c r="F419" t="str">
        <f>IF(G419+H419&lt;&gt;0,Transaksi!F414,"")</f>
        <v/>
      </c>
      <c r="G419">
        <f>IF(Transaksi!K414=$F$11,Transaksi!M414,0)</f>
        <v>0</v>
      </c>
      <c r="H419">
        <f>IF(Transaksi!K414=$F$11,Transaksi!L414,0)</f>
        <v>0</v>
      </c>
      <c r="I419" t="e">
        <f>I418+G419-H419</f>
        <v>#REF!</v>
      </c>
      <c r="J419" t="str">
        <f>IF(G419+H419&lt;&gt;0,Transaksi!J414,"")</f>
        <v/>
      </c>
    </row>
    <row r="420">
      <c r="C420" t="str">
        <f>IF(G420+H420&lt;&gt;0,Transaksi!C415,"")</f>
        <v/>
      </c>
      <c r="D420" t="str">
        <f>IF(G420+H420&lt;&gt;0,Transaksi!D415,"")</f>
        <v/>
      </c>
      <c r="E420" t="str">
        <f>IF(G420+H420&lt;&gt;0,Transaksi!E415,"")</f>
        <v/>
      </c>
      <c r="F420" t="str">
        <f>IF(G420+H420&lt;&gt;0,Transaksi!F415,"")</f>
        <v/>
      </c>
      <c r="G420">
        <f>IF(Transaksi!K415=$F$11,Transaksi!M415,0)</f>
        <v>0</v>
      </c>
      <c r="H420">
        <f>IF(Transaksi!K415=$F$11,Transaksi!L415,0)</f>
        <v>0</v>
      </c>
      <c r="I420" t="e">
        <f>I419+G420-H420</f>
        <v>#REF!</v>
      </c>
      <c r="J420" t="str">
        <f>IF(G420+H420&lt;&gt;0,Transaksi!J415,"")</f>
        <v/>
      </c>
    </row>
    <row r="421">
      <c r="C421" t="str">
        <f>IF(G421+H421&lt;&gt;0,Transaksi!C416,"")</f>
        <v/>
      </c>
      <c r="D421" t="str">
        <f>IF(G421+H421&lt;&gt;0,Transaksi!D416,"")</f>
        <v/>
      </c>
      <c r="E421" t="str">
        <f>IF(G421+H421&lt;&gt;0,Transaksi!E416,"")</f>
        <v/>
      </c>
      <c r="F421" t="str">
        <f>IF(G421+H421&lt;&gt;0,Transaksi!F416,"")</f>
        <v/>
      </c>
      <c r="G421">
        <f>IF(Transaksi!K416=$F$11,Transaksi!M416,0)</f>
        <v>0</v>
      </c>
      <c r="H421">
        <f>IF(Transaksi!K416=$F$11,Transaksi!L416,0)</f>
        <v>0</v>
      </c>
      <c r="I421" t="e">
        <f>I420+G421-H421</f>
        <v>#REF!</v>
      </c>
      <c r="J421" t="str">
        <f>IF(G421+H421&lt;&gt;0,Transaksi!J416,"")</f>
        <v/>
      </c>
    </row>
    <row r="422">
      <c r="C422" t="str">
        <f>IF(G422+H422&lt;&gt;0,Transaksi!C417,"")</f>
        <v/>
      </c>
      <c r="D422" t="str">
        <f>IF(G422+H422&lt;&gt;0,Transaksi!D417,"")</f>
        <v/>
      </c>
      <c r="E422" t="str">
        <f>IF(G422+H422&lt;&gt;0,Transaksi!E417,"")</f>
        <v/>
      </c>
      <c r="F422" t="str">
        <f>IF(G422+H422&lt;&gt;0,Transaksi!F417,"")</f>
        <v/>
      </c>
      <c r="G422">
        <f>IF(Transaksi!K417=$F$11,Transaksi!M417,0)</f>
        <v>0</v>
      </c>
      <c r="H422">
        <f>IF(Transaksi!K417=$F$11,Transaksi!L417,0)</f>
        <v>0</v>
      </c>
      <c r="I422" t="e">
        <f>I421+G422-H422</f>
        <v>#REF!</v>
      </c>
      <c r="J422" t="str">
        <f>IF(G422+H422&lt;&gt;0,Transaksi!J417,"")</f>
        <v/>
      </c>
    </row>
    <row r="423">
      <c r="C423" t="str">
        <f>IF(G423+H423&lt;&gt;0,Transaksi!C418,"")</f>
        <v/>
      </c>
      <c r="D423" t="str">
        <f>IF(G423+H423&lt;&gt;0,Transaksi!D418,"")</f>
        <v/>
      </c>
      <c r="E423" t="str">
        <f>IF(G423+H423&lt;&gt;0,Transaksi!E418,"")</f>
        <v/>
      </c>
      <c r="F423" t="str">
        <f>IF(G423+H423&lt;&gt;0,Transaksi!F418,"")</f>
        <v/>
      </c>
      <c r="G423">
        <f>IF(Transaksi!K418=$F$11,Transaksi!M418,0)</f>
        <v>0</v>
      </c>
      <c r="H423">
        <f>IF(Transaksi!K418=$F$11,Transaksi!L418,0)</f>
        <v>0</v>
      </c>
      <c r="I423" t="e">
        <f>I422+G423-H423</f>
        <v>#REF!</v>
      </c>
      <c r="J423" t="str">
        <f>IF(G423+H423&lt;&gt;0,Transaksi!J418,"")</f>
        <v/>
      </c>
    </row>
    <row r="424">
      <c r="C424" t="str">
        <f>IF(G424+H424&lt;&gt;0,Transaksi!C419,"")</f>
        <v/>
      </c>
      <c r="D424" t="str">
        <f>IF(G424+H424&lt;&gt;0,Transaksi!D419,"")</f>
        <v/>
      </c>
      <c r="E424" t="str">
        <f>IF(G424+H424&lt;&gt;0,Transaksi!E419,"")</f>
        <v/>
      </c>
      <c r="F424" t="str">
        <f>IF(G424+H424&lt;&gt;0,Transaksi!F419,"")</f>
        <v/>
      </c>
      <c r="G424">
        <f>IF(Transaksi!K419=$F$11,Transaksi!M419,0)</f>
        <v>0</v>
      </c>
      <c r="H424">
        <f>IF(Transaksi!K419=$F$11,Transaksi!L419,0)</f>
        <v>0</v>
      </c>
      <c r="I424" t="e">
        <f>I423+G424-H424</f>
        <v>#REF!</v>
      </c>
      <c r="J424" t="str">
        <f>IF(G424+H424&lt;&gt;0,Transaksi!J419,"")</f>
        <v/>
      </c>
    </row>
    <row r="425">
      <c r="C425" t="str">
        <f>IF(G425+H425&lt;&gt;0,Transaksi!C420,"")</f>
        <v/>
      </c>
      <c r="D425" t="str">
        <f>IF(G425+H425&lt;&gt;0,Transaksi!D420,"")</f>
        <v/>
      </c>
      <c r="E425" t="str">
        <f>IF(G425+H425&lt;&gt;0,Transaksi!E420,"")</f>
        <v/>
      </c>
      <c r="F425" t="str">
        <f>IF(G425+H425&lt;&gt;0,Transaksi!F420,"")</f>
        <v/>
      </c>
      <c r="G425">
        <f>IF(Transaksi!K420=$F$11,Transaksi!M420,0)</f>
        <v>0</v>
      </c>
      <c r="H425">
        <f>IF(Transaksi!K420=$F$11,Transaksi!L420,0)</f>
        <v>0</v>
      </c>
      <c r="I425" t="e">
        <f>I424+G425-H425</f>
        <v>#REF!</v>
      </c>
      <c r="J425" t="str">
        <f>IF(G425+H425&lt;&gt;0,Transaksi!J420,"")</f>
        <v/>
      </c>
    </row>
    <row r="426">
      <c r="C426" t="str">
        <f>IF(G426+H426&lt;&gt;0,Transaksi!C421,"")</f>
        <v/>
      </c>
      <c r="D426" t="str">
        <f>IF(G426+H426&lt;&gt;0,Transaksi!D421,"")</f>
        <v/>
      </c>
      <c r="E426" t="str">
        <f>IF(G426+H426&lt;&gt;0,Transaksi!E421,"")</f>
        <v/>
      </c>
      <c r="F426" t="str">
        <f>IF(G426+H426&lt;&gt;0,Transaksi!F421,"")</f>
        <v/>
      </c>
      <c r="G426">
        <f>IF(Transaksi!K421=$F$11,Transaksi!M421,0)</f>
        <v>0</v>
      </c>
      <c r="H426">
        <f>IF(Transaksi!K421=$F$11,Transaksi!L421,0)</f>
        <v>0</v>
      </c>
      <c r="I426" t="e">
        <f>I425+G426-H426</f>
        <v>#REF!</v>
      </c>
      <c r="J426" t="str">
        <f>IF(G426+H426&lt;&gt;0,Transaksi!J421,"")</f>
        <v/>
      </c>
    </row>
    <row r="427">
      <c r="C427" t="str">
        <f>IF(G427+H427&lt;&gt;0,Transaksi!C422,"")</f>
        <v/>
      </c>
      <c r="D427" t="str">
        <f>IF(G427+H427&lt;&gt;0,Transaksi!D422,"")</f>
        <v/>
      </c>
      <c r="E427" t="str">
        <f>IF(G427+H427&lt;&gt;0,Transaksi!E422,"")</f>
        <v/>
      </c>
      <c r="F427" t="str">
        <f>IF(G427+H427&lt;&gt;0,Transaksi!F422,"")</f>
        <v/>
      </c>
      <c r="G427">
        <f>IF(Transaksi!K422=$F$11,Transaksi!M422,0)</f>
        <v>0</v>
      </c>
      <c r="H427">
        <f>IF(Transaksi!K422=$F$11,Transaksi!L422,0)</f>
        <v>0</v>
      </c>
      <c r="I427" t="e">
        <f>I426+G427-H427</f>
        <v>#REF!</v>
      </c>
      <c r="J427" t="str">
        <f>IF(G427+H427&lt;&gt;0,Transaksi!J422,"")</f>
        <v/>
      </c>
    </row>
    <row r="428">
      <c r="C428" t="str">
        <f>IF(G428+H428&lt;&gt;0,Transaksi!C423,"")</f>
        <v/>
      </c>
      <c r="D428" t="str">
        <f>IF(G428+H428&lt;&gt;0,Transaksi!D423,"")</f>
        <v/>
      </c>
      <c r="E428" t="str">
        <f>IF(G428+H428&lt;&gt;0,Transaksi!E423,"")</f>
        <v/>
      </c>
      <c r="F428" t="str">
        <f>IF(G428+H428&lt;&gt;0,Transaksi!F423,"")</f>
        <v/>
      </c>
      <c r="G428">
        <f>IF(Transaksi!K423=$F$11,Transaksi!M423,0)</f>
        <v>0</v>
      </c>
      <c r="H428">
        <f>IF(Transaksi!K423=$F$11,Transaksi!L423,0)</f>
        <v>0</v>
      </c>
      <c r="I428" t="e">
        <f>I427+G428-H428</f>
        <v>#REF!</v>
      </c>
      <c r="J428" t="str">
        <f>IF(G428+H428&lt;&gt;0,Transaksi!J423,"")</f>
        <v/>
      </c>
    </row>
    <row r="429">
      <c r="C429" t="str">
        <f>IF(G429+H429&lt;&gt;0,Transaksi!C424,"")</f>
        <v/>
      </c>
      <c r="D429" t="str">
        <f>IF(G429+H429&lt;&gt;0,Transaksi!D424,"")</f>
        <v/>
      </c>
      <c r="E429" t="str">
        <f>IF(G429+H429&lt;&gt;0,Transaksi!E424,"")</f>
        <v/>
      </c>
      <c r="F429" t="str">
        <f>IF(G429+H429&lt;&gt;0,Transaksi!F424,"")</f>
        <v/>
      </c>
      <c r="G429">
        <f>IF(Transaksi!K424=$F$11,Transaksi!M424,0)</f>
        <v>0</v>
      </c>
      <c r="H429">
        <f>IF(Transaksi!K424=$F$11,Transaksi!L424,0)</f>
        <v>0</v>
      </c>
      <c r="I429" t="e">
        <f>I428+G429-H429</f>
        <v>#REF!</v>
      </c>
      <c r="J429" t="str">
        <f>IF(G429+H429&lt;&gt;0,Transaksi!J424,"")</f>
        <v/>
      </c>
    </row>
    <row r="430">
      <c r="C430" t="str">
        <f>IF(G430+H430&lt;&gt;0,Transaksi!C425,"")</f>
        <v/>
      </c>
      <c r="D430" t="str">
        <f>IF(G430+H430&lt;&gt;0,Transaksi!D425,"")</f>
        <v/>
      </c>
      <c r="E430" t="str">
        <f>IF(G430+H430&lt;&gt;0,Transaksi!E425,"")</f>
        <v/>
      </c>
      <c r="F430" t="str">
        <f>IF(G430+H430&lt;&gt;0,Transaksi!F425,"")</f>
        <v/>
      </c>
      <c r="G430">
        <f>IF(Transaksi!K425=$F$11,Transaksi!M425,0)</f>
        <v>0</v>
      </c>
      <c r="H430">
        <f>IF(Transaksi!K425=$F$11,Transaksi!L425,0)</f>
        <v>0</v>
      </c>
      <c r="I430" t="e">
        <f>I429+G430-H430</f>
        <v>#REF!</v>
      </c>
      <c r="J430" t="str">
        <f>IF(G430+H430&lt;&gt;0,Transaksi!J425,"")</f>
        <v/>
      </c>
    </row>
    <row r="431">
      <c r="C431" t="str">
        <f>IF(G431+H431&lt;&gt;0,Transaksi!C426,"")</f>
        <v/>
      </c>
      <c r="D431" t="str">
        <f>IF(G431+H431&lt;&gt;0,Transaksi!D426,"")</f>
        <v/>
      </c>
      <c r="E431" t="str">
        <f>IF(G431+H431&lt;&gt;0,Transaksi!E426,"")</f>
        <v/>
      </c>
      <c r="F431" t="str">
        <f>IF(G431+H431&lt;&gt;0,Transaksi!F426,"")</f>
        <v/>
      </c>
      <c r="G431">
        <f>IF(Transaksi!K426=$F$11,Transaksi!M426,0)</f>
        <v>0</v>
      </c>
      <c r="H431">
        <f>IF(Transaksi!K426=$F$11,Transaksi!L426,0)</f>
        <v>0</v>
      </c>
      <c r="I431" t="e">
        <f>I430+G431-H431</f>
        <v>#REF!</v>
      </c>
      <c r="J431" t="str">
        <f>IF(G431+H431&lt;&gt;0,Transaksi!J426,"")</f>
        <v/>
      </c>
    </row>
    <row r="432">
      <c r="C432" t="str">
        <f>IF(G432+H432&lt;&gt;0,Transaksi!C427,"")</f>
        <v/>
      </c>
      <c r="D432" t="str">
        <f>IF(G432+H432&lt;&gt;0,Transaksi!D427,"")</f>
        <v/>
      </c>
      <c r="E432" t="str">
        <f>IF(G432+H432&lt;&gt;0,Transaksi!E427,"")</f>
        <v/>
      </c>
      <c r="F432" t="str">
        <f>IF(G432+H432&lt;&gt;0,Transaksi!F427,"")</f>
        <v/>
      </c>
      <c r="G432">
        <f>IF(Transaksi!K427=$F$11,Transaksi!M427,0)</f>
        <v>0</v>
      </c>
      <c r="H432">
        <f>IF(Transaksi!K427=$F$11,Transaksi!L427,0)</f>
        <v>0</v>
      </c>
      <c r="I432" t="e">
        <f>I431+G432-H432</f>
        <v>#REF!</v>
      </c>
      <c r="J432" t="str">
        <f>IF(G432+H432&lt;&gt;0,Transaksi!J427,"")</f>
        <v/>
      </c>
    </row>
    <row r="433">
      <c r="C433" t="str">
        <f>IF(G433+H433&lt;&gt;0,Transaksi!C428,"")</f>
        <v/>
      </c>
      <c r="D433" t="str">
        <f>IF(G433+H433&lt;&gt;0,Transaksi!D428,"")</f>
        <v/>
      </c>
      <c r="E433" t="str">
        <f>IF(G433+H433&lt;&gt;0,Transaksi!E428,"")</f>
        <v/>
      </c>
      <c r="F433" t="str">
        <f>IF(G433+H433&lt;&gt;0,Transaksi!F428,"")</f>
        <v/>
      </c>
      <c r="G433">
        <f>IF(Transaksi!K428=$F$11,Transaksi!M428,0)</f>
        <v>0</v>
      </c>
      <c r="H433">
        <f>IF(Transaksi!K428=$F$11,Transaksi!L428,0)</f>
        <v>0</v>
      </c>
      <c r="I433" t="e">
        <f>I432+G433-H433</f>
        <v>#REF!</v>
      </c>
      <c r="J433" t="str">
        <f>IF(G433+H433&lt;&gt;0,Transaksi!J428,"")</f>
        <v/>
      </c>
    </row>
    <row r="434">
      <c r="C434" t="str">
        <f>IF(G434+H434&lt;&gt;0,Transaksi!C429,"")</f>
        <v/>
      </c>
      <c r="D434" t="str">
        <f>IF(G434+H434&lt;&gt;0,Transaksi!D429,"")</f>
        <v/>
      </c>
      <c r="E434" t="str">
        <f>IF(G434+H434&lt;&gt;0,Transaksi!E429,"")</f>
        <v/>
      </c>
      <c r="F434" t="str">
        <f>IF(G434+H434&lt;&gt;0,Transaksi!F429,"")</f>
        <v/>
      </c>
      <c r="G434">
        <f>IF(Transaksi!K429=$F$11,Transaksi!M429,0)</f>
        <v>0</v>
      </c>
      <c r="H434">
        <f>IF(Transaksi!K429=$F$11,Transaksi!L429,0)</f>
        <v>0</v>
      </c>
      <c r="I434" t="e">
        <f>I433+G434-H434</f>
        <v>#REF!</v>
      </c>
      <c r="J434" t="str">
        <f>IF(G434+H434&lt;&gt;0,Transaksi!J429,"")</f>
        <v/>
      </c>
    </row>
    <row r="435">
      <c r="C435" t="str">
        <f>IF(G435+H435&lt;&gt;0,Transaksi!C430,"")</f>
        <v/>
      </c>
      <c r="D435" t="str">
        <f>IF(G435+H435&lt;&gt;0,Transaksi!D430,"")</f>
        <v/>
      </c>
      <c r="E435" t="str">
        <f>IF(G435+H435&lt;&gt;0,Transaksi!E430,"")</f>
        <v/>
      </c>
      <c r="F435" t="str">
        <f>IF(G435+H435&lt;&gt;0,Transaksi!F430,"")</f>
        <v/>
      </c>
      <c r="G435">
        <f>IF(Transaksi!K430=$F$11,Transaksi!M430,0)</f>
        <v>0</v>
      </c>
      <c r="H435">
        <f>IF(Transaksi!K430=$F$11,Transaksi!L430,0)</f>
        <v>0</v>
      </c>
      <c r="I435" t="e">
        <f>I434+G435-H435</f>
        <v>#REF!</v>
      </c>
      <c r="J435" t="str">
        <f>IF(G435+H435&lt;&gt;0,Transaksi!J430,"")</f>
        <v/>
      </c>
    </row>
    <row r="436">
      <c r="C436" t="str">
        <f>IF(G436+H436&lt;&gt;0,Transaksi!C431,"")</f>
        <v/>
      </c>
      <c r="D436" t="str">
        <f>IF(G436+H436&lt;&gt;0,Transaksi!D431,"")</f>
        <v/>
      </c>
      <c r="E436" t="str">
        <f>IF(G436+H436&lt;&gt;0,Transaksi!E431,"")</f>
        <v/>
      </c>
      <c r="F436" t="str">
        <f>IF(G436+H436&lt;&gt;0,Transaksi!F431,"")</f>
        <v/>
      </c>
      <c r="G436">
        <f>IF(Transaksi!K431=$F$11,Transaksi!M431,0)</f>
        <v>0</v>
      </c>
      <c r="H436">
        <f>IF(Transaksi!K431=$F$11,Transaksi!L431,0)</f>
        <v>0</v>
      </c>
      <c r="I436" t="e">
        <f>I435+G436-H436</f>
        <v>#REF!</v>
      </c>
      <c r="J436" t="str">
        <f>IF(G436+H436&lt;&gt;0,Transaksi!J431,"")</f>
        <v/>
      </c>
    </row>
    <row r="437">
      <c r="C437" t="str">
        <f>IF(G437+H437&lt;&gt;0,Transaksi!C432,"")</f>
        <v/>
      </c>
      <c r="D437" t="str">
        <f>IF(G437+H437&lt;&gt;0,Transaksi!D432,"")</f>
        <v/>
      </c>
      <c r="E437" t="str">
        <f>IF(G437+H437&lt;&gt;0,Transaksi!E432,"")</f>
        <v/>
      </c>
      <c r="F437" t="str">
        <f>IF(G437+H437&lt;&gt;0,Transaksi!F432,"")</f>
        <v/>
      </c>
      <c r="G437">
        <f>IF(Transaksi!K432=$F$11,Transaksi!M432,0)</f>
        <v>0</v>
      </c>
      <c r="H437">
        <f>IF(Transaksi!K432=$F$11,Transaksi!L432,0)</f>
        <v>0</v>
      </c>
      <c r="I437" t="e">
        <f>I436+G437-H437</f>
        <v>#REF!</v>
      </c>
      <c r="J437" t="str">
        <f>IF(G437+H437&lt;&gt;0,Transaksi!J432,"")</f>
        <v/>
      </c>
    </row>
    <row r="438">
      <c r="C438" t="str">
        <f>IF(G438+H438&lt;&gt;0,Transaksi!C433,"")</f>
        <v/>
      </c>
      <c r="D438" t="str">
        <f>IF(G438+H438&lt;&gt;0,Transaksi!D433,"")</f>
        <v/>
      </c>
      <c r="E438" t="str">
        <f>IF(G438+H438&lt;&gt;0,Transaksi!E433,"")</f>
        <v/>
      </c>
      <c r="F438" t="str">
        <f>IF(G438+H438&lt;&gt;0,Transaksi!F433,"")</f>
        <v/>
      </c>
      <c r="G438">
        <f>IF(Transaksi!K433=$F$11,Transaksi!M433,0)</f>
        <v>0</v>
      </c>
      <c r="H438">
        <f>IF(Transaksi!K433=$F$11,Transaksi!L433,0)</f>
        <v>0</v>
      </c>
      <c r="I438" t="e">
        <f>I437+G438-H438</f>
        <v>#REF!</v>
      </c>
      <c r="J438" t="str">
        <f>IF(G438+H438&lt;&gt;0,Transaksi!J433,"")</f>
        <v/>
      </c>
    </row>
    <row r="439">
      <c r="C439" t="str">
        <f>IF(G439+H439&lt;&gt;0,Transaksi!C434,"")</f>
        <v/>
      </c>
      <c r="D439" t="str">
        <f>IF(G439+H439&lt;&gt;0,Transaksi!D434,"")</f>
        <v/>
      </c>
      <c r="E439" t="str">
        <f>IF(G439+H439&lt;&gt;0,Transaksi!E434,"")</f>
        <v/>
      </c>
      <c r="F439" t="str">
        <f>IF(G439+H439&lt;&gt;0,Transaksi!F434,"")</f>
        <v/>
      </c>
      <c r="G439">
        <f>IF(Transaksi!K434=$F$11,Transaksi!M434,0)</f>
        <v>0</v>
      </c>
      <c r="H439">
        <f>IF(Transaksi!K434=$F$11,Transaksi!L434,0)</f>
        <v>0</v>
      </c>
      <c r="I439" t="e">
        <f>I438+G439-H439</f>
        <v>#REF!</v>
      </c>
      <c r="J439" t="str">
        <f>IF(G439+H439&lt;&gt;0,Transaksi!J434,"")</f>
        <v/>
      </c>
    </row>
    <row r="440">
      <c r="C440" t="str">
        <f>IF(G440+H440&lt;&gt;0,Transaksi!C435,"")</f>
        <v/>
      </c>
      <c r="D440" t="str">
        <f>IF(G440+H440&lt;&gt;0,Transaksi!D435,"")</f>
        <v/>
      </c>
      <c r="E440" t="str">
        <f>IF(G440+H440&lt;&gt;0,Transaksi!E435,"")</f>
        <v/>
      </c>
      <c r="F440" t="str">
        <f>IF(G440+H440&lt;&gt;0,Transaksi!F435,"")</f>
        <v/>
      </c>
      <c r="G440">
        <f>IF(Transaksi!K435=$F$11,Transaksi!M435,0)</f>
        <v>0</v>
      </c>
      <c r="H440">
        <f>IF(Transaksi!K435=$F$11,Transaksi!L435,0)</f>
        <v>0</v>
      </c>
      <c r="I440" t="e">
        <f>I439+G440-H440</f>
        <v>#REF!</v>
      </c>
      <c r="J440" t="str">
        <f>IF(G440+H440&lt;&gt;0,Transaksi!J435,"")</f>
        <v/>
      </c>
    </row>
    <row r="441">
      <c r="C441" t="str">
        <f>IF(G441+H441&lt;&gt;0,Transaksi!C436,"")</f>
        <v/>
      </c>
      <c r="D441" t="str">
        <f>IF(G441+H441&lt;&gt;0,Transaksi!D436,"")</f>
        <v/>
      </c>
      <c r="E441" t="str">
        <f>IF(G441+H441&lt;&gt;0,Transaksi!E436,"")</f>
        <v/>
      </c>
      <c r="F441" t="str">
        <f>IF(G441+H441&lt;&gt;0,Transaksi!F436,"")</f>
        <v/>
      </c>
      <c r="G441">
        <f>IF(Transaksi!K436=$F$11,Transaksi!M436,0)</f>
        <v>0</v>
      </c>
      <c r="H441">
        <f>IF(Transaksi!K436=$F$11,Transaksi!L436,0)</f>
        <v>0</v>
      </c>
      <c r="I441" t="e">
        <f>I440+G441-H441</f>
        <v>#REF!</v>
      </c>
      <c r="J441" t="str">
        <f>IF(G441+H441&lt;&gt;0,Transaksi!J436,"")</f>
        <v/>
      </c>
    </row>
    <row r="442">
      <c r="C442" t="str">
        <f>IF(G442+H442&lt;&gt;0,Transaksi!C437,"")</f>
        <v/>
      </c>
      <c r="D442" t="str">
        <f>IF(G442+H442&lt;&gt;0,Transaksi!D437,"")</f>
        <v/>
      </c>
      <c r="E442" t="str">
        <f>IF(G442+H442&lt;&gt;0,Transaksi!E437,"")</f>
        <v/>
      </c>
      <c r="F442" t="str">
        <f>IF(G442+H442&lt;&gt;0,Transaksi!F437,"")</f>
        <v/>
      </c>
      <c r="G442">
        <f>IF(Transaksi!K437=$F$11,Transaksi!M437,0)</f>
        <v>0</v>
      </c>
      <c r="H442">
        <f>IF(Transaksi!K437=$F$11,Transaksi!L437,0)</f>
        <v>0</v>
      </c>
      <c r="I442" t="e">
        <f>I441+G442-H442</f>
        <v>#REF!</v>
      </c>
      <c r="J442" t="str">
        <f>IF(G442+H442&lt;&gt;0,Transaksi!J437,"")</f>
        <v/>
      </c>
    </row>
    <row r="443">
      <c r="C443" t="str">
        <f>IF(G443+H443&lt;&gt;0,Transaksi!C438,"")</f>
        <v/>
      </c>
      <c r="D443" t="str">
        <f>IF(G443+H443&lt;&gt;0,Transaksi!D438,"")</f>
        <v/>
      </c>
      <c r="E443" t="str">
        <f>IF(G443+H443&lt;&gt;0,Transaksi!E438,"")</f>
        <v/>
      </c>
      <c r="F443" t="str">
        <f>IF(G443+H443&lt;&gt;0,Transaksi!F438,"")</f>
        <v/>
      </c>
      <c r="G443">
        <f>IF(Transaksi!K438=$F$11,Transaksi!M438,0)</f>
        <v>0</v>
      </c>
      <c r="H443">
        <f>IF(Transaksi!K438=$F$11,Transaksi!L438,0)</f>
        <v>0</v>
      </c>
      <c r="I443" t="e">
        <f>I442+G443-H443</f>
        <v>#REF!</v>
      </c>
      <c r="J443" t="str">
        <f>IF(G443+H443&lt;&gt;0,Transaksi!J438,"")</f>
        <v/>
      </c>
    </row>
    <row r="444">
      <c r="C444" t="str">
        <f>IF(G444+H444&lt;&gt;0,Transaksi!C439,"")</f>
        <v/>
      </c>
      <c r="D444" t="str">
        <f>IF(G444+H444&lt;&gt;0,Transaksi!D439,"")</f>
        <v/>
      </c>
      <c r="E444" t="str">
        <f>IF(G444+H444&lt;&gt;0,Transaksi!E439,"")</f>
        <v/>
      </c>
      <c r="F444" t="str">
        <f>IF(G444+H444&lt;&gt;0,Transaksi!F439,"")</f>
        <v/>
      </c>
      <c r="G444">
        <f>IF(Transaksi!K439=$F$11,Transaksi!M439,0)</f>
        <v>0</v>
      </c>
      <c r="H444">
        <f>IF(Transaksi!K439=$F$11,Transaksi!L439,0)</f>
        <v>0</v>
      </c>
      <c r="I444" t="e">
        <f>I443+G444-H444</f>
        <v>#REF!</v>
      </c>
      <c r="J444" t="str">
        <f>IF(G444+H444&lt;&gt;0,Transaksi!J439,"")</f>
        <v/>
      </c>
    </row>
    <row r="445">
      <c r="C445" t="str">
        <f>IF(G445+H445&lt;&gt;0,Transaksi!C440,"")</f>
        <v/>
      </c>
      <c r="D445" t="str">
        <f>IF(G445+H445&lt;&gt;0,Transaksi!D440,"")</f>
        <v/>
      </c>
      <c r="E445" t="str">
        <f>IF(G445+H445&lt;&gt;0,Transaksi!E440,"")</f>
        <v/>
      </c>
      <c r="F445" t="str">
        <f>IF(G445+H445&lt;&gt;0,Transaksi!F440,"")</f>
        <v/>
      </c>
      <c r="G445">
        <f>IF(Transaksi!K440=$F$11,Transaksi!M440,0)</f>
        <v>0</v>
      </c>
      <c r="H445">
        <f>IF(Transaksi!K440=$F$11,Transaksi!L440,0)</f>
        <v>0</v>
      </c>
      <c r="I445" t="e">
        <f>I444+G445-H445</f>
        <v>#REF!</v>
      </c>
      <c r="J445" t="str">
        <f>IF(G445+H445&lt;&gt;0,Transaksi!J440,"")</f>
        <v/>
      </c>
    </row>
    <row r="446">
      <c r="C446" t="str">
        <f>IF(G446+H446&lt;&gt;0,Transaksi!C441,"")</f>
        <v/>
      </c>
      <c r="D446" t="str">
        <f>IF(G446+H446&lt;&gt;0,Transaksi!D441,"")</f>
        <v/>
      </c>
      <c r="E446" t="str">
        <f>IF(G446+H446&lt;&gt;0,Transaksi!E441,"")</f>
        <v/>
      </c>
      <c r="F446" t="str">
        <f>IF(G446+H446&lt;&gt;0,Transaksi!F441,"")</f>
        <v/>
      </c>
      <c r="G446">
        <f>IF(Transaksi!K441=$F$11,Transaksi!M441,0)</f>
        <v>0</v>
      </c>
      <c r="H446">
        <f>IF(Transaksi!K441=$F$11,Transaksi!L441,0)</f>
        <v>0</v>
      </c>
      <c r="I446" t="e">
        <f>I445+G446-H446</f>
        <v>#REF!</v>
      </c>
      <c r="J446" t="str">
        <f>IF(G446+H446&lt;&gt;0,Transaksi!J441,"")</f>
        <v/>
      </c>
    </row>
    <row r="447">
      <c r="C447" t="str">
        <f>IF(G447+H447&lt;&gt;0,Transaksi!C442,"")</f>
        <v/>
      </c>
      <c r="D447" t="str">
        <f>IF(G447+H447&lt;&gt;0,Transaksi!D442,"")</f>
        <v/>
      </c>
      <c r="E447" t="str">
        <f>IF(G447+H447&lt;&gt;0,Transaksi!E442,"")</f>
        <v/>
      </c>
      <c r="F447" t="str">
        <f>IF(G447+H447&lt;&gt;0,Transaksi!F442,"")</f>
        <v/>
      </c>
      <c r="G447">
        <f>IF(Transaksi!K442=$F$11,Transaksi!M442,0)</f>
        <v>0</v>
      </c>
      <c r="H447">
        <f>IF(Transaksi!K442=$F$11,Transaksi!L442,0)</f>
        <v>0</v>
      </c>
      <c r="I447" t="e">
        <f>I446+G447-H447</f>
        <v>#REF!</v>
      </c>
      <c r="J447" t="str">
        <f>IF(G447+H447&lt;&gt;0,Transaksi!J442,"")</f>
        <v/>
      </c>
    </row>
    <row r="448">
      <c r="C448" t="str">
        <f>IF(G448+H448&lt;&gt;0,Transaksi!C443,"")</f>
        <v/>
      </c>
      <c r="D448" t="str">
        <f>IF(G448+H448&lt;&gt;0,Transaksi!D443,"")</f>
        <v/>
      </c>
      <c r="E448" t="str">
        <f>IF(G448+H448&lt;&gt;0,Transaksi!E443,"")</f>
        <v/>
      </c>
      <c r="F448" t="str">
        <f>IF(G448+H448&lt;&gt;0,Transaksi!F443,"")</f>
        <v/>
      </c>
      <c r="G448">
        <f>IF(Transaksi!K443=$F$11,Transaksi!M443,0)</f>
        <v>0</v>
      </c>
      <c r="H448">
        <f>IF(Transaksi!K443=$F$11,Transaksi!L443,0)</f>
        <v>0</v>
      </c>
      <c r="I448" t="e">
        <f>I447+G448-H448</f>
        <v>#REF!</v>
      </c>
      <c r="J448" t="str">
        <f>IF(G448+H448&lt;&gt;0,Transaksi!J443,"")</f>
        <v/>
      </c>
    </row>
    <row r="449">
      <c r="C449" t="str">
        <f>IF(G449+H449&lt;&gt;0,Transaksi!C444,"")</f>
        <v/>
      </c>
      <c r="D449" t="str">
        <f>IF(G449+H449&lt;&gt;0,Transaksi!D444,"")</f>
        <v/>
      </c>
      <c r="E449" t="str">
        <f>IF(G449+H449&lt;&gt;0,Transaksi!E444,"")</f>
        <v/>
      </c>
      <c r="F449" t="str">
        <f>IF(G449+H449&lt;&gt;0,Transaksi!F444,"")</f>
        <v/>
      </c>
      <c r="G449">
        <f>IF(Transaksi!K444=$F$11,Transaksi!M444,0)</f>
        <v>0</v>
      </c>
      <c r="H449">
        <f>IF(Transaksi!K444=$F$11,Transaksi!L444,0)</f>
        <v>0</v>
      </c>
      <c r="I449" t="e">
        <f>I448+G449-H449</f>
        <v>#REF!</v>
      </c>
      <c r="J449" t="str">
        <f>IF(G449+H449&lt;&gt;0,Transaksi!J444,"")</f>
        <v/>
      </c>
    </row>
    <row r="450">
      <c r="C450" t="str">
        <f>IF(G450+H450&lt;&gt;0,Transaksi!C445,"")</f>
        <v/>
      </c>
      <c r="D450" t="str">
        <f>IF(G450+H450&lt;&gt;0,Transaksi!D445,"")</f>
        <v/>
      </c>
      <c r="E450" t="str">
        <f>IF(G450+H450&lt;&gt;0,Transaksi!E445,"")</f>
        <v/>
      </c>
      <c r="F450" t="str">
        <f>IF(G450+H450&lt;&gt;0,Transaksi!F445,"")</f>
        <v/>
      </c>
      <c r="G450">
        <f>IF(Transaksi!K445=$F$11,Transaksi!M445,0)</f>
        <v>0</v>
      </c>
      <c r="H450">
        <f>IF(Transaksi!K445=$F$11,Transaksi!L445,0)</f>
        <v>0</v>
      </c>
      <c r="I450" t="e">
        <f>I449+G450-H450</f>
        <v>#REF!</v>
      </c>
      <c r="J450" t="str">
        <f>IF(G450+H450&lt;&gt;0,Transaksi!J445,"")</f>
        <v/>
      </c>
    </row>
    <row r="451">
      <c r="C451" t="str">
        <f>IF(G451+H451&lt;&gt;0,Transaksi!C446,"")</f>
        <v/>
      </c>
      <c r="D451" t="str">
        <f>IF(G451+H451&lt;&gt;0,Transaksi!D446,"")</f>
        <v/>
      </c>
      <c r="E451" t="str">
        <f>IF(G451+H451&lt;&gt;0,Transaksi!E446,"")</f>
        <v/>
      </c>
      <c r="F451" t="str">
        <f>IF(G451+H451&lt;&gt;0,Transaksi!F446,"")</f>
        <v/>
      </c>
      <c r="G451">
        <f>IF(Transaksi!K446=$F$11,Transaksi!M446,0)</f>
        <v>0</v>
      </c>
      <c r="H451">
        <f>IF(Transaksi!K446=$F$11,Transaksi!L446,0)</f>
        <v>0</v>
      </c>
      <c r="I451" t="e">
        <f>I450+G451-H451</f>
        <v>#REF!</v>
      </c>
      <c r="J451" t="str">
        <f>IF(G451+H451&lt;&gt;0,Transaksi!J446,"")</f>
        <v/>
      </c>
    </row>
    <row r="452">
      <c r="C452" t="str">
        <f>IF(G452+H452&lt;&gt;0,Transaksi!C447,"")</f>
        <v/>
      </c>
      <c r="D452" t="str">
        <f>IF(G452+H452&lt;&gt;0,Transaksi!D447,"")</f>
        <v/>
      </c>
      <c r="E452" t="str">
        <f>IF(G452+H452&lt;&gt;0,Transaksi!E447,"")</f>
        <v/>
      </c>
      <c r="F452" t="str">
        <f>IF(G452+H452&lt;&gt;0,Transaksi!F447,"")</f>
        <v/>
      </c>
      <c r="G452">
        <f>IF(Transaksi!K447=$F$11,Transaksi!M447,0)</f>
        <v>0</v>
      </c>
      <c r="H452">
        <f>IF(Transaksi!K447=$F$11,Transaksi!L447,0)</f>
        <v>0</v>
      </c>
      <c r="I452" t="e">
        <f>I451+G452-H452</f>
        <v>#REF!</v>
      </c>
      <c r="J452" t="str">
        <f>IF(G452+H452&lt;&gt;0,Transaksi!J447,"")</f>
        <v/>
      </c>
    </row>
    <row r="453">
      <c r="C453" t="str">
        <f>IF(G453+H453&lt;&gt;0,Transaksi!C448,"")</f>
        <v/>
      </c>
      <c r="D453" t="str">
        <f>IF(G453+H453&lt;&gt;0,Transaksi!D448,"")</f>
        <v/>
      </c>
      <c r="E453" t="str">
        <f>IF(G453+H453&lt;&gt;0,Transaksi!E448,"")</f>
        <v/>
      </c>
      <c r="F453" t="str">
        <f>IF(G453+H453&lt;&gt;0,Transaksi!F448,"")</f>
        <v/>
      </c>
      <c r="G453">
        <f>IF(Transaksi!K448=$F$11,Transaksi!M448,0)</f>
        <v>0</v>
      </c>
      <c r="H453">
        <f>IF(Transaksi!K448=$F$11,Transaksi!L448,0)</f>
        <v>0</v>
      </c>
      <c r="I453" t="e">
        <f>I452+G453-H453</f>
        <v>#REF!</v>
      </c>
      <c r="J453" t="str">
        <f>IF(G453+H453&lt;&gt;0,Transaksi!J448,"")</f>
        <v/>
      </c>
    </row>
    <row r="454">
      <c r="C454" t="str">
        <f>IF(G454+H454&lt;&gt;0,Transaksi!C449,"")</f>
        <v/>
      </c>
      <c r="D454" t="str">
        <f>IF(G454+H454&lt;&gt;0,Transaksi!D449,"")</f>
        <v/>
      </c>
      <c r="E454" t="str">
        <f>IF(G454+H454&lt;&gt;0,Transaksi!E449,"")</f>
        <v/>
      </c>
      <c r="F454" t="str">
        <f>IF(G454+H454&lt;&gt;0,Transaksi!F449,"")</f>
        <v/>
      </c>
      <c r="G454">
        <f>IF(Transaksi!K449=$F$11,Transaksi!M449,0)</f>
        <v>0</v>
      </c>
      <c r="H454">
        <f>IF(Transaksi!K449=$F$11,Transaksi!L449,0)</f>
        <v>0</v>
      </c>
      <c r="I454" t="e">
        <f>I453+G454-H454</f>
        <v>#REF!</v>
      </c>
      <c r="J454" t="str">
        <f>IF(G454+H454&lt;&gt;0,Transaksi!J449,"")</f>
        <v/>
      </c>
    </row>
    <row r="455">
      <c r="C455" t="str">
        <f>IF(G455+H455&lt;&gt;0,Transaksi!C450,"")</f>
        <v/>
      </c>
      <c r="D455" t="str">
        <f>IF(G455+H455&lt;&gt;0,Transaksi!D450,"")</f>
        <v/>
      </c>
      <c r="E455" t="str">
        <f>IF(G455+H455&lt;&gt;0,Transaksi!E450,"")</f>
        <v/>
      </c>
      <c r="F455" t="str">
        <f>IF(G455+H455&lt;&gt;0,Transaksi!F450,"")</f>
        <v/>
      </c>
      <c r="G455">
        <f>IF(Transaksi!K450=$F$11,Transaksi!M450,0)</f>
        <v>0</v>
      </c>
      <c r="H455">
        <f>IF(Transaksi!K450=$F$11,Transaksi!L450,0)</f>
        <v>0</v>
      </c>
      <c r="I455" t="e">
        <f>I454+G455-H455</f>
        <v>#REF!</v>
      </c>
      <c r="J455" t="str">
        <f>IF(G455+H455&lt;&gt;0,Transaksi!J450,"")</f>
        <v/>
      </c>
    </row>
    <row r="456">
      <c r="C456" t="str">
        <f>IF(G456+H456&lt;&gt;0,Transaksi!C451,"")</f>
        <v/>
      </c>
      <c r="D456" t="str">
        <f>IF(G456+H456&lt;&gt;0,Transaksi!D451,"")</f>
        <v/>
      </c>
      <c r="E456" t="str">
        <f>IF(G456+H456&lt;&gt;0,Transaksi!E451,"")</f>
        <v/>
      </c>
      <c r="F456" t="str">
        <f>IF(G456+H456&lt;&gt;0,Transaksi!F451,"")</f>
        <v/>
      </c>
      <c r="G456">
        <f>IF(Transaksi!K451=$F$11,Transaksi!M451,0)</f>
        <v>0</v>
      </c>
      <c r="H456">
        <f>IF(Transaksi!K451=$F$11,Transaksi!L451,0)</f>
        <v>0</v>
      </c>
      <c r="I456" t="e">
        <f>I455+G456-H456</f>
        <v>#REF!</v>
      </c>
      <c r="J456" t="str">
        <f>IF(G456+H456&lt;&gt;0,Transaksi!J451,"")</f>
        <v/>
      </c>
    </row>
    <row r="457">
      <c r="C457" t="str">
        <f>IF(G457+H457&lt;&gt;0,Transaksi!C452,"")</f>
        <v/>
      </c>
      <c r="D457" t="str">
        <f>IF(G457+H457&lt;&gt;0,Transaksi!D452,"")</f>
        <v/>
      </c>
      <c r="E457" t="str">
        <f>IF(G457+H457&lt;&gt;0,Transaksi!E452,"")</f>
        <v/>
      </c>
      <c r="F457" t="str">
        <f>IF(G457+H457&lt;&gt;0,Transaksi!F452,"")</f>
        <v/>
      </c>
      <c r="G457">
        <f>IF(Transaksi!K452=$F$11,Transaksi!M452,0)</f>
        <v>0</v>
      </c>
      <c r="H457">
        <f>IF(Transaksi!K452=$F$11,Transaksi!L452,0)</f>
        <v>0</v>
      </c>
      <c r="I457" t="e">
        <f>I456+G457-H457</f>
        <v>#REF!</v>
      </c>
      <c r="J457" t="str">
        <f>IF(G457+H457&lt;&gt;0,Transaksi!J452,"")</f>
        <v/>
      </c>
    </row>
    <row r="458">
      <c r="C458" t="str">
        <f>IF(G458+H458&lt;&gt;0,Transaksi!C453,"")</f>
        <v/>
      </c>
      <c r="D458" t="str">
        <f>IF(G458+H458&lt;&gt;0,Transaksi!D453,"")</f>
        <v/>
      </c>
      <c r="E458" t="str">
        <f>IF(G458+H458&lt;&gt;0,Transaksi!E453,"")</f>
        <v/>
      </c>
      <c r="F458" t="str">
        <f>IF(G458+H458&lt;&gt;0,Transaksi!F453,"")</f>
        <v/>
      </c>
      <c r="G458">
        <f>IF(Transaksi!K453=$F$11,Transaksi!M453,0)</f>
        <v>0</v>
      </c>
      <c r="H458">
        <f>IF(Transaksi!K453=$F$11,Transaksi!L453,0)</f>
        <v>0</v>
      </c>
      <c r="I458" t="e">
        <f>I457+G458-H458</f>
        <v>#REF!</v>
      </c>
      <c r="J458" t="str">
        <f>IF(G458+H458&lt;&gt;0,Transaksi!J453,"")</f>
        <v/>
      </c>
    </row>
    <row r="459">
      <c r="C459" t="str">
        <f>IF(G459+H459&lt;&gt;0,Transaksi!C454,"")</f>
        <v/>
      </c>
      <c r="D459" t="str">
        <f>IF(G459+H459&lt;&gt;0,Transaksi!D454,"")</f>
        <v/>
      </c>
      <c r="E459" t="str">
        <f>IF(G459+H459&lt;&gt;0,Transaksi!E454,"")</f>
        <v/>
      </c>
      <c r="F459" t="str">
        <f>IF(G459+H459&lt;&gt;0,Transaksi!F454,"")</f>
        <v/>
      </c>
      <c r="G459">
        <f>IF(Transaksi!K454=$F$11,Transaksi!M454,0)</f>
        <v>0</v>
      </c>
      <c r="H459">
        <f>IF(Transaksi!K454=$F$11,Transaksi!L454,0)</f>
        <v>0</v>
      </c>
      <c r="I459" t="e">
        <f>I458+G459-H459</f>
        <v>#REF!</v>
      </c>
      <c r="J459" t="str">
        <f>IF(G459+H459&lt;&gt;0,Transaksi!J454,"")</f>
        <v/>
      </c>
    </row>
    <row r="460">
      <c r="C460" t="str">
        <f>IF(G460+H460&lt;&gt;0,Transaksi!C455,"")</f>
        <v/>
      </c>
      <c r="D460" t="str">
        <f>IF(G460+H460&lt;&gt;0,Transaksi!D455,"")</f>
        <v/>
      </c>
      <c r="E460" t="str">
        <f>IF(G460+H460&lt;&gt;0,Transaksi!E455,"")</f>
        <v/>
      </c>
      <c r="F460" t="str">
        <f>IF(G460+H460&lt;&gt;0,Transaksi!F455,"")</f>
        <v/>
      </c>
      <c r="G460">
        <f>IF(Transaksi!K455=$F$11,Transaksi!M455,0)</f>
        <v>0</v>
      </c>
      <c r="H460">
        <f>IF(Transaksi!K455=$F$11,Transaksi!L455,0)</f>
        <v>0</v>
      </c>
      <c r="I460" t="e">
        <f>I459+G460-H460</f>
        <v>#REF!</v>
      </c>
      <c r="J460" t="str">
        <f>IF(G460+H460&lt;&gt;0,Transaksi!J455,"")</f>
        <v/>
      </c>
    </row>
    <row r="461">
      <c r="C461" t="str">
        <f>IF(G461+H461&lt;&gt;0,Transaksi!C456,"")</f>
        <v/>
      </c>
      <c r="D461" t="str">
        <f>IF(G461+H461&lt;&gt;0,Transaksi!D456,"")</f>
        <v/>
      </c>
      <c r="E461" t="str">
        <f>IF(G461+H461&lt;&gt;0,Transaksi!E456,"")</f>
        <v/>
      </c>
      <c r="F461" t="str">
        <f>IF(G461+H461&lt;&gt;0,Transaksi!F456,"")</f>
        <v/>
      </c>
      <c r="G461">
        <f>IF(Transaksi!K456=$F$11,Transaksi!M456,0)</f>
        <v>0</v>
      </c>
      <c r="H461">
        <f>IF(Transaksi!K456=$F$11,Transaksi!L456,0)</f>
        <v>0</v>
      </c>
      <c r="I461" t="e">
        <f>I460+G461-H461</f>
        <v>#REF!</v>
      </c>
      <c r="J461" t="str">
        <f>IF(G461+H461&lt;&gt;0,Transaksi!J456,"")</f>
        <v/>
      </c>
    </row>
    <row r="462">
      <c r="C462" t="str">
        <f>IF(G462+H462&lt;&gt;0,Transaksi!C457,"")</f>
        <v/>
      </c>
      <c r="D462" t="str">
        <f>IF(G462+H462&lt;&gt;0,Transaksi!D457,"")</f>
        <v/>
      </c>
      <c r="E462" t="str">
        <f>IF(G462+H462&lt;&gt;0,Transaksi!E457,"")</f>
        <v/>
      </c>
      <c r="F462" t="str">
        <f>IF(G462+H462&lt;&gt;0,Transaksi!F457,"")</f>
        <v/>
      </c>
      <c r="G462">
        <f>IF(Transaksi!K457=$F$11,Transaksi!M457,0)</f>
        <v>0</v>
      </c>
      <c r="H462">
        <f>IF(Transaksi!K457=$F$11,Transaksi!L457,0)</f>
        <v>0</v>
      </c>
      <c r="I462" t="e">
        <f>I461+G462-H462</f>
        <v>#REF!</v>
      </c>
      <c r="J462" t="str">
        <f>IF(G462+H462&lt;&gt;0,Transaksi!J457,"")</f>
        <v/>
      </c>
    </row>
    <row r="463">
      <c r="C463" t="str">
        <f>IF(G463+H463&lt;&gt;0,Transaksi!C458,"")</f>
        <v/>
      </c>
      <c r="D463" t="str">
        <f>IF(G463+H463&lt;&gt;0,Transaksi!D458,"")</f>
        <v/>
      </c>
      <c r="E463" t="str">
        <f>IF(G463+H463&lt;&gt;0,Transaksi!E458,"")</f>
        <v/>
      </c>
      <c r="F463" t="str">
        <f>IF(G463+H463&lt;&gt;0,Transaksi!F458,"")</f>
        <v/>
      </c>
      <c r="G463">
        <f>IF(Transaksi!K458=$F$11,Transaksi!M458,0)</f>
        <v>0</v>
      </c>
      <c r="H463">
        <f>IF(Transaksi!K458=$F$11,Transaksi!L458,0)</f>
        <v>0</v>
      </c>
      <c r="I463" t="e">
        <f>I462+G463-H463</f>
        <v>#REF!</v>
      </c>
      <c r="J463" t="str">
        <f>IF(G463+H463&lt;&gt;0,Transaksi!J458,"")</f>
        <v/>
      </c>
    </row>
    <row r="464">
      <c r="C464" t="str">
        <f>IF(G464+H464&lt;&gt;0,Transaksi!C459,"")</f>
        <v/>
      </c>
      <c r="D464" t="str">
        <f>IF(G464+H464&lt;&gt;0,Transaksi!D459,"")</f>
        <v/>
      </c>
      <c r="E464" t="str">
        <f>IF(G464+H464&lt;&gt;0,Transaksi!E459,"")</f>
        <v/>
      </c>
      <c r="F464" t="str">
        <f>IF(G464+H464&lt;&gt;0,Transaksi!F459,"")</f>
        <v/>
      </c>
      <c r="G464">
        <f>IF(Transaksi!K459=$F$11,Transaksi!M459,0)</f>
        <v>0</v>
      </c>
      <c r="H464">
        <f>IF(Transaksi!K459=$F$11,Transaksi!L459,0)</f>
        <v>0</v>
      </c>
      <c r="I464" t="e">
        <f>I463+G464-H464</f>
        <v>#REF!</v>
      </c>
      <c r="J464" t="str">
        <f>IF(G464+H464&lt;&gt;0,Transaksi!J459,"")</f>
        <v/>
      </c>
    </row>
    <row r="465">
      <c r="C465" t="str">
        <f>IF(G465+H465&lt;&gt;0,Transaksi!C460,"")</f>
        <v/>
      </c>
      <c r="D465" t="str">
        <f>IF(G465+H465&lt;&gt;0,Transaksi!D460,"")</f>
        <v/>
      </c>
      <c r="E465" t="str">
        <f>IF(G465+H465&lt;&gt;0,Transaksi!E460,"")</f>
        <v/>
      </c>
      <c r="F465" t="str">
        <f>IF(G465+H465&lt;&gt;0,Transaksi!F460,"")</f>
        <v/>
      </c>
      <c r="G465">
        <f>IF(Transaksi!K460=$F$11,Transaksi!M460,0)</f>
        <v>0</v>
      </c>
      <c r="H465">
        <f>IF(Transaksi!K460=$F$11,Transaksi!L460,0)</f>
        <v>0</v>
      </c>
      <c r="I465" t="e">
        <f>I464+G465-H465</f>
        <v>#REF!</v>
      </c>
      <c r="J465" t="str">
        <f>IF(G465+H465&lt;&gt;0,Transaksi!J460,"")</f>
        <v/>
      </c>
    </row>
    <row r="466">
      <c r="C466" t="str">
        <f>IF(G466+H466&lt;&gt;0,Transaksi!C461,"")</f>
        <v/>
      </c>
      <c r="D466" t="str">
        <f>IF(G466+H466&lt;&gt;0,Transaksi!D461,"")</f>
        <v/>
      </c>
      <c r="E466" t="str">
        <f>IF(G466+H466&lt;&gt;0,Transaksi!E461,"")</f>
        <v/>
      </c>
      <c r="F466" t="str">
        <f>IF(G466+H466&lt;&gt;0,Transaksi!F461,"")</f>
        <v/>
      </c>
      <c r="G466">
        <f>IF(Transaksi!K461=$F$11,Transaksi!M461,0)</f>
        <v>0</v>
      </c>
      <c r="H466">
        <f>IF(Transaksi!K461=$F$11,Transaksi!L461,0)</f>
        <v>0</v>
      </c>
      <c r="I466" t="e">
        <f>I465+G466-H466</f>
        <v>#REF!</v>
      </c>
      <c r="J466" t="str">
        <f>IF(G466+H466&lt;&gt;0,Transaksi!J461,"")</f>
        <v/>
      </c>
    </row>
    <row r="467">
      <c r="C467" t="str">
        <f>IF(G467+H467&lt;&gt;0,Transaksi!C462,"")</f>
        <v/>
      </c>
      <c r="D467" t="str">
        <f>IF(G467+H467&lt;&gt;0,Transaksi!D462,"")</f>
        <v/>
      </c>
      <c r="E467" t="str">
        <f>IF(G467+H467&lt;&gt;0,Transaksi!E462,"")</f>
        <v/>
      </c>
      <c r="F467" t="str">
        <f>IF(G467+H467&lt;&gt;0,Transaksi!F462,"")</f>
        <v/>
      </c>
      <c r="G467">
        <f>IF(Transaksi!K462=$F$11,Transaksi!M462,0)</f>
        <v>0</v>
      </c>
      <c r="H467">
        <f>IF(Transaksi!K462=$F$11,Transaksi!L462,0)</f>
        <v>0</v>
      </c>
      <c r="I467" t="e">
        <f>I466+G467-H467</f>
        <v>#REF!</v>
      </c>
      <c r="J467" t="str">
        <f>IF(G467+H467&lt;&gt;0,Transaksi!J462,"")</f>
        <v/>
      </c>
    </row>
    <row r="468">
      <c r="C468" t="str">
        <f>IF(G468+H468&lt;&gt;0,Transaksi!C463,"")</f>
        <v/>
      </c>
      <c r="D468" t="str">
        <f>IF(G468+H468&lt;&gt;0,Transaksi!D463,"")</f>
        <v/>
      </c>
      <c r="E468" t="str">
        <f>IF(G468+H468&lt;&gt;0,Transaksi!E463,"")</f>
        <v/>
      </c>
      <c r="F468" t="str">
        <f>IF(G468+H468&lt;&gt;0,Transaksi!F463,"")</f>
        <v/>
      </c>
      <c r="G468">
        <f>IF(Transaksi!K463=$F$11,Transaksi!M463,0)</f>
        <v>0</v>
      </c>
      <c r="H468">
        <f>IF(Transaksi!K463=$F$11,Transaksi!L463,0)</f>
        <v>0</v>
      </c>
      <c r="I468" t="e">
        <f>I467+G468-H468</f>
        <v>#REF!</v>
      </c>
      <c r="J468" t="str">
        <f>IF(G468+H468&lt;&gt;0,Transaksi!J463,"")</f>
        <v/>
      </c>
    </row>
    <row r="469">
      <c r="C469" t="str">
        <f>IF(G469+H469&lt;&gt;0,Transaksi!C464,"")</f>
        <v/>
      </c>
      <c r="D469" t="str">
        <f>IF(G469+H469&lt;&gt;0,Transaksi!D464,"")</f>
        <v/>
      </c>
      <c r="E469" t="str">
        <f>IF(G469+H469&lt;&gt;0,Transaksi!E464,"")</f>
        <v/>
      </c>
      <c r="F469" t="str">
        <f>IF(G469+H469&lt;&gt;0,Transaksi!F464,"")</f>
        <v/>
      </c>
      <c r="G469">
        <f>IF(Transaksi!K464=$F$11,Transaksi!M464,0)</f>
        <v>0</v>
      </c>
      <c r="H469">
        <f>IF(Transaksi!K464=$F$11,Transaksi!L464,0)</f>
        <v>0</v>
      </c>
      <c r="I469" t="e">
        <f>I468+G469-H469</f>
        <v>#REF!</v>
      </c>
      <c r="J469" t="str">
        <f>IF(G469+H469&lt;&gt;0,Transaksi!J464,"")</f>
        <v/>
      </c>
    </row>
    <row r="470">
      <c r="C470" t="str">
        <f>IF(G470+H470&lt;&gt;0,Transaksi!C465,"")</f>
        <v/>
      </c>
      <c r="D470" t="str">
        <f>IF(G470+H470&lt;&gt;0,Transaksi!D465,"")</f>
        <v/>
      </c>
      <c r="E470" t="str">
        <f>IF(G470+H470&lt;&gt;0,Transaksi!E465,"")</f>
        <v/>
      </c>
      <c r="F470" t="str">
        <f>IF(G470+H470&lt;&gt;0,Transaksi!F465,"")</f>
        <v/>
      </c>
      <c r="G470">
        <f>IF(Transaksi!K465=$F$11,Transaksi!M465,0)</f>
        <v>0</v>
      </c>
      <c r="H470">
        <f>IF(Transaksi!K465=$F$11,Transaksi!L465,0)</f>
        <v>0</v>
      </c>
      <c r="I470" t="e">
        <f>I469+G470-H470</f>
        <v>#REF!</v>
      </c>
      <c r="J470" t="str">
        <f>IF(G470+H470&lt;&gt;0,Transaksi!J465,"")</f>
        <v/>
      </c>
    </row>
    <row r="471">
      <c r="C471" t="str">
        <f>IF(G471+H471&lt;&gt;0,Transaksi!C466,"")</f>
        <v/>
      </c>
      <c r="D471" t="str">
        <f>IF(G471+H471&lt;&gt;0,Transaksi!D466,"")</f>
        <v/>
      </c>
      <c r="E471" t="str">
        <f>IF(G471+H471&lt;&gt;0,Transaksi!E466,"")</f>
        <v/>
      </c>
      <c r="F471" t="str">
        <f>IF(G471+H471&lt;&gt;0,Transaksi!F466,"")</f>
        <v/>
      </c>
      <c r="G471">
        <f>IF(Transaksi!K466=$F$11,Transaksi!M466,0)</f>
        <v>0</v>
      </c>
      <c r="H471">
        <f>IF(Transaksi!K466=$F$11,Transaksi!L466,0)</f>
        <v>0</v>
      </c>
      <c r="I471" t="e">
        <f>I470+G471-H471</f>
        <v>#REF!</v>
      </c>
      <c r="J471" t="str">
        <f>IF(G471+H471&lt;&gt;0,Transaksi!J466,"")</f>
        <v/>
      </c>
    </row>
    <row r="472">
      <c r="C472" t="str">
        <f>IF(G472+H472&lt;&gt;0,Transaksi!C467,"")</f>
        <v/>
      </c>
      <c r="D472" t="str">
        <f>IF(G472+H472&lt;&gt;0,Transaksi!D467,"")</f>
        <v/>
      </c>
      <c r="E472" t="str">
        <f>IF(G472+H472&lt;&gt;0,Transaksi!E467,"")</f>
        <v/>
      </c>
      <c r="F472" t="str">
        <f>IF(G472+H472&lt;&gt;0,Transaksi!F467,"")</f>
        <v/>
      </c>
      <c r="G472">
        <f>IF(Transaksi!K467=$F$11,Transaksi!M467,0)</f>
        <v>0</v>
      </c>
      <c r="H472">
        <f>IF(Transaksi!K467=$F$11,Transaksi!L467,0)</f>
        <v>0</v>
      </c>
      <c r="I472" t="e">
        <f>I471+G472-H472</f>
        <v>#REF!</v>
      </c>
      <c r="J472" t="str">
        <f>IF(G472+H472&lt;&gt;0,Transaksi!J467,"")</f>
        <v/>
      </c>
    </row>
    <row r="473">
      <c r="C473" t="str">
        <f>IF(G473+H473&lt;&gt;0,Transaksi!C468,"")</f>
        <v/>
      </c>
      <c r="D473" t="str">
        <f>IF(G473+H473&lt;&gt;0,Transaksi!D468,"")</f>
        <v/>
      </c>
      <c r="E473" t="str">
        <f>IF(G473+H473&lt;&gt;0,Transaksi!E468,"")</f>
        <v/>
      </c>
      <c r="F473" t="str">
        <f>IF(G473+H473&lt;&gt;0,Transaksi!F468,"")</f>
        <v/>
      </c>
      <c r="G473">
        <f>IF(Transaksi!K468=$F$11,Transaksi!M468,0)</f>
        <v>0</v>
      </c>
      <c r="H473">
        <f>IF(Transaksi!K468=$F$11,Transaksi!L468,0)</f>
        <v>0</v>
      </c>
      <c r="I473" t="e">
        <f>I472+G473-H473</f>
        <v>#REF!</v>
      </c>
      <c r="J473" t="str">
        <f>IF(G473+H473&lt;&gt;0,Transaksi!J468,"")</f>
        <v/>
      </c>
    </row>
    <row r="474">
      <c r="C474" t="str">
        <f>IF(G474+H474&lt;&gt;0,Transaksi!C469,"")</f>
        <v/>
      </c>
      <c r="D474" t="str">
        <f>IF(G474+H474&lt;&gt;0,Transaksi!D469,"")</f>
        <v/>
      </c>
      <c r="E474" t="str">
        <f>IF(G474+H474&lt;&gt;0,Transaksi!E469,"")</f>
        <v/>
      </c>
      <c r="F474" t="str">
        <f>IF(G474+H474&lt;&gt;0,Transaksi!F469,"")</f>
        <v/>
      </c>
      <c r="G474">
        <f>IF(Transaksi!K469=$F$11,Transaksi!M469,0)</f>
        <v>0</v>
      </c>
      <c r="H474">
        <f>IF(Transaksi!K469=$F$11,Transaksi!L469,0)</f>
        <v>0</v>
      </c>
      <c r="I474" t="e">
        <f>I473+G474-H474</f>
        <v>#REF!</v>
      </c>
      <c r="J474" t="str">
        <f>IF(G474+H474&lt;&gt;0,Transaksi!J469,"")</f>
        <v/>
      </c>
    </row>
    <row r="475">
      <c r="C475" t="str">
        <f>IF(G475+H475&lt;&gt;0,Transaksi!C470,"")</f>
        <v/>
      </c>
      <c r="D475" t="str">
        <f>IF(G475+H475&lt;&gt;0,Transaksi!D470,"")</f>
        <v/>
      </c>
      <c r="E475" t="str">
        <f>IF(G475+H475&lt;&gt;0,Transaksi!E470,"")</f>
        <v/>
      </c>
      <c r="F475" t="str">
        <f>IF(G475+H475&lt;&gt;0,Transaksi!F470,"")</f>
        <v/>
      </c>
      <c r="G475">
        <f>IF(Transaksi!K470=$F$11,Transaksi!M470,0)</f>
        <v>0</v>
      </c>
      <c r="H475">
        <f>IF(Transaksi!K470=$F$11,Transaksi!L470,0)</f>
        <v>0</v>
      </c>
      <c r="I475" t="e">
        <f>I474+G475-H475</f>
        <v>#REF!</v>
      </c>
      <c r="J475" t="str">
        <f>IF(G475+H475&lt;&gt;0,Transaksi!J470,"")</f>
        <v/>
      </c>
    </row>
    <row r="476">
      <c r="C476" t="str">
        <f>IF(G476+H476&lt;&gt;0,Transaksi!C471,"")</f>
        <v/>
      </c>
      <c r="D476" t="str">
        <f>IF(G476+H476&lt;&gt;0,Transaksi!D471,"")</f>
        <v/>
      </c>
      <c r="E476" t="str">
        <f>IF(G476+H476&lt;&gt;0,Transaksi!E471,"")</f>
        <v/>
      </c>
      <c r="F476" t="str">
        <f>IF(G476+H476&lt;&gt;0,Transaksi!F471,"")</f>
        <v/>
      </c>
      <c r="G476">
        <f>IF(Transaksi!K471=$F$11,Transaksi!M471,0)</f>
        <v>0</v>
      </c>
      <c r="H476">
        <f>IF(Transaksi!K471=$F$11,Transaksi!L471,0)</f>
        <v>0</v>
      </c>
      <c r="I476" t="e">
        <f>I475+G476-H476</f>
        <v>#REF!</v>
      </c>
      <c r="J476" t="str">
        <f>IF(G476+H476&lt;&gt;0,Transaksi!J471,"")</f>
        <v/>
      </c>
    </row>
    <row r="477">
      <c r="C477" t="str">
        <f>IF(G477+H477&lt;&gt;0,Transaksi!C472,"")</f>
        <v/>
      </c>
      <c r="D477" t="str">
        <f>IF(G477+H477&lt;&gt;0,Transaksi!D472,"")</f>
        <v/>
      </c>
      <c r="E477" t="str">
        <f>IF(G477+H477&lt;&gt;0,Transaksi!E472,"")</f>
        <v/>
      </c>
      <c r="F477" t="str">
        <f>IF(G477+H477&lt;&gt;0,Transaksi!F472,"")</f>
        <v/>
      </c>
      <c r="G477">
        <f>IF(Transaksi!K472=$F$11,Transaksi!M472,0)</f>
        <v>0</v>
      </c>
      <c r="H477">
        <f>IF(Transaksi!K472=$F$11,Transaksi!L472,0)</f>
        <v>0</v>
      </c>
      <c r="I477" t="e">
        <f>I476+G477-H477</f>
        <v>#REF!</v>
      </c>
      <c r="J477" t="str">
        <f>IF(G477+H477&lt;&gt;0,Transaksi!J472,"")</f>
        <v/>
      </c>
    </row>
    <row r="478">
      <c r="C478" t="str">
        <f>IF(G478+H478&lt;&gt;0,Transaksi!C473,"")</f>
        <v/>
      </c>
      <c r="D478" t="str">
        <f>IF(G478+H478&lt;&gt;0,Transaksi!D473,"")</f>
        <v/>
      </c>
      <c r="E478" t="str">
        <f>IF(G478+H478&lt;&gt;0,Transaksi!E473,"")</f>
        <v/>
      </c>
      <c r="F478" t="str">
        <f>IF(G478+H478&lt;&gt;0,Transaksi!F473,"")</f>
        <v/>
      </c>
      <c r="G478">
        <f>IF(Transaksi!K473=$F$11,Transaksi!M473,0)</f>
        <v>0</v>
      </c>
      <c r="H478">
        <f>IF(Transaksi!K473=$F$11,Transaksi!L473,0)</f>
        <v>0</v>
      </c>
      <c r="I478" t="e">
        <f>I477+G478-H478</f>
        <v>#REF!</v>
      </c>
      <c r="J478" t="str">
        <f>IF(G478+H478&lt;&gt;0,Transaksi!J473,"")</f>
        <v/>
      </c>
    </row>
    <row r="479">
      <c r="C479" t="str">
        <f>IF(G479+H479&lt;&gt;0,Transaksi!C474,"")</f>
        <v/>
      </c>
      <c r="D479" t="str">
        <f>IF(G479+H479&lt;&gt;0,Transaksi!D474,"")</f>
        <v/>
      </c>
      <c r="E479" t="str">
        <f>IF(G479+H479&lt;&gt;0,Transaksi!E474,"")</f>
        <v/>
      </c>
      <c r="F479" t="str">
        <f>IF(G479+H479&lt;&gt;0,Transaksi!F474,"")</f>
        <v/>
      </c>
      <c r="G479">
        <f>IF(Transaksi!K474=$F$11,Transaksi!M474,0)</f>
        <v>0</v>
      </c>
      <c r="H479">
        <f>IF(Transaksi!K474=$F$11,Transaksi!L474,0)</f>
        <v>0</v>
      </c>
      <c r="I479" t="e">
        <f>I478+G479-H479</f>
        <v>#REF!</v>
      </c>
      <c r="J479" t="str">
        <f>IF(G479+H479&lt;&gt;0,Transaksi!J474,"")</f>
        <v/>
      </c>
    </row>
    <row r="480">
      <c r="C480" t="str">
        <f>IF(G480+H480&lt;&gt;0,Transaksi!C475,"")</f>
        <v/>
      </c>
      <c r="D480" t="str">
        <f>IF(G480+H480&lt;&gt;0,Transaksi!D475,"")</f>
        <v/>
      </c>
      <c r="E480" t="str">
        <f>IF(G480+H480&lt;&gt;0,Transaksi!E475,"")</f>
        <v/>
      </c>
      <c r="F480" t="str">
        <f>IF(G480+H480&lt;&gt;0,Transaksi!F475,"")</f>
        <v/>
      </c>
      <c r="G480">
        <f>IF(Transaksi!K475=$F$11,Transaksi!M475,0)</f>
        <v>0</v>
      </c>
      <c r="H480">
        <f>IF(Transaksi!K475=$F$11,Transaksi!L475,0)</f>
        <v>0</v>
      </c>
      <c r="I480" t="e">
        <f>I479+G480-H480</f>
        <v>#REF!</v>
      </c>
      <c r="J480" t="str">
        <f>IF(G480+H480&lt;&gt;0,Transaksi!J475,"")</f>
        <v/>
      </c>
    </row>
    <row r="481">
      <c r="C481" t="str">
        <f>IF(G481+H481&lt;&gt;0,Transaksi!C476,"")</f>
        <v/>
      </c>
      <c r="D481" t="str">
        <f>IF(G481+H481&lt;&gt;0,Transaksi!D476,"")</f>
        <v/>
      </c>
      <c r="E481" t="str">
        <f>IF(G481+H481&lt;&gt;0,Transaksi!E476,"")</f>
        <v/>
      </c>
      <c r="F481" t="str">
        <f>IF(G481+H481&lt;&gt;0,Transaksi!F476,"")</f>
        <v/>
      </c>
      <c r="G481">
        <f>IF(Transaksi!K476=$F$11,Transaksi!M476,0)</f>
        <v>0</v>
      </c>
      <c r="H481">
        <f>IF(Transaksi!K476=$F$11,Transaksi!L476,0)</f>
        <v>0</v>
      </c>
      <c r="I481" t="e">
        <f>I480+G481-H481</f>
        <v>#REF!</v>
      </c>
      <c r="J481" t="str">
        <f>IF(G481+H481&lt;&gt;0,Transaksi!J476,"")</f>
        <v/>
      </c>
    </row>
    <row r="482">
      <c r="C482" t="str">
        <f>IF(G482+H482&lt;&gt;0,Transaksi!C477,"")</f>
        <v/>
      </c>
      <c r="D482" t="str">
        <f>IF(G482+H482&lt;&gt;0,Transaksi!D477,"")</f>
        <v/>
      </c>
      <c r="E482" t="str">
        <f>IF(G482+H482&lt;&gt;0,Transaksi!E477,"")</f>
        <v/>
      </c>
      <c r="F482" t="str">
        <f>IF(G482+H482&lt;&gt;0,Transaksi!F477,"")</f>
        <v/>
      </c>
      <c r="G482">
        <f>IF(Transaksi!K477=$F$11,Transaksi!M477,0)</f>
        <v>0</v>
      </c>
      <c r="H482">
        <f>IF(Transaksi!K477=$F$11,Transaksi!L477,0)</f>
        <v>0</v>
      </c>
      <c r="I482" t="e">
        <f>I481+G482-H482</f>
        <v>#REF!</v>
      </c>
      <c r="J482" t="str">
        <f>IF(G482+H482&lt;&gt;0,Transaksi!J477,"")</f>
        <v/>
      </c>
    </row>
    <row r="483">
      <c r="C483" t="str">
        <f>IF(G483+H483&lt;&gt;0,Transaksi!C478,"")</f>
        <v/>
      </c>
      <c r="D483" t="str">
        <f>IF(G483+H483&lt;&gt;0,Transaksi!D478,"")</f>
        <v/>
      </c>
      <c r="E483" t="str">
        <f>IF(G483+H483&lt;&gt;0,Transaksi!E478,"")</f>
        <v/>
      </c>
      <c r="F483" t="str">
        <f>IF(G483+H483&lt;&gt;0,Transaksi!F478,"")</f>
        <v/>
      </c>
      <c r="G483">
        <f>IF(Transaksi!K478=$F$11,Transaksi!M478,0)</f>
        <v>0</v>
      </c>
      <c r="H483">
        <f>IF(Transaksi!K478=$F$11,Transaksi!L478,0)</f>
        <v>0</v>
      </c>
      <c r="I483" t="e">
        <f>I482+G483-H483</f>
        <v>#REF!</v>
      </c>
      <c r="J483" t="str">
        <f>IF(G483+H483&lt;&gt;0,Transaksi!J478,"")</f>
        <v/>
      </c>
    </row>
    <row r="484">
      <c r="C484" t="str">
        <f>IF(G484+H484&lt;&gt;0,Transaksi!C479,"")</f>
        <v/>
      </c>
      <c r="D484" t="str">
        <f>IF(G484+H484&lt;&gt;0,Transaksi!D479,"")</f>
        <v/>
      </c>
      <c r="E484" t="str">
        <f>IF(G484+H484&lt;&gt;0,Transaksi!E479,"")</f>
        <v/>
      </c>
      <c r="F484" t="str">
        <f>IF(G484+H484&lt;&gt;0,Transaksi!F479,"")</f>
        <v/>
      </c>
      <c r="G484">
        <f>IF(Transaksi!K479=$F$11,Transaksi!M479,0)</f>
        <v>0</v>
      </c>
      <c r="H484">
        <f>IF(Transaksi!K479=$F$11,Transaksi!L479,0)</f>
        <v>0</v>
      </c>
      <c r="I484" t="e">
        <f>I483+G484-H484</f>
        <v>#REF!</v>
      </c>
      <c r="J484" t="str">
        <f>IF(G484+H484&lt;&gt;0,Transaksi!J479,"")</f>
        <v/>
      </c>
    </row>
    <row r="485">
      <c r="C485" t="str">
        <f>IF(G485+H485&lt;&gt;0,Transaksi!C480,"")</f>
        <v/>
      </c>
      <c r="D485" t="str">
        <f>IF(G485+H485&lt;&gt;0,Transaksi!D480,"")</f>
        <v/>
      </c>
      <c r="E485" t="str">
        <f>IF(G485+H485&lt;&gt;0,Transaksi!E480,"")</f>
        <v/>
      </c>
      <c r="F485" t="str">
        <f>IF(G485+H485&lt;&gt;0,Transaksi!F480,"")</f>
        <v/>
      </c>
      <c r="G485">
        <f>IF(Transaksi!K480=$F$11,Transaksi!M480,0)</f>
        <v>0</v>
      </c>
      <c r="H485">
        <f>IF(Transaksi!K480=$F$11,Transaksi!L480,0)</f>
        <v>0</v>
      </c>
      <c r="I485" t="e">
        <f>I484+G485-H485</f>
        <v>#REF!</v>
      </c>
      <c r="J485" t="str">
        <f>IF(G485+H485&lt;&gt;0,Transaksi!J480,"")</f>
        <v/>
      </c>
    </row>
    <row r="486">
      <c r="C486" t="str">
        <f>IF(G486+H486&lt;&gt;0,Transaksi!C481,"")</f>
        <v/>
      </c>
      <c r="D486" t="str">
        <f>IF(G486+H486&lt;&gt;0,Transaksi!D481,"")</f>
        <v/>
      </c>
      <c r="E486" t="str">
        <f>IF(G486+H486&lt;&gt;0,Transaksi!E481,"")</f>
        <v/>
      </c>
      <c r="F486" t="str">
        <f>IF(G486+H486&lt;&gt;0,Transaksi!F481,"")</f>
        <v/>
      </c>
      <c r="G486">
        <f>IF(Transaksi!K481=$F$11,Transaksi!M481,0)</f>
        <v>0</v>
      </c>
      <c r="H486">
        <f>IF(Transaksi!K481=$F$11,Transaksi!L481,0)</f>
        <v>0</v>
      </c>
      <c r="I486" t="e">
        <f>I485+G486-H486</f>
        <v>#REF!</v>
      </c>
      <c r="J486" t="str">
        <f>IF(G486+H486&lt;&gt;0,Transaksi!J481,"")</f>
        <v/>
      </c>
    </row>
    <row r="487">
      <c r="C487" t="str">
        <f>IF(G487+H487&lt;&gt;0,Transaksi!C482,"")</f>
        <v/>
      </c>
      <c r="D487" t="str">
        <f>IF(G487+H487&lt;&gt;0,Transaksi!D482,"")</f>
        <v/>
      </c>
      <c r="E487" t="str">
        <f>IF(G487+H487&lt;&gt;0,Transaksi!E482,"")</f>
        <v/>
      </c>
      <c r="F487" t="str">
        <f>IF(G487+H487&lt;&gt;0,Transaksi!F482,"")</f>
        <v/>
      </c>
      <c r="G487">
        <f>IF(Transaksi!K482=$F$11,Transaksi!M482,0)</f>
        <v>0</v>
      </c>
      <c r="H487">
        <f>IF(Transaksi!K482=$F$11,Transaksi!L482,0)</f>
        <v>0</v>
      </c>
      <c r="I487" t="e">
        <f>I486+G487-H487</f>
        <v>#REF!</v>
      </c>
      <c r="J487" t="str">
        <f>IF(G487+H487&lt;&gt;0,Transaksi!J482,"")</f>
        <v/>
      </c>
    </row>
    <row r="488">
      <c r="C488" t="str">
        <f>IF(G488+H488&lt;&gt;0,Transaksi!C483,"")</f>
        <v/>
      </c>
      <c r="D488" t="str">
        <f>IF(G488+H488&lt;&gt;0,Transaksi!D483,"")</f>
        <v/>
      </c>
      <c r="E488" t="str">
        <f>IF(G488+H488&lt;&gt;0,Transaksi!E483,"")</f>
        <v/>
      </c>
      <c r="F488" t="str">
        <f>IF(G488+H488&lt;&gt;0,Transaksi!F483,"")</f>
        <v/>
      </c>
      <c r="G488">
        <f>IF(Transaksi!K483=$F$11,Transaksi!M483,0)</f>
        <v>0</v>
      </c>
      <c r="H488">
        <f>IF(Transaksi!K483=$F$11,Transaksi!L483,0)</f>
        <v>0</v>
      </c>
      <c r="I488" t="e">
        <f>I487+G488-H488</f>
        <v>#REF!</v>
      </c>
      <c r="J488" t="str">
        <f>IF(G488+H488&lt;&gt;0,Transaksi!J483,"")</f>
        <v/>
      </c>
    </row>
    <row r="489">
      <c r="C489" t="str">
        <f>IF(G489+H489&lt;&gt;0,Transaksi!C484,"")</f>
        <v/>
      </c>
      <c r="D489" t="str">
        <f>IF(G489+H489&lt;&gt;0,Transaksi!D484,"")</f>
        <v/>
      </c>
      <c r="E489" t="str">
        <f>IF(G489+H489&lt;&gt;0,Transaksi!E484,"")</f>
        <v/>
      </c>
      <c r="F489" t="str">
        <f>IF(G489+H489&lt;&gt;0,Transaksi!F484,"")</f>
        <v/>
      </c>
      <c r="G489">
        <f>IF(Transaksi!K484=$F$11,Transaksi!M484,0)</f>
        <v>0</v>
      </c>
      <c r="H489">
        <f>IF(Transaksi!K484=$F$11,Transaksi!L484,0)</f>
        <v>0</v>
      </c>
      <c r="I489" t="e">
        <f>I488+G489-H489</f>
        <v>#REF!</v>
      </c>
      <c r="J489" t="str">
        <f>IF(G489+H489&lt;&gt;0,Transaksi!J484,"")</f>
        <v/>
      </c>
    </row>
    <row r="490">
      <c r="C490" t="str">
        <f>IF(G490+H490&lt;&gt;0,Transaksi!C485,"")</f>
        <v/>
      </c>
      <c r="D490" t="str">
        <f>IF(G490+H490&lt;&gt;0,Transaksi!D485,"")</f>
        <v/>
      </c>
      <c r="E490" t="str">
        <f>IF(G490+H490&lt;&gt;0,Transaksi!E485,"")</f>
        <v/>
      </c>
      <c r="F490" t="str">
        <f>IF(G490+H490&lt;&gt;0,Transaksi!F485,"")</f>
        <v/>
      </c>
      <c r="G490">
        <f>IF(Transaksi!K485=$F$11,Transaksi!M485,0)</f>
        <v>0</v>
      </c>
      <c r="H490">
        <f>IF(Transaksi!K485=$F$11,Transaksi!L485,0)</f>
        <v>0</v>
      </c>
      <c r="I490" t="e">
        <f>I489+G490-H490</f>
        <v>#REF!</v>
      </c>
      <c r="J490" t="str">
        <f>IF(G490+H490&lt;&gt;0,Transaksi!J485,"")</f>
        <v/>
      </c>
    </row>
    <row r="491">
      <c r="C491" t="str">
        <f>IF(G491+H491&lt;&gt;0,Transaksi!C486,"")</f>
        <v/>
      </c>
      <c r="D491" t="str">
        <f>IF(G491+H491&lt;&gt;0,Transaksi!D486,"")</f>
        <v/>
      </c>
      <c r="E491" t="str">
        <f>IF(G491+H491&lt;&gt;0,Transaksi!E486,"")</f>
        <v/>
      </c>
      <c r="F491" t="str">
        <f>IF(G491+H491&lt;&gt;0,Transaksi!F486,"")</f>
        <v/>
      </c>
      <c r="G491">
        <f>IF(Transaksi!K486=$F$11,Transaksi!M486,0)</f>
        <v>0</v>
      </c>
      <c r="H491">
        <f>IF(Transaksi!K486=$F$11,Transaksi!L486,0)</f>
        <v>0</v>
      </c>
      <c r="I491" t="e">
        <f>I490+G491-H491</f>
        <v>#REF!</v>
      </c>
      <c r="J491" t="str">
        <f>IF(G491+H491&lt;&gt;0,Transaksi!J486,"")</f>
        <v/>
      </c>
    </row>
    <row r="492">
      <c r="C492" t="str">
        <f>IF(G492+H492&lt;&gt;0,Transaksi!C487,"")</f>
        <v/>
      </c>
      <c r="D492" t="str">
        <f>IF(G492+H492&lt;&gt;0,Transaksi!D487,"")</f>
        <v/>
      </c>
      <c r="E492" t="str">
        <f>IF(G492+H492&lt;&gt;0,Transaksi!E487,"")</f>
        <v/>
      </c>
      <c r="F492" t="str">
        <f>IF(G492+H492&lt;&gt;0,Transaksi!F487,"")</f>
        <v/>
      </c>
      <c r="G492">
        <f>IF(Transaksi!K487=$F$11,Transaksi!M487,0)</f>
        <v>0</v>
      </c>
      <c r="H492">
        <f>IF(Transaksi!K487=$F$11,Transaksi!L487,0)</f>
        <v>0</v>
      </c>
      <c r="I492" t="e">
        <f>I491+G492-H492</f>
        <v>#REF!</v>
      </c>
      <c r="J492" t="str">
        <f>IF(G492+H492&lt;&gt;0,Transaksi!J487,"")</f>
        <v/>
      </c>
    </row>
    <row r="493">
      <c r="C493" t="str">
        <f>IF(G493+H493&lt;&gt;0,Transaksi!C488,"")</f>
        <v/>
      </c>
      <c r="D493" t="str">
        <f>IF(G493+H493&lt;&gt;0,Transaksi!D488,"")</f>
        <v/>
      </c>
      <c r="E493" t="str">
        <f>IF(G493+H493&lt;&gt;0,Transaksi!E488,"")</f>
        <v/>
      </c>
      <c r="F493" t="str">
        <f>IF(G493+H493&lt;&gt;0,Transaksi!F488,"")</f>
        <v/>
      </c>
      <c r="G493">
        <f>IF(Transaksi!K488=$F$11,Transaksi!M488,0)</f>
        <v>0</v>
      </c>
      <c r="H493">
        <f>IF(Transaksi!K488=$F$11,Transaksi!L488,0)</f>
        <v>0</v>
      </c>
      <c r="I493" t="e">
        <f>I492+G493-H493</f>
        <v>#REF!</v>
      </c>
      <c r="J493" t="str">
        <f>IF(G493+H493&lt;&gt;0,Transaksi!J488,"")</f>
        <v/>
      </c>
    </row>
    <row r="494">
      <c r="C494" t="str">
        <f>IF(G494+H494&lt;&gt;0,Transaksi!C489,"")</f>
        <v/>
      </c>
      <c r="D494" t="str">
        <f>IF(G494+H494&lt;&gt;0,Transaksi!D489,"")</f>
        <v/>
      </c>
      <c r="E494" t="str">
        <f>IF(G494+H494&lt;&gt;0,Transaksi!E489,"")</f>
        <v/>
      </c>
      <c r="F494" t="str">
        <f>IF(G494+H494&lt;&gt;0,Transaksi!F489,"")</f>
        <v/>
      </c>
      <c r="G494">
        <f>IF(Transaksi!K489=$F$11,Transaksi!M489,0)</f>
        <v>0</v>
      </c>
      <c r="H494">
        <f>IF(Transaksi!K489=$F$11,Transaksi!L489,0)</f>
        <v>0</v>
      </c>
      <c r="I494" t="e">
        <f>I493+G494-H494</f>
        <v>#REF!</v>
      </c>
      <c r="J494" t="str">
        <f>IF(G494+H494&lt;&gt;0,Transaksi!J489,"")</f>
        <v/>
      </c>
    </row>
    <row r="495">
      <c r="C495" t="str">
        <f>IF(G495+H495&lt;&gt;0,Transaksi!C490,"")</f>
        <v/>
      </c>
      <c r="D495" t="str">
        <f>IF(G495+H495&lt;&gt;0,Transaksi!D490,"")</f>
        <v/>
      </c>
      <c r="E495" t="str">
        <f>IF(G495+H495&lt;&gt;0,Transaksi!E490,"")</f>
        <v/>
      </c>
      <c r="F495" t="str">
        <f>IF(G495+H495&lt;&gt;0,Transaksi!F490,"")</f>
        <v/>
      </c>
      <c r="G495">
        <f>IF(Transaksi!K490=$F$11,Transaksi!M490,0)</f>
        <v>0</v>
      </c>
      <c r="H495">
        <f>IF(Transaksi!K490=$F$11,Transaksi!L490,0)</f>
        <v>0</v>
      </c>
      <c r="I495" t="e">
        <f>I494+G495-H495</f>
        <v>#REF!</v>
      </c>
      <c r="J495" t="str">
        <f>IF(G495+H495&lt;&gt;0,Transaksi!J490,"")</f>
        <v/>
      </c>
    </row>
    <row r="496">
      <c r="C496" t="str">
        <f>IF(G496+H496&lt;&gt;0,Transaksi!C491,"")</f>
        <v/>
      </c>
      <c r="D496" t="str">
        <f>IF(G496+H496&lt;&gt;0,Transaksi!D491,"")</f>
        <v/>
      </c>
      <c r="E496" t="str">
        <f>IF(G496+H496&lt;&gt;0,Transaksi!E491,"")</f>
        <v/>
      </c>
      <c r="F496" t="str">
        <f>IF(G496+H496&lt;&gt;0,Transaksi!F491,"")</f>
        <v/>
      </c>
      <c r="G496">
        <f>IF(Transaksi!K491=$F$11,Transaksi!M491,0)</f>
        <v>0</v>
      </c>
      <c r="H496">
        <f>IF(Transaksi!K491=$F$11,Transaksi!L491,0)</f>
        <v>0</v>
      </c>
      <c r="I496" t="e">
        <f>I495+G496-H496</f>
        <v>#REF!</v>
      </c>
      <c r="J496" t="str">
        <f>IF(G496+H496&lt;&gt;0,Transaksi!J491,"")</f>
        <v/>
      </c>
    </row>
    <row r="497">
      <c r="C497" t="str">
        <f>IF(G497+H497&lt;&gt;0,Transaksi!C492,"")</f>
        <v/>
      </c>
      <c r="D497" t="str">
        <f>IF(G497+H497&lt;&gt;0,Transaksi!D492,"")</f>
        <v/>
      </c>
      <c r="E497" t="str">
        <f>IF(G497+H497&lt;&gt;0,Transaksi!E492,"")</f>
        <v/>
      </c>
      <c r="F497" t="str">
        <f>IF(G497+H497&lt;&gt;0,Transaksi!F492,"")</f>
        <v/>
      </c>
      <c r="G497">
        <f>IF(Transaksi!K492=$F$11,Transaksi!M492,0)</f>
        <v>0</v>
      </c>
      <c r="H497">
        <f>IF(Transaksi!K492=$F$11,Transaksi!L492,0)</f>
        <v>0</v>
      </c>
      <c r="I497" t="e">
        <f>I496+G497-H497</f>
        <v>#REF!</v>
      </c>
      <c r="J497" t="str">
        <f>IF(G497+H497&lt;&gt;0,Transaksi!J492,"")</f>
        <v/>
      </c>
    </row>
    <row r="498">
      <c r="C498" t="str">
        <f>IF(G498+H498&lt;&gt;0,Transaksi!C493,"")</f>
        <v/>
      </c>
      <c r="D498" t="str">
        <f>IF(G498+H498&lt;&gt;0,Transaksi!D493,"")</f>
        <v/>
      </c>
      <c r="E498" t="str">
        <f>IF(G498+H498&lt;&gt;0,Transaksi!E493,"")</f>
        <v/>
      </c>
      <c r="F498" t="str">
        <f>IF(G498+H498&lt;&gt;0,Transaksi!F493,"")</f>
        <v/>
      </c>
      <c r="G498">
        <f>IF(Transaksi!K493=$F$11,Transaksi!M493,0)</f>
        <v>0</v>
      </c>
      <c r="H498">
        <f>IF(Transaksi!K493=$F$11,Transaksi!L493,0)</f>
        <v>0</v>
      </c>
      <c r="I498" t="e">
        <f>I497+G498-H498</f>
        <v>#REF!</v>
      </c>
      <c r="J498" t="str">
        <f>IF(G498+H498&lt;&gt;0,Transaksi!J493,"")</f>
        <v/>
      </c>
    </row>
    <row r="499">
      <c r="C499" t="str">
        <f>IF(G499+H499&lt;&gt;0,Transaksi!C494,"")</f>
        <v/>
      </c>
      <c r="D499" t="str">
        <f>IF(G499+H499&lt;&gt;0,Transaksi!D494,"")</f>
        <v/>
      </c>
      <c r="E499" t="str">
        <f>IF(G499+H499&lt;&gt;0,Transaksi!E494,"")</f>
        <v/>
      </c>
      <c r="F499" t="str">
        <f>IF(G499+H499&lt;&gt;0,Transaksi!F494,"")</f>
        <v/>
      </c>
      <c r="G499">
        <f>IF(Transaksi!K494=$F$11,Transaksi!M494,0)</f>
        <v>0</v>
      </c>
      <c r="H499">
        <f>IF(Transaksi!K494=$F$11,Transaksi!L494,0)</f>
        <v>0</v>
      </c>
      <c r="I499" t="e">
        <f>I498+G499-H499</f>
        <v>#REF!</v>
      </c>
      <c r="J499" t="str">
        <f>IF(G499+H499&lt;&gt;0,Transaksi!J494,"")</f>
        <v/>
      </c>
    </row>
    <row r="500">
      <c r="C500" t="str">
        <f>IF(G500+H500&lt;&gt;0,Transaksi!C495,"")</f>
        <v/>
      </c>
      <c r="D500" t="str">
        <f>IF(G500+H500&lt;&gt;0,Transaksi!D495,"")</f>
        <v/>
      </c>
      <c r="E500" t="str">
        <f>IF(G500+H500&lt;&gt;0,Transaksi!E495,"")</f>
        <v/>
      </c>
      <c r="F500" t="str">
        <f>IF(G500+H500&lt;&gt;0,Transaksi!F495,"")</f>
        <v/>
      </c>
      <c r="G500">
        <f>IF(Transaksi!K495=$F$11,Transaksi!M495,0)</f>
        <v>0</v>
      </c>
      <c r="H500">
        <f>IF(Transaksi!K495=$F$11,Transaksi!L495,0)</f>
        <v>0</v>
      </c>
      <c r="I500" t="e">
        <f>I499+G500-H500</f>
        <v>#REF!</v>
      </c>
      <c r="J500" t="str">
        <f>IF(G500+H500&lt;&gt;0,Transaksi!J495,"")</f>
        <v/>
      </c>
    </row>
    <row r="501">
      <c r="C501" t="str">
        <f>IF(G501+H501&lt;&gt;0,Transaksi!C496,"")</f>
        <v/>
      </c>
      <c r="D501" t="str">
        <f>IF(G501+H501&lt;&gt;0,Transaksi!D496,"")</f>
        <v/>
      </c>
      <c r="E501" t="str">
        <f>IF(G501+H501&lt;&gt;0,Transaksi!E496,"")</f>
        <v/>
      </c>
      <c r="F501" t="str">
        <f>IF(G501+H501&lt;&gt;0,Transaksi!F496,"")</f>
        <v/>
      </c>
      <c r="G501">
        <f>IF(Transaksi!K496=$F$11,Transaksi!M496,0)</f>
        <v>0</v>
      </c>
      <c r="H501">
        <f>IF(Transaksi!K496=$F$11,Transaksi!L496,0)</f>
        <v>0</v>
      </c>
      <c r="I501" t="e">
        <f>I500+G501-H501</f>
        <v>#REF!</v>
      </c>
      <c r="J501" t="str">
        <f>IF(G501+H501&lt;&gt;0,Transaksi!J496,"")</f>
        <v/>
      </c>
    </row>
    <row r="502">
      <c r="C502" t="str">
        <f>IF(G502+H502&lt;&gt;0,Transaksi!C497,"")</f>
        <v/>
      </c>
      <c r="D502" t="str">
        <f>IF(G502+H502&lt;&gt;0,Transaksi!D497,"")</f>
        <v/>
      </c>
      <c r="E502" t="str">
        <f>IF(G502+H502&lt;&gt;0,Transaksi!E497,"")</f>
        <v/>
      </c>
      <c r="F502" t="str">
        <f>IF(G502+H502&lt;&gt;0,Transaksi!F497,"")</f>
        <v/>
      </c>
      <c r="G502">
        <f>IF(Transaksi!K497=$F$11,Transaksi!M497,0)</f>
        <v>0</v>
      </c>
      <c r="H502">
        <f>IF(Transaksi!K497=$F$11,Transaksi!L497,0)</f>
        <v>0</v>
      </c>
      <c r="I502" t="e">
        <f>I501+G502-H502</f>
        <v>#REF!</v>
      </c>
      <c r="J502" t="str">
        <f>IF(G502+H502&lt;&gt;0,Transaksi!J497,"")</f>
        <v/>
      </c>
    </row>
    <row r="503">
      <c r="C503" t="str">
        <f>IF(G503+H503&lt;&gt;0,Transaksi!C498,"")</f>
        <v/>
      </c>
      <c r="D503" t="str">
        <f>IF(G503+H503&lt;&gt;0,Transaksi!D498,"")</f>
        <v/>
      </c>
      <c r="E503" t="str">
        <f>IF(G503+H503&lt;&gt;0,Transaksi!E498,"")</f>
        <v/>
      </c>
      <c r="F503" t="str">
        <f>IF(G503+H503&lt;&gt;0,Transaksi!F498,"")</f>
        <v/>
      </c>
      <c r="G503">
        <f>IF(Transaksi!K498=$F$11,Transaksi!M498,0)</f>
        <v>0</v>
      </c>
      <c r="H503">
        <f>IF(Transaksi!K498=$F$11,Transaksi!L498,0)</f>
        <v>0</v>
      </c>
      <c r="I503" t="e">
        <f>I502+G503-H503</f>
        <v>#REF!</v>
      </c>
      <c r="J503" t="str">
        <f>IF(G503+H503&lt;&gt;0,Transaksi!J498,"")</f>
        <v/>
      </c>
    </row>
    <row r="504">
      <c r="C504" t="str">
        <f>IF(G504+H504&lt;&gt;0,Transaksi!C499,"")</f>
        <v/>
      </c>
      <c r="D504" t="str">
        <f>IF(G504+H504&lt;&gt;0,Transaksi!D499,"")</f>
        <v/>
      </c>
      <c r="E504" t="str">
        <f>IF(G504+H504&lt;&gt;0,Transaksi!E499,"")</f>
        <v/>
      </c>
      <c r="F504" t="str">
        <f>IF(G504+H504&lt;&gt;0,Transaksi!F499,"")</f>
        <v/>
      </c>
      <c r="G504">
        <f>IF(Transaksi!K499=$F$11,Transaksi!M499,0)</f>
        <v>0</v>
      </c>
      <c r="H504">
        <f>IF(Transaksi!K499=$F$11,Transaksi!L499,0)</f>
        <v>0</v>
      </c>
      <c r="I504" t="e">
        <f>I503+G504-H504</f>
        <v>#REF!</v>
      </c>
      <c r="J504" t="str">
        <f>IF(G504+H504&lt;&gt;0,Transaksi!J499,"")</f>
        <v/>
      </c>
    </row>
    <row r="505">
      <c r="C505" t="str">
        <f>IF(G505+H505&lt;&gt;0,Transaksi!C500,"")</f>
        <v/>
      </c>
      <c r="D505" t="str">
        <f>IF(G505+H505&lt;&gt;0,Transaksi!D500,"")</f>
        <v/>
      </c>
      <c r="E505" t="str">
        <f>IF(G505+H505&lt;&gt;0,Transaksi!E500,"")</f>
        <v/>
      </c>
      <c r="F505" t="str">
        <f>IF(G505+H505&lt;&gt;0,Transaksi!F500,"")</f>
        <v/>
      </c>
      <c r="G505">
        <f>IF(Transaksi!K500=$F$11,Transaksi!M500,0)</f>
        <v>0</v>
      </c>
      <c r="H505">
        <f>IF(Transaksi!K500=$F$11,Transaksi!L500,0)</f>
        <v>0</v>
      </c>
      <c r="I505" t="e">
        <f>I504+G505-H505</f>
        <v>#REF!</v>
      </c>
      <c r="J505" t="str">
        <f>IF(G505+H505&lt;&gt;0,Transaksi!J500,"")</f>
        <v/>
      </c>
    </row>
    <row r="506">
      <c r="C506" t="str">
        <f>IF(G506+H506&lt;&gt;0,Transaksi!C501,"")</f>
        <v/>
      </c>
      <c r="D506" t="str">
        <f>IF(G506+H506&lt;&gt;0,Transaksi!D501,"")</f>
        <v/>
      </c>
      <c r="E506" t="str">
        <f>IF(G506+H506&lt;&gt;0,Transaksi!E501,"")</f>
        <v/>
      </c>
      <c r="F506" t="str">
        <f>IF(G506+H506&lt;&gt;0,Transaksi!F501,"")</f>
        <v/>
      </c>
      <c r="G506">
        <f>IF(Transaksi!K501=$F$11,Transaksi!M501,0)</f>
        <v>0</v>
      </c>
      <c r="H506">
        <f>IF(Transaksi!K501=$F$11,Transaksi!L501,0)</f>
        <v>0</v>
      </c>
      <c r="I506" t="e">
        <f>I505+G506-H506</f>
        <v>#REF!</v>
      </c>
      <c r="J506" t="str">
        <f>IF(G506+H506&lt;&gt;0,Transaksi!J501,"")</f>
        <v/>
      </c>
    </row>
    <row r="507">
      <c r="C507" t="str">
        <f>IF(G507+H507&lt;&gt;0,Transaksi!C502,"")</f>
        <v/>
      </c>
      <c r="D507" t="str">
        <f>IF(G507+H507&lt;&gt;0,Transaksi!D502,"")</f>
        <v/>
      </c>
      <c r="E507" t="str">
        <f>IF(G507+H507&lt;&gt;0,Transaksi!E502,"")</f>
        <v/>
      </c>
      <c r="F507" t="str">
        <f>IF(G507+H507&lt;&gt;0,Transaksi!F502,"")</f>
        <v/>
      </c>
      <c r="G507">
        <f>IF(Transaksi!K502=$F$11,Transaksi!M502,0)</f>
        <v>0</v>
      </c>
      <c r="H507">
        <f>IF(Transaksi!K502=$F$11,Transaksi!L502,0)</f>
        <v>0</v>
      </c>
      <c r="I507" t="e">
        <f>I506+G507-H507</f>
        <v>#REF!</v>
      </c>
      <c r="J507" t="str">
        <f>IF(G507+H507&lt;&gt;0,Transaksi!J502,"")</f>
        <v/>
      </c>
    </row>
    <row r="508">
      <c r="C508" t="str">
        <f>IF(G508+H508&lt;&gt;0,Transaksi!C503,"")</f>
        <v/>
      </c>
      <c r="D508" t="str">
        <f>IF(G508+H508&lt;&gt;0,Transaksi!D503,"")</f>
        <v/>
      </c>
      <c r="E508" t="str">
        <f>IF(G508+H508&lt;&gt;0,Transaksi!E503,"")</f>
        <v/>
      </c>
      <c r="F508" t="str">
        <f>IF(G508+H508&lt;&gt;0,Transaksi!F503,"")</f>
        <v/>
      </c>
      <c r="G508">
        <f>IF(Transaksi!K503=$F$11,Transaksi!M503,0)</f>
        <v>0</v>
      </c>
      <c r="H508">
        <f>IF(Transaksi!K503=$F$11,Transaksi!L503,0)</f>
        <v>0</v>
      </c>
      <c r="I508" t="e">
        <f>I507+G508-H508</f>
        <v>#REF!</v>
      </c>
      <c r="J508" t="str">
        <f>IF(G508+H508&lt;&gt;0,Transaksi!J503,"")</f>
        <v/>
      </c>
    </row>
    <row r="509">
      <c r="C509" t="str">
        <f>IF(G509+H509&lt;&gt;0,Transaksi!C504,"")</f>
        <v/>
      </c>
      <c r="D509" t="str">
        <f>IF(G509+H509&lt;&gt;0,Transaksi!D504,"")</f>
        <v/>
      </c>
      <c r="E509" t="str">
        <f>IF(G509+H509&lt;&gt;0,Transaksi!E504,"")</f>
        <v/>
      </c>
      <c r="F509" t="str">
        <f>IF(G509+H509&lt;&gt;0,Transaksi!F504,"")</f>
        <v/>
      </c>
      <c r="G509">
        <f>IF(Transaksi!K504=$F$11,Transaksi!M504,0)</f>
        <v>0</v>
      </c>
      <c r="H509">
        <f>IF(Transaksi!K504=$F$11,Transaksi!L504,0)</f>
        <v>0</v>
      </c>
      <c r="I509" t="e">
        <f>I508+G509-H509</f>
        <v>#REF!</v>
      </c>
      <c r="J509" t="str">
        <f>IF(G509+H509&lt;&gt;0,Transaksi!J504,"")</f>
        <v/>
      </c>
    </row>
    <row r="510">
      <c r="C510" t="str">
        <f>IF(G510+H510&lt;&gt;0,Transaksi!C505,"")</f>
        <v/>
      </c>
      <c r="D510" t="str">
        <f>IF(G510+H510&lt;&gt;0,Transaksi!D505,"")</f>
        <v/>
      </c>
      <c r="E510" t="str">
        <f>IF(G510+H510&lt;&gt;0,Transaksi!E505,"")</f>
        <v/>
      </c>
      <c r="F510" t="str">
        <f>IF(G510+H510&lt;&gt;0,Transaksi!F505,"")</f>
        <v/>
      </c>
      <c r="G510">
        <f>IF(Transaksi!K505=$F$11,Transaksi!M505,0)</f>
        <v>0</v>
      </c>
      <c r="H510">
        <f>IF(Transaksi!K505=$F$11,Transaksi!L505,0)</f>
        <v>0</v>
      </c>
      <c r="I510" t="e">
        <f>I509+G510-H510</f>
        <v>#REF!</v>
      </c>
      <c r="J510" t="str">
        <f>IF(G510+H510&lt;&gt;0,Transaksi!J505,"")</f>
        <v/>
      </c>
    </row>
    <row r="511">
      <c r="C511" t="str">
        <f>IF(G511+H511&lt;&gt;0,Transaksi!C506,"")</f>
        <v/>
      </c>
      <c r="D511" t="str">
        <f>IF(G511+H511&lt;&gt;0,Transaksi!D506,"")</f>
        <v/>
      </c>
      <c r="E511" t="str">
        <f>IF(G511+H511&lt;&gt;0,Transaksi!E506,"")</f>
        <v/>
      </c>
      <c r="F511" t="str">
        <f>IF(G511+H511&lt;&gt;0,Transaksi!F506,"")</f>
        <v/>
      </c>
      <c r="G511">
        <f>IF(Transaksi!K506=$F$11,Transaksi!M506,0)</f>
        <v>0</v>
      </c>
      <c r="H511">
        <f>IF(Transaksi!K506=$F$11,Transaksi!L506,0)</f>
        <v>0</v>
      </c>
      <c r="I511" t="e">
        <f>I510+G511-H511</f>
        <v>#REF!</v>
      </c>
      <c r="J511" t="str">
        <f>IF(G511+H511&lt;&gt;0,Transaksi!J506,"")</f>
        <v/>
      </c>
    </row>
    <row r="512">
      <c r="C512" t="str">
        <f>IF(G512+H512&lt;&gt;0,Transaksi!C507,"")</f>
        <v/>
      </c>
      <c r="D512" t="str">
        <f>IF(G512+H512&lt;&gt;0,Transaksi!D507,"")</f>
        <v/>
      </c>
      <c r="E512" t="str">
        <f>IF(G512+H512&lt;&gt;0,Transaksi!E507,"")</f>
        <v/>
      </c>
      <c r="F512" t="str">
        <f>IF(G512+H512&lt;&gt;0,Transaksi!F507,"")</f>
        <v/>
      </c>
      <c r="G512">
        <f>IF(Transaksi!K507=$F$11,Transaksi!M507,0)</f>
        <v>0</v>
      </c>
      <c r="H512">
        <f>IF(Transaksi!K507=$F$11,Transaksi!L507,0)</f>
        <v>0</v>
      </c>
      <c r="I512" t="e">
        <f>I511+G512-H512</f>
        <v>#REF!</v>
      </c>
      <c r="J512" t="str">
        <f>IF(G512+H512&lt;&gt;0,Transaksi!J507,"")</f>
        <v/>
      </c>
    </row>
    <row r="513">
      <c r="C513" t="str">
        <f>IF(G513+H513&lt;&gt;0,Transaksi!C508,"")</f>
        <v/>
      </c>
      <c r="D513" t="str">
        <f>IF(G513+H513&lt;&gt;0,Transaksi!D508,"")</f>
        <v/>
      </c>
      <c r="E513" t="str">
        <f>IF(G513+H513&lt;&gt;0,Transaksi!E508,"")</f>
        <v/>
      </c>
      <c r="F513" t="str">
        <f>IF(G513+H513&lt;&gt;0,Transaksi!F508,"")</f>
        <v/>
      </c>
      <c r="G513">
        <f>IF(Transaksi!K508=$F$11,Transaksi!M508,0)</f>
        <v>0</v>
      </c>
      <c r="H513">
        <f>IF(Transaksi!K508=$F$11,Transaksi!L508,0)</f>
        <v>0</v>
      </c>
      <c r="I513" t="e">
        <f>I512+G513-H513</f>
        <v>#REF!</v>
      </c>
      <c r="J513" t="str">
        <f>IF(G513+H513&lt;&gt;0,Transaksi!J508,"")</f>
        <v/>
      </c>
    </row>
    <row r="514">
      <c r="C514" t="str">
        <f>IF(G514+H514&lt;&gt;0,Transaksi!C509,"")</f>
        <v/>
      </c>
      <c r="D514" t="str">
        <f>IF(G514+H514&lt;&gt;0,Transaksi!D509,"")</f>
        <v/>
      </c>
      <c r="E514" t="str">
        <f>IF(G514+H514&lt;&gt;0,Transaksi!E509,"")</f>
        <v/>
      </c>
      <c r="F514" t="str">
        <f>IF(G514+H514&lt;&gt;0,Transaksi!F509,"")</f>
        <v/>
      </c>
      <c r="G514">
        <f>IF(Transaksi!K509=$F$11,Transaksi!M509,0)</f>
        <v>0</v>
      </c>
      <c r="H514">
        <f>IF(Transaksi!K509=$F$11,Transaksi!L509,0)</f>
        <v>0</v>
      </c>
      <c r="I514" t="e">
        <f>I513+G514-H514</f>
        <v>#REF!</v>
      </c>
      <c r="J514" t="str">
        <f>IF(G514+H514&lt;&gt;0,Transaksi!J509,"")</f>
        <v/>
      </c>
    </row>
    <row r="515">
      <c r="C515" t="str">
        <f>IF(G515+H515&lt;&gt;0,Transaksi!C510,"")</f>
        <v/>
      </c>
      <c r="D515" t="str">
        <f>IF(G515+H515&lt;&gt;0,Transaksi!D510,"")</f>
        <v/>
      </c>
      <c r="E515" t="str">
        <f>IF(G515+H515&lt;&gt;0,Transaksi!E510,"")</f>
        <v/>
      </c>
      <c r="F515" t="str">
        <f>IF(G515+H515&lt;&gt;0,Transaksi!F510,"")</f>
        <v/>
      </c>
      <c r="G515">
        <f>IF(Transaksi!K510=$F$11,Transaksi!M510,0)</f>
        <v>0</v>
      </c>
      <c r="H515">
        <f>IF(Transaksi!K510=$F$11,Transaksi!L510,0)</f>
        <v>0</v>
      </c>
      <c r="I515" t="e">
        <f>I514+G515-H515</f>
        <v>#REF!</v>
      </c>
      <c r="J515" t="str">
        <f>IF(G515+H515&lt;&gt;0,Transaksi!J510,"")</f>
        <v/>
      </c>
    </row>
    <row r="516">
      <c r="C516" t="str">
        <f>IF(G516+H516&lt;&gt;0,Transaksi!C511,"")</f>
        <v/>
      </c>
      <c r="D516" t="str">
        <f>IF(G516+H516&lt;&gt;0,Transaksi!D511,"")</f>
        <v/>
      </c>
      <c r="E516" t="str">
        <f>IF(G516+H516&lt;&gt;0,Transaksi!E511,"")</f>
        <v/>
      </c>
      <c r="F516" t="str">
        <f>IF(G516+H516&lt;&gt;0,Transaksi!F511,"")</f>
        <v/>
      </c>
      <c r="G516">
        <f>IF(Transaksi!K511=$F$11,Transaksi!M511,0)</f>
        <v>0</v>
      </c>
      <c r="H516">
        <f>IF(Transaksi!K511=$F$11,Transaksi!L511,0)</f>
        <v>0</v>
      </c>
      <c r="I516" t="e">
        <f>I515+G516-H516</f>
        <v>#REF!</v>
      </c>
      <c r="J516" t="str">
        <f>IF(G516+H516&lt;&gt;0,Transaksi!J511,"")</f>
        <v/>
      </c>
    </row>
    <row r="517">
      <c r="C517" t="str">
        <f>IF(G517+H517&lt;&gt;0,Transaksi!C512,"")</f>
        <v/>
      </c>
      <c r="D517" t="str">
        <f>IF(G517+H517&lt;&gt;0,Transaksi!D512,"")</f>
        <v/>
      </c>
      <c r="E517" t="str">
        <f>IF(G517+H517&lt;&gt;0,Transaksi!E512,"")</f>
        <v/>
      </c>
      <c r="F517" t="str">
        <f>IF(G517+H517&lt;&gt;0,Transaksi!F512,"")</f>
        <v/>
      </c>
      <c r="G517">
        <f>IF(Transaksi!K512=$F$11,Transaksi!M512,0)</f>
        <v>0</v>
      </c>
      <c r="H517">
        <f>IF(Transaksi!K512=$F$11,Transaksi!L512,0)</f>
        <v>0</v>
      </c>
      <c r="I517" t="e">
        <f>I516+G517-H517</f>
        <v>#REF!</v>
      </c>
      <c r="J517" t="str">
        <f>IF(G517+H517&lt;&gt;0,Transaksi!J512,"")</f>
        <v/>
      </c>
    </row>
    <row r="518">
      <c r="C518" t="str">
        <f>IF(G518+H518&lt;&gt;0,Transaksi!C513,"")</f>
        <v/>
      </c>
      <c r="D518" t="str">
        <f>IF(G518+H518&lt;&gt;0,Transaksi!D513,"")</f>
        <v/>
      </c>
      <c r="E518" t="str">
        <f>IF(G518+H518&lt;&gt;0,Transaksi!E513,"")</f>
        <v/>
      </c>
      <c r="F518" t="str">
        <f>IF(G518+H518&lt;&gt;0,Transaksi!F513,"")</f>
        <v/>
      </c>
      <c r="G518">
        <f>IF(Transaksi!K513=$F$11,Transaksi!M513,0)</f>
        <v>0</v>
      </c>
      <c r="H518">
        <f>IF(Transaksi!K513=$F$11,Transaksi!L513,0)</f>
        <v>0</v>
      </c>
      <c r="I518" t="e">
        <f>I517+G518-H518</f>
        <v>#REF!</v>
      </c>
      <c r="J518" t="str">
        <f>IF(G518+H518&lt;&gt;0,Transaksi!J513,"")</f>
        <v/>
      </c>
    </row>
    <row r="519">
      <c r="C519" t="str">
        <f>IF(G519+H519&lt;&gt;0,Transaksi!C514,"")</f>
        <v/>
      </c>
      <c r="D519" t="str">
        <f>IF(G519+H519&lt;&gt;0,Transaksi!D514,"")</f>
        <v/>
      </c>
      <c r="E519" t="str">
        <f>IF(G519+H519&lt;&gt;0,Transaksi!E514,"")</f>
        <v/>
      </c>
      <c r="F519" t="str">
        <f>IF(G519+H519&lt;&gt;0,Transaksi!F514,"")</f>
        <v/>
      </c>
      <c r="G519">
        <f>IF(Transaksi!K514=$F$11,Transaksi!M514,0)</f>
        <v>0</v>
      </c>
      <c r="H519">
        <f>IF(Transaksi!K514=$F$11,Transaksi!L514,0)</f>
        <v>0</v>
      </c>
      <c r="I519" t="e">
        <f>I518+G519-H519</f>
        <v>#REF!</v>
      </c>
      <c r="J519" t="str">
        <f>IF(G519+H519&lt;&gt;0,Transaksi!J514,"")</f>
        <v/>
      </c>
    </row>
    <row r="520">
      <c r="C520" t="str">
        <f>IF(G520+H520&lt;&gt;0,Transaksi!C515,"")</f>
        <v/>
      </c>
      <c r="D520" t="str">
        <f>IF(G520+H520&lt;&gt;0,Transaksi!D515,"")</f>
        <v/>
      </c>
      <c r="E520" t="str">
        <f>IF(G520+H520&lt;&gt;0,Transaksi!E515,"")</f>
        <v/>
      </c>
      <c r="F520" t="str">
        <f>IF(G520+H520&lt;&gt;0,Transaksi!F515,"")</f>
        <v/>
      </c>
      <c r="G520">
        <f>IF(Transaksi!K515=$F$11,Transaksi!M515,0)</f>
        <v>0</v>
      </c>
      <c r="H520">
        <f>IF(Transaksi!K515=$F$11,Transaksi!L515,0)</f>
        <v>0</v>
      </c>
      <c r="I520" t="e">
        <f>I519+G520-H520</f>
        <v>#REF!</v>
      </c>
      <c r="J520" t="str">
        <f>IF(G520+H520&lt;&gt;0,Transaksi!J515,"")</f>
        <v/>
      </c>
    </row>
    <row r="521">
      <c r="C521" t="str">
        <f>IF(G521+H521&lt;&gt;0,Transaksi!C516,"")</f>
        <v/>
      </c>
      <c r="D521" t="str">
        <f>IF(G521+H521&lt;&gt;0,Transaksi!D516,"")</f>
        <v/>
      </c>
      <c r="E521" t="str">
        <f>IF(G521+H521&lt;&gt;0,Transaksi!E516,"")</f>
        <v/>
      </c>
      <c r="F521" t="str">
        <f>IF(G521+H521&lt;&gt;0,Transaksi!F516,"")</f>
        <v/>
      </c>
      <c r="G521">
        <f>IF(Transaksi!K516=$F$11,Transaksi!M516,0)</f>
        <v>0</v>
      </c>
      <c r="H521">
        <f>IF(Transaksi!K516=$F$11,Transaksi!L516,0)</f>
        <v>0</v>
      </c>
      <c r="I521" t="e">
        <f>I520+G521-H521</f>
        <v>#REF!</v>
      </c>
      <c r="J521" t="str">
        <f>IF(G521+H521&lt;&gt;0,Transaksi!J516,"")</f>
        <v/>
      </c>
    </row>
    <row r="522">
      <c r="C522" t="str">
        <f>IF(G522+H522&lt;&gt;0,Transaksi!C517,"")</f>
        <v/>
      </c>
      <c r="D522" t="str">
        <f>IF(G522+H522&lt;&gt;0,Transaksi!D517,"")</f>
        <v/>
      </c>
      <c r="E522" t="str">
        <f>IF(G522+H522&lt;&gt;0,Transaksi!E517,"")</f>
        <v/>
      </c>
      <c r="F522" t="str">
        <f>IF(G522+H522&lt;&gt;0,Transaksi!F517,"")</f>
        <v/>
      </c>
      <c r="G522">
        <f>IF(Transaksi!K517=$F$11,Transaksi!M517,0)</f>
        <v>0</v>
      </c>
      <c r="H522">
        <f>IF(Transaksi!K517=$F$11,Transaksi!L517,0)</f>
        <v>0</v>
      </c>
      <c r="I522" t="e">
        <f>I521+G522-H522</f>
        <v>#REF!</v>
      </c>
      <c r="J522" t="str">
        <f>IF(G522+H522&lt;&gt;0,Transaksi!J517,"")</f>
        <v/>
      </c>
    </row>
    <row r="523">
      <c r="C523" t="str">
        <f>IF(G523+H523&lt;&gt;0,Transaksi!C518,"")</f>
        <v/>
      </c>
      <c r="D523" t="str">
        <f>IF(G523+H523&lt;&gt;0,Transaksi!D518,"")</f>
        <v/>
      </c>
      <c r="E523" t="str">
        <f>IF(G523+H523&lt;&gt;0,Transaksi!E518,"")</f>
        <v/>
      </c>
      <c r="F523" t="str">
        <f>IF(G523+H523&lt;&gt;0,Transaksi!F518,"")</f>
        <v/>
      </c>
      <c r="G523">
        <f>IF(Transaksi!K518=$F$11,Transaksi!M518,0)</f>
        <v>0</v>
      </c>
      <c r="H523">
        <f>IF(Transaksi!K518=$F$11,Transaksi!L518,0)</f>
        <v>0</v>
      </c>
      <c r="I523" t="e">
        <f>I522+G523-H523</f>
        <v>#REF!</v>
      </c>
      <c r="J523" t="str">
        <f>IF(G523+H523&lt;&gt;0,Transaksi!J518,"")</f>
        <v/>
      </c>
    </row>
    <row r="524">
      <c r="C524" t="str">
        <f>IF(G524+H524&lt;&gt;0,Transaksi!C519,"")</f>
        <v/>
      </c>
      <c r="D524" t="str">
        <f>IF(G524+H524&lt;&gt;0,Transaksi!D519,"")</f>
        <v/>
      </c>
      <c r="E524" t="str">
        <f>IF(G524+H524&lt;&gt;0,Transaksi!E519,"")</f>
        <v/>
      </c>
      <c r="F524" t="str">
        <f>IF(G524+H524&lt;&gt;0,Transaksi!F519,"")</f>
        <v/>
      </c>
      <c r="G524">
        <f>IF(Transaksi!K519=$F$11,Transaksi!M519,0)</f>
        <v>0</v>
      </c>
      <c r="H524">
        <f>IF(Transaksi!K519=$F$11,Transaksi!L519,0)</f>
        <v>0</v>
      </c>
      <c r="I524" t="e">
        <f>I523+G524-H524</f>
        <v>#REF!</v>
      </c>
      <c r="J524" t="str">
        <f>IF(G524+H524&lt;&gt;0,Transaksi!J519,"")</f>
        <v/>
      </c>
    </row>
    <row r="525">
      <c r="C525" t="str">
        <f>IF(G525+H525&lt;&gt;0,Transaksi!C520,"")</f>
        <v/>
      </c>
      <c r="D525" t="str">
        <f>IF(G525+H525&lt;&gt;0,Transaksi!D520,"")</f>
        <v/>
      </c>
      <c r="E525" t="str">
        <f>IF(G525+H525&lt;&gt;0,Transaksi!E520,"")</f>
        <v/>
      </c>
      <c r="F525" t="str">
        <f>IF(G525+H525&lt;&gt;0,Transaksi!F520,"")</f>
        <v/>
      </c>
      <c r="G525">
        <f>IF(Transaksi!K520=$F$11,Transaksi!M520,0)</f>
        <v>0</v>
      </c>
      <c r="H525">
        <f>IF(Transaksi!K520=$F$11,Transaksi!L520,0)</f>
        <v>0</v>
      </c>
      <c r="I525" t="e">
        <f>I524+G525-H525</f>
        <v>#REF!</v>
      </c>
      <c r="J525" t="str">
        <f>IF(G525+H525&lt;&gt;0,Transaksi!J520,"")</f>
        <v/>
      </c>
    </row>
    <row r="526">
      <c r="C526" t="str">
        <f>IF(G526+H526&lt;&gt;0,Transaksi!C521,"")</f>
        <v/>
      </c>
      <c r="D526" t="str">
        <f>IF(G526+H526&lt;&gt;0,Transaksi!D521,"")</f>
        <v/>
      </c>
      <c r="E526" t="str">
        <f>IF(G526+H526&lt;&gt;0,Transaksi!E521,"")</f>
        <v/>
      </c>
      <c r="F526" t="str">
        <f>IF(G526+H526&lt;&gt;0,Transaksi!F521,"")</f>
        <v/>
      </c>
      <c r="G526">
        <f>IF(Transaksi!K521=$F$11,Transaksi!M521,0)</f>
        <v>0</v>
      </c>
      <c r="H526">
        <f>IF(Transaksi!K521=$F$11,Transaksi!L521,0)</f>
        <v>0</v>
      </c>
      <c r="I526" t="e">
        <f>I525+G526-H526</f>
        <v>#REF!</v>
      </c>
      <c r="J526" t="str">
        <f>IF(G526+H526&lt;&gt;0,Transaksi!J521,"")</f>
        <v/>
      </c>
    </row>
    <row r="527">
      <c r="C527" t="str">
        <f>IF(G527+H527&lt;&gt;0,Transaksi!C522,"")</f>
        <v/>
      </c>
      <c r="D527" t="str">
        <f>IF(G527+H527&lt;&gt;0,Transaksi!D522,"")</f>
        <v/>
      </c>
      <c r="E527" t="str">
        <f>IF(G527+H527&lt;&gt;0,Transaksi!E522,"")</f>
        <v/>
      </c>
      <c r="F527" t="str">
        <f>IF(G527+H527&lt;&gt;0,Transaksi!F522,"")</f>
        <v/>
      </c>
      <c r="G527">
        <f>IF(Transaksi!K522=$F$11,Transaksi!M522,0)</f>
        <v>0</v>
      </c>
      <c r="H527">
        <f>IF(Transaksi!K522=$F$11,Transaksi!L522,0)</f>
        <v>0</v>
      </c>
      <c r="I527" t="e">
        <f>I526+G527-H527</f>
        <v>#REF!</v>
      </c>
      <c r="J527" t="str">
        <f>IF(G527+H527&lt;&gt;0,Transaksi!J522,"")</f>
        <v/>
      </c>
    </row>
    <row r="528">
      <c r="C528" t="str">
        <f>IF(G528+H528&lt;&gt;0,Transaksi!C523,"")</f>
        <v/>
      </c>
      <c r="D528" t="str">
        <f>IF(G528+H528&lt;&gt;0,Transaksi!D523,"")</f>
        <v/>
      </c>
      <c r="E528" t="str">
        <f>IF(G528+H528&lt;&gt;0,Transaksi!E523,"")</f>
        <v/>
      </c>
      <c r="F528" t="str">
        <f>IF(G528+H528&lt;&gt;0,Transaksi!F523,"")</f>
        <v/>
      </c>
      <c r="G528">
        <f>IF(Transaksi!K523=$F$11,Transaksi!M523,0)</f>
        <v>0</v>
      </c>
      <c r="H528">
        <f>IF(Transaksi!K523=$F$11,Transaksi!L523,0)</f>
        <v>0</v>
      </c>
      <c r="I528" t="e">
        <f>I527+G528-H528</f>
        <v>#REF!</v>
      </c>
      <c r="J528" t="str">
        <f>IF(G528+H528&lt;&gt;0,Transaksi!J523,"")</f>
        <v/>
      </c>
    </row>
    <row r="529">
      <c r="C529" t="str">
        <f>IF(G529+H529&lt;&gt;0,Transaksi!C524,"")</f>
        <v/>
      </c>
      <c r="D529" t="str">
        <f>IF(G529+H529&lt;&gt;0,Transaksi!D524,"")</f>
        <v/>
      </c>
      <c r="E529" t="str">
        <f>IF(G529+H529&lt;&gt;0,Transaksi!E524,"")</f>
        <v/>
      </c>
      <c r="F529" t="str">
        <f>IF(G529+H529&lt;&gt;0,Transaksi!F524,"")</f>
        <v/>
      </c>
      <c r="G529">
        <f>IF(Transaksi!K524=$F$11,Transaksi!M524,0)</f>
        <v>0</v>
      </c>
      <c r="H529">
        <f>IF(Transaksi!K524=$F$11,Transaksi!L524,0)</f>
        <v>0</v>
      </c>
      <c r="I529" t="e">
        <f>I528+G529-H529</f>
        <v>#REF!</v>
      </c>
      <c r="J529" t="str">
        <f>IF(G529+H529&lt;&gt;0,Transaksi!J524,"")</f>
        <v/>
      </c>
      <c r="L529">
        <f>H529</f>
        <v>0</v>
      </c>
    </row>
    <row r="530">
      <c r="C530" t="str">
        <f>IF(G530+H530&lt;&gt;0,Transaksi!C525,"")</f>
        <v/>
      </c>
      <c r="D530" t="str">
        <f>IF(G530+H530&lt;&gt;0,Transaksi!D525,"")</f>
        <v/>
      </c>
      <c r="E530" t="str">
        <f>IF(G530+H530&lt;&gt;0,Transaksi!E525,"")</f>
        <v/>
      </c>
      <c r="F530" t="str">
        <f>IF(G530+H530&lt;&gt;0,Transaksi!F525,"")</f>
        <v/>
      </c>
      <c r="G530">
        <f>IF(Transaksi!K525=$F$11,Transaksi!M525,0)</f>
        <v>0</v>
      </c>
      <c r="H530">
        <f>IF(Transaksi!K525=$F$11,Transaksi!L525,0)</f>
        <v>0</v>
      </c>
      <c r="I530" t="e">
        <f>I529+G530-H530</f>
        <v>#REF!</v>
      </c>
      <c r="J530" t="str">
        <f>IF(G530+H530&lt;&gt;0,Transaksi!J525,"")</f>
        <v/>
      </c>
    </row>
    <row r="531">
      <c r="C531" t="str">
        <f>IF(G531+H531&lt;&gt;0,Transaksi!C526,"")</f>
        <v/>
      </c>
      <c r="D531" t="str">
        <f>IF(G531+H531&lt;&gt;0,Transaksi!D526,"")</f>
        <v/>
      </c>
      <c r="E531" t="str">
        <f>IF(G531+H531&lt;&gt;0,Transaksi!E526,"")</f>
        <v/>
      </c>
      <c r="F531" t="str">
        <f>IF(G531+H531&lt;&gt;0,Transaksi!F526,"")</f>
        <v/>
      </c>
      <c r="G531">
        <f>IF(Transaksi!K526=$F$11,Transaksi!M526,0)</f>
        <v>0</v>
      </c>
      <c r="H531">
        <f>IF(Transaksi!K526=$F$11,Transaksi!L526,0)</f>
        <v>0</v>
      </c>
      <c r="I531" t="e">
        <f>I530+G531-H531</f>
        <v>#REF!</v>
      </c>
      <c r="J531" t="str">
        <f>IF(G531+H531&lt;&gt;0,Transaksi!J526,"")</f>
        <v/>
      </c>
    </row>
    <row r="532">
      <c r="C532" t="str">
        <f>IF(G532+H532&lt;&gt;0,Transaksi!C527,"")</f>
        <v/>
      </c>
      <c r="D532" t="str">
        <f>IF(G532+H532&lt;&gt;0,Transaksi!D527,"")</f>
        <v/>
      </c>
      <c r="E532" t="str">
        <f>IF(G532+H532&lt;&gt;0,Transaksi!E527,"")</f>
        <v/>
      </c>
      <c r="F532" t="str">
        <f>IF(G532+H532&lt;&gt;0,Transaksi!F527,"")</f>
        <v/>
      </c>
      <c r="G532">
        <f>IF(Transaksi!K527=$F$11,Transaksi!M527,0)</f>
        <v>0</v>
      </c>
      <c r="H532">
        <f>IF(Transaksi!K527=$F$11,Transaksi!L527,0)</f>
        <v>0</v>
      </c>
      <c r="I532" t="e">
        <f>I531+G532-H532</f>
        <v>#REF!</v>
      </c>
      <c r="J532" t="str">
        <f>IF(G532+H532&lt;&gt;0,Transaksi!J527,"")</f>
        <v/>
      </c>
    </row>
    <row r="533">
      <c r="C533" t="str">
        <f>IF(G533+H533&lt;&gt;0,Transaksi!C528,"")</f>
        <v/>
      </c>
      <c r="D533" t="str">
        <f>IF(G533+H533&lt;&gt;0,Transaksi!D528,"")</f>
        <v/>
      </c>
      <c r="E533" t="str">
        <f>IF(G533+H533&lt;&gt;0,Transaksi!E528,"")</f>
        <v/>
      </c>
      <c r="F533" t="str">
        <f>IF(G533+H533&lt;&gt;0,Transaksi!F528,"")</f>
        <v/>
      </c>
      <c r="G533">
        <f>IF(Transaksi!K528=$F$11,Transaksi!M528,0)</f>
        <v>0</v>
      </c>
      <c r="H533">
        <f>IF(Transaksi!K528=$F$11,Transaksi!L528,0)</f>
        <v>0</v>
      </c>
      <c r="I533" t="e">
        <f>I532+G533-H533</f>
        <v>#REF!</v>
      </c>
      <c r="J533" t="str">
        <f>IF(G533+H533&lt;&gt;0,Transaksi!J528,"")</f>
        <v/>
      </c>
    </row>
    <row r="534">
      <c r="C534" t="str">
        <f>IF(G534+H534&lt;&gt;0,Transaksi!C529,"")</f>
        <v/>
      </c>
      <c r="D534" t="str">
        <f>IF(G534+H534&lt;&gt;0,Transaksi!D529,"")</f>
        <v/>
      </c>
      <c r="E534" t="str">
        <f>IF(G534+H534&lt;&gt;0,Transaksi!E529,"")</f>
        <v/>
      </c>
      <c r="F534" t="str">
        <f>IF(G534+H534&lt;&gt;0,Transaksi!F529,"")</f>
        <v/>
      </c>
      <c r="G534">
        <f>IF(Transaksi!K529=$F$11,Transaksi!M529,0)</f>
        <v>0</v>
      </c>
      <c r="H534">
        <f>IF(Transaksi!K529=$F$11,Transaksi!L529,0)</f>
        <v>0</v>
      </c>
      <c r="I534" t="e">
        <f>I533+G534-H534</f>
        <v>#REF!</v>
      </c>
      <c r="J534" t="str">
        <f>IF(G534+H534&lt;&gt;0,Transaksi!J529,"")</f>
        <v/>
      </c>
    </row>
    <row r="535">
      <c r="C535" t="str">
        <f>IF(G535+H535&lt;&gt;0,Transaksi!C530,"")</f>
        <v/>
      </c>
      <c r="D535" t="str">
        <f>IF(G535+H535&lt;&gt;0,Transaksi!D530,"")</f>
        <v/>
      </c>
      <c r="E535" t="str">
        <f>IF(G535+H535&lt;&gt;0,Transaksi!E530,"")</f>
        <v/>
      </c>
      <c r="F535" t="str">
        <f>IF(G535+H535&lt;&gt;0,Transaksi!F530,"")</f>
        <v/>
      </c>
      <c r="G535">
        <f>IF(Transaksi!K530=$F$11,Transaksi!M530,0)</f>
        <v>0</v>
      </c>
      <c r="H535">
        <f>IF(Transaksi!K530=$F$11,Transaksi!L530,0)</f>
        <v>0</v>
      </c>
      <c r="I535" t="e">
        <f>I534+G535-H535</f>
        <v>#REF!</v>
      </c>
      <c r="J535" t="str">
        <f>IF(G535+H535&lt;&gt;0,Transaksi!J530,"")</f>
        <v/>
      </c>
    </row>
    <row r="536">
      <c r="C536" t="str">
        <f>IF(G536+H536&lt;&gt;0,Transaksi!C531,"")</f>
        <v/>
      </c>
      <c r="D536" t="str">
        <f>IF(G536+H536&lt;&gt;0,Transaksi!D531,"")</f>
        <v/>
      </c>
      <c r="E536" t="str">
        <f>IF(G536+H536&lt;&gt;0,Transaksi!E531,"")</f>
        <v/>
      </c>
      <c r="F536" t="str">
        <f>IF(G536+H536&lt;&gt;0,Transaksi!F531,"")</f>
        <v/>
      </c>
      <c r="G536">
        <f>IF(Transaksi!K531=$F$11,Transaksi!M531,0)</f>
        <v>0</v>
      </c>
      <c r="H536">
        <f>IF(Transaksi!K531=$F$11,Transaksi!L531,0)</f>
        <v>0</v>
      </c>
      <c r="I536" t="e">
        <f>I535+G536-H536</f>
        <v>#REF!</v>
      </c>
      <c r="J536" t="str">
        <f>IF(G536+H536&lt;&gt;0,Transaksi!J531,"")</f>
        <v/>
      </c>
    </row>
    <row r="537">
      <c r="C537" t="str">
        <f>IF(G537+H537&lt;&gt;0,Transaksi!C532,"")</f>
        <v/>
      </c>
      <c r="D537" t="str">
        <f>IF(G537+H537&lt;&gt;0,Transaksi!D532,"")</f>
        <v/>
      </c>
      <c r="E537" t="str">
        <f>IF(G537+H537&lt;&gt;0,Transaksi!E532,"")</f>
        <v/>
      </c>
      <c r="F537" t="str">
        <f>IF(G537+H537&lt;&gt;0,Transaksi!F532,"")</f>
        <v/>
      </c>
      <c r="G537">
        <f>IF(Transaksi!K532=$F$11,Transaksi!M532,0)</f>
        <v>0</v>
      </c>
      <c r="H537">
        <f>IF(Transaksi!K532=$F$11,Transaksi!L532,0)</f>
        <v>0</v>
      </c>
      <c r="I537" t="e">
        <f>I536+G537-H537</f>
        <v>#REF!</v>
      </c>
      <c r="J537" t="str">
        <f>IF(G537+H537&lt;&gt;0,Transaksi!J532,"")</f>
        <v/>
      </c>
    </row>
    <row r="538">
      <c r="C538" t="str">
        <f>IF(G538+H538&lt;&gt;0,Transaksi!C533,"")</f>
        <v/>
      </c>
      <c r="D538" t="str">
        <f>IF(G538+H538&lt;&gt;0,Transaksi!D533,"")</f>
        <v/>
      </c>
      <c r="E538" t="str">
        <f>IF(G538+H538&lt;&gt;0,Transaksi!E533,"")</f>
        <v/>
      </c>
      <c r="F538" t="str">
        <f>IF(G538+H538&lt;&gt;0,Transaksi!F533,"")</f>
        <v/>
      </c>
      <c r="G538">
        <f>IF(Transaksi!K533=$F$11,Transaksi!M533,0)</f>
        <v>0</v>
      </c>
      <c r="H538">
        <f>IF(Transaksi!K533=$F$11,Transaksi!L533,0)</f>
        <v>0</v>
      </c>
      <c r="I538" t="e">
        <f>I537+G538-H538</f>
        <v>#REF!</v>
      </c>
      <c r="J538" t="str">
        <f>IF(G538+H538&lt;&gt;0,Transaksi!J533,"")</f>
        <v/>
      </c>
    </row>
    <row r="539">
      <c r="C539" t="str">
        <f>IF(G539+H539&lt;&gt;0,Transaksi!C534,"")</f>
        <v/>
      </c>
      <c r="D539" t="str">
        <f>IF(G539+H539&lt;&gt;0,Transaksi!D534,"")</f>
        <v/>
      </c>
      <c r="E539" t="str">
        <f>IF(G539+H539&lt;&gt;0,Transaksi!E534,"")</f>
        <v/>
      </c>
      <c r="F539" t="str">
        <f>IF(G539+H539&lt;&gt;0,Transaksi!F534,"")</f>
        <v/>
      </c>
      <c r="G539">
        <f>IF(Transaksi!K534=$F$11,Transaksi!M534,0)</f>
        <v>0</v>
      </c>
      <c r="H539">
        <f>IF(Transaksi!K534=$F$11,Transaksi!L534,0)</f>
        <v>0</v>
      </c>
      <c r="I539" t="e">
        <f>I538+G539-H539</f>
        <v>#REF!</v>
      </c>
      <c r="J539" t="str">
        <f>IF(G539+H539&lt;&gt;0,Transaksi!J534,"")</f>
        <v/>
      </c>
    </row>
    <row r="540">
      <c r="C540" t="str">
        <f>IF(G540+H540&lt;&gt;0,Transaksi!C535,"")</f>
        <v/>
      </c>
      <c r="D540" t="str">
        <f>IF(G540+H540&lt;&gt;0,Transaksi!D535,"")</f>
        <v/>
      </c>
      <c r="E540" t="str">
        <f>IF(G540+H540&lt;&gt;0,Transaksi!E535,"")</f>
        <v/>
      </c>
      <c r="F540" t="str">
        <f>IF(G540+H540&lt;&gt;0,Transaksi!F535,"")</f>
        <v/>
      </c>
      <c r="G540">
        <f>IF(Transaksi!K535=$F$11,Transaksi!M535,0)</f>
        <v>0</v>
      </c>
      <c r="H540">
        <f>IF(Transaksi!K535=$F$11,Transaksi!L535,0)</f>
        <v>0</v>
      </c>
      <c r="I540" t="e">
        <f>I539+G540-H540</f>
        <v>#REF!</v>
      </c>
      <c r="J540" t="str">
        <f>IF(G540+H540&lt;&gt;0,Transaksi!J535,"")</f>
        <v/>
      </c>
    </row>
    <row r="541">
      <c r="C541" t="str">
        <f>IF(G541+H541&lt;&gt;0,Transaksi!C536,"")</f>
        <v/>
      </c>
      <c r="D541" t="str">
        <f>IF(G541+H541&lt;&gt;0,Transaksi!D536,"")</f>
        <v/>
      </c>
      <c r="E541" t="str">
        <f>IF(G541+H541&lt;&gt;0,Transaksi!E536,"")</f>
        <v/>
      </c>
      <c r="F541" t="str">
        <f>IF(G541+H541&lt;&gt;0,Transaksi!F536,"")</f>
        <v/>
      </c>
      <c r="G541">
        <f>IF(Transaksi!K536=$F$11,Transaksi!M536,0)</f>
        <v>0</v>
      </c>
      <c r="H541">
        <f>IF(Transaksi!K536=$F$11,Transaksi!L536,0)</f>
        <v>0</v>
      </c>
      <c r="I541" t="e">
        <f>I540+G541-H541</f>
        <v>#REF!</v>
      </c>
      <c r="J541" t="str">
        <f>IF(G541+H541&lt;&gt;0,Transaksi!J536,"")</f>
        <v/>
      </c>
    </row>
    <row r="542">
      <c r="C542" t="str">
        <f>IF(G542+H542&lt;&gt;0,Transaksi!C537,"")</f>
        <v/>
      </c>
      <c r="D542" t="str">
        <f>IF(G542+H542&lt;&gt;0,Transaksi!D537,"")</f>
        <v/>
      </c>
      <c r="E542" t="str">
        <f>IF(G542+H542&lt;&gt;0,Transaksi!E537,"")</f>
        <v/>
      </c>
      <c r="F542" t="str">
        <f>IF(G542+H542&lt;&gt;0,Transaksi!F537,"")</f>
        <v/>
      </c>
      <c r="G542">
        <f>IF(Transaksi!K537=$F$11,Transaksi!M537,0)</f>
        <v>0</v>
      </c>
      <c r="H542">
        <f>IF(Transaksi!K537=$F$11,Transaksi!L537,0)</f>
        <v>0</v>
      </c>
      <c r="I542" t="e">
        <f>I541+G542-H542</f>
        <v>#REF!</v>
      </c>
      <c r="J542" t="str">
        <f>IF(G542+H542&lt;&gt;0,Transaksi!J537,"")</f>
        <v/>
      </c>
    </row>
    <row r="543">
      <c r="C543" t="str">
        <f>IF(G543+H543&lt;&gt;0,Transaksi!C538,"")</f>
        <v/>
      </c>
      <c r="D543" t="str">
        <f>IF(G543+H543&lt;&gt;0,Transaksi!D538,"")</f>
        <v/>
      </c>
      <c r="E543" t="str">
        <f>IF(G543+H543&lt;&gt;0,Transaksi!E538,"")</f>
        <v/>
      </c>
      <c r="F543" t="str">
        <f>IF(G543+H543&lt;&gt;0,Transaksi!F538,"")</f>
        <v/>
      </c>
      <c r="G543">
        <f>IF(Transaksi!K538=$F$11,Transaksi!M538,0)</f>
        <v>0</v>
      </c>
      <c r="H543">
        <f>IF(Transaksi!K538=$F$11,Transaksi!L538,0)</f>
        <v>0</v>
      </c>
      <c r="I543" t="e">
        <f>I542+G543-H543</f>
        <v>#REF!</v>
      </c>
      <c r="J543" t="str">
        <f>IF(G543+H543&lt;&gt;0,Transaksi!J538,"")</f>
        <v/>
      </c>
    </row>
    <row r="544">
      <c r="C544" t="str">
        <f>IF(G544+H544&lt;&gt;0,Transaksi!C539,"")</f>
        <v/>
      </c>
      <c r="D544" t="str">
        <f>IF(G544+H544&lt;&gt;0,Transaksi!D539,"")</f>
        <v/>
      </c>
      <c r="E544" t="str">
        <f>IF(G544+H544&lt;&gt;0,Transaksi!E539,"")</f>
        <v/>
      </c>
      <c r="F544" t="str">
        <f>IF(G544+H544&lt;&gt;0,Transaksi!F539,"")</f>
        <v/>
      </c>
      <c r="G544">
        <f>IF(Transaksi!K539=$F$11,Transaksi!M539,0)</f>
        <v>0</v>
      </c>
      <c r="H544">
        <f>IF(Transaksi!K539=$F$11,Transaksi!L539,0)</f>
        <v>0</v>
      </c>
      <c r="I544" t="e">
        <f>I543+G544-H544</f>
        <v>#REF!</v>
      </c>
      <c r="J544" t="str">
        <f>IF(G544+H544&lt;&gt;0,Transaksi!J539,"")</f>
        <v/>
      </c>
    </row>
    <row r="545">
      <c r="C545" t="str">
        <f>IF(G545+H545&lt;&gt;0,Transaksi!C540,"")</f>
        <v/>
      </c>
      <c r="D545" t="str">
        <f>IF(G545+H545&lt;&gt;0,Transaksi!D540,"")</f>
        <v/>
      </c>
      <c r="E545" t="str">
        <f>IF(G545+H545&lt;&gt;0,Transaksi!E540,"")</f>
        <v/>
      </c>
      <c r="F545" t="str">
        <f>IF(G545+H545&lt;&gt;0,Transaksi!F540,"")</f>
        <v/>
      </c>
      <c r="G545">
        <f>IF(Transaksi!K540=$F$11,Transaksi!M540,0)</f>
        <v>0</v>
      </c>
      <c r="H545">
        <f>IF(Transaksi!K540=$F$11,Transaksi!L540,0)</f>
        <v>0</v>
      </c>
      <c r="I545" t="e">
        <f>I544+G545-H545</f>
        <v>#REF!</v>
      </c>
      <c r="J545" t="str">
        <f>IF(G545+H545&lt;&gt;0,Transaksi!J540,"")</f>
        <v/>
      </c>
    </row>
    <row r="546">
      <c r="C546" t="str">
        <f>IF(G546+H546&lt;&gt;0,Transaksi!C541,"")</f>
        <v/>
      </c>
      <c r="D546" t="str">
        <f>IF(G546+H546&lt;&gt;0,Transaksi!D541,"")</f>
        <v/>
      </c>
      <c r="E546" t="str">
        <f>IF(G546+H546&lt;&gt;0,Transaksi!E541,"")</f>
        <v/>
      </c>
      <c r="F546" t="str">
        <f>IF(G546+H546&lt;&gt;0,Transaksi!F541,"")</f>
        <v/>
      </c>
      <c r="G546">
        <f>IF(Transaksi!K541=$F$11,Transaksi!M541,0)</f>
        <v>0</v>
      </c>
      <c r="H546">
        <f>IF(Transaksi!K541=$F$11,Transaksi!L541,0)</f>
        <v>0</v>
      </c>
      <c r="I546" t="e">
        <f>I545+G546-H546</f>
        <v>#REF!</v>
      </c>
      <c r="J546" t="str">
        <f>IF(G546+H546&lt;&gt;0,Transaksi!J541,"")</f>
        <v/>
      </c>
    </row>
    <row r="547">
      <c r="C547" t="str">
        <f>IF(G547+H547&lt;&gt;0,Transaksi!C542,"")</f>
        <v/>
      </c>
      <c r="D547" t="str">
        <f>IF(G547+H547&lt;&gt;0,Transaksi!D542,"")</f>
        <v/>
      </c>
      <c r="E547" t="str">
        <f>IF(G547+H547&lt;&gt;0,Transaksi!E542,"")</f>
        <v/>
      </c>
      <c r="F547" t="str">
        <f>IF(G547+H547&lt;&gt;0,Transaksi!F542,"")</f>
        <v/>
      </c>
      <c r="G547">
        <f>IF(Transaksi!K542=$F$11,Transaksi!M542,0)</f>
        <v>0</v>
      </c>
      <c r="H547">
        <f>IF(Transaksi!K542=$F$11,Transaksi!L542,0)</f>
        <v>0</v>
      </c>
      <c r="I547" t="e">
        <f>I546+G547-H547</f>
        <v>#REF!</v>
      </c>
      <c r="J547" t="str">
        <f>IF(G547+H547&lt;&gt;0,Transaksi!J542,"")</f>
        <v/>
      </c>
    </row>
    <row r="548">
      <c r="C548" t="str">
        <f>IF(G548+H548&lt;&gt;0,Transaksi!C543,"")</f>
        <v/>
      </c>
      <c r="D548" t="str">
        <f>IF(G548+H548&lt;&gt;0,Transaksi!D543,"")</f>
        <v/>
      </c>
      <c r="E548" t="str">
        <f>IF(G548+H548&lt;&gt;0,Transaksi!E543,"")</f>
        <v/>
      </c>
      <c r="F548" t="str">
        <f>IF(G548+H548&lt;&gt;0,Transaksi!F543,"")</f>
        <v/>
      </c>
      <c r="G548">
        <f>IF(Transaksi!K543=$F$11,Transaksi!M543,0)</f>
        <v>0</v>
      </c>
      <c r="H548">
        <f>IF(Transaksi!K543=$F$11,Transaksi!L543,0)</f>
        <v>0</v>
      </c>
      <c r="I548" t="e">
        <f>I547+G548-H548</f>
        <v>#REF!</v>
      </c>
      <c r="J548" t="str">
        <f>IF(G548+H548&lt;&gt;0,Transaksi!J543,"")</f>
        <v/>
      </c>
    </row>
    <row r="549">
      <c r="C549" t="str">
        <f>IF(G549+H549&lt;&gt;0,Transaksi!C544,"")</f>
        <v/>
      </c>
      <c r="D549" t="str">
        <f>IF(G549+H549&lt;&gt;0,Transaksi!D544,"")</f>
        <v/>
      </c>
      <c r="E549" t="str">
        <f>IF(G549+H549&lt;&gt;0,Transaksi!E544,"")</f>
        <v/>
      </c>
      <c r="F549" t="str">
        <f>IF(G549+H549&lt;&gt;0,Transaksi!F544,"")</f>
        <v/>
      </c>
      <c r="G549">
        <f>IF(Transaksi!K544=$F$11,Transaksi!M544,0)</f>
        <v>0</v>
      </c>
      <c r="H549">
        <f>IF(Transaksi!K544=$F$11,Transaksi!L544,0)</f>
        <v>0</v>
      </c>
      <c r="I549" t="e">
        <f>I548+G549-H549</f>
        <v>#REF!</v>
      </c>
      <c r="J549" t="str">
        <f>IF(G549+H549&lt;&gt;0,Transaksi!J544,"")</f>
        <v/>
      </c>
    </row>
    <row r="550">
      <c r="C550" t="str">
        <f>IF(G550+H550&lt;&gt;0,Transaksi!C545,"")</f>
        <v/>
      </c>
      <c r="D550" t="str">
        <f>IF(G550+H550&lt;&gt;0,Transaksi!D545,"")</f>
        <v/>
      </c>
      <c r="E550" t="str">
        <f>IF(G550+H550&lt;&gt;0,Transaksi!E545,"")</f>
        <v/>
      </c>
      <c r="F550" t="str">
        <f>IF(G550+H550&lt;&gt;0,Transaksi!F545,"")</f>
        <v/>
      </c>
      <c r="G550">
        <f>IF(Transaksi!K545=$F$11,Transaksi!M545,0)</f>
        <v>0</v>
      </c>
      <c r="H550">
        <f>IF(Transaksi!K545=$F$11,Transaksi!L545,0)</f>
        <v>0</v>
      </c>
      <c r="I550" t="e">
        <f>I549+G550-H550</f>
        <v>#REF!</v>
      </c>
      <c r="J550" t="str">
        <f>IF(G550+H550&lt;&gt;0,Transaksi!J545,"")</f>
        <v/>
      </c>
    </row>
    <row r="551">
      <c r="C551" t="str">
        <f>IF(G551+H551&lt;&gt;0,Transaksi!C546,"")</f>
        <v/>
      </c>
      <c r="D551" t="str">
        <f>IF(G551+H551&lt;&gt;0,Transaksi!D546,"")</f>
        <v/>
      </c>
      <c r="E551" t="str">
        <f>IF(G551+H551&lt;&gt;0,Transaksi!E546,"")</f>
        <v/>
      </c>
      <c r="F551" t="str">
        <f>IF(G551+H551&lt;&gt;0,Transaksi!F546,"")</f>
        <v/>
      </c>
      <c r="G551">
        <f>IF(Transaksi!K546=$F$11,Transaksi!M546,0)</f>
        <v>0</v>
      </c>
      <c r="H551">
        <f>IF(Transaksi!K546=$F$11,Transaksi!L546,0)</f>
        <v>0</v>
      </c>
      <c r="I551" t="e">
        <f>I550+G551-H551</f>
        <v>#REF!</v>
      </c>
      <c r="J551" t="str">
        <f>IF(G551+H551&lt;&gt;0,Transaksi!J546,"")</f>
        <v/>
      </c>
    </row>
    <row r="552">
      <c r="C552" t="str">
        <f>IF(G552+H552&lt;&gt;0,Transaksi!C547,"")</f>
        <v/>
      </c>
      <c r="D552" t="str">
        <f>IF(G552+H552&lt;&gt;0,Transaksi!D547,"")</f>
        <v/>
      </c>
      <c r="E552" t="str">
        <f>IF(G552+H552&lt;&gt;0,Transaksi!E547,"")</f>
        <v/>
      </c>
      <c r="F552" t="str">
        <f>IF(G552+H552&lt;&gt;0,Transaksi!F547,"")</f>
        <v/>
      </c>
      <c r="G552">
        <f>IF(Transaksi!K547=$F$11,Transaksi!M547,0)</f>
        <v>0</v>
      </c>
      <c r="H552">
        <f>IF(Transaksi!K547=$F$11,Transaksi!L547,0)</f>
        <v>0</v>
      </c>
      <c r="I552" t="e">
        <f>I551+G552-H552</f>
        <v>#REF!</v>
      </c>
      <c r="J552" t="str">
        <f>IF(G552+H552&lt;&gt;0,Transaksi!J547,"")</f>
        <v/>
      </c>
    </row>
    <row r="553">
      <c r="C553" t="str">
        <f>IF(G553+H553&lt;&gt;0,Transaksi!C548,"")</f>
        <v/>
      </c>
      <c r="D553" t="str">
        <f>IF(G553+H553&lt;&gt;0,Transaksi!D548,"")</f>
        <v/>
      </c>
      <c r="E553" t="str">
        <f>IF(G553+H553&lt;&gt;0,Transaksi!E548,"")</f>
        <v/>
      </c>
      <c r="F553" t="str">
        <f>IF(G553+H553&lt;&gt;0,Transaksi!F548,"")</f>
        <v/>
      </c>
      <c r="G553">
        <f>IF(Transaksi!K548=$F$11,Transaksi!M548,0)</f>
        <v>0</v>
      </c>
      <c r="H553">
        <f>IF(Transaksi!K548=$F$11,Transaksi!L548,0)</f>
        <v>0</v>
      </c>
      <c r="I553" t="e">
        <f>I552+G553-H553</f>
        <v>#REF!</v>
      </c>
      <c r="J553" t="str">
        <f>IF(G553+H553&lt;&gt;0,Transaksi!J548,"")</f>
        <v/>
      </c>
    </row>
    <row r="554">
      <c r="C554" t="str">
        <f>IF(G554+H554&lt;&gt;0,Transaksi!C549,"")</f>
        <v/>
      </c>
      <c r="D554" t="str">
        <f>IF(G554+H554&lt;&gt;0,Transaksi!D549,"")</f>
        <v/>
      </c>
      <c r="E554" t="str">
        <f>IF(G554+H554&lt;&gt;0,Transaksi!E549,"")</f>
        <v/>
      </c>
      <c r="F554" t="str">
        <f>IF(G554+H554&lt;&gt;0,Transaksi!F549,"")</f>
        <v/>
      </c>
      <c r="G554">
        <f>IF(Transaksi!K549=$F$11,Transaksi!M549,0)</f>
        <v>0</v>
      </c>
      <c r="H554">
        <f>IF(Transaksi!K549=$F$11,Transaksi!L549,0)</f>
        <v>0</v>
      </c>
      <c r="I554" t="e">
        <f>I553+G554-H554</f>
        <v>#REF!</v>
      </c>
      <c r="J554" t="str">
        <f>IF(G554+H554&lt;&gt;0,Transaksi!J549,"")</f>
        <v/>
      </c>
    </row>
    <row r="555">
      <c r="C555" t="str">
        <f>IF(G555+H555&lt;&gt;0,Transaksi!C550,"")</f>
        <v/>
      </c>
      <c r="D555" t="str">
        <f>IF(G555+H555&lt;&gt;0,Transaksi!D550,"")</f>
        <v/>
      </c>
      <c r="E555" t="str">
        <f>IF(G555+H555&lt;&gt;0,Transaksi!E550,"")</f>
        <v/>
      </c>
      <c r="F555" t="str">
        <f>IF(G555+H555&lt;&gt;0,Transaksi!F550,"")</f>
        <v/>
      </c>
      <c r="G555">
        <f>IF(Transaksi!K550=$F$11,Transaksi!M550,0)</f>
        <v>0</v>
      </c>
      <c r="H555">
        <f>IF(Transaksi!K550=$F$11,Transaksi!L550,0)</f>
        <v>0</v>
      </c>
      <c r="I555" t="e">
        <f>I554+G555-H555</f>
        <v>#REF!</v>
      </c>
      <c r="J555" t="str">
        <f>IF(G555+H555&lt;&gt;0,Transaksi!J550,"")</f>
        <v/>
      </c>
    </row>
    <row r="556">
      <c r="C556" t="str">
        <f>IF(G556+H556&lt;&gt;0,Transaksi!C551,"")</f>
        <v/>
      </c>
      <c r="D556" t="str">
        <f>IF(G556+H556&lt;&gt;0,Transaksi!D551,"")</f>
        <v/>
      </c>
      <c r="E556" t="str">
        <f>IF(G556+H556&lt;&gt;0,Transaksi!E551,"")</f>
        <v/>
      </c>
      <c r="F556" t="str">
        <f>IF(G556+H556&lt;&gt;0,Transaksi!F551,"")</f>
        <v/>
      </c>
      <c r="G556">
        <f>IF(Transaksi!K551=$F$11,Transaksi!M551,0)</f>
        <v>0</v>
      </c>
      <c r="H556">
        <f>IF(Transaksi!K551=$F$11,Transaksi!L551,0)</f>
        <v>0</v>
      </c>
      <c r="I556" t="e">
        <f>I555+G556-H556</f>
        <v>#REF!</v>
      </c>
      <c r="J556" t="str">
        <f>IF(G556+H556&lt;&gt;0,Transaksi!J551,"")</f>
        <v/>
      </c>
    </row>
    <row r="557">
      <c r="C557" t="str">
        <f>IF(G557+H557&lt;&gt;0,Transaksi!C552,"")</f>
        <v/>
      </c>
      <c r="D557" t="str">
        <f>IF(G557+H557&lt;&gt;0,Transaksi!D552,"")</f>
        <v/>
      </c>
      <c r="E557" t="str">
        <f>IF(G557+H557&lt;&gt;0,Transaksi!E552,"")</f>
        <v/>
      </c>
      <c r="F557" t="str">
        <f>IF(G557+H557&lt;&gt;0,Transaksi!F552,"")</f>
        <v/>
      </c>
      <c r="G557">
        <f>IF(Transaksi!K552=$F$11,Transaksi!M552,0)</f>
        <v>0</v>
      </c>
      <c r="H557">
        <f>IF(Transaksi!K552=$F$11,Transaksi!L552,0)</f>
        <v>0</v>
      </c>
      <c r="I557" t="e">
        <f>I556+G557-H557</f>
        <v>#REF!</v>
      </c>
      <c r="J557" t="str">
        <f>IF(G557+H557&lt;&gt;0,Transaksi!J552,"")</f>
        <v/>
      </c>
    </row>
    <row r="558">
      <c r="C558" t="str">
        <f>IF(G558+H558&lt;&gt;0,Transaksi!C553,"")</f>
        <v/>
      </c>
      <c r="D558" t="str">
        <f>IF(G558+H558&lt;&gt;0,Transaksi!D553,"")</f>
        <v/>
      </c>
      <c r="E558" t="str">
        <f>IF(G558+H558&lt;&gt;0,Transaksi!E553,"")</f>
        <v/>
      </c>
      <c r="F558" t="str">
        <f>IF(G558+H558&lt;&gt;0,Transaksi!F553,"")</f>
        <v/>
      </c>
      <c r="G558">
        <f>IF(Transaksi!K553=$F$11,Transaksi!M553,0)</f>
        <v>0</v>
      </c>
      <c r="H558">
        <f>IF(Transaksi!K553=$F$11,Transaksi!L553,0)</f>
        <v>0</v>
      </c>
      <c r="I558" t="e">
        <f>I557+G558-H558</f>
        <v>#REF!</v>
      </c>
      <c r="J558" t="str">
        <f>IF(G558+H558&lt;&gt;0,Transaksi!J553,"")</f>
        <v/>
      </c>
    </row>
    <row r="559">
      <c r="C559" t="str">
        <f>IF(G559+H559&lt;&gt;0,Transaksi!C554,"")</f>
        <v/>
      </c>
      <c r="D559" t="str">
        <f>IF(G559+H559&lt;&gt;0,Transaksi!D554,"")</f>
        <v/>
      </c>
      <c r="E559" t="str">
        <f>IF(G559+H559&lt;&gt;0,Transaksi!E554,"")</f>
        <v/>
      </c>
      <c r="F559" t="str">
        <f>IF(G559+H559&lt;&gt;0,Transaksi!F554,"")</f>
        <v/>
      </c>
      <c r="G559">
        <f>IF(Transaksi!K554=$F$11,Transaksi!M554,0)</f>
        <v>0</v>
      </c>
      <c r="H559">
        <f>IF(Transaksi!K554=$F$11,Transaksi!L554,0)</f>
        <v>0</v>
      </c>
      <c r="I559" t="e">
        <f>I558+G559-H559</f>
        <v>#REF!</v>
      </c>
      <c r="J559" t="str">
        <f>IF(G559+H559&lt;&gt;0,Transaksi!J554,"")</f>
        <v/>
      </c>
    </row>
    <row r="560">
      <c r="C560" t="str">
        <f>IF(G560+H560&lt;&gt;0,Transaksi!C555,"")</f>
        <v/>
      </c>
      <c r="D560" t="str">
        <f>IF(G560+H560&lt;&gt;0,Transaksi!D555,"")</f>
        <v/>
      </c>
      <c r="E560" t="str">
        <f>IF(G560+H560&lt;&gt;0,Transaksi!E555,"")</f>
        <v/>
      </c>
      <c r="F560" t="str">
        <f>IF(G560+H560&lt;&gt;0,Transaksi!F555,"")</f>
        <v/>
      </c>
      <c r="G560">
        <f>IF(Transaksi!K555=$F$11,Transaksi!M555,0)</f>
        <v>0</v>
      </c>
      <c r="H560">
        <f>IF(Transaksi!K555=$F$11,Transaksi!L555,0)</f>
        <v>0</v>
      </c>
      <c r="I560" t="e">
        <f>I559+G560-H560</f>
        <v>#REF!</v>
      </c>
      <c r="J560" t="str">
        <f>IF(G560+H560&lt;&gt;0,Transaksi!J555,"")</f>
        <v/>
      </c>
    </row>
    <row r="561">
      <c r="C561" t="str">
        <f>IF(G561+H561&lt;&gt;0,Transaksi!C556,"")</f>
        <v/>
      </c>
      <c r="D561" t="str">
        <f>IF(G561+H561&lt;&gt;0,Transaksi!D556,"")</f>
        <v/>
      </c>
      <c r="E561" t="str">
        <f>IF(G561+H561&lt;&gt;0,Transaksi!E556,"")</f>
        <v/>
      </c>
      <c r="F561" t="str">
        <f>IF(G561+H561&lt;&gt;0,Transaksi!F556,"")</f>
        <v/>
      </c>
      <c r="G561">
        <f>IF(Transaksi!K556=$F$11,Transaksi!M556,0)</f>
        <v>0</v>
      </c>
      <c r="H561">
        <f>IF(Transaksi!K556=$F$11,Transaksi!L556,0)</f>
        <v>0</v>
      </c>
      <c r="I561" t="e">
        <f>I560+G561-H561</f>
        <v>#REF!</v>
      </c>
      <c r="J561" t="str">
        <f>IF(G561+H561&lt;&gt;0,Transaksi!J556,"")</f>
        <v/>
      </c>
    </row>
    <row r="562">
      <c r="C562" t="str">
        <f>IF(G562+H562&lt;&gt;0,Transaksi!C557,"")</f>
        <v/>
      </c>
      <c r="D562" t="str">
        <f>IF(G562+H562&lt;&gt;0,Transaksi!D557,"")</f>
        <v/>
      </c>
      <c r="E562" t="str">
        <f>IF(G562+H562&lt;&gt;0,Transaksi!E557,"")</f>
        <v/>
      </c>
      <c r="F562" t="str">
        <f>IF(G562+H562&lt;&gt;0,Transaksi!F557,"")</f>
        <v/>
      </c>
      <c r="G562">
        <f>IF(Transaksi!K557=$F$11,Transaksi!M557,0)</f>
        <v>0</v>
      </c>
      <c r="H562">
        <f>IF(Transaksi!K557=$F$11,Transaksi!L557,0)</f>
        <v>0</v>
      </c>
      <c r="I562" t="e">
        <f>I561+G562-H562</f>
        <v>#REF!</v>
      </c>
      <c r="J562" t="str">
        <f>IF(G562+H562&lt;&gt;0,Transaksi!J557,"")</f>
        <v/>
      </c>
    </row>
    <row r="563">
      <c r="C563" t="str">
        <f>IF(G563+H563&lt;&gt;0,Transaksi!C558,"")</f>
        <v/>
      </c>
      <c r="D563" t="str">
        <f>IF(G563+H563&lt;&gt;0,Transaksi!D558,"")</f>
        <v/>
      </c>
      <c r="E563" t="str">
        <f>IF(G563+H563&lt;&gt;0,Transaksi!E558,"")</f>
        <v/>
      </c>
      <c r="F563" t="str">
        <f>IF(G563+H563&lt;&gt;0,Transaksi!F558,"")</f>
        <v/>
      </c>
      <c r="G563">
        <f>IF(Transaksi!K558=$F$11,Transaksi!M558,0)</f>
        <v>0</v>
      </c>
      <c r="H563">
        <f>IF(Transaksi!K558=$F$11,Transaksi!L558,0)</f>
        <v>0</v>
      </c>
      <c r="I563" t="e">
        <f>I562+G563-H563</f>
        <v>#REF!</v>
      </c>
      <c r="J563" t="str">
        <f>IF(G563+H563&lt;&gt;0,Transaksi!J558,"")</f>
        <v/>
      </c>
    </row>
    <row r="564">
      <c r="C564" t="str">
        <f>IF(G564+H564&lt;&gt;0,Transaksi!C559,"")</f>
        <v/>
      </c>
      <c r="D564" t="str">
        <f>IF(G564+H564&lt;&gt;0,Transaksi!D559,"")</f>
        <v/>
      </c>
      <c r="E564" t="str">
        <f>IF(G564+H564&lt;&gt;0,Transaksi!E559,"")</f>
        <v/>
      </c>
      <c r="F564" t="str">
        <f>IF(G564+H564&lt;&gt;0,Transaksi!F559,"")</f>
        <v/>
      </c>
      <c r="G564">
        <f>IF(Transaksi!K559=$F$11,Transaksi!M559,0)</f>
        <v>0</v>
      </c>
      <c r="H564">
        <f>IF(Transaksi!K559=$F$11,Transaksi!L559,0)</f>
        <v>0</v>
      </c>
      <c r="I564" t="e">
        <f>I563+G564-H564</f>
        <v>#REF!</v>
      </c>
      <c r="J564" t="str">
        <f>IF(G564+H564&lt;&gt;0,Transaksi!J559,"")</f>
        <v/>
      </c>
    </row>
    <row r="565">
      <c r="C565" t="str">
        <f>IF(G565+H565&lt;&gt;0,Transaksi!C560,"")</f>
        <v/>
      </c>
      <c r="D565" t="str">
        <f>IF(G565+H565&lt;&gt;0,Transaksi!D560,"")</f>
        <v/>
      </c>
      <c r="E565" t="str">
        <f>IF(G565+H565&lt;&gt;0,Transaksi!E560,"")</f>
        <v/>
      </c>
      <c r="F565" t="str">
        <f>IF(G565+H565&lt;&gt;0,Transaksi!F560,"")</f>
        <v/>
      </c>
      <c r="G565">
        <f>IF(Transaksi!K560=$F$11,Transaksi!M560,0)</f>
        <v>0</v>
      </c>
      <c r="H565">
        <f>IF(Transaksi!K560=$F$11,Transaksi!L560,0)</f>
        <v>0</v>
      </c>
      <c r="I565" t="e">
        <f>I564+G565-H565</f>
        <v>#REF!</v>
      </c>
      <c r="J565" t="str">
        <f>IF(G565+H565&lt;&gt;0,Transaksi!J560,"")</f>
        <v/>
      </c>
    </row>
    <row r="566">
      <c r="C566" t="str">
        <f>IF(G566+H566&lt;&gt;0,Transaksi!C561,"")</f>
        <v/>
      </c>
      <c r="D566" t="str">
        <f>IF(G566+H566&lt;&gt;0,Transaksi!D561,"")</f>
        <v/>
      </c>
      <c r="E566" t="str">
        <f>IF(G566+H566&lt;&gt;0,Transaksi!E561,"")</f>
        <v/>
      </c>
      <c r="F566" t="str">
        <f>IF(G566+H566&lt;&gt;0,Transaksi!F561,"")</f>
        <v/>
      </c>
      <c r="G566">
        <f>IF(Transaksi!K561=$F$11,Transaksi!M561,0)</f>
        <v>0</v>
      </c>
      <c r="H566">
        <f>IF(Transaksi!K561=$F$11,Transaksi!L561,0)</f>
        <v>0</v>
      </c>
      <c r="I566" t="e">
        <f>I565+G566-H566</f>
        <v>#REF!</v>
      </c>
      <c r="J566" t="str">
        <f>IF(G566+H566&lt;&gt;0,Transaksi!J561,"")</f>
        <v/>
      </c>
    </row>
    <row r="567">
      <c r="C567" t="str">
        <f>IF(G567+H567&lt;&gt;0,Transaksi!C562,"")</f>
        <v/>
      </c>
      <c r="D567" t="str">
        <f>IF(G567+H567&lt;&gt;0,Transaksi!D562,"")</f>
        <v/>
      </c>
      <c r="E567" t="str">
        <f>IF(G567+H567&lt;&gt;0,Transaksi!E562,"")</f>
        <v/>
      </c>
      <c r="F567" t="str">
        <f>IF(G567+H567&lt;&gt;0,Transaksi!F562,"")</f>
        <v/>
      </c>
      <c r="G567">
        <f>IF(Transaksi!K562=$F$11,Transaksi!M562,0)</f>
        <v>0</v>
      </c>
      <c r="H567">
        <f>IF(Transaksi!K562=$F$11,Transaksi!L562,0)</f>
        <v>0</v>
      </c>
      <c r="I567" t="e">
        <f>I566+G567-H567</f>
        <v>#REF!</v>
      </c>
      <c r="J567" t="str">
        <f>IF(G567+H567&lt;&gt;0,Transaksi!J562,"")</f>
        <v/>
      </c>
    </row>
    <row r="568">
      <c r="C568" t="str">
        <f>IF(G568+H568&lt;&gt;0,Transaksi!C563,"")</f>
        <v/>
      </c>
      <c r="D568" t="str">
        <f>IF(G568+H568&lt;&gt;0,Transaksi!D563,"")</f>
        <v/>
      </c>
      <c r="E568" t="str">
        <f>IF(G568+H568&lt;&gt;0,Transaksi!E563,"")</f>
        <v/>
      </c>
      <c r="F568" t="str">
        <f>IF(G568+H568&lt;&gt;0,Transaksi!F563,"")</f>
        <v/>
      </c>
      <c r="G568">
        <f>IF(Transaksi!K563=$F$11,Transaksi!M563,0)</f>
        <v>0</v>
      </c>
      <c r="H568">
        <f>IF(Transaksi!K563=$F$11,Transaksi!L563,0)</f>
        <v>0</v>
      </c>
      <c r="I568" t="e">
        <f>I567+G568-H568</f>
        <v>#REF!</v>
      </c>
      <c r="J568" t="str">
        <f>IF(G568+H568&lt;&gt;0,Transaksi!J563,"")</f>
        <v/>
      </c>
    </row>
    <row r="569">
      <c r="C569" t="str">
        <f>IF(G569+H569&lt;&gt;0,Transaksi!C564,"")</f>
        <v/>
      </c>
      <c r="D569" t="str">
        <f>IF(G569+H569&lt;&gt;0,Transaksi!D564,"")</f>
        <v/>
      </c>
      <c r="E569" t="str">
        <f>IF(G569+H569&lt;&gt;0,Transaksi!E564,"")</f>
        <v/>
      </c>
      <c r="F569" t="str">
        <f>IF(G569+H569&lt;&gt;0,Transaksi!F564,"")</f>
        <v/>
      </c>
      <c r="G569">
        <f>IF(Transaksi!K564=$F$11,Transaksi!M564,0)</f>
        <v>0</v>
      </c>
      <c r="H569">
        <f>IF(Transaksi!K564=$F$11,Transaksi!L564,0)</f>
        <v>0</v>
      </c>
      <c r="I569" t="e">
        <f>I568+G569-H569</f>
        <v>#REF!</v>
      </c>
      <c r="J569" t="str">
        <f>IF(G569+H569&lt;&gt;0,Transaksi!J564,"")</f>
        <v/>
      </c>
    </row>
    <row r="570">
      <c r="C570" t="str">
        <f>IF(G570+H570&lt;&gt;0,Transaksi!C565,"")</f>
        <v/>
      </c>
      <c r="D570" t="str">
        <f>IF(G570+H570&lt;&gt;0,Transaksi!D565,"")</f>
        <v/>
      </c>
      <c r="E570" t="str">
        <f>IF(G570+H570&lt;&gt;0,Transaksi!E565,"")</f>
        <v/>
      </c>
      <c r="F570" t="str">
        <f>IF(G570+H570&lt;&gt;0,Transaksi!F565,"")</f>
        <v/>
      </c>
      <c r="G570">
        <f>IF(Transaksi!K565=$F$11,Transaksi!M565,0)</f>
        <v>0</v>
      </c>
      <c r="H570">
        <f>IF(Transaksi!K565=$F$11,Transaksi!L565,0)</f>
        <v>0</v>
      </c>
      <c r="I570" t="e">
        <f>I569+G570-H570</f>
        <v>#REF!</v>
      </c>
      <c r="J570" t="str">
        <f>IF(G570+H570&lt;&gt;0,Transaksi!J565,"")</f>
        <v/>
      </c>
    </row>
    <row r="571">
      <c r="C571" t="str">
        <f>IF(G571+H571&lt;&gt;0,Transaksi!C566,"")</f>
        <v/>
      </c>
      <c r="D571" t="str">
        <f>IF(G571+H571&lt;&gt;0,Transaksi!D566,"")</f>
        <v/>
      </c>
      <c r="E571" t="str">
        <f>IF(G571+H571&lt;&gt;0,Transaksi!E566,"")</f>
        <v/>
      </c>
      <c r="F571" t="str">
        <f>IF(G571+H571&lt;&gt;0,Transaksi!F566,"")</f>
        <v/>
      </c>
      <c r="G571">
        <f>IF(Transaksi!K566=$F$11,Transaksi!M566,0)</f>
        <v>0</v>
      </c>
      <c r="H571">
        <f>IF(Transaksi!K566=$F$11,Transaksi!L566,0)</f>
        <v>0</v>
      </c>
      <c r="I571" t="e">
        <f>I570+G571-H571</f>
        <v>#REF!</v>
      </c>
      <c r="J571" t="str">
        <f>IF(G571+H571&lt;&gt;0,Transaksi!J566,"")</f>
        <v/>
      </c>
    </row>
    <row r="572">
      <c r="C572" t="str">
        <f>IF(G572+H572&lt;&gt;0,Transaksi!C567,"")</f>
        <v/>
      </c>
      <c r="D572" t="str">
        <f>IF(G572+H572&lt;&gt;0,Transaksi!D567,"")</f>
        <v/>
      </c>
      <c r="E572" t="str">
        <f>IF(G572+H572&lt;&gt;0,Transaksi!E567,"")</f>
        <v/>
      </c>
      <c r="F572" t="str">
        <f>IF(G572+H572&lt;&gt;0,Transaksi!F567,"")</f>
        <v/>
      </c>
      <c r="G572">
        <f>IF(Transaksi!K567=$F$11,Transaksi!M567,0)</f>
        <v>0</v>
      </c>
      <c r="H572">
        <f>IF(Transaksi!K567=$F$11,Transaksi!L567,0)</f>
        <v>0</v>
      </c>
      <c r="I572" t="e">
        <f>I571+G572-H572</f>
        <v>#REF!</v>
      </c>
      <c r="J572" t="str">
        <f>IF(G572+H572&lt;&gt;0,Transaksi!J567,"")</f>
        <v/>
      </c>
    </row>
    <row r="573">
      <c r="C573" t="str">
        <f>IF(G573+H573&lt;&gt;0,Transaksi!C568,"")</f>
        <v/>
      </c>
      <c r="D573" t="str">
        <f>IF(G573+H573&lt;&gt;0,Transaksi!D568,"")</f>
        <v/>
      </c>
      <c r="E573" t="str">
        <f>IF(G573+H573&lt;&gt;0,Transaksi!E568,"")</f>
        <v/>
      </c>
      <c r="F573" t="str">
        <f>IF(G573+H573&lt;&gt;0,Transaksi!F568,"")</f>
        <v/>
      </c>
      <c r="G573">
        <f>IF(Transaksi!K568=$F$11,Transaksi!M568,0)</f>
        <v>0</v>
      </c>
      <c r="H573">
        <f>IF(Transaksi!K568=$F$11,Transaksi!L568,0)</f>
        <v>0</v>
      </c>
      <c r="I573" t="e">
        <f>I572+G573-H573</f>
        <v>#REF!</v>
      </c>
      <c r="J573" t="str">
        <f>IF(G573+H573&lt;&gt;0,Transaksi!J568,"")</f>
        <v/>
      </c>
    </row>
    <row r="574">
      <c r="C574" t="str">
        <f>IF(G574+H574&lt;&gt;0,Transaksi!C569,"")</f>
        <v/>
      </c>
      <c r="D574" t="str">
        <f>IF(G574+H574&lt;&gt;0,Transaksi!D569,"")</f>
        <v/>
      </c>
      <c r="E574" t="str">
        <f>IF(G574+H574&lt;&gt;0,Transaksi!E569,"")</f>
        <v/>
      </c>
      <c r="F574" t="str">
        <f>IF(G574+H574&lt;&gt;0,Transaksi!F569,"")</f>
        <v/>
      </c>
      <c r="G574">
        <f>IF(Transaksi!K569=$F$11,Transaksi!M569,0)</f>
        <v>0</v>
      </c>
      <c r="H574">
        <f>IF(Transaksi!K569=$F$11,Transaksi!L569,0)</f>
        <v>0</v>
      </c>
      <c r="I574" t="e">
        <f>I573+G574-H574</f>
        <v>#REF!</v>
      </c>
      <c r="J574" t="str">
        <f>IF(G574+H574&lt;&gt;0,Transaksi!J569,"")</f>
        <v/>
      </c>
    </row>
    <row r="575">
      <c r="C575" t="str">
        <f>IF(G575+H575&lt;&gt;0,Transaksi!C570,"")</f>
        <v/>
      </c>
      <c r="D575" t="str">
        <f>IF(G575+H575&lt;&gt;0,Transaksi!D570,"")</f>
        <v/>
      </c>
      <c r="E575" t="str">
        <f>IF(G575+H575&lt;&gt;0,Transaksi!E570,"")</f>
        <v/>
      </c>
      <c r="F575" t="str">
        <f>IF(G575+H575&lt;&gt;0,Transaksi!F570,"")</f>
        <v/>
      </c>
      <c r="G575">
        <f>IF(Transaksi!K570=$F$11,Transaksi!M570,0)</f>
        <v>0</v>
      </c>
      <c r="H575">
        <f>IF(Transaksi!K570=$F$11,Transaksi!L570,0)</f>
        <v>0</v>
      </c>
      <c r="I575" t="e">
        <f>I574+G575-H575</f>
        <v>#REF!</v>
      </c>
      <c r="J575" t="str">
        <f>IF(G575+H575&lt;&gt;0,Transaksi!J570,"")</f>
        <v/>
      </c>
    </row>
    <row r="576">
      <c r="C576" t="str">
        <f>IF(G576+H576&lt;&gt;0,Transaksi!C571,"")</f>
        <v/>
      </c>
      <c r="D576" t="str">
        <f>IF(G576+H576&lt;&gt;0,Transaksi!D571,"")</f>
        <v/>
      </c>
      <c r="E576" t="str">
        <f>IF(G576+H576&lt;&gt;0,Transaksi!E571,"")</f>
        <v/>
      </c>
      <c r="F576" t="str">
        <f>IF(G576+H576&lt;&gt;0,Transaksi!F571,"")</f>
        <v/>
      </c>
      <c r="G576">
        <f>IF(Transaksi!K571=$F$11,Transaksi!M571,0)</f>
        <v>0</v>
      </c>
      <c r="H576">
        <f>IF(Transaksi!K571=$F$11,Transaksi!L571,0)</f>
        <v>0</v>
      </c>
      <c r="I576" t="e">
        <f>I575+G576-H576</f>
        <v>#REF!</v>
      </c>
      <c r="J576" t="str">
        <f>IF(G576+H576&lt;&gt;0,Transaksi!J571,"")</f>
        <v/>
      </c>
    </row>
    <row r="577">
      <c r="C577" t="str">
        <f>IF(G577+H577&lt;&gt;0,Transaksi!C572,"")</f>
        <v/>
      </c>
      <c r="D577" t="str">
        <f>IF(G577+H577&lt;&gt;0,Transaksi!D572,"")</f>
        <v/>
      </c>
      <c r="E577" t="str">
        <f>IF(G577+H577&lt;&gt;0,Transaksi!E572,"")</f>
        <v/>
      </c>
      <c r="F577" t="str">
        <f>IF(G577+H577&lt;&gt;0,Transaksi!F572,"")</f>
        <v/>
      </c>
      <c r="G577">
        <f>IF(Transaksi!K572=$F$11,Transaksi!M572,0)</f>
        <v>0</v>
      </c>
      <c r="H577">
        <f>IF(Transaksi!K572=$F$11,Transaksi!L572,0)</f>
        <v>0</v>
      </c>
      <c r="I577" t="e">
        <f>I576+G577-H577</f>
        <v>#REF!</v>
      </c>
      <c r="J577" t="str">
        <f>IF(G577+H577&lt;&gt;0,Transaksi!J572,"")</f>
        <v/>
      </c>
    </row>
    <row r="578">
      <c r="C578" t="str">
        <f>IF(G578+H578&lt;&gt;0,Transaksi!C573,"")</f>
        <v/>
      </c>
      <c r="D578" t="str">
        <f>IF(G578+H578&lt;&gt;0,Transaksi!D573,"")</f>
        <v/>
      </c>
      <c r="E578" t="str">
        <f>IF(G578+H578&lt;&gt;0,Transaksi!E573,"")</f>
        <v/>
      </c>
      <c r="F578" t="str">
        <f>IF(G578+H578&lt;&gt;0,Transaksi!F573,"")</f>
        <v/>
      </c>
      <c r="G578">
        <f>IF(Transaksi!K573=$F$11,Transaksi!M573,0)</f>
        <v>0</v>
      </c>
      <c r="H578">
        <f>IF(Transaksi!K573=$F$11,Transaksi!L573,0)</f>
        <v>0</v>
      </c>
      <c r="I578" t="e">
        <f>I577+G578-H578</f>
        <v>#REF!</v>
      </c>
      <c r="J578" t="str">
        <f>IF(G578+H578&lt;&gt;0,Transaksi!J573,"")</f>
        <v/>
      </c>
    </row>
    <row r="579">
      <c r="C579" t="str">
        <f>IF(G579+H579&lt;&gt;0,Transaksi!C574,"")</f>
        <v/>
      </c>
      <c r="D579" t="str">
        <f>IF(G579+H579&lt;&gt;0,Transaksi!D574,"")</f>
        <v/>
      </c>
      <c r="E579" t="str">
        <f>IF(G579+H579&lt;&gt;0,Transaksi!E574,"")</f>
        <v/>
      </c>
      <c r="F579" t="str">
        <f>IF(G579+H579&lt;&gt;0,Transaksi!F574,"")</f>
        <v/>
      </c>
      <c r="G579">
        <f>IF(Transaksi!K574=$F$11,Transaksi!M574,0)</f>
        <v>0</v>
      </c>
      <c r="H579">
        <f>IF(Transaksi!K574=$F$11,Transaksi!L574,0)</f>
        <v>0</v>
      </c>
      <c r="I579" t="e">
        <f>I578+G579-H579</f>
        <v>#REF!</v>
      </c>
      <c r="J579" t="str">
        <f>IF(G579+H579&lt;&gt;0,Transaksi!J574,"")</f>
        <v/>
      </c>
    </row>
    <row r="580">
      <c r="C580" t="str">
        <f>IF(G580+H580&lt;&gt;0,Transaksi!C575,"")</f>
        <v/>
      </c>
      <c r="D580" t="str">
        <f>IF(G580+H580&lt;&gt;0,Transaksi!D575,"")</f>
        <v/>
      </c>
      <c r="E580" t="str">
        <f>IF(G580+H580&lt;&gt;0,Transaksi!E575,"")</f>
        <v/>
      </c>
      <c r="F580" t="str">
        <f>IF(G580+H580&lt;&gt;0,Transaksi!F575,"")</f>
        <v/>
      </c>
      <c r="G580">
        <f>IF(Transaksi!K575=$F$11,Transaksi!M575,0)</f>
        <v>0</v>
      </c>
      <c r="H580">
        <f>IF(Transaksi!K575=$F$11,Transaksi!L575,0)</f>
        <v>0</v>
      </c>
      <c r="I580" t="e">
        <f>I579+G580-H580</f>
        <v>#REF!</v>
      </c>
      <c r="J580" t="str">
        <f>IF(G580+H580&lt;&gt;0,Transaksi!J575,"")</f>
        <v/>
      </c>
    </row>
    <row r="581">
      <c r="C581" t="str">
        <f>IF(G581+H581&lt;&gt;0,Transaksi!C576,"")</f>
        <v/>
      </c>
      <c r="D581" t="str">
        <f>IF(G581+H581&lt;&gt;0,Transaksi!D576,"")</f>
        <v/>
      </c>
      <c r="E581" t="str">
        <f>IF(G581+H581&lt;&gt;0,Transaksi!E576,"")</f>
        <v/>
      </c>
      <c r="F581" t="str">
        <f>IF(G581+H581&lt;&gt;0,Transaksi!F576,"")</f>
        <v/>
      </c>
      <c r="G581">
        <f>IF(Transaksi!K576=$F$11,Transaksi!M576,0)</f>
        <v>0</v>
      </c>
      <c r="H581">
        <f>IF(Transaksi!K576=$F$11,Transaksi!L576,0)</f>
        <v>0</v>
      </c>
      <c r="I581" t="e">
        <f>I580+G581-H581</f>
        <v>#REF!</v>
      </c>
      <c r="J581" t="str">
        <f>IF(G581+H581&lt;&gt;0,Transaksi!J576,"")</f>
        <v/>
      </c>
    </row>
    <row r="582">
      <c r="C582" t="str">
        <f>IF(G582+H582&lt;&gt;0,Transaksi!C577,"")</f>
        <v/>
      </c>
      <c r="D582" t="str">
        <f>IF(G582+H582&lt;&gt;0,Transaksi!D577,"")</f>
        <v/>
      </c>
      <c r="E582" t="str">
        <f>IF(G582+H582&lt;&gt;0,Transaksi!E577,"")</f>
        <v/>
      </c>
      <c r="F582" t="str">
        <f>IF(G582+H582&lt;&gt;0,Transaksi!F577,"")</f>
        <v/>
      </c>
      <c r="G582">
        <f>IF(Transaksi!K577=$F$11,Transaksi!M577,0)</f>
        <v>0</v>
      </c>
      <c r="H582">
        <f>IF(Transaksi!K577=$F$11,Transaksi!L577,0)</f>
        <v>0</v>
      </c>
      <c r="I582" t="e">
        <f>I581+G582-H582</f>
        <v>#REF!</v>
      </c>
      <c r="J582" t="str">
        <f>IF(G582+H582&lt;&gt;0,Transaksi!J577,"")</f>
        <v/>
      </c>
    </row>
    <row r="583">
      <c r="C583" t="str">
        <f>IF(G583+H583&lt;&gt;0,Transaksi!C578,"")</f>
        <v/>
      </c>
      <c r="D583" t="str">
        <f>IF(G583+H583&lt;&gt;0,Transaksi!D578,"")</f>
        <v/>
      </c>
      <c r="E583" t="str">
        <f>IF(G583+H583&lt;&gt;0,Transaksi!E578,"")</f>
        <v/>
      </c>
      <c r="F583" t="str">
        <f>IF(G583+H583&lt;&gt;0,Transaksi!F578,"")</f>
        <v/>
      </c>
      <c r="G583">
        <f>IF(Transaksi!K578=$F$11,Transaksi!M578,0)</f>
        <v>0</v>
      </c>
      <c r="H583">
        <f>IF(Transaksi!K578=$F$11,Transaksi!L578,0)</f>
        <v>0</v>
      </c>
      <c r="I583" t="e">
        <f>I582+G583-H583</f>
        <v>#REF!</v>
      </c>
      <c r="J583" t="str">
        <f>IF(G583+H583&lt;&gt;0,Transaksi!J578,"")</f>
        <v/>
      </c>
    </row>
    <row r="584">
      <c r="C584" t="str">
        <f>IF(G584+H584&lt;&gt;0,Transaksi!C579,"")</f>
        <v/>
      </c>
      <c r="D584" t="str">
        <f>IF(G584+H584&lt;&gt;0,Transaksi!D579,"")</f>
        <v/>
      </c>
      <c r="E584" t="str">
        <f>IF(G584+H584&lt;&gt;0,Transaksi!E579,"")</f>
        <v/>
      </c>
      <c r="F584" t="str">
        <f>IF(G584+H584&lt;&gt;0,Transaksi!F579,"")</f>
        <v/>
      </c>
      <c r="G584">
        <f>IF(Transaksi!K579=$F$11,Transaksi!M579,0)</f>
        <v>0</v>
      </c>
      <c r="H584">
        <f>IF(Transaksi!K579=$F$11,Transaksi!L579,0)</f>
        <v>0</v>
      </c>
      <c r="I584" t="e">
        <f>I583+G584-H584</f>
        <v>#REF!</v>
      </c>
      <c r="J584" t="str">
        <f>IF(G584+H584&lt;&gt;0,Transaksi!J579,"")</f>
        <v/>
      </c>
    </row>
    <row r="585">
      <c r="C585" t="str">
        <f>IF(G585+H585&lt;&gt;0,Transaksi!C580,"")</f>
        <v/>
      </c>
      <c r="D585" t="str">
        <f>IF(G585+H585&lt;&gt;0,Transaksi!D580,"")</f>
        <v/>
      </c>
      <c r="E585" t="str">
        <f>IF(G585+H585&lt;&gt;0,Transaksi!E580,"")</f>
        <v/>
      </c>
      <c r="F585" t="str">
        <f>IF(G585+H585&lt;&gt;0,Transaksi!F580,"")</f>
        <v/>
      </c>
      <c r="G585">
        <f>IF(Transaksi!K580=$F$11,Transaksi!M580,0)</f>
        <v>0</v>
      </c>
      <c r="H585">
        <f>IF(Transaksi!K580=$F$11,Transaksi!L580,0)</f>
        <v>0</v>
      </c>
      <c r="I585" t="e">
        <f>I584+G585-H585</f>
        <v>#REF!</v>
      </c>
      <c r="J585" t="str">
        <f>IF(G585+H585&lt;&gt;0,Transaksi!J580,"")</f>
        <v/>
      </c>
    </row>
    <row r="586">
      <c r="C586" t="str">
        <f>IF(G586+H586&lt;&gt;0,Transaksi!C581,"")</f>
        <v/>
      </c>
      <c r="D586" t="str">
        <f>IF(G586+H586&lt;&gt;0,Transaksi!D581,"")</f>
        <v/>
      </c>
      <c r="E586" t="str">
        <f>IF(G586+H586&lt;&gt;0,Transaksi!E581,"")</f>
        <v/>
      </c>
      <c r="F586" t="str">
        <f>IF(G586+H586&lt;&gt;0,Transaksi!F581,"")</f>
        <v/>
      </c>
      <c r="G586">
        <f>IF(Transaksi!K581=$F$11,Transaksi!M581,0)</f>
        <v>0</v>
      </c>
      <c r="H586">
        <f>IF(Transaksi!K581=$F$11,Transaksi!L581,0)</f>
        <v>0</v>
      </c>
      <c r="I586" t="e">
        <f>I585+G586-H586</f>
        <v>#REF!</v>
      </c>
      <c r="J586" t="str">
        <f>IF(G586+H586&lt;&gt;0,Transaksi!J581,"")</f>
        <v/>
      </c>
    </row>
    <row r="587">
      <c r="C587" t="str">
        <f>IF(G587+H587&lt;&gt;0,Transaksi!C582,"")</f>
        <v/>
      </c>
      <c r="D587" t="str">
        <f>IF(G587+H587&lt;&gt;0,Transaksi!D582,"")</f>
        <v/>
      </c>
      <c r="E587" t="str">
        <f>IF(G587+H587&lt;&gt;0,Transaksi!E582,"")</f>
        <v/>
      </c>
      <c r="F587" t="str">
        <f>IF(G587+H587&lt;&gt;0,Transaksi!F582,"")</f>
        <v/>
      </c>
      <c r="G587">
        <f>IF(Transaksi!K582=$F$11,Transaksi!M582,0)</f>
        <v>0</v>
      </c>
      <c r="H587">
        <f>IF(Transaksi!K582=$F$11,Transaksi!L582,0)</f>
        <v>0</v>
      </c>
      <c r="I587" t="e">
        <f>I586+G587-H587</f>
        <v>#REF!</v>
      </c>
      <c r="J587" t="str">
        <f>IF(G587+H587&lt;&gt;0,Transaksi!J582,"")</f>
        <v/>
      </c>
    </row>
    <row r="588">
      <c r="C588" t="str">
        <f>IF(G588+H588&lt;&gt;0,Transaksi!C583,"")</f>
        <v/>
      </c>
      <c r="D588" t="str">
        <f>IF(G588+H588&lt;&gt;0,Transaksi!D583,"")</f>
        <v/>
      </c>
      <c r="E588" t="str">
        <f>IF(G588+H588&lt;&gt;0,Transaksi!E583,"")</f>
        <v/>
      </c>
      <c r="F588" t="str">
        <f>IF(G588+H588&lt;&gt;0,Transaksi!F583,"")</f>
        <v/>
      </c>
      <c r="G588">
        <f>IF(Transaksi!K583=$F$11,Transaksi!M583,0)</f>
        <v>0</v>
      </c>
      <c r="H588">
        <f>IF(Transaksi!K583=$F$11,Transaksi!L583,0)</f>
        <v>0</v>
      </c>
      <c r="I588" t="e">
        <f>I587+G588-H588</f>
        <v>#REF!</v>
      </c>
      <c r="J588" t="str">
        <f>IF(G588+H588&lt;&gt;0,Transaksi!J583,"")</f>
        <v/>
      </c>
    </row>
    <row r="589">
      <c r="C589" t="str">
        <f>IF(G589+H589&lt;&gt;0,Transaksi!C584,"")</f>
        <v/>
      </c>
      <c r="D589" t="str">
        <f>IF(G589+H589&lt;&gt;0,Transaksi!D584,"")</f>
        <v/>
      </c>
      <c r="E589" t="str">
        <f>IF(G589+H589&lt;&gt;0,Transaksi!E584,"")</f>
        <v/>
      </c>
      <c r="F589" t="str">
        <f>IF(G589+H589&lt;&gt;0,Transaksi!F584,"")</f>
        <v/>
      </c>
      <c r="G589">
        <f>IF(Transaksi!K584=$F$11,Transaksi!M584,0)</f>
        <v>0</v>
      </c>
      <c r="H589">
        <f>IF(Transaksi!K584=$F$11,Transaksi!L584,0)</f>
        <v>0</v>
      </c>
      <c r="I589" t="e">
        <f>I588+G589-H589</f>
        <v>#REF!</v>
      </c>
      <c r="J589" t="str">
        <f>IF(G589+H589&lt;&gt;0,Transaksi!J584,"")</f>
        <v/>
      </c>
    </row>
    <row r="590">
      <c r="C590" t="str">
        <f>IF(G590+H590&lt;&gt;0,Transaksi!C585,"")</f>
        <v/>
      </c>
      <c r="D590" t="str">
        <f>IF(G590+H590&lt;&gt;0,Transaksi!D585,"")</f>
        <v/>
      </c>
      <c r="E590" t="str">
        <f>IF(G590+H590&lt;&gt;0,Transaksi!E585,"")</f>
        <v/>
      </c>
      <c r="F590" t="str">
        <f>IF(G590+H590&lt;&gt;0,Transaksi!F585,"")</f>
        <v/>
      </c>
      <c r="G590">
        <f>IF(Transaksi!K585=$F$11,Transaksi!M585,0)</f>
        <v>0</v>
      </c>
      <c r="H590">
        <f>IF(Transaksi!K585=$F$11,Transaksi!L585,0)</f>
        <v>0</v>
      </c>
      <c r="I590" t="e">
        <f>I589+G590-H590</f>
        <v>#REF!</v>
      </c>
      <c r="J590" t="str">
        <f>IF(G590+H590&lt;&gt;0,Transaksi!J585,"")</f>
        <v/>
      </c>
    </row>
    <row r="591">
      <c r="C591" t="str">
        <f>IF(G591+H591&lt;&gt;0,Transaksi!C586,"")</f>
        <v/>
      </c>
      <c r="D591" t="str">
        <f>IF(G591+H591&lt;&gt;0,Transaksi!D586,"")</f>
        <v/>
      </c>
      <c r="E591" t="str">
        <f>IF(G591+H591&lt;&gt;0,Transaksi!E586,"")</f>
        <v/>
      </c>
      <c r="F591" t="str">
        <f>IF(G591+H591&lt;&gt;0,Transaksi!F586,"")</f>
        <v/>
      </c>
      <c r="G591">
        <f>IF(Transaksi!K586=$F$11,Transaksi!M586,0)</f>
        <v>0</v>
      </c>
      <c r="H591">
        <f>IF(Transaksi!K586=$F$11,Transaksi!L586,0)</f>
        <v>0</v>
      </c>
      <c r="I591" t="e">
        <f>I590+G591-H591</f>
        <v>#REF!</v>
      </c>
      <c r="J591" t="str">
        <f>IF(G591+H591&lt;&gt;0,Transaksi!J586,"")</f>
        <v/>
      </c>
    </row>
    <row r="592">
      <c r="C592" t="str">
        <f>IF(G592+H592&lt;&gt;0,Transaksi!C587,"")</f>
        <v/>
      </c>
      <c r="D592" t="str">
        <f>IF(G592+H592&lt;&gt;0,Transaksi!D587,"")</f>
        <v/>
      </c>
      <c r="E592" t="str">
        <f>IF(G592+H592&lt;&gt;0,Transaksi!E587,"")</f>
        <v/>
      </c>
      <c r="F592" t="str">
        <f>IF(G592+H592&lt;&gt;0,Transaksi!F587,"")</f>
        <v/>
      </c>
      <c r="G592">
        <f>IF(Transaksi!K587=$F$11,Transaksi!M587,0)</f>
        <v>0</v>
      </c>
      <c r="H592">
        <f>IF(Transaksi!K587=$F$11,Transaksi!L587,0)</f>
        <v>0</v>
      </c>
      <c r="I592" t="e">
        <f>I591+G592-H592</f>
        <v>#REF!</v>
      </c>
      <c r="J592" t="str">
        <f>IF(G592+H592&lt;&gt;0,Transaksi!J587,"")</f>
        <v/>
      </c>
    </row>
    <row r="593">
      <c r="C593" t="str">
        <f>IF(G593+H593&lt;&gt;0,Transaksi!C588,"")</f>
        <v/>
      </c>
      <c r="D593" t="str">
        <f>IF(G593+H593&lt;&gt;0,Transaksi!D588,"")</f>
        <v/>
      </c>
      <c r="E593" t="str">
        <f>IF(G593+H593&lt;&gt;0,Transaksi!E588,"")</f>
        <v/>
      </c>
      <c r="F593" t="str">
        <f>IF(G593+H593&lt;&gt;0,Transaksi!F588,"")</f>
        <v/>
      </c>
      <c r="G593">
        <f>IF(Transaksi!K588=$F$11,Transaksi!M588,0)</f>
        <v>0</v>
      </c>
      <c r="H593">
        <f>IF(Transaksi!K588=$F$11,Transaksi!L588,0)</f>
        <v>0</v>
      </c>
      <c r="I593" t="e">
        <f>I592+G593-H593</f>
        <v>#REF!</v>
      </c>
      <c r="J593" t="str">
        <f>IF(G593+H593&lt;&gt;0,Transaksi!J588,"")</f>
        <v/>
      </c>
    </row>
    <row r="594">
      <c r="C594" t="str">
        <f>IF(G594+H594&lt;&gt;0,Transaksi!C589,"")</f>
        <v/>
      </c>
      <c r="D594" t="str">
        <f>IF(G594+H594&lt;&gt;0,Transaksi!D589,"")</f>
        <v/>
      </c>
      <c r="E594" t="str">
        <f>IF(G594+H594&lt;&gt;0,Transaksi!E589,"")</f>
        <v/>
      </c>
      <c r="F594" t="str">
        <f>IF(G594+H594&lt;&gt;0,Transaksi!F589,"")</f>
        <v/>
      </c>
      <c r="G594">
        <f>IF(Transaksi!K589=$F$11,Transaksi!M589,0)</f>
        <v>0</v>
      </c>
      <c r="H594">
        <f>IF(Transaksi!K589=$F$11,Transaksi!L589,0)</f>
        <v>0</v>
      </c>
      <c r="I594" t="e">
        <f>I593+G594-H594</f>
        <v>#REF!</v>
      </c>
      <c r="J594" t="str">
        <f>IF(G594+H594&lt;&gt;0,Transaksi!J589,"")</f>
        <v/>
      </c>
    </row>
    <row r="595">
      <c r="C595" t="str">
        <f>IF(G595+H595&lt;&gt;0,Transaksi!C590,"")</f>
        <v/>
      </c>
      <c r="D595" t="str">
        <f>IF(G595+H595&lt;&gt;0,Transaksi!D590,"")</f>
        <v/>
      </c>
      <c r="E595" t="str">
        <f>IF(G595+H595&lt;&gt;0,Transaksi!E590,"")</f>
        <v/>
      </c>
      <c r="F595" t="str">
        <f>IF(G595+H595&lt;&gt;0,Transaksi!F590,"")</f>
        <v/>
      </c>
      <c r="G595">
        <f>IF(Transaksi!K590=$F$11,Transaksi!M590,0)</f>
        <v>0</v>
      </c>
      <c r="H595">
        <f>IF(Transaksi!K590=$F$11,Transaksi!L590,0)</f>
        <v>0</v>
      </c>
      <c r="I595" t="e">
        <f>I594+G595-H595</f>
        <v>#REF!</v>
      </c>
      <c r="J595" t="str">
        <f>IF(G595+H595&lt;&gt;0,Transaksi!J590,"")</f>
        <v/>
      </c>
    </row>
    <row r="596">
      <c r="C596" t="str">
        <f>IF(G596+H596&lt;&gt;0,Transaksi!C591,"")</f>
        <v/>
      </c>
      <c r="D596" t="str">
        <f>IF(G596+H596&lt;&gt;0,Transaksi!D591,"")</f>
        <v/>
      </c>
      <c r="E596" t="str">
        <f>IF(G596+H596&lt;&gt;0,Transaksi!E591,"")</f>
        <v/>
      </c>
      <c r="F596" t="str">
        <f>IF(G596+H596&lt;&gt;0,Transaksi!F591,"")</f>
        <v/>
      </c>
      <c r="G596">
        <f>IF(Transaksi!K591=$F$11,Transaksi!M591,0)</f>
        <v>0</v>
      </c>
      <c r="H596">
        <f>IF(Transaksi!K591=$F$11,Transaksi!L591,0)</f>
        <v>0</v>
      </c>
      <c r="I596" t="e">
        <f>I595+G596-H596</f>
        <v>#REF!</v>
      </c>
      <c r="J596" t="str">
        <f>IF(G596+H596&lt;&gt;0,Transaksi!J591,"")</f>
        <v/>
      </c>
    </row>
    <row r="597">
      <c r="C597" t="str">
        <f>IF(G597+H597&lt;&gt;0,Transaksi!C592,"")</f>
        <v/>
      </c>
      <c r="D597" t="str">
        <f>IF(G597+H597&lt;&gt;0,Transaksi!D592,"")</f>
        <v/>
      </c>
      <c r="E597" t="str">
        <f>IF(G597+H597&lt;&gt;0,Transaksi!E592,"")</f>
        <v/>
      </c>
      <c r="F597" t="str">
        <f>IF(G597+H597&lt;&gt;0,Transaksi!F592,"")</f>
        <v/>
      </c>
      <c r="G597">
        <f>IF(Transaksi!K592=$F$11,Transaksi!M592,0)</f>
        <v>0</v>
      </c>
      <c r="H597">
        <f>IF(Transaksi!K592=$F$11,Transaksi!L592,0)</f>
        <v>0</v>
      </c>
      <c r="I597" t="e">
        <f>I596+G597-H597</f>
        <v>#REF!</v>
      </c>
      <c r="J597" t="str">
        <f>IF(G597+H597&lt;&gt;0,Transaksi!J592,"")</f>
        <v/>
      </c>
    </row>
    <row r="598">
      <c r="C598" t="str">
        <f>IF(G598+H598&lt;&gt;0,Transaksi!C593,"")</f>
        <v/>
      </c>
      <c r="D598" t="str">
        <f>IF(G598+H598&lt;&gt;0,Transaksi!D593,"")</f>
        <v/>
      </c>
      <c r="E598" t="str">
        <f>IF(G598+H598&lt;&gt;0,Transaksi!E593,"")</f>
        <v/>
      </c>
      <c r="F598" t="str">
        <f>IF(G598+H598&lt;&gt;0,Transaksi!F593,"")</f>
        <v/>
      </c>
      <c r="G598">
        <f>IF(Transaksi!K593=$F$11,Transaksi!M593,0)</f>
        <v>0</v>
      </c>
      <c r="H598">
        <f>IF(Transaksi!K593=$F$11,Transaksi!L593,0)</f>
        <v>0</v>
      </c>
      <c r="I598" t="e">
        <f>I597+G598-H598</f>
        <v>#REF!</v>
      </c>
      <c r="J598" t="str">
        <f>IF(G598+H598&lt;&gt;0,Transaksi!J593,"")</f>
        <v/>
      </c>
    </row>
    <row r="599">
      <c r="C599" t="str">
        <f>IF(G599+H599&lt;&gt;0,Transaksi!C594,"")</f>
        <v/>
      </c>
      <c r="D599" t="str">
        <f>IF(G599+H599&lt;&gt;0,Transaksi!D594,"")</f>
        <v/>
      </c>
      <c r="E599" t="str">
        <f>IF(G599+H599&lt;&gt;0,Transaksi!E594,"")</f>
        <v/>
      </c>
      <c r="F599" t="str">
        <f>IF(G599+H599&lt;&gt;0,Transaksi!F594,"")</f>
        <v/>
      </c>
      <c r="G599">
        <f>IF(Transaksi!K594=$F$11,Transaksi!M594,0)</f>
        <v>0</v>
      </c>
      <c r="H599">
        <f>IF(Transaksi!K594=$F$11,Transaksi!L594,0)</f>
        <v>0</v>
      </c>
      <c r="I599" t="e">
        <f>I598+G599-H599</f>
        <v>#REF!</v>
      </c>
      <c r="J599" t="str">
        <f>IF(G599+H599&lt;&gt;0,Transaksi!J594,"")</f>
        <v/>
      </c>
    </row>
    <row r="600">
      <c r="C600" t="str">
        <f>IF(G600+H600&lt;&gt;0,Transaksi!C595,"")</f>
        <v/>
      </c>
      <c r="D600" t="str">
        <f>IF(G600+H600&lt;&gt;0,Transaksi!D595,"")</f>
        <v/>
      </c>
      <c r="E600" t="str">
        <f>IF(G600+H600&lt;&gt;0,Transaksi!E595,"")</f>
        <v/>
      </c>
      <c r="F600" t="str">
        <f>IF(G600+H600&lt;&gt;0,Transaksi!F595,"")</f>
        <v/>
      </c>
      <c r="G600">
        <f>IF(Transaksi!K595=$F$11,Transaksi!M595,0)</f>
        <v>0</v>
      </c>
      <c r="H600">
        <f>IF(Transaksi!K595=$F$11,Transaksi!L595,0)</f>
        <v>0</v>
      </c>
      <c r="I600" t="e">
        <f>I599+G600-H600</f>
        <v>#REF!</v>
      </c>
      <c r="J600" t="str">
        <f>IF(G600+H600&lt;&gt;0,Transaksi!J595,"")</f>
        <v/>
      </c>
    </row>
    <row r="601">
      <c r="C601" t="str">
        <f>IF(G601+H601&lt;&gt;0,Transaksi!C596,"")</f>
        <v/>
      </c>
      <c r="D601" t="str">
        <f>IF(G601+H601&lt;&gt;0,Transaksi!D596,"")</f>
        <v/>
      </c>
      <c r="E601" t="str">
        <f>IF(G601+H601&lt;&gt;0,Transaksi!E596,"")</f>
        <v/>
      </c>
      <c r="F601" t="str">
        <f>IF(G601+H601&lt;&gt;0,Transaksi!F596,"")</f>
        <v/>
      </c>
      <c r="G601">
        <f>IF(Transaksi!K596=$F$11,Transaksi!M596,0)</f>
        <v>0</v>
      </c>
      <c r="H601">
        <f>IF(Transaksi!K596=$F$11,Transaksi!L596,0)</f>
        <v>0</v>
      </c>
      <c r="I601" t="e">
        <f>I600+G601-H601</f>
        <v>#REF!</v>
      </c>
      <c r="J601" t="str">
        <f>IF(G601+H601&lt;&gt;0,Transaksi!J596,"")</f>
        <v/>
      </c>
    </row>
    <row r="602">
      <c r="C602" t="str">
        <f>IF(G602+H602&lt;&gt;0,Transaksi!C597,"")</f>
        <v/>
      </c>
      <c r="D602" t="str">
        <f>IF(G602+H602&lt;&gt;0,Transaksi!D597,"")</f>
        <v/>
      </c>
      <c r="E602" t="str">
        <f>IF(G602+H602&lt;&gt;0,Transaksi!E597,"")</f>
        <v/>
      </c>
      <c r="F602" t="str">
        <f>IF(G602+H602&lt;&gt;0,Transaksi!F597,"")</f>
        <v/>
      </c>
      <c r="G602">
        <f>IF(Transaksi!K597=$F$11,Transaksi!M597,0)</f>
        <v>0</v>
      </c>
      <c r="H602">
        <f>IF(Transaksi!K597=$F$11,Transaksi!L597,0)</f>
        <v>0</v>
      </c>
      <c r="I602" t="e">
        <f>I601+G602-H602</f>
        <v>#REF!</v>
      </c>
      <c r="J602" t="str">
        <f>IF(G602+H602&lt;&gt;0,Transaksi!J597,"")</f>
        <v/>
      </c>
    </row>
    <row r="603">
      <c r="C603" t="str">
        <f>IF(G603+H603&lt;&gt;0,Transaksi!C598,"")</f>
        <v/>
      </c>
      <c r="D603" t="str">
        <f>IF(G603+H603&lt;&gt;0,Transaksi!D598,"")</f>
        <v/>
      </c>
      <c r="E603" t="str">
        <f>IF(G603+H603&lt;&gt;0,Transaksi!E598,"")</f>
        <v/>
      </c>
      <c r="F603" t="str">
        <f>IF(G603+H603&lt;&gt;0,Transaksi!F598,"")</f>
        <v/>
      </c>
      <c r="G603">
        <f>IF(Transaksi!K598=$F$11,Transaksi!M598,0)</f>
        <v>0</v>
      </c>
      <c r="H603">
        <f>IF(Transaksi!K598=$F$11,Transaksi!L598,0)</f>
        <v>0</v>
      </c>
      <c r="I603" t="e">
        <f>I602+G603-H603</f>
        <v>#REF!</v>
      </c>
      <c r="J603" t="str">
        <f>IF(G603+H603&lt;&gt;0,Transaksi!J598,"")</f>
        <v/>
      </c>
    </row>
    <row r="604">
      <c r="C604" t="str">
        <f>IF(G604+H604&lt;&gt;0,Transaksi!C599,"")</f>
        <v/>
      </c>
      <c r="D604" t="str">
        <f>IF(G604+H604&lt;&gt;0,Transaksi!D599,"")</f>
        <v/>
      </c>
      <c r="E604" t="str">
        <f>IF(G604+H604&lt;&gt;0,Transaksi!E599,"")</f>
        <v/>
      </c>
      <c r="F604" t="str">
        <f>IF(G604+H604&lt;&gt;0,Transaksi!F599,"")</f>
        <v/>
      </c>
      <c r="G604">
        <f>IF(Transaksi!K599=$F$11,Transaksi!M599,0)</f>
        <v>0</v>
      </c>
      <c r="H604">
        <f>IF(Transaksi!K599=$F$11,Transaksi!L599,0)</f>
        <v>0</v>
      </c>
      <c r="I604" t="e">
        <f>I603+G604-H604</f>
        <v>#REF!</v>
      </c>
      <c r="J604" t="str">
        <f>IF(G604+H604&lt;&gt;0,Transaksi!J599,"")</f>
        <v/>
      </c>
    </row>
    <row r="605">
      <c r="C605" t="str">
        <f>IF(G605+H605&lt;&gt;0,Transaksi!C600,"")</f>
        <v/>
      </c>
      <c r="D605" t="str">
        <f>IF(G605+H605&lt;&gt;0,Transaksi!D600,"")</f>
        <v/>
      </c>
      <c r="E605" t="str">
        <f>IF(G605+H605&lt;&gt;0,Transaksi!E600,"")</f>
        <v/>
      </c>
      <c r="F605" t="str">
        <f>IF(G605+H605&lt;&gt;0,Transaksi!F600,"")</f>
        <v/>
      </c>
      <c r="G605">
        <f>IF(Transaksi!K600=$F$11,Transaksi!M600,0)</f>
        <v>0</v>
      </c>
      <c r="H605">
        <f>IF(Transaksi!K600=$F$11,Transaksi!L600,0)</f>
        <v>0</v>
      </c>
      <c r="I605" t="e">
        <f>I604+G605-H605</f>
        <v>#REF!</v>
      </c>
      <c r="J605" t="str">
        <f>IF(G605+H605&lt;&gt;0,Transaksi!J600,"")</f>
        <v/>
      </c>
    </row>
    <row r="606">
      <c r="C606" t="str">
        <f>IF(G606+H606&lt;&gt;0,Transaksi!C601,"")</f>
        <v/>
      </c>
      <c r="D606" t="str">
        <f>IF(G606+H606&lt;&gt;0,Transaksi!D601,"")</f>
        <v/>
      </c>
      <c r="E606" t="str">
        <f>IF(G606+H606&lt;&gt;0,Transaksi!E601,"")</f>
        <v/>
      </c>
      <c r="F606" t="str">
        <f>IF(G606+H606&lt;&gt;0,Transaksi!F601,"")</f>
        <v/>
      </c>
      <c r="G606">
        <f>IF(Transaksi!K601=$F$11,Transaksi!M601,0)</f>
        <v>0</v>
      </c>
      <c r="H606">
        <f>IF(Transaksi!K601=$F$11,Transaksi!L601,0)</f>
        <v>0</v>
      </c>
      <c r="I606" t="e">
        <f>I605+G606-H606</f>
        <v>#REF!</v>
      </c>
      <c r="J606" t="str">
        <f>IF(G606+H606&lt;&gt;0,Transaksi!J601,"")</f>
        <v/>
      </c>
    </row>
    <row r="607">
      <c r="C607" t="str">
        <f>IF(G607+H607&lt;&gt;0,Transaksi!C602,"")</f>
        <v/>
      </c>
      <c r="D607" t="str">
        <f>IF(G607+H607&lt;&gt;0,Transaksi!D602,"")</f>
        <v/>
      </c>
      <c r="E607" t="str">
        <f>IF(G607+H607&lt;&gt;0,Transaksi!E602,"")</f>
        <v/>
      </c>
      <c r="F607" t="str">
        <f>IF(G607+H607&lt;&gt;0,Transaksi!F602,"")</f>
        <v/>
      </c>
      <c r="G607">
        <f>IF(Transaksi!K602=$F$11,Transaksi!M602,0)</f>
        <v>0</v>
      </c>
      <c r="H607">
        <f>IF(Transaksi!K602=$F$11,Transaksi!L602,0)</f>
        <v>0</v>
      </c>
      <c r="I607" t="e">
        <f>I606+G607-H607</f>
        <v>#REF!</v>
      </c>
      <c r="J607" t="str">
        <f>IF(G607+H607&lt;&gt;0,Transaksi!J602,"")</f>
        <v/>
      </c>
    </row>
    <row r="608">
      <c r="C608" t="str">
        <f>IF(G608+H608&lt;&gt;0,Transaksi!C603,"")</f>
        <v/>
      </c>
      <c r="D608" t="str">
        <f>IF(G608+H608&lt;&gt;0,Transaksi!D603,"")</f>
        <v/>
      </c>
      <c r="E608" t="str">
        <f>IF(G608+H608&lt;&gt;0,Transaksi!E603,"")</f>
        <v/>
      </c>
      <c r="F608" t="str">
        <f>IF(G608+H608&lt;&gt;0,Transaksi!F603,"")</f>
        <v/>
      </c>
      <c r="G608">
        <f>IF(Transaksi!K603=$F$11,Transaksi!M603,0)</f>
        <v>0</v>
      </c>
      <c r="H608">
        <f>IF(Transaksi!K603=$F$11,Transaksi!L603,0)</f>
        <v>0</v>
      </c>
      <c r="I608" t="e">
        <f>I607+G608-H608</f>
        <v>#REF!</v>
      </c>
      <c r="J608" t="str">
        <f>IF(G608+H608&lt;&gt;0,Transaksi!J603,"")</f>
        <v/>
      </c>
    </row>
    <row r="609">
      <c r="C609" t="str">
        <f>IF(G609+H609&lt;&gt;0,Transaksi!C604,"")</f>
        <v/>
      </c>
      <c r="D609" t="str">
        <f>IF(G609+H609&lt;&gt;0,Transaksi!D604,"")</f>
        <v/>
      </c>
      <c r="E609" t="str">
        <f>IF(G609+H609&lt;&gt;0,Transaksi!E604,"")</f>
        <v/>
      </c>
      <c r="F609" t="str">
        <f>IF(G609+H609&lt;&gt;0,Transaksi!F604,"")</f>
        <v/>
      </c>
      <c r="G609">
        <f>IF(Transaksi!K604=$F$11,Transaksi!M604,0)</f>
        <v>0</v>
      </c>
      <c r="H609">
        <f>IF(Transaksi!K604=$F$11,Transaksi!L604,0)</f>
        <v>0</v>
      </c>
      <c r="I609" t="e">
        <f>I608+G609-H609</f>
        <v>#REF!</v>
      </c>
      <c r="J609" t="str">
        <f>IF(G609+H609&lt;&gt;0,Transaksi!J604,"")</f>
        <v/>
      </c>
    </row>
    <row r="610">
      <c r="C610" t="str">
        <f>IF(G610+H610&lt;&gt;0,Transaksi!C605,"")</f>
        <v/>
      </c>
      <c r="D610" t="str">
        <f>IF(G610+H610&lt;&gt;0,Transaksi!D605,"")</f>
        <v/>
      </c>
      <c r="E610" t="str">
        <f>IF(G610+H610&lt;&gt;0,Transaksi!E605,"")</f>
        <v/>
      </c>
      <c r="F610" t="str">
        <f>IF(G610+H610&lt;&gt;0,Transaksi!F605,"")</f>
        <v/>
      </c>
      <c r="G610">
        <f>IF(Transaksi!K605=$F$11,Transaksi!M605,0)</f>
        <v>0</v>
      </c>
      <c r="H610">
        <f>IF(Transaksi!K605=$F$11,Transaksi!L605,0)</f>
        <v>0</v>
      </c>
      <c r="I610" t="e">
        <f>I609+G610-H610</f>
        <v>#REF!</v>
      </c>
      <c r="J610" t="str">
        <f>IF(G610+H610&lt;&gt;0,Transaksi!J605,"")</f>
        <v/>
      </c>
    </row>
    <row r="611">
      <c r="C611" t="str">
        <f>IF(G611+H611&lt;&gt;0,Transaksi!C606,"")</f>
        <v/>
      </c>
      <c r="D611" t="str">
        <f>IF(G611+H611&lt;&gt;0,Transaksi!D606,"")</f>
        <v/>
      </c>
      <c r="E611" t="str">
        <f>IF(G611+H611&lt;&gt;0,Transaksi!E606,"")</f>
        <v/>
      </c>
      <c r="F611" t="str">
        <f>IF(G611+H611&lt;&gt;0,Transaksi!F606,"")</f>
        <v/>
      </c>
      <c r="G611">
        <f>IF(Transaksi!K606=$F$11,Transaksi!M606,0)</f>
        <v>0</v>
      </c>
      <c r="H611">
        <f>IF(Transaksi!K606=$F$11,Transaksi!L606,0)</f>
        <v>0</v>
      </c>
      <c r="I611" t="e">
        <f>I610+G611-H611</f>
        <v>#REF!</v>
      </c>
      <c r="J611" t="str">
        <f>IF(G611+H611&lt;&gt;0,Transaksi!J606,"")</f>
        <v/>
      </c>
    </row>
    <row r="612">
      <c r="C612" t="str">
        <f>IF(G612+H612&lt;&gt;0,Transaksi!C607,"")</f>
        <v/>
      </c>
      <c r="D612" t="str">
        <f>IF(G612+H612&lt;&gt;0,Transaksi!D607,"")</f>
        <v/>
      </c>
      <c r="E612" t="str">
        <f>IF(G612+H612&lt;&gt;0,Transaksi!E607,"")</f>
        <v/>
      </c>
      <c r="F612" t="str">
        <f>IF(G612+H612&lt;&gt;0,Transaksi!F607,"")</f>
        <v/>
      </c>
      <c r="G612">
        <f>IF(Transaksi!K607=$F$11,Transaksi!M607,0)</f>
        <v>0</v>
      </c>
      <c r="H612">
        <f>IF(Transaksi!K607=$F$11,Transaksi!L607,0)</f>
        <v>0</v>
      </c>
      <c r="I612" t="e">
        <f>I611+G612-H612</f>
        <v>#REF!</v>
      </c>
      <c r="J612" t="str">
        <f>IF(G612+H612&lt;&gt;0,Transaksi!J607,"")</f>
        <v/>
      </c>
    </row>
    <row r="613">
      <c r="C613" t="str">
        <f>IF(G613+H613&lt;&gt;0,Transaksi!C608,"")</f>
        <v/>
      </c>
      <c r="D613" t="str">
        <f>IF(G613+H613&lt;&gt;0,Transaksi!D608,"")</f>
        <v/>
      </c>
      <c r="E613" t="str">
        <f>IF(G613+H613&lt;&gt;0,Transaksi!E608,"")</f>
        <v/>
      </c>
      <c r="F613" t="str">
        <f>IF(G613+H613&lt;&gt;0,Transaksi!F608,"")</f>
        <v/>
      </c>
      <c r="G613">
        <f>IF(Transaksi!K608=$F$11,Transaksi!M608,0)</f>
        <v>0</v>
      </c>
      <c r="H613">
        <f>IF(Transaksi!K608=$F$11,Transaksi!L608,0)</f>
        <v>0</v>
      </c>
      <c r="I613" t="e">
        <f>I612+G613-H613</f>
        <v>#REF!</v>
      </c>
      <c r="J613" t="str">
        <f>IF(G613+H613&lt;&gt;0,Transaksi!J608,"")</f>
        <v/>
      </c>
    </row>
    <row r="614">
      <c r="C614" t="str">
        <f>IF(G614+H614&lt;&gt;0,Transaksi!C609,"")</f>
        <v/>
      </c>
      <c r="D614" t="str">
        <f>IF(G614+H614&lt;&gt;0,Transaksi!D609,"")</f>
        <v/>
      </c>
      <c r="E614" t="str">
        <f>IF(G614+H614&lt;&gt;0,Transaksi!E609,"")</f>
        <v/>
      </c>
      <c r="F614" t="str">
        <f>IF(G614+H614&lt;&gt;0,Transaksi!F609,"")</f>
        <v/>
      </c>
      <c r="G614">
        <f>IF(Transaksi!K609=$F$11,Transaksi!M609,0)</f>
        <v>0</v>
      </c>
      <c r="H614">
        <f>IF(Transaksi!K609=$F$11,Transaksi!L609,0)</f>
        <v>0</v>
      </c>
      <c r="I614" t="e">
        <f>I613+G614-H614</f>
        <v>#REF!</v>
      </c>
      <c r="J614" t="str">
        <f>IF(G614+H614&lt;&gt;0,Transaksi!J609,"")</f>
        <v/>
      </c>
    </row>
    <row r="615">
      <c r="C615" t="str">
        <f>IF(G615+H615&lt;&gt;0,Transaksi!C610,"")</f>
        <v/>
      </c>
      <c r="D615" t="str">
        <f>IF(G615+H615&lt;&gt;0,Transaksi!D610,"")</f>
        <v/>
      </c>
      <c r="E615" t="str">
        <f>IF(G615+H615&lt;&gt;0,Transaksi!E610,"")</f>
        <v/>
      </c>
      <c r="F615" t="str">
        <f>IF(G615+H615&lt;&gt;0,Transaksi!F610,"")</f>
        <v/>
      </c>
      <c r="G615">
        <f>IF(Transaksi!K610=$F$11,Transaksi!M610,0)</f>
        <v>0</v>
      </c>
      <c r="H615">
        <f>IF(Transaksi!K610=$F$11,Transaksi!L610,0)</f>
        <v>0</v>
      </c>
      <c r="I615" t="e">
        <f>I614+G615-H615</f>
        <v>#REF!</v>
      </c>
      <c r="J615" t="str">
        <f>IF(G615+H615&lt;&gt;0,Transaksi!J610,"")</f>
        <v/>
      </c>
    </row>
    <row r="616">
      <c r="C616" t="str">
        <f>IF(G616+H616&lt;&gt;0,Transaksi!C611,"")</f>
        <v/>
      </c>
      <c r="D616" t="str">
        <f>IF(G616+H616&lt;&gt;0,Transaksi!D611,"")</f>
        <v/>
      </c>
      <c r="E616" t="str">
        <f>IF(G616+H616&lt;&gt;0,Transaksi!E611,"")</f>
        <v/>
      </c>
      <c r="F616" t="str">
        <f>IF(G616+H616&lt;&gt;0,Transaksi!F611,"")</f>
        <v/>
      </c>
      <c r="G616">
        <f>IF(Transaksi!K611=$F$11,Transaksi!M611,0)</f>
        <v>0</v>
      </c>
      <c r="H616">
        <f>IF(Transaksi!K611=$F$11,Transaksi!L611,0)</f>
        <v>0</v>
      </c>
      <c r="I616" t="e">
        <f>I615+G616-H616</f>
        <v>#REF!</v>
      </c>
      <c r="J616" t="str">
        <f>IF(G616+H616&lt;&gt;0,Transaksi!J611,"")</f>
        <v/>
      </c>
    </row>
    <row r="617">
      <c r="C617" t="str">
        <f>IF(G617+H617&lt;&gt;0,Transaksi!C612,"")</f>
        <v/>
      </c>
      <c r="D617" t="str">
        <f>IF(G617+H617&lt;&gt;0,Transaksi!D612,"")</f>
        <v/>
      </c>
      <c r="E617" t="str">
        <f>IF(G617+H617&lt;&gt;0,Transaksi!E612,"")</f>
        <v/>
      </c>
      <c r="F617" t="str">
        <f>IF(G617+H617&lt;&gt;0,Transaksi!F612,"")</f>
        <v/>
      </c>
      <c r="G617">
        <f>IF(Transaksi!K612=$F$11,Transaksi!M612,0)</f>
        <v>0</v>
      </c>
      <c r="H617">
        <f>IF(Transaksi!K612=$F$11,Transaksi!L612,0)</f>
        <v>0</v>
      </c>
      <c r="I617" t="e">
        <f>I616+G617-H617</f>
        <v>#REF!</v>
      </c>
      <c r="J617" t="str">
        <f>IF(G617+H617&lt;&gt;0,Transaksi!J612,"")</f>
        <v/>
      </c>
    </row>
    <row r="618">
      <c r="C618" t="str">
        <f>IF(G618+H618&lt;&gt;0,Transaksi!C613,"")</f>
        <v/>
      </c>
      <c r="D618" t="str">
        <f>IF(G618+H618&lt;&gt;0,Transaksi!D613,"")</f>
        <v/>
      </c>
      <c r="E618" t="str">
        <f>IF(G618+H618&lt;&gt;0,Transaksi!E613,"")</f>
        <v/>
      </c>
      <c r="F618" t="str">
        <f>IF(G618+H618&lt;&gt;0,Transaksi!F613,"")</f>
        <v/>
      </c>
      <c r="G618">
        <f>IF(Transaksi!K613=$F$11,Transaksi!M613,0)</f>
        <v>0</v>
      </c>
      <c r="H618">
        <f>IF(Transaksi!K613=$F$11,Transaksi!L613,0)</f>
        <v>0</v>
      </c>
      <c r="I618" t="e">
        <f>I617+G618-H618</f>
        <v>#REF!</v>
      </c>
      <c r="J618" t="str">
        <f>IF(G618+H618&lt;&gt;0,Transaksi!J613,"")</f>
        <v/>
      </c>
    </row>
    <row r="619">
      <c r="C619" t="str">
        <f>IF(G619+H619&lt;&gt;0,Transaksi!C614,"")</f>
        <v/>
      </c>
      <c r="D619" t="str">
        <f>IF(G619+H619&lt;&gt;0,Transaksi!D614,"")</f>
        <v/>
      </c>
      <c r="E619" t="str">
        <f>IF(G619+H619&lt;&gt;0,Transaksi!E614,"")</f>
        <v/>
      </c>
      <c r="F619" t="str">
        <f>IF(G619+H619&lt;&gt;0,Transaksi!F614,"")</f>
        <v/>
      </c>
      <c r="G619">
        <f>IF(Transaksi!K614=$F$11,Transaksi!M614,0)</f>
        <v>0</v>
      </c>
      <c r="H619">
        <f>IF(Transaksi!K614=$F$11,Transaksi!L614,0)</f>
        <v>0</v>
      </c>
      <c r="I619" t="e">
        <f>I618+G619-H619</f>
        <v>#REF!</v>
      </c>
      <c r="J619" t="str">
        <f>IF(G619+H619&lt;&gt;0,Transaksi!J614,"")</f>
        <v/>
      </c>
    </row>
    <row r="620">
      <c r="C620" t="str">
        <f>IF(G620+H620&lt;&gt;0,Transaksi!C615,"")</f>
        <v/>
      </c>
      <c r="D620" t="str">
        <f>IF(G620+H620&lt;&gt;0,Transaksi!D615,"")</f>
        <v/>
      </c>
      <c r="E620" t="str">
        <f>IF(G620+H620&lt;&gt;0,Transaksi!E615,"")</f>
        <v/>
      </c>
      <c r="F620" t="str">
        <f>IF(G620+H620&lt;&gt;0,Transaksi!F615,"")</f>
        <v/>
      </c>
      <c r="G620">
        <f>IF(Transaksi!K615=$F$11,Transaksi!M615,0)</f>
        <v>0</v>
      </c>
      <c r="H620">
        <f>IF(Transaksi!K615=$F$11,Transaksi!L615,0)</f>
        <v>0</v>
      </c>
      <c r="I620" t="e">
        <f>I619+G620-H620</f>
        <v>#REF!</v>
      </c>
      <c r="J620" t="str">
        <f>IF(G620+H620&lt;&gt;0,Transaksi!J615,"")</f>
        <v/>
      </c>
    </row>
    <row r="621">
      <c r="C621" t="str">
        <f>IF(G621+H621&lt;&gt;0,Transaksi!C616,"")</f>
        <v/>
      </c>
      <c r="D621" t="str">
        <f>IF(G621+H621&lt;&gt;0,Transaksi!D616,"")</f>
        <v/>
      </c>
      <c r="E621" t="str">
        <f>IF(G621+H621&lt;&gt;0,Transaksi!E616,"")</f>
        <v/>
      </c>
      <c r="F621" t="str">
        <f>IF(G621+H621&lt;&gt;0,Transaksi!F616,"")</f>
        <v/>
      </c>
      <c r="G621">
        <f>IF(Transaksi!K616=$F$11,Transaksi!M616,0)</f>
        <v>0</v>
      </c>
      <c r="H621">
        <f>IF(Transaksi!K616=$F$11,Transaksi!L616,0)</f>
        <v>0</v>
      </c>
      <c r="I621" t="e">
        <f>I620+G621-H621</f>
        <v>#REF!</v>
      </c>
      <c r="J621" t="str">
        <f>IF(G621+H621&lt;&gt;0,Transaksi!J616,"")</f>
        <v/>
      </c>
    </row>
    <row r="622">
      <c r="C622" t="str">
        <f>IF(G622+H622&lt;&gt;0,Transaksi!C617,"")</f>
        <v/>
      </c>
      <c r="D622" t="str">
        <f>IF(G622+H622&lt;&gt;0,Transaksi!D617,"")</f>
        <v/>
      </c>
      <c r="E622" t="str">
        <f>IF(G622+H622&lt;&gt;0,Transaksi!E617,"")</f>
        <v/>
      </c>
      <c r="F622" t="str">
        <f>IF(G622+H622&lt;&gt;0,Transaksi!F617,"")</f>
        <v/>
      </c>
      <c r="G622">
        <f>IF(Transaksi!K617=$F$11,Transaksi!M617,0)</f>
        <v>0</v>
      </c>
      <c r="H622">
        <f>IF(Transaksi!K617=$F$11,Transaksi!L617,0)</f>
        <v>0</v>
      </c>
      <c r="I622" t="e">
        <f>I621+G622-H622</f>
        <v>#REF!</v>
      </c>
      <c r="J622" t="str">
        <f>IF(G622+H622&lt;&gt;0,Transaksi!J617,"")</f>
        <v/>
      </c>
    </row>
    <row r="623">
      <c r="C623" t="str">
        <f>IF(G623+H623&lt;&gt;0,Transaksi!C618,"")</f>
        <v/>
      </c>
      <c r="D623" t="str">
        <f>IF(G623+H623&lt;&gt;0,Transaksi!D618,"")</f>
        <v/>
      </c>
      <c r="E623" t="str">
        <f>IF(G623+H623&lt;&gt;0,Transaksi!E618,"")</f>
        <v/>
      </c>
      <c r="F623" t="str">
        <f>IF(G623+H623&lt;&gt;0,Transaksi!F618,"")</f>
        <v/>
      </c>
      <c r="G623">
        <f>IF(Transaksi!K618=$F$11,Transaksi!M618,0)</f>
        <v>0</v>
      </c>
      <c r="H623">
        <f>IF(Transaksi!K618=$F$11,Transaksi!L618,0)</f>
        <v>0</v>
      </c>
      <c r="I623" t="e">
        <f>I622+G623-H623</f>
        <v>#REF!</v>
      </c>
      <c r="J623" t="str">
        <f>IF(G623+H623&lt;&gt;0,Transaksi!J618,"")</f>
        <v/>
      </c>
    </row>
    <row r="624">
      <c r="C624" t="str">
        <f>IF(G624+H624&lt;&gt;0,Transaksi!C619,"")</f>
        <v/>
      </c>
      <c r="D624" t="str">
        <f>IF(G624+H624&lt;&gt;0,Transaksi!D619,"")</f>
        <v/>
      </c>
      <c r="E624" t="str">
        <f>IF(G624+H624&lt;&gt;0,Transaksi!E619,"")</f>
        <v/>
      </c>
      <c r="F624" t="str">
        <f>IF(G624+H624&lt;&gt;0,Transaksi!F619,"")</f>
        <v/>
      </c>
      <c r="G624">
        <f>IF(Transaksi!K619=$F$11,Transaksi!M619,0)</f>
        <v>0</v>
      </c>
      <c r="H624">
        <f>IF(Transaksi!K619=$F$11,Transaksi!L619,0)</f>
        <v>0</v>
      </c>
      <c r="I624" t="e">
        <f>I623+G624-H624</f>
        <v>#REF!</v>
      </c>
      <c r="J624" t="str">
        <f>IF(G624+H624&lt;&gt;0,Transaksi!J619,"")</f>
        <v/>
      </c>
    </row>
    <row r="625">
      <c r="C625" t="str">
        <f>IF(G625+H625&lt;&gt;0,Transaksi!C620,"")</f>
        <v/>
      </c>
      <c r="D625" t="str">
        <f>IF(G625+H625&lt;&gt;0,Transaksi!D620,"")</f>
        <v/>
      </c>
      <c r="E625" t="str">
        <f>IF(G625+H625&lt;&gt;0,Transaksi!E620,"")</f>
        <v/>
      </c>
      <c r="F625" t="str">
        <f>IF(G625+H625&lt;&gt;0,Transaksi!F620,"")</f>
        <v/>
      </c>
      <c r="G625">
        <f>IF(Transaksi!K620=$F$11,Transaksi!M620,0)</f>
        <v>0</v>
      </c>
      <c r="H625">
        <f>IF(Transaksi!K620=$F$11,Transaksi!L620,0)</f>
        <v>0</v>
      </c>
      <c r="I625" t="e">
        <f>I624+G625-H625</f>
        <v>#REF!</v>
      </c>
      <c r="J625" t="str">
        <f>IF(G625+H625&lt;&gt;0,Transaksi!J620,"")</f>
        <v/>
      </c>
    </row>
    <row r="626">
      <c r="C626" t="str">
        <f>IF(G626+H626&lt;&gt;0,Transaksi!C621,"")</f>
        <v/>
      </c>
      <c r="D626" t="str">
        <f>IF(G626+H626&lt;&gt;0,Transaksi!D621,"")</f>
        <v/>
      </c>
      <c r="E626" t="str">
        <f>IF(G626+H626&lt;&gt;0,Transaksi!E621,"")</f>
        <v/>
      </c>
      <c r="F626" t="str">
        <f>IF(G626+H626&lt;&gt;0,Transaksi!F621,"")</f>
        <v/>
      </c>
      <c r="G626">
        <f>IF(Transaksi!K621=$F$11,Transaksi!M621,0)</f>
        <v>0</v>
      </c>
      <c r="H626">
        <f>IF(Transaksi!K621=$F$11,Transaksi!L621,0)</f>
        <v>0</v>
      </c>
      <c r="I626" t="e">
        <f>I625+G626-H626</f>
        <v>#REF!</v>
      </c>
      <c r="J626" t="str">
        <f>IF(G626+H626&lt;&gt;0,Transaksi!J621,"")</f>
        <v/>
      </c>
    </row>
    <row r="627">
      <c r="C627" t="str">
        <f>IF(G627+H627&lt;&gt;0,Transaksi!C622,"")</f>
        <v/>
      </c>
      <c r="D627" t="str">
        <f>IF(G627+H627&lt;&gt;0,Transaksi!D622,"")</f>
        <v/>
      </c>
      <c r="E627" t="str">
        <f>IF(G627+H627&lt;&gt;0,Transaksi!E622,"")</f>
        <v/>
      </c>
      <c r="F627" t="str">
        <f>IF(G627+H627&lt;&gt;0,Transaksi!F622,"")</f>
        <v/>
      </c>
      <c r="G627">
        <f>IF(Transaksi!K622=$F$11,Transaksi!M622,0)</f>
        <v>0</v>
      </c>
      <c r="H627">
        <f>IF(Transaksi!K622=$F$11,Transaksi!L622,0)</f>
        <v>0</v>
      </c>
      <c r="I627" t="e">
        <f>I626+G627-H627</f>
        <v>#REF!</v>
      </c>
      <c r="J627" t="str">
        <f>IF(G627+H627&lt;&gt;0,Transaksi!J622,"")</f>
        <v/>
      </c>
    </row>
    <row r="628">
      <c r="C628" t="str">
        <f>IF(G628+H628&lt;&gt;0,Transaksi!C623,"")</f>
        <v/>
      </c>
      <c r="D628" t="str">
        <f>IF(G628+H628&lt;&gt;0,Transaksi!D623,"")</f>
        <v/>
      </c>
      <c r="E628" t="str">
        <f>IF(G628+H628&lt;&gt;0,Transaksi!E623,"")</f>
        <v/>
      </c>
      <c r="F628" t="str">
        <f>IF(G628+H628&lt;&gt;0,Transaksi!F623,"")</f>
        <v/>
      </c>
      <c r="G628">
        <f>IF(Transaksi!K623=$F$11,Transaksi!M623,0)</f>
        <v>0</v>
      </c>
      <c r="H628">
        <f>IF(Transaksi!K623=$F$11,Transaksi!L623,0)</f>
        <v>0</v>
      </c>
      <c r="I628" t="e">
        <f>I627+G628-H628</f>
        <v>#REF!</v>
      </c>
      <c r="J628" t="str">
        <f>IF(G628+H628&lt;&gt;0,Transaksi!J623,"")</f>
        <v/>
      </c>
    </row>
    <row r="629">
      <c r="C629" t="str">
        <f>IF(G629+H629&lt;&gt;0,Transaksi!C624,"")</f>
        <v/>
      </c>
      <c r="D629" t="str">
        <f>IF(G629+H629&lt;&gt;0,Transaksi!D624,"")</f>
        <v/>
      </c>
      <c r="E629" t="str">
        <f>IF(G629+H629&lt;&gt;0,Transaksi!E624,"")</f>
        <v/>
      </c>
      <c r="F629" t="str">
        <f>IF(G629+H629&lt;&gt;0,Transaksi!F624,"")</f>
        <v/>
      </c>
      <c r="G629">
        <f>IF(Transaksi!K624=$F$11,Transaksi!M624,0)</f>
        <v>0</v>
      </c>
      <c r="H629">
        <f>IF(Transaksi!K624=$F$11,Transaksi!L624,0)</f>
        <v>0</v>
      </c>
      <c r="I629" t="e">
        <f>I628+G629-H629</f>
        <v>#REF!</v>
      </c>
      <c r="J629" t="str">
        <f>IF(G629+H629&lt;&gt;0,Transaksi!J624,"")</f>
        <v/>
      </c>
    </row>
    <row r="630">
      <c r="C630" t="str">
        <f>IF(G630+H630&lt;&gt;0,Transaksi!C625,"")</f>
        <v/>
      </c>
      <c r="D630" t="str">
        <f>IF(G630+H630&lt;&gt;0,Transaksi!D625,"")</f>
        <v/>
      </c>
      <c r="E630" t="str">
        <f>IF(G630+H630&lt;&gt;0,Transaksi!E625,"")</f>
        <v/>
      </c>
      <c r="F630" t="str">
        <f>IF(G630+H630&lt;&gt;0,Transaksi!F625,"")</f>
        <v/>
      </c>
      <c r="G630">
        <f>IF(Transaksi!K625=$F$11,Transaksi!M625,0)</f>
        <v>0</v>
      </c>
      <c r="H630">
        <f>IF(Transaksi!K625=$F$11,Transaksi!L625,0)</f>
        <v>0</v>
      </c>
      <c r="I630" t="e">
        <f>I629+G630-H630</f>
        <v>#REF!</v>
      </c>
      <c r="J630" t="str">
        <f>IF(G630+H630&lt;&gt;0,Transaksi!J625,"")</f>
        <v/>
      </c>
    </row>
    <row r="631">
      <c r="C631" t="str">
        <f>IF(G631+H631&lt;&gt;0,Transaksi!C626,"")</f>
        <v/>
      </c>
      <c r="D631" t="str">
        <f>IF(G631+H631&lt;&gt;0,Transaksi!D626,"")</f>
        <v/>
      </c>
      <c r="E631" t="str">
        <f>IF(G631+H631&lt;&gt;0,Transaksi!E626,"")</f>
        <v/>
      </c>
      <c r="F631" t="str">
        <f>IF(G631+H631&lt;&gt;0,Transaksi!F626,"")</f>
        <v/>
      </c>
      <c r="G631">
        <f>IF(Transaksi!K626=$F$11,Transaksi!M626,0)</f>
        <v>0</v>
      </c>
      <c r="H631">
        <f>IF(Transaksi!K626=$F$11,Transaksi!L626,0)</f>
        <v>0</v>
      </c>
      <c r="I631" t="e">
        <f>I630+G631-H631</f>
        <v>#REF!</v>
      </c>
      <c r="J631" t="str">
        <f>IF(G631+H631&lt;&gt;0,Transaksi!J626,"")</f>
        <v/>
      </c>
    </row>
    <row r="632">
      <c r="C632" t="str">
        <f>IF(G632+H632&lt;&gt;0,Transaksi!C627,"")</f>
        <v/>
      </c>
      <c r="D632" t="str">
        <f>IF(G632+H632&lt;&gt;0,Transaksi!D627,"")</f>
        <v/>
      </c>
      <c r="E632" t="str">
        <f>IF(G632+H632&lt;&gt;0,Transaksi!E627,"")</f>
        <v/>
      </c>
      <c r="F632" t="str">
        <f>IF(G632+H632&lt;&gt;0,Transaksi!F627,"")</f>
        <v/>
      </c>
      <c r="G632">
        <f>IF(Transaksi!K627=$F$11,Transaksi!M627,0)</f>
        <v>0</v>
      </c>
      <c r="H632">
        <f>IF(Transaksi!K627=$F$11,Transaksi!L627,0)</f>
        <v>0</v>
      </c>
      <c r="I632" t="e">
        <f>I631+G632-H632</f>
        <v>#REF!</v>
      </c>
      <c r="J632" t="str">
        <f>IF(G632+H632&lt;&gt;0,Transaksi!J627,"")</f>
        <v/>
      </c>
    </row>
    <row r="633">
      <c r="C633" t="str">
        <f>IF(G633+H633&lt;&gt;0,Transaksi!C628,"")</f>
        <v/>
      </c>
      <c r="D633" t="str">
        <f>IF(G633+H633&lt;&gt;0,Transaksi!D628,"")</f>
        <v/>
      </c>
      <c r="E633" t="str">
        <f>IF(G633+H633&lt;&gt;0,Transaksi!E628,"")</f>
        <v/>
      </c>
      <c r="F633" t="str">
        <f>IF(G633+H633&lt;&gt;0,Transaksi!F628,"")</f>
        <v/>
      </c>
      <c r="G633">
        <f>IF(Transaksi!K628=$F$11,Transaksi!M628,0)</f>
        <v>0</v>
      </c>
      <c r="H633">
        <f>IF(Transaksi!K628=$F$11,Transaksi!L628,0)</f>
        <v>0</v>
      </c>
      <c r="I633" t="e">
        <f>I632+G633-H633</f>
        <v>#REF!</v>
      </c>
      <c r="J633" t="str">
        <f>IF(G633+H633&lt;&gt;0,Transaksi!J628,"")</f>
        <v/>
      </c>
    </row>
    <row r="634">
      <c r="C634" t="str">
        <f>IF(G634+H634&lt;&gt;0,Transaksi!C629,"")</f>
        <v/>
      </c>
      <c r="D634" t="str">
        <f>IF(G634+H634&lt;&gt;0,Transaksi!D629,"")</f>
        <v/>
      </c>
      <c r="E634" t="str">
        <f>IF(G634+H634&lt;&gt;0,Transaksi!E629,"")</f>
        <v/>
      </c>
      <c r="F634" t="str">
        <f>IF(G634+H634&lt;&gt;0,Transaksi!F629,"")</f>
        <v/>
      </c>
      <c r="G634">
        <f>IF(Transaksi!K629=$F$11,Transaksi!M629,0)</f>
        <v>0</v>
      </c>
      <c r="H634">
        <f>IF(Transaksi!K629=$F$11,Transaksi!L629,0)</f>
        <v>0</v>
      </c>
      <c r="I634" t="e">
        <f>I633+G634-H634</f>
        <v>#REF!</v>
      </c>
      <c r="J634" t="str">
        <f>IF(G634+H634&lt;&gt;0,Transaksi!J629,"")</f>
        <v/>
      </c>
    </row>
    <row r="635">
      <c r="C635" t="str">
        <f>IF(G635+H635&lt;&gt;0,Transaksi!C630,"")</f>
        <v/>
      </c>
      <c r="D635" t="str">
        <f>IF(G635+H635&lt;&gt;0,Transaksi!D630,"")</f>
        <v/>
      </c>
      <c r="E635" t="str">
        <f>IF(G635+H635&lt;&gt;0,Transaksi!E630,"")</f>
        <v/>
      </c>
      <c r="F635" t="str">
        <f>IF(G635+H635&lt;&gt;0,Transaksi!F630,"")</f>
        <v/>
      </c>
      <c r="G635">
        <f>IF(Transaksi!K630=$F$11,Transaksi!M630,0)</f>
        <v>0</v>
      </c>
      <c r="H635">
        <f>IF(Transaksi!K630=$F$11,Transaksi!L630,0)</f>
        <v>0</v>
      </c>
      <c r="I635" t="e">
        <f>I634+G635-H635</f>
        <v>#REF!</v>
      </c>
      <c r="J635" t="str">
        <f>IF(G635+H635&lt;&gt;0,Transaksi!J630,"")</f>
        <v/>
      </c>
    </row>
    <row r="636">
      <c r="C636" t="str">
        <f>IF(G636+H636&lt;&gt;0,Transaksi!C631,"")</f>
        <v/>
      </c>
      <c r="D636" t="str">
        <f>IF(G636+H636&lt;&gt;0,Transaksi!D631,"")</f>
        <v/>
      </c>
      <c r="E636" t="str">
        <f>IF(G636+H636&lt;&gt;0,Transaksi!E631,"")</f>
        <v/>
      </c>
      <c r="F636" t="str">
        <f>IF(G636+H636&lt;&gt;0,Transaksi!F631,"")</f>
        <v/>
      </c>
      <c r="G636">
        <f>IF(Transaksi!K631=$F$11,Transaksi!M631,0)</f>
        <v>0</v>
      </c>
      <c r="H636">
        <f>IF(Transaksi!K631=$F$11,Transaksi!L631,0)</f>
        <v>0</v>
      </c>
      <c r="I636" t="e">
        <f>I635+G636-H636</f>
        <v>#REF!</v>
      </c>
      <c r="J636" t="str">
        <f>IF(G636+H636&lt;&gt;0,Transaksi!J631,"")</f>
        <v/>
      </c>
    </row>
    <row r="637">
      <c r="C637" t="str">
        <f>IF(G637+H637&lt;&gt;0,Transaksi!C632,"")</f>
        <v/>
      </c>
      <c r="D637" t="str">
        <f>IF(G637+H637&lt;&gt;0,Transaksi!D632,"")</f>
        <v/>
      </c>
      <c r="E637" t="str">
        <f>IF(G637+H637&lt;&gt;0,Transaksi!E632,"")</f>
        <v/>
      </c>
      <c r="F637" t="str">
        <f>IF(G637+H637&lt;&gt;0,Transaksi!F632,"")</f>
        <v/>
      </c>
      <c r="G637">
        <f>IF(Transaksi!K632=$F$11,Transaksi!M632,0)</f>
        <v>0</v>
      </c>
      <c r="H637">
        <f>IF(Transaksi!K632=$F$11,Transaksi!L632,0)</f>
        <v>0</v>
      </c>
      <c r="I637" t="e">
        <f>I636+G637-H637</f>
        <v>#REF!</v>
      </c>
      <c r="J637" t="str">
        <f>IF(G637+H637&lt;&gt;0,Transaksi!J632,"")</f>
        <v/>
      </c>
    </row>
    <row r="638">
      <c r="C638" t="str">
        <f>IF(G638+H638&lt;&gt;0,Transaksi!C633,"")</f>
        <v/>
      </c>
      <c r="D638" t="str">
        <f>IF(G638+H638&lt;&gt;0,Transaksi!D633,"")</f>
        <v/>
      </c>
      <c r="E638" t="str">
        <f>IF(G638+H638&lt;&gt;0,Transaksi!E633,"")</f>
        <v/>
      </c>
      <c r="F638" t="str">
        <f>IF(G638+H638&lt;&gt;0,Transaksi!F633,"")</f>
        <v/>
      </c>
      <c r="G638">
        <f>IF(Transaksi!K633=$F$11,Transaksi!M633,0)</f>
        <v>0</v>
      </c>
      <c r="H638">
        <f>IF(Transaksi!K633=$F$11,Transaksi!L633,0)</f>
        <v>0</v>
      </c>
      <c r="I638" t="e">
        <f>I637+G638-H638</f>
        <v>#REF!</v>
      </c>
      <c r="J638" t="str">
        <f>IF(G638+H638&lt;&gt;0,Transaksi!J633,"")</f>
        <v/>
      </c>
    </row>
    <row r="639">
      <c r="C639" t="str">
        <f>IF(G639+H639&lt;&gt;0,Transaksi!C634,"")</f>
        <v/>
      </c>
      <c r="D639" t="str">
        <f>IF(G639+H639&lt;&gt;0,Transaksi!D634,"")</f>
        <v/>
      </c>
      <c r="E639" t="str">
        <f>IF(G639+H639&lt;&gt;0,Transaksi!E634,"")</f>
        <v/>
      </c>
      <c r="F639" t="str">
        <f>IF(G639+H639&lt;&gt;0,Transaksi!F634,"")</f>
        <v/>
      </c>
      <c r="G639">
        <f>IF(Transaksi!K634=$F$11,Transaksi!M634,0)</f>
        <v>0</v>
      </c>
      <c r="H639">
        <f>IF(Transaksi!K634=$F$11,Transaksi!L634,0)</f>
        <v>0</v>
      </c>
      <c r="I639" t="e">
        <f>I638+G639-H639</f>
        <v>#REF!</v>
      </c>
      <c r="J639" t="str">
        <f>IF(G639+H639&lt;&gt;0,Transaksi!J634,"")</f>
        <v/>
      </c>
    </row>
    <row r="640">
      <c r="C640" t="str">
        <f>IF(G640+H640&lt;&gt;0,Transaksi!C635,"")</f>
        <v/>
      </c>
      <c r="D640" t="str">
        <f>IF(G640+H640&lt;&gt;0,Transaksi!D635,"")</f>
        <v/>
      </c>
      <c r="E640" t="str">
        <f>IF(G640+H640&lt;&gt;0,Transaksi!E635,"")</f>
        <v/>
      </c>
      <c r="F640" t="str">
        <f>IF(G640+H640&lt;&gt;0,Transaksi!F635,"")</f>
        <v/>
      </c>
      <c r="G640">
        <f>IF(Transaksi!K635=$F$11,Transaksi!M635,0)</f>
        <v>0</v>
      </c>
      <c r="H640">
        <f>IF(Transaksi!K635=$F$11,Transaksi!L635,0)</f>
        <v>0</v>
      </c>
      <c r="I640" t="e">
        <f>I639+G640-H640</f>
        <v>#REF!</v>
      </c>
      <c r="J640" t="str">
        <f>IF(G640+H640&lt;&gt;0,Transaksi!J635,"")</f>
        <v/>
      </c>
    </row>
    <row r="641">
      <c r="C641" t="str">
        <f>IF(G641+H641&lt;&gt;0,Transaksi!C636,"")</f>
        <v/>
      </c>
      <c r="D641" t="str">
        <f>IF(G641+H641&lt;&gt;0,Transaksi!D636,"")</f>
        <v/>
      </c>
      <c r="E641" t="str">
        <f>IF(G641+H641&lt;&gt;0,Transaksi!E636,"")</f>
        <v/>
      </c>
      <c r="F641" t="str">
        <f>IF(G641+H641&lt;&gt;0,Transaksi!F636,"")</f>
        <v/>
      </c>
      <c r="G641">
        <f>IF(Transaksi!K636=$F$11,Transaksi!M636,0)</f>
        <v>0</v>
      </c>
      <c r="H641">
        <f>IF(Transaksi!K636=$F$11,Transaksi!L636,0)</f>
        <v>0</v>
      </c>
      <c r="I641" t="e">
        <f>I640+G641-H641</f>
        <v>#REF!</v>
      </c>
      <c r="J641" t="str">
        <f>IF(G641+H641&lt;&gt;0,Transaksi!J636,"")</f>
        <v/>
      </c>
    </row>
    <row r="642">
      <c r="C642" t="str">
        <f>IF(G642+H642&lt;&gt;0,Transaksi!C637,"")</f>
        <v/>
      </c>
      <c r="D642" t="str">
        <f>IF(G642+H642&lt;&gt;0,Transaksi!D637,"")</f>
        <v/>
      </c>
      <c r="E642" t="str">
        <f>IF(G642+H642&lt;&gt;0,Transaksi!E637,"")</f>
        <v/>
      </c>
      <c r="F642" t="str">
        <f>IF(G642+H642&lt;&gt;0,Transaksi!F637,"")</f>
        <v/>
      </c>
      <c r="G642">
        <f>IF(Transaksi!K637=$F$11,Transaksi!M637,0)</f>
        <v>0</v>
      </c>
      <c r="H642">
        <f>IF(Transaksi!K637=$F$11,Transaksi!L637,0)</f>
        <v>0</v>
      </c>
      <c r="I642" t="e">
        <f>I641+G642-H642</f>
        <v>#REF!</v>
      </c>
      <c r="J642" t="str">
        <f>IF(G642+H642&lt;&gt;0,Transaksi!J637,"")</f>
        <v/>
      </c>
    </row>
    <row r="643">
      <c r="C643" t="str">
        <f>IF(G643+H643&lt;&gt;0,Transaksi!C638,"")</f>
        <v/>
      </c>
      <c r="D643" t="str">
        <f>IF(G643+H643&lt;&gt;0,Transaksi!D638,"")</f>
        <v/>
      </c>
      <c r="E643" t="str">
        <f>IF(G643+H643&lt;&gt;0,Transaksi!E638,"")</f>
        <v/>
      </c>
      <c r="F643" t="str">
        <f>IF(G643+H643&lt;&gt;0,Transaksi!F638,"")</f>
        <v/>
      </c>
      <c r="G643">
        <f>IF(Transaksi!K638=$F$11,Transaksi!M638,0)</f>
        <v>0</v>
      </c>
      <c r="H643">
        <f>IF(Transaksi!K638=$F$11,Transaksi!L638,0)</f>
        <v>0</v>
      </c>
      <c r="I643" t="e">
        <f>I642+G643-H643</f>
        <v>#REF!</v>
      </c>
      <c r="J643" t="str">
        <f>IF(G643+H643&lt;&gt;0,Transaksi!J638,"")</f>
        <v/>
      </c>
    </row>
    <row r="644">
      <c r="C644" t="str">
        <f>IF(G644+H644&lt;&gt;0,Transaksi!C639,"")</f>
        <v/>
      </c>
      <c r="D644" t="str">
        <f>IF(G644+H644&lt;&gt;0,Transaksi!D639,"")</f>
        <v/>
      </c>
      <c r="E644" t="str">
        <f>IF(G644+H644&lt;&gt;0,Transaksi!E639,"")</f>
        <v/>
      </c>
      <c r="F644" t="str">
        <f>IF(G644+H644&lt;&gt;0,Transaksi!F639,"")</f>
        <v/>
      </c>
      <c r="G644">
        <f>IF(Transaksi!K639=$F$11,Transaksi!M639,0)</f>
        <v>0</v>
      </c>
      <c r="H644">
        <f>IF(Transaksi!K639=$F$11,Transaksi!L639,0)</f>
        <v>0</v>
      </c>
      <c r="I644" t="e">
        <f>I643+G644-H644</f>
        <v>#REF!</v>
      </c>
      <c r="J644" t="str">
        <f>IF(G644+H644&lt;&gt;0,Transaksi!J639,"")</f>
        <v/>
      </c>
    </row>
    <row r="645">
      <c r="C645" t="str">
        <f>IF(G645+H645&lt;&gt;0,Transaksi!C640,"")</f>
        <v/>
      </c>
      <c r="D645" t="str">
        <f>IF(G645+H645&lt;&gt;0,Transaksi!D640,"")</f>
        <v/>
      </c>
      <c r="E645" t="str">
        <f>IF(G645+H645&lt;&gt;0,Transaksi!E640,"")</f>
        <v/>
      </c>
      <c r="F645" t="str">
        <f>IF(G645+H645&lt;&gt;0,Transaksi!F640,"")</f>
        <v/>
      </c>
      <c r="G645">
        <f>IF(Transaksi!K640=$F$11,Transaksi!M640,0)</f>
        <v>0</v>
      </c>
      <c r="H645">
        <f>IF(Transaksi!K640=$F$11,Transaksi!L640,0)</f>
        <v>0</v>
      </c>
      <c r="I645" t="e">
        <f>I644+G645-H645</f>
        <v>#REF!</v>
      </c>
      <c r="J645" t="str">
        <f>IF(G645+H645&lt;&gt;0,Transaksi!J640,"")</f>
        <v/>
      </c>
    </row>
    <row r="646">
      <c r="C646" t="str">
        <f>IF(G646+H646&lt;&gt;0,Transaksi!C641,"")</f>
        <v/>
      </c>
      <c r="D646" t="str">
        <f>IF(G646+H646&lt;&gt;0,Transaksi!D641,"")</f>
        <v/>
      </c>
      <c r="E646" t="str">
        <f>IF(G646+H646&lt;&gt;0,Transaksi!E641,"")</f>
        <v/>
      </c>
      <c r="F646" t="str">
        <f>IF(G646+H646&lt;&gt;0,Transaksi!F641,"")</f>
        <v/>
      </c>
      <c r="G646">
        <f>IF(Transaksi!K641=$F$11,Transaksi!M641,0)</f>
        <v>0</v>
      </c>
      <c r="H646">
        <f>IF(Transaksi!K641=$F$11,Transaksi!L641,0)</f>
        <v>0</v>
      </c>
      <c r="I646" t="e">
        <f>I645+G646-H646</f>
        <v>#REF!</v>
      </c>
      <c r="J646" t="str">
        <f>IF(G646+H646&lt;&gt;0,Transaksi!J641,"")</f>
        <v/>
      </c>
    </row>
    <row r="647">
      <c r="C647" t="str">
        <f>IF(G647+H647&lt;&gt;0,Transaksi!C642,"")</f>
        <v/>
      </c>
      <c r="D647" t="str">
        <f>IF(G647+H647&lt;&gt;0,Transaksi!D642,"")</f>
        <v/>
      </c>
      <c r="E647" t="str">
        <f>IF(G647+H647&lt;&gt;0,Transaksi!E642,"")</f>
        <v/>
      </c>
      <c r="F647" t="str">
        <f>IF(G647+H647&lt;&gt;0,Transaksi!F642,"")</f>
        <v/>
      </c>
      <c r="G647">
        <f>IF(Transaksi!K642=$F$11,Transaksi!M642,0)</f>
        <v>0</v>
      </c>
      <c r="H647">
        <f>IF(Transaksi!K642=$F$11,Transaksi!L642,0)</f>
        <v>0</v>
      </c>
      <c r="I647" t="e">
        <f>I646+G647-H647</f>
        <v>#REF!</v>
      </c>
      <c r="J647" t="str">
        <f>IF(G647+H647&lt;&gt;0,Transaksi!J642,"")</f>
        <v/>
      </c>
    </row>
    <row r="648">
      <c r="C648" t="str">
        <f>IF(G648+H648&lt;&gt;0,Transaksi!C643,"")</f>
        <v/>
      </c>
      <c r="D648" t="str">
        <f>IF(G648+H648&lt;&gt;0,Transaksi!D643,"")</f>
        <v/>
      </c>
      <c r="E648" t="str">
        <f>IF(G648+H648&lt;&gt;0,Transaksi!E643,"")</f>
        <v/>
      </c>
      <c r="F648" t="str">
        <f>IF(G648+H648&lt;&gt;0,Transaksi!F643,"")</f>
        <v/>
      </c>
      <c r="G648">
        <f>IF(Transaksi!K643=$F$11,Transaksi!M643,0)</f>
        <v>0</v>
      </c>
      <c r="H648">
        <f>IF(Transaksi!K643=$F$11,Transaksi!L643,0)</f>
        <v>0</v>
      </c>
      <c r="I648" t="e">
        <f>I647+G648-H648</f>
        <v>#REF!</v>
      </c>
      <c r="J648" t="str">
        <f>IF(G648+H648&lt;&gt;0,Transaksi!J643,"")</f>
        <v/>
      </c>
    </row>
    <row r="649">
      <c r="C649" t="str">
        <f>IF(G649+H649&lt;&gt;0,Transaksi!C644,"")</f>
        <v/>
      </c>
      <c r="D649" t="str">
        <f>IF(G649+H649&lt;&gt;0,Transaksi!D644,"")</f>
        <v/>
      </c>
      <c r="E649" t="str">
        <f>IF(G649+H649&lt;&gt;0,Transaksi!E644,"")</f>
        <v/>
      </c>
      <c r="F649" t="str">
        <f>IF(G649+H649&lt;&gt;0,Transaksi!F644,"")</f>
        <v/>
      </c>
      <c r="G649">
        <f>IF(Transaksi!K644=$F$11,Transaksi!M644,0)</f>
        <v>0</v>
      </c>
      <c r="H649">
        <f>IF(Transaksi!K644=$F$11,Transaksi!L644,0)</f>
        <v>0</v>
      </c>
      <c r="I649" t="e">
        <f>I648+G649-H649</f>
        <v>#REF!</v>
      </c>
      <c r="J649" t="str">
        <f>IF(G649+H649&lt;&gt;0,Transaksi!J644,"")</f>
        <v/>
      </c>
    </row>
    <row r="650">
      <c r="C650" t="str">
        <f>IF(G650+H650&lt;&gt;0,Transaksi!C645,"")</f>
        <v/>
      </c>
      <c r="D650" t="str">
        <f>IF(G650+H650&lt;&gt;0,Transaksi!D645,"")</f>
        <v/>
      </c>
      <c r="E650" t="str">
        <f>IF(G650+H650&lt;&gt;0,Transaksi!E645,"")</f>
        <v/>
      </c>
      <c r="F650" t="str">
        <f>IF(G650+H650&lt;&gt;0,Transaksi!F645,"")</f>
        <v/>
      </c>
      <c r="G650">
        <f>IF(Transaksi!K645=$F$11,Transaksi!M645,0)</f>
        <v>0</v>
      </c>
      <c r="H650">
        <f>IF(Transaksi!K645=$F$11,Transaksi!L645,0)</f>
        <v>0</v>
      </c>
      <c r="I650" t="e">
        <f>I649+G650-H650</f>
        <v>#REF!</v>
      </c>
      <c r="J650" t="str">
        <f>IF(G650+H650&lt;&gt;0,Transaksi!J645,"")</f>
        <v/>
      </c>
    </row>
    <row r="651">
      <c r="C651" t="str">
        <f>IF(G651+H651&lt;&gt;0,Transaksi!C646,"")</f>
        <v/>
      </c>
      <c r="D651" t="str">
        <f>IF(G651+H651&lt;&gt;0,Transaksi!D646,"")</f>
        <v/>
      </c>
      <c r="E651" t="str">
        <f>IF(G651+H651&lt;&gt;0,Transaksi!E646,"")</f>
        <v/>
      </c>
      <c r="F651" t="str">
        <f>IF(G651+H651&lt;&gt;0,Transaksi!F646,"")</f>
        <v/>
      </c>
      <c r="G651">
        <f>IF(Transaksi!K646=$F$11,Transaksi!M646,0)</f>
        <v>0</v>
      </c>
      <c r="H651">
        <f>IF(Transaksi!K646=$F$11,Transaksi!L646,0)</f>
        <v>0</v>
      </c>
      <c r="I651" t="e">
        <f>I650+G651-H651</f>
        <v>#REF!</v>
      </c>
      <c r="J651" t="str">
        <f>IF(G651+H651&lt;&gt;0,Transaksi!J646,"")</f>
        <v/>
      </c>
    </row>
    <row r="652">
      <c r="C652" t="str">
        <f>IF(G652+H652&lt;&gt;0,Transaksi!C647,"")</f>
        <v/>
      </c>
      <c r="D652" t="str">
        <f>IF(G652+H652&lt;&gt;0,Transaksi!D647,"")</f>
        <v/>
      </c>
      <c r="E652" t="str">
        <f>IF(G652+H652&lt;&gt;0,Transaksi!E647,"")</f>
        <v/>
      </c>
      <c r="F652" t="str">
        <f>IF(G652+H652&lt;&gt;0,Transaksi!F647,"")</f>
        <v/>
      </c>
      <c r="G652">
        <f>IF(Transaksi!K647=$F$11,Transaksi!M647,0)</f>
        <v>0</v>
      </c>
      <c r="H652">
        <f>IF(Transaksi!K647=$F$11,Transaksi!L647,0)</f>
        <v>0</v>
      </c>
      <c r="I652" t="e">
        <f>I651+G652-H652</f>
        <v>#REF!</v>
      </c>
      <c r="J652" t="str">
        <f>IF(G652+H652&lt;&gt;0,Transaksi!J647,"")</f>
        <v/>
      </c>
      <c r="L652">
        <f>H652</f>
        <v>0</v>
      </c>
    </row>
    <row r="653">
      <c r="C653" t="str">
        <f>IF(G653+H653&lt;&gt;0,Transaksi!C648,"")</f>
        <v/>
      </c>
      <c r="D653" t="str">
        <f>IF(G653+H653&lt;&gt;0,Transaksi!D648,"")</f>
        <v/>
      </c>
      <c r="E653" t="str">
        <f>IF(G653+H653&lt;&gt;0,Transaksi!E648,"")</f>
        <v/>
      </c>
      <c r="F653" t="str">
        <f>IF(G653+H653&lt;&gt;0,Transaksi!F648,"")</f>
        <v/>
      </c>
      <c r="G653">
        <f>IF(Transaksi!K648=$F$11,Transaksi!M648,0)</f>
        <v>0</v>
      </c>
      <c r="H653">
        <f>IF(Transaksi!K648=$F$11,Transaksi!L648,0)</f>
        <v>0</v>
      </c>
      <c r="I653" t="e">
        <f>I652+G653-H653</f>
        <v>#REF!</v>
      </c>
      <c r="J653" t="str">
        <f>IF(G653+H653&lt;&gt;0,Transaksi!J648,"")</f>
        <v/>
      </c>
    </row>
    <row r="654">
      <c r="C654" t="str">
        <f>IF(G654+H654&lt;&gt;0,Transaksi!C649,"")</f>
        <v/>
      </c>
      <c r="D654" t="str">
        <f>IF(G654+H654&lt;&gt;0,Transaksi!D649,"")</f>
        <v/>
      </c>
      <c r="E654" t="str">
        <f>IF(G654+H654&lt;&gt;0,Transaksi!E649,"")</f>
        <v/>
      </c>
      <c r="F654" t="str">
        <f>IF(G654+H654&lt;&gt;0,Transaksi!F649,"")</f>
        <v/>
      </c>
      <c r="G654">
        <f>IF(Transaksi!K649=$F$11,Transaksi!M649,0)</f>
        <v>0</v>
      </c>
      <c r="H654">
        <f>IF(Transaksi!K649=$F$11,Transaksi!L649,0)</f>
        <v>0</v>
      </c>
      <c r="I654" t="e">
        <f>I653+G654-H654</f>
        <v>#REF!</v>
      </c>
      <c r="J654" t="str">
        <f>IF(G654+H654&lt;&gt;0,Transaksi!J649,"")</f>
        <v/>
      </c>
    </row>
    <row r="655">
      <c r="C655" t="str">
        <f>IF(G655+H655&lt;&gt;0,Transaksi!C650,"")</f>
        <v/>
      </c>
      <c r="D655" t="str">
        <f>IF(G655+H655&lt;&gt;0,Transaksi!D650,"")</f>
        <v/>
      </c>
      <c r="E655" t="str">
        <f>IF(G655+H655&lt;&gt;0,Transaksi!E650,"")</f>
        <v/>
      </c>
      <c r="F655" t="str">
        <f>IF(G655+H655&lt;&gt;0,Transaksi!F650,"")</f>
        <v/>
      </c>
      <c r="G655">
        <f>IF(Transaksi!K650=$F$11,Transaksi!M650,0)</f>
        <v>0</v>
      </c>
      <c r="H655">
        <f>IF(Transaksi!K650=$F$11,Transaksi!L650,0)</f>
        <v>0</v>
      </c>
      <c r="I655" t="e">
        <f>I654+G655-H655</f>
        <v>#REF!</v>
      </c>
      <c r="J655" t="str">
        <f>IF(G655+H655&lt;&gt;0,Transaksi!J650,"")</f>
        <v/>
      </c>
    </row>
    <row r="656">
      <c r="C656" t="str">
        <f>IF(G656+H656&lt;&gt;0,Transaksi!C651,"")</f>
        <v/>
      </c>
      <c r="D656" t="str">
        <f>IF(G656+H656&lt;&gt;0,Transaksi!D651,"")</f>
        <v/>
      </c>
      <c r="E656" t="str">
        <f>IF(G656+H656&lt;&gt;0,Transaksi!E651,"")</f>
        <v/>
      </c>
      <c r="F656" t="str">
        <f>IF(G656+H656&lt;&gt;0,Transaksi!F651,"")</f>
        <v/>
      </c>
      <c r="G656">
        <f>IF(Transaksi!K651=$F$11,Transaksi!M651,0)</f>
        <v>0</v>
      </c>
      <c r="H656">
        <f>IF(Transaksi!K651=$F$11,Transaksi!L651,0)</f>
        <v>0</v>
      </c>
      <c r="I656" t="e">
        <f>I655+G656-H656</f>
        <v>#REF!</v>
      </c>
      <c r="J656" t="str">
        <f>IF(G656+H656&lt;&gt;0,Transaksi!J651,"")</f>
        <v/>
      </c>
    </row>
    <row r="657">
      <c r="C657" t="str">
        <f>IF(G657+H657&lt;&gt;0,Transaksi!C652,"")</f>
        <v/>
      </c>
      <c r="D657" t="str">
        <f>IF(G657+H657&lt;&gt;0,Transaksi!D652,"")</f>
        <v/>
      </c>
      <c r="E657" t="str">
        <f>IF(G657+H657&lt;&gt;0,Transaksi!E652,"")</f>
        <v/>
      </c>
      <c r="F657" t="str">
        <f>IF(G657+H657&lt;&gt;0,Transaksi!F652,"")</f>
        <v/>
      </c>
      <c r="G657">
        <f>IF(Transaksi!K652=$F$11,Transaksi!M652,0)</f>
        <v>0</v>
      </c>
      <c r="H657">
        <f>IF(Transaksi!K652=$F$11,Transaksi!L652,0)</f>
        <v>0</v>
      </c>
      <c r="I657" t="e">
        <f>I656+G657-H657</f>
        <v>#REF!</v>
      </c>
      <c r="J657" t="str">
        <f>IF(G657+H657&lt;&gt;0,Transaksi!J652,"")</f>
        <v/>
      </c>
    </row>
    <row r="658">
      <c r="C658" t="str">
        <f>IF(G658+H658&lt;&gt;0,Transaksi!C653,"")</f>
        <v/>
      </c>
      <c r="D658" t="str">
        <f>IF(G658+H658&lt;&gt;0,Transaksi!D653,"")</f>
        <v/>
      </c>
      <c r="E658" t="str">
        <f>IF(G658+H658&lt;&gt;0,Transaksi!E653,"")</f>
        <v/>
      </c>
      <c r="F658" t="str">
        <f>IF(G658+H658&lt;&gt;0,Transaksi!F653,"")</f>
        <v/>
      </c>
      <c r="G658">
        <f>IF(Transaksi!K653=$F$11,Transaksi!M653,0)</f>
        <v>0</v>
      </c>
      <c r="H658">
        <f>IF(Transaksi!K653=$F$11,Transaksi!L653,0)</f>
        <v>0</v>
      </c>
      <c r="I658" t="e">
        <f>I657+G658-H658</f>
        <v>#REF!</v>
      </c>
      <c r="J658" t="str">
        <f>IF(G658+H658&lt;&gt;0,Transaksi!J653,"")</f>
        <v/>
      </c>
    </row>
    <row r="659">
      <c r="C659" t="str">
        <f>IF(G659+H659&lt;&gt;0,Transaksi!C654,"")</f>
        <v/>
      </c>
      <c r="D659" t="str">
        <f>IF(G659+H659&lt;&gt;0,Transaksi!D654,"")</f>
        <v/>
      </c>
      <c r="E659" t="str">
        <f>IF(G659+H659&lt;&gt;0,Transaksi!E654,"")</f>
        <v/>
      </c>
      <c r="F659" t="str">
        <f>IF(G659+H659&lt;&gt;0,Transaksi!F654,"")</f>
        <v/>
      </c>
      <c r="G659">
        <f>IF(Transaksi!K654=$F$11,Transaksi!M654,0)</f>
        <v>0</v>
      </c>
      <c r="H659">
        <f>IF(Transaksi!K654=$F$11,Transaksi!L654,0)</f>
        <v>0</v>
      </c>
      <c r="I659" t="e">
        <f>I658+G659-H659</f>
        <v>#REF!</v>
      </c>
      <c r="J659" t="str">
        <f>IF(G659+H659&lt;&gt;0,Transaksi!J654,"")</f>
        <v/>
      </c>
    </row>
    <row r="660">
      <c r="C660" t="str">
        <f>IF(G660+H660&lt;&gt;0,Transaksi!C655,"")</f>
        <v/>
      </c>
      <c r="D660" t="str">
        <f>IF(G660+H660&lt;&gt;0,Transaksi!D655,"")</f>
        <v/>
      </c>
      <c r="E660" t="str">
        <f>IF(G660+H660&lt;&gt;0,Transaksi!E655,"")</f>
        <v/>
      </c>
      <c r="F660" t="str">
        <f>IF(G660+H660&lt;&gt;0,Transaksi!F655,"")</f>
        <v/>
      </c>
      <c r="G660">
        <f>IF(Transaksi!K655=$F$11,Transaksi!M655,0)</f>
        <v>0</v>
      </c>
      <c r="H660">
        <f>IF(Transaksi!K655=$F$11,Transaksi!L655,0)</f>
        <v>0</v>
      </c>
      <c r="I660" t="e">
        <f>I659+G660-H660</f>
        <v>#REF!</v>
      </c>
      <c r="J660" t="str">
        <f>IF(G660+H660&lt;&gt;0,Transaksi!J655,"")</f>
        <v/>
      </c>
    </row>
    <row r="661">
      <c r="C661" t="str">
        <f>IF(G661+H661&lt;&gt;0,Transaksi!C656,"")</f>
        <v/>
      </c>
      <c r="D661" t="str">
        <f>IF(G661+H661&lt;&gt;0,Transaksi!D656,"")</f>
        <v/>
      </c>
      <c r="E661" t="str">
        <f>IF(G661+H661&lt;&gt;0,Transaksi!E656,"")</f>
        <v/>
      </c>
      <c r="F661" t="str">
        <f>IF(G661+H661&lt;&gt;0,Transaksi!F656,"")</f>
        <v/>
      </c>
      <c r="G661">
        <f>IF(Transaksi!K656=$F$11,Transaksi!M656,0)</f>
        <v>0</v>
      </c>
      <c r="H661">
        <f>IF(Transaksi!K656=$F$11,Transaksi!L656,0)</f>
        <v>0</v>
      </c>
      <c r="I661" t="e">
        <f>I660+G661-H661</f>
        <v>#REF!</v>
      </c>
      <c r="J661" t="str">
        <f>IF(G661+H661&lt;&gt;0,Transaksi!J656,"")</f>
        <v/>
      </c>
    </row>
    <row r="662">
      <c r="C662" t="str">
        <f>IF(G662+H662&lt;&gt;0,Transaksi!C657,"")</f>
        <v/>
      </c>
      <c r="D662" t="str">
        <f>IF(G662+H662&lt;&gt;0,Transaksi!D657,"")</f>
        <v/>
      </c>
      <c r="E662" t="str">
        <f>IF(G662+H662&lt;&gt;0,Transaksi!E657,"")</f>
        <v/>
      </c>
      <c r="F662" t="str">
        <f>IF(G662+H662&lt;&gt;0,Transaksi!F657,"")</f>
        <v/>
      </c>
      <c r="G662">
        <f>IF(Transaksi!K657=$F$11,Transaksi!M657,0)</f>
        <v>0</v>
      </c>
      <c r="H662">
        <f>IF(Transaksi!K657=$F$11,Transaksi!L657,0)</f>
        <v>0</v>
      </c>
      <c r="I662" t="e">
        <f>I661+G662-H662</f>
        <v>#REF!</v>
      </c>
      <c r="J662" t="str">
        <f>IF(G662+H662&lt;&gt;0,Transaksi!J657,"")</f>
        <v/>
      </c>
    </row>
    <row r="663">
      <c r="C663" t="str">
        <f>IF(G663+H663&lt;&gt;0,Transaksi!C658,"")</f>
        <v/>
      </c>
      <c r="D663" t="str">
        <f>IF(G663+H663&lt;&gt;0,Transaksi!D658,"")</f>
        <v/>
      </c>
      <c r="E663" t="str">
        <f>IF(G663+H663&lt;&gt;0,Transaksi!E658,"")</f>
        <v/>
      </c>
      <c r="F663" t="str">
        <f>IF(G663+H663&lt;&gt;0,Transaksi!F658,"")</f>
        <v/>
      </c>
      <c r="G663">
        <f>IF(Transaksi!K658=$F$11,Transaksi!M658,0)</f>
        <v>0</v>
      </c>
      <c r="H663">
        <f>IF(Transaksi!K658=$F$11,Transaksi!L658,0)</f>
        <v>0</v>
      </c>
      <c r="I663" t="e">
        <f>I662+G663-H663</f>
        <v>#REF!</v>
      </c>
      <c r="J663" t="str">
        <f>IF(G663+H663&lt;&gt;0,Transaksi!J658,"")</f>
        <v/>
      </c>
    </row>
    <row r="664">
      <c r="C664" t="str">
        <f>IF(G664+H664&lt;&gt;0,Transaksi!C659,"")</f>
        <v/>
      </c>
      <c r="D664" t="str">
        <f>IF(G664+H664&lt;&gt;0,Transaksi!D659,"")</f>
        <v/>
      </c>
      <c r="E664" t="str">
        <f>IF(G664+H664&lt;&gt;0,Transaksi!E659,"")</f>
        <v/>
      </c>
      <c r="F664" t="str">
        <f>IF(G664+H664&lt;&gt;0,Transaksi!F659,"")</f>
        <v/>
      </c>
      <c r="G664">
        <f>IF(Transaksi!K659=$F$11,Transaksi!M659,0)</f>
        <v>0</v>
      </c>
      <c r="H664">
        <f>IF(Transaksi!K659=$F$11,Transaksi!L659,0)</f>
        <v>0</v>
      </c>
      <c r="I664" t="e">
        <f>I663+G664-H664</f>
        <v>#REF!</v>
      </c>
      <c r="J664" t="str">
        <f>IF(G664+H664&lt;&gt;0,Transaksi!J659,"")</f>
        <v/>
      </c>
    </row>
    <row r="665">
      <c r="C665" t="str">
        <f>IF(G665+H665&lt;&gt;0,Transaksi!C660,"")</f>
        <v/>
      </c>
      <c r="D665" t="str">
        <f>IF(G665+H665&lt;&gt;0,Transaksi!D660,"")</f>
        <v/>
      </c>
      <c r="E665" t="str">
        <f>IF(G665+H665&lt;&gt;0,Transaksi!E660,"")</f>
        <v/>
      </c>
      <c r="F665" t="str">
        <f>IF(G665+H665&lt;&gt;0,Transaksi!F660,"")</f>
        <v/>
      </c>
      <c r="G665">
        <f>IF(Transaksi!K660=$F$11,Transaksi!M660,0)</f>
        <v>0</v>
      </c>
      <c r="H665">
        <f>IF(Transaksi!K660=$F$11,Transaksi!L660,0)</f>
        <v>0</v>
      </c>
      <c r="I665" t="e">
        <f>I664+G665-H665</f>
        <v>#REF!</v>
      </c>
      <c r="J665" t="str">
        <f>IF(G665+H665&lt;&gt;0,Transaksi!J660,"")</f>
        <v/>
      </c>
    </row>
    <row r="666">
      <c r="C666" t="str">
        <f>IF(G666+H666&lt;&gt;0,Transaksi!C661,"")</f>
        <v/>
      </c>
      <c r="D666" t="str">
        <f>IF(G666+H666&lt;&gt;0,Transaksi!D661,"")</f>
        <v/>
      </c>
      <c r="E666" t="str">
        <f>IF(G666+H666&lt;&gt;0,Transaksi!E661,"")</f>
        <v/>
      </c>
      <c r="F666" t="str">
        <f>IF(G666+H666&lt;&gt;0,Transaksi!F661,"")</f>
        <v/>
      </c>
      <c r="G666">
        <f>IF(Transaksi!K661=$F$11,Transaksi!M661,0)</f>
        <v>0</v>
      </c>
      <c r="H666">
        <f>IF(Transaksi!K661=$F$11,Transaksi!L661,0)</f>
        <v>0</v>
      </c>
      <c r="I666" t="e">
        <f>I665+G666-H666</f>
        <v>#REF!</v>
      </c>
      <c r="J666" t="str">
        <f>IF(G666+H666&lt;&gt;0,Transaksi!J661,"")</f>
        <v/>
      </c>
    </row>
    <row r="667">
      <c r="C667" t="str">
        <f>IF(G667+H667&lt;&gt;0,Transaksi!C662,"")</f>
        <v/>
      </c>
      <c r="D667" t="str">
        <f>IF(G667+H667&lt;&gt;0,Transaksi!D662,"")</f>
        <v/>
      </c>
      <c r="E667" t="str">
        <f>IF(G667+H667&lt;&gt;0,Transaksi!E662,"")</f>
        <v/>
      </c>
      <c r="F667" t="str">
        <f>IF(G667+H667&lt;&gt;0,Transaksi!F662,"")</f>
        <v/>
      </c>
      <c r="G667">
        <f>IF(Transaksi!K662=$F$11,Transaksi!M662,0)</f>
        <v>0</v>
      </c>
      <c r="H667">
        <f>IF(Transaksi!K662=$F$11,Transaksi!L662,0)</f>
        <v>0</v>
      </c>
      <c r="I667" t="e">
        <f>I666+G667-H667</f>
        <v>#REF!</v>
      </c>
      <c r="J667" t="str">
        <f>IF(G667+H667&lt;&gt;0,Transaksi!J662,"")</f>
        <v/>
      </c>
    </row>
    <row r="668">
      <c r="C668" t="str">
        <f>IF(G668+H668&lt;&gt;0,Transaksi!C663,"")</f>
        <v/>
      </c>
      <c r="D668" t="str">
        <f>IF(G668+H668&lt;&gt;0,Transaksi!D663,"")</f>
        <v/>
      </c>
      <c r="E668" t="str">
        <f>IF(G668+H668&lt;&gt;0,Transaksi!E663,"")</f>
        <v/>
      </c>
      <c r="F668" t="str">
        <f>IF(G668+H668&lt;&gt;0,Transaksi!F663,"")</f>
        <v/>
      </c>
      <c r="G668">
        <f>IF(Transaksi!K663=$F$11,Transaksi!M663,0)</f>
        <v>0</v>
      </c>
      <c r="H668">
        <f>IF(Transaksi!K663=$F$11,Transaksi!L663,0)</f>
        <v>0</v>
      </c>
      <c r="I668" t="e">
        <f>I667+G668-H668</f>
        <v>#REF!</v>
      </c>
      <c r="J668" t="str">
        <f>IF(G668+H668&lt;&gt;0,Transaksi!J663,"")</f>
        <v/>
      </c>
    </row>
    <row r="669">
      <c r="C669" t="str">
        <f>IF(G669+H669&lt;&gt;0,Transaksi!C664,"")</f>
        <v/>
      </c>
      <c r="D669" t="str">
        <f>IF(G669+H669&lt;&gt;0,Transaksi!D664,"")</f>
        <v/>
      </c>
      <c r="E669" t="str">
        <f>IF(G669+H669&lt;&gt;0,Transaksi!E664,"")</f>
        <v/>
      </c>
      <c r="F669" t="str">
        <f>IF(G669+H669&lt;&gt;0,Transaksi!F664,"")</f>
        <v/>
      </c>
      <c r="G669">
        <f>IF(Transaksi!K664=$F$11,Transaksi!M664,0)</f>
        <v>0</v>
      </c>
      <c r="H669">
        <f>IF(Transaksi!K664=$F$11,Transaksi!L664,0)</f>
        <v>0</v>
      </c>
      <c r="I669" t="e">
        <f>I668+G669-H669</f>
        <v>#REF!</v>
      </c>
      <c r="J669" t="str">
        <f>IF(G669+H669&lt;&gt;0,Transaksi!J664,"")</f>
        <v/>
      </c>
    </row>
    <row r="670">
      <c r="C670" t="str">
        <f>IF(G670+H670&lt;&gt;0,Transaksi!C665,"")</f>
        <v/>
      </c>
      <c r="D670" t="str">
        <f>IF(G670+H670&lt;&gt;0,Transaksi!D665,"")</f>
        <v/>
      </c>
      <c r="E670" t="str">
        <f>IF(G670+H670&lt;&gt;0,Transaksi!E665,"")</f>
        <v/>
      </c>
      <c r="F670" t="str">
        <f>IF(G670+H670&lt;&gt;0,Transaksi!F665,"")</f>
        <v/>
      </c>
      <c r="G670">
        <f>IF(Transaksi!K665=$F$11,Transaksi!M665,0)</f>
        <v>0</v>
      </c>
      <c r="H670">
        <f>IF(Transaksi!K665=$F$11,Transaksi!L665,0)</f>
        <v>0</v>
      </c>
      <c r="I670" t="e">
        <f>I669+G670-H670</f>
        <v>#REF!</v>
      </c>
      <c r="J670" t="str">
        <f>IF(G670+H670&lt;&gt;0,Transaksi!J665,"")</f>
        <v/>
      </c>
    </row>
    <row r="671">
      <c r="C671" t="str">
        <f>IF(G671+H671&lt;&gt;0,Transaksi!C666,"")</f>
        <v/>
      </c>
      <c r="D671" t="str">
        <f>IF(G671+H671&lt;&gt;0,Transaksi!D666,"")</f>
        <v/>
      </c>
      <c r="E671" t="str">
        <f>IF(G671+H671&lt;&gt;0,Transaksi!E666,"")</f>
        <v/>
      </c>
      <c r="F671" t="str">
        <f>IF(G671+H671&lt;&gt;0,Transaksi!F666,"")</f>
        <v/>
      </c>
      <c r="G671">
        <f>IF(Transaksi!K666=$F$11,Transaksi!M666,0)</f>
        <v>0</v>
      </c>
      <c r="H671">
        <f>IF(Transaksi!K666=$F$11,Transaksi!L666,0)</f>
        <v>0</v>
      </c>
      <c r="I671" t="e">
        <f>I670+G671-H671</f>
        <v>#REF!</v>
      </c>
      <c r="J671" t="str">
        <f>IF(G671+H671&lt;&gt;0,Transaksi!J666,"")</f>
        <v/>
      </c>
    </row>
    <row r="672">
      <c r="C672" t="str">
        <f>IF(G672+H672&lt;&gt;0,Transaksi!C667,"")</f>
        <v/>
      </c>
      <c r="D672" t="str">
        <f>IF(G672+H672&lt;&gt;0,Transaksi!D667,"")</f>
        <v/>
      </c>
      <c r="E672" t="str">
        <f>IF(G672+H672&lt;&gt;0,Transaksi!E667,"")</f>
        <v/>
      </c>
      <c r="F672" t="str">
        <f>IF(G672+H672&lt;&gt;0,Transaksi!F667,"")</f>
        <v/>
      </c>
      <c r="G672">
        <f>IF(Transaksi!K667=$F$11,Transaksi!M667,0)</f>
        <v>0</v>
      </c>
      <c r="H672">
        <f>IF(Transaksi!K667=$F$11,Transaksi!L667,0)</f>
        <v>0</v>
      </c>
      <c r="I672" t="e">
        <f>I671+G672-H672</f>
        <v>#REF!</v>
      </c>
      <c r="J672" t="str">
        <f>IF(G672+H672&lt;&gt;0,Transaksi!J667,"")</f>
        <v/>
      </c>
    </row>
    <row r="673">
      <c r="C673" t="str">
        <f>IF(G673+H673&lt;&gt;0,Transaksi!C668,"")</f>
        <v/>
      </c>
      <c r="D673" t="str">
        <f>IF(G673+H673&lt;&gt;0,Transaksi!D668,"")</f>
        <v/>
      </c>
      <c r="E673" t="str">
        <f>IF(G673+H673&lt;&gt;0,Transaksi!E668,"")</f>
        <v/>
      </c>
      <c r="F673" t="str">
        <f>IF(G673+H673&lt;&gt;0,Transaksi!F668,"")</f>
        <v/>
      </c>
      <c r="G673">
        <f>IF(Transaksi!K668=$F$11,Transaksi!M668,0)</f>
        <v>0</v>
      </c>
      <c r="H673">
        <f>IF(Transaksi!K668=$F$11,Transaksi!L668,0)</f>
        <v>0</v>
      </c>
      <c r="I673" t="e">
        <f>I672+G673-H673</f>
        <v>#REF!</v>
      </c>
      <c r="J673" t="str">
        <f>IF(G673+H673&lt;&gt;0,Transaksi!J668,"")</f>
        <v/>
      </c>
    </row>
    <row r="674">
      <c r="C674" t="str">
        <f>IF(G674+H674&lt;&gt;0,Transaksi!C669,"")</f>
        <v/>
      </c>
      <c r="D674" t="str">
        <f>IF(G674+H674&lt;&gt;0,Transaksi!D669,"")</f>
        <v/>
      </c>
      <c r="E674" t="str">
        <f>IF(G674+H674&lt;&gt;0,Transaksi!E669,"")</f>
        <v/>
      </c>
      <c r="F674" t="str">
        <f>IF(G674+H674&lt;&gt;0,Transaksi!F669,"")</f>
        <v/>
      </c>
      <c r="G674">
        <f>IF(Transaksi!K669=$F$11,Transaksi!M669,0)</f>
        <v>0</v>
      </c>
      <c r="H674">
        <f>IF(Transaksi!K669=$F$11,Transaksi!L669,0)</f>
        <v>0</v>
      </c>
      <c r="I674" t="e">
        <f>I673+G674-H674</f>
        <v>#REF!</v>
      </c>
      <c r="J674" t="str">
        <f>IF(G674+H674&lt;&gt;0,Transaksi!J669,"")</f>
        <v/>
      </c>
    </row>
    <row r="675">
      <c r="C675" t="str">
        <f>IF(G675+H675&lt;&gt;0,Transaksi!C670,"")</f>
        <v/>
      </c>
      <c r="D675" t="str">
        <f>IF(G675+H675&lt;&gt;0,Transaksi!D670,"")</f>
        <v/>
      </c>
      <c r="E675" t="str">
        <f>IF(G675+H675&lt;&gt;0,Transaksi!E670,"")</f>
        <v/>
      </c>
      <c r="F675" t="str">
        <f>IF(G675+H675&lt;&gt;0,Transaksi!F670,"")</f>
        <v/>
      </c>
      <c r="G675">
        <f>IF(Transaksi!K670=$F$11,Transaksi!M670,0)</f>
        <v>0</v>
      </c>
      <c r="H675">
        <f>IF(Transaksi!K670=$F$11,Transaksi!L670,0)</f>
        <v>0</v>
      </c>
      <c r="I675" t="e">
        <f>I674+G675-H675</f>
        <v>#REF!</v>
      </c>
      <c r="J675" t="str">
        <f>IF(G675+H675&lt;&gt;0,Transaksi!J670,"")</f>
        <v/>
      </c>
    </row>
    <row r="676">
      <c r="C676" t="str">
        <f>IF(G676+H676&lt;&gt;0,Transaksi!C671,"")</f>
        <v/>
      </c>
      <c r="D676" t="str">
        <f>IF(G676+H676&lt;&gt;0,Transaksi!D671,"")</f>
        <v/>
      </c>
      <c r="E676" t="str">
        <f>IF(G676+H676&lt;&gt;0,Transaksi!E671,"")</f>
        <v/>
      </c>
      <c r="F676" t="str">
        <f>IF(G676+H676&lt;&gt;0,Transaksi!F671,"")</f>
        <v/>
      </c>
      <c r="G676">
        <f>IF(Transaksi!K671=$F$11,Transaksi!M671,0)</f>
        <v>0</v>
      </c>
      <c r="H676">
        <f>IF(Transaksi!K671=$F$11,Transaksi!L671,0)</f>
        <v>0</v>
      </c>
      <c r="I676" t="e">
        <f>I675+G676-H676</f>
        <v>#REF!</v>
      </c>
      <c r="J676" t="str">
        <f>IF(G676+H676&lt;&gt;0,Transaksi!J671,"")</f>
        <v/>
      </c>
    </row>
    <row r="677">
      <c r="C677" t="str">
        <f>IF(G677+H677&lt;&gt;0,Transaksi!C672,"")</f>
        <v/>
      </c>
      <c r="D677" t="str">
        <f>IF(G677+H677&lt;&gt;0,Transaksi!D672,"")</f>
        <v/>
      </c>
      <c r="E677" t="str">
        <f>IF(G677+H677&lt;&gt;0,Transaksi!E672,"")</f>
        <v/>
      </c>
      <c r="F677" t="str">
        <f>IF(G677+H677&lt;&gt;0,Transaksi!F672,"")</f>
        <v/>
      </c>
      <c r="G677">
        <f>IF(Transaksi!K672=$F$11,Transaksi!M672,0)</f>
        <v>0</v>
      </c>
      <c r="H677">
        <f>IF(Transaksi!K672=$F$11,Transaksi!L672,0)</f>
        <v>0</v>
      </c>
      <c r="I677" t="e">
        <f>I676+G677-H677</f>
        <v>#REF!</v>
      </c>
      <c r="J677" t="str">
        <f>IF(G677+H677&lt;&gt;0,Transaksi!J672,"")</f>
        <v/>
      </c>
    </row>
    <row r="678">
      <c r="C678" t="str">
        <f>IF(G678+H678&lt;&gt;0,Transaksi!C673,"")</f>
        <v/>
      </c>
      <c r="D678" t="str">
        <f>IF(G678+H678&lt;&gt;0,Transaksi!D673,"")</f>
        <v/>
      </c>
      <c r="E678" t="str">
        <f>IF(G678+H678&lt;&gt;0,Transaksi!E673,"")</f>
        <v/>
      </c>
      <c r="F678" t="str">
        <f>IF(G678+H678&lt;&gt;0,Transaksi!F673,"")</f>
        <v/>
      </c>
      <c r="G678">
        <f>IF(Transaksi!K673=$F$11,Transaksi!M673,0)</f>
        <v>0</v>
      </c>
      <c r="H678">
        <f>IF(Transaksi!K673=$F$11,Transaksi!L673,0)</f>
        <v>0</v>
      </c>
      <c r="I678" t="e">
        <f>I677+G678-H678</f>
        <v>#REF!</v>
      </c>
      <c r="J678" t="str">
        <f>IF(G678+H678&lt;&gt;0,Transaksi!J673,"")</f>
        <v/>
      </c>
    </row>
    <row r="679">
      <c r="C679" t="str">
        <f>IF(G679+H679&lt;&gt;0,Transaksi!C674,"")</f>
        <v/>
      </c>
      <c r="D679" t="str">
        <f>IF(G679+H679&lt;&gt;0,Transaksi!D674,"")</f>
        <v/>
      </c>
      <c r="E679" t="str">
        <f>IF(G679+H679&lt;&gt;0,Transaksi!E674,"")</f>
        <v/>
      </c>
      <c r="F679" t="str">
        <f>IF(G679+H679&lt;&gt;0,Transaksi!F674,"")</f>
        <v/>
      </c>
      <c r="G679">
        <f>IF(Transaksi!K674=$F$11,Transaksi!M674,0)</f>
        <v>0</v>
      </c>
      <c r="H679">
        <f>IF(Transaksi!K674=$F$11,Transaksi!L674,0)</f>
        <v>0</v>
      </c>
      <c r="I679" t="e">
        <f>I678+G679-H679</f>
        <v>#REF!</v>
      </c>
      <c r="J679" t="str">
        <f>IF(G679+H679&lt;&gt;0,Transaksi!J674,"")</f>
        <v/>
      </c>
    </row>
    <row r="680">
      <c r="C680" t="str">
        <f>IF(G680+H680&lt;&gt;0,Transaksi!C675,"")</f>
        <v/>
      </c>
      <c r="D680" t="str">
        <f>IF(G680+H680&lt;&gt;0,Transaksi!D675,"")</f>
        <v/>
      </c>
      <c r="E680" t="str">
        <f>IF(G680+H680&lt;&gt;0,Transaksi!E675,"")</f>
        <v/>
      </c>
      <c r="F680" t="str">
        <f>IF(G680+H680&lt;&gt;0,Transaksi!F675,"")</f>
        <v/>
      </c>
      <c r="G680">
        <f>IF(Transaksi!K675=$F$11,Transaksi!M675,0)</f>
        <v>0</v>
      </c>
      <c r="H680">
        <f>IF(Transaksi!K675=$F$11,Transaksi!L675,0)</f>
        <v>0</v>
      </c>
      <c r="I680" t="e">
        <f>I679+G680-H680</f>
        <v>#REF!</v>
      </c>
      <c r="J680" t="str">
        <f>IF(G680+H680&lt;&gt;0,Transaksi!J675,"")</f>
        <v/>
      </c>
    </row>
    <row r="681">
      <c r="C681" t="str">
        <f>IF(G681+H681&lt;&gt;0,Transaksi!C676,"")</f>
        <v/>
      </c>
      <c r="D681" t="str">
        <f>IF(G681+H681&lt;&gt;0,Transaksi!D676,"")</f>
        <v/>
      </c>
      <c r="E681" t="str">
        <f>IF(G681+H681&lt;&gt;0,Transaksi!E676,"")</f>
        <v/>
      </c>
      <c r="F681" t="str">
        <f>IF(G681+H681&lt;&gt;0,Transaksi!F676,"")</f>
        <v/>
      </c>
      <c r="G681">
        <f>IF(Transaksi!K676=$F$11,Transaksi!M676,0)</f>
        <v>0</v>
      </c>
      <c r="H681">
        <f>IF(Transaksi!K676=$F$11,Transaksi!L676,0)</f>
        <v>0</v>
      </c>
      <c r="I681" t="e">
        <f>I680+G681-H681</f>
        <v>#REF!</v>
      </c>
      <c r="J681" t="str">
        <f>IF(G681+H681&lt;&gt;0,Transaksi!J676,"")</f>
        <v/>
      </c>
    </row>
    <row r="682">
      <c r="C682" t="str">
        <f>IF(G682+H682&lt;&gt;0,Transaksi!C677,"")</f>
        <v/>
      </c>
      <c r="D682" t="str">
        <f>IF(G682+H682&lt;&gt;0,Transaksi!D677,"")</f>
        <v/>
      </c>
      <c r="E682" t="str">
        <f>IF(G682+H682&lt;&gt;0,Transaksi!E677,"")</f>
        <v/>
      </c>
      <c r="F682" t="str">
        <f>IF(G682+H682&lt;&gt;0,Transaksi!F677,"")</f>
        <v/>
      </c>
      <c r="G682">
        <f>IF(Transaksi!K677=$F$11,Transaksi!M677,0)</f>
        <v>0</v>
      </c>
      <c r="H682">
        <f>IF(Transaksi!K677=$F$11,Transaksi!L677,0)</f>
        <v>0</v>
      </c>
      <c r="I682" t="e">
        <f>I681+G682-H682</f>
        <v>#REF!</v>
      </c>
      <c r="J682" t="str">
        <f>IF(G682+H682&lt;&gt;0,Transaksi!J677,"")</f>
        <v/>
      </c>
    </row>
    <row r="683">
      <c r="C683" t="str">
        <f>IF(G683+H683&lt;&gt;0,Transaksi!C678,"")</f>
        <v/>
      </c>
      <c r="D683" t="str">
        <f>IF(G683+H683&lt;&gt;0,Transaksi!D678,"")</f>
        <v/>
      </c>
      <c r="E683" t="str">
        <f>IF(G683+H683&lt;&gt;0,Transaksi!E678,"")</f>
        <v/>
      </c>
      <c r="F683" t="str">
        <f>IF(G683+H683&lt;&gt;0,Transaksi!F678,"")</f>
        <v/>
      </c>
      <c r="G683">
        <f>IF(Transaksi!K678=$F$11,Transaksi!M678,0)</f>
        <v>0</v>
      </c>
      <c r="H683">
        <f>IF(Transaksi!K678=$F$11,Transaksi!L678,0)</f>
        <v>0</v>
      </c>
      <c r="I683" t="e">
        <f>I682+G683-H683</f>
        <v>#REF!</v>
      </c>
      <c r="J683" t="str">
        <f>IF(G683+H683&lt;&gt;0,Transaksi!J678,"")</f>
        <v/>
      </c>
    </row>
    <row r="684">
      <c r="C684" t="str">
        <f>IF(G684+H684&lt;&gt;0,Transaksi!C679,"")</f>
        <v/>
      </c>
      <c r="D684" t="str">
        <f>IF(G684+H684&lt;&gt;0,Transaksi!D679,"")</f>
        <v/>
      </c>
      <c r="E684" t="str">
        <f>IF(G684+H684&lt;&gt;0,Transaksi!E679,"")</f>
        <v/>
      </c>
      <c r="F684" t="str">
        <f>IF(G684+H684&lt;&gt;0,Transaksi!F679,"")</f>
        <v/>
      </c>
      <c r="G684">
        <f>IF(Transaksi!K679=$F$11,Transaksi!M679,0)</f>
        <v>0</v>
      </c>
      <c r="H684">
        <f>IF(Transaksi!K679=$F$11,Transaksi!L679,0)</f>
        <v>0</v>
      </c>
      <c r="I684" t="e">
        <f>I683+G684-H684</f>
        <v>#REF!</v>
      </c>
      <c r="J684" t="str">
        <f>IF(G684+H684&lt;&gt;0,Transaksi!J679,"")</f>
        <v/>
      </c>
    </row>
    <row r="685">
      <c r="C685" t="str">
        <f>IF(G685+H685&lt;&gt;0,Transaksi!C680,"")</f>
        <v/>
      </c>
      <c r="D685" t="str">
        <f>IF(G685+H685&lt;&gt;0,Transaksi!D680,"")</f>
        <v/>
      </c>
      <c r="E685" t="str">
        <f>IF(G685+H685&lt;&gt;0,Transaksi!E680,"")</f>
        <v/>
      </c>
      <c r="F685" t="str">
        <f>IF(G685+H685&lt;&gt;0,Transaksi!F680,"")</f>
        <v/>
      </c>
      <c r="G685">
        <f>IF(Transaksi!K680=$F$11,Transaksi!M680,0)</f>
        <v>0</v>
      </c>
      <c r="H685">
        <f>IF(Transaksi!K680=$F$11,Transaksi!L680,0)</f>
        <v>0</v>
      </c>
      <c r="I685" t="e">
        <f>I684+G685-H685</f>
        <v>#REF!</v>
      </c>
      <c r="J685" t="str">
        <f>IF(G685+H685&lt;&gt;0,Transaksi!J680,"")</f>
        <v/>
      </c>
    </row>
    <row r="686">
      <c r="C686" t="str">
        <f>IF(G686+H686&lt;&gt;0,Transaksi!C681,"")</f>
        <v/>
      </c>
      <c r="D686" t="str">
        <f>IF(G686+H686&lt;&gt;0,Transaksi!D681,"")</f>
        <v/>
      </c>
      <c r="E686" t="str">
        <f>IF(G686+H686&lt;&gt;0,Transaksi!E681,"")</f>
        <v/>
      </c>
      <c r="F686" t="str">
        <f>IF(G686+H686&lt;&gt;0,Transaksi!F681,"")</f>
        <v/>
      </c>
      <c r="G686">
        <f>IF(Transaksi!K681=$F$11,Transaksi!M681,0)</f>
        <v>0</v>
      </c>
      <c r="H686">
        <f>IF(Transaksi!K681=$F$11,Transaksi!L681,0)</f>
        <v>0</v>
      </c>
      <c r="I686" t="e">
        <f>I685+G686-H686</f>
        <v>#REF!</v>
      </c>
      <c r="J686" t="str">
        <f>IF(G686+H686&lt;&gt;0,Transaksi!J681,"")</f>
        <v/>
      </c>
    </row>
    <row r="687">
      <c r="C687" t="str">
        <f>IF(G687+H687&lt;&gt;0,Transaksi!C682,"")</f>
        <v/>
      </c>
      <c r="D687" t="str">
        <f>IF(G687+H687&lt;&gt;0,Transaksi!D682,"")</f>
        <v/>
      </c>
      <c r="E687" t="str">
        <f>IF(G687+H687&lt;&gt;0,Transaksi!E682,"")</f>
        <v/>
      </c>
      <c r="F687" t="str">
        <f>IF(G687+H687&lt;&gt;0,Transaksi!F682,"")</f>
        <v/>
      </c>
      <c r="G687">
        <f>IF(Transaksi!K682=$F$11,Transaksi!M682,0)</f>
        <v>0</v>
      </c>
      <c r="H687">
        <f>IF(Transaksi!K682=$F$11,Transaksi!L682,0)</f>
        <v>0</v>
      </c>
      <c r="I687" t="e">
        <f>I686+G687-H687</f>
        <v>#REF!</v>
      </c>
      <c r="J687" t="str">
        <f>IF(G687+H687&lt;&gt;0,Transaksi!J682,"")</f>
        <v/>
      </c>
    </row>
    <row r="688">
      <c r="C688" t="str">
        <f>IF(G688+H688&lt;&gt;0,Transaksi!C683,"")</f>
        <v/>
      </c>
      <c r="D688" t="str">
        <f>IF(G688+H688&lt;&gt;0,Transaksi!D683,"")</f>
        <v/>
      </c>
      <c r="E688" t="str">
        <f>IF(G688+H688&lt;&gt;0,Transaksi!E683,"")</f>
        <v/>
      </c>
      <c r="F688" t="str">
        <f>IF(G688+H688&lt;&gt;0,Transaksi!F683,"")</f>
        <v/>
      </c>
      <c r="G688">
        <f>IF(Transaksi!K683=$F$11,Transaksi!M683,0)</f>
        <v>0</v>
      </c>
      <c r="H688">
        <f>IF(Transaksi!K683=$F$11,Transaksi!L683,0)</f>
        <v>0</v>
      </c>
      <c r="I688" t="e">
        <f>I687+G688-H688</f>
        <v>#REF!</v>
      </c>
      <c r="J688" t="str">
        <f>IF(G688+H688&lt;&gt;0,Transaksi!J683,"")</f>
        <v/>
      </c>
    </row>
    <row r="689">
      <c r="C689" t="str">
        <f>IF(G689+H689&lt;&gt;0,Transaksi!C684,"")</f>
        <v/>
      </c>
      <c r="D689" t="str">
        <f>IF(G689+H689&lt;&gt;0,Transaksi!D684,"")</f>
        <v/>
      </c>
      <c r="E689" t="str">
        <f>IF(G689+H689&lt;&gt;0,Transaksi!E684,"")</f>
        <v/>
      </c>
      <c r="F689" t="str">
        <f>IF(G689+H689&lt;&gt;0,Transaksi!F684,"")</f>
        <v/>
      </c>
      <c r="G689">
        <f>IF(Transaksi!K684=$F$11,Transaksi!M684,0)</f>
        <v>0</v>
      </c>
      <c r="H689">
        <f>IF(Transaksi!K684=$F$11,Transaksi!L684,0)</f>
        <v>0</v>
      </c>
      <c r="I689" t="e">
        <f>I688+G689-H689</f>
        <v>#REF!</v>
      </c>
      <c r="J689" t="str">
        <f>IF(G689+H689&lt;&gt;0,Transaksi!J684,"")</f>
        <v/>
      </c>
    </row>
    <row r="690">
      <c r="C690" t="str">
        <f>IF(G690+H690&lt;&gt;0,Transaksi!C685,"")</f>
        <v/>
      </c>
      <c r="D690" t="str">
        <f>IF(G690+H690&lt;&gt;0,Transaksi!D685,"")</f>
        <v/>
      </c>
      <c r="E690" t="str">
        <f>IF(G690+H690&lt;&gt;0,Transaksi!E685,"")</f>
        <v/>
      </c>
      <c r="F690" t="str">
        <f>IF(G690+H690&lt;&gt;0,Transaksi!F685,"")</f>
        <v/>
      </c>
      <c r="G690">
        <f>IF(Transaksi!K685=$F$11,Transaksi!M685,0)</f>
        <v>0</v>
      </c>
      <c r="H690">
        <f>IF(Transaksi!K685=$F$11,Transaksi!L685,0)</f>
        <v>0</v>
      </c>
      <c r="I690" t="e">
        <f>I689+G690-H690</f>
        <v>#REF!</v>
      </c>
      <c r="J690" t="str">
        <f>IF(G690+H690&lt;&gt;0,Transaksi!J685,"")</f>
        <v/>
      </c>
    </row>
    <row r="691">
      <c r="C691" t="str">
        <f>IF(G691+H691&lt;&gt;0,Transaksi!C686,"")</f>
        <v/>
      </c>
      <c r="D691" t="str">
        <f>IF(G691+H691&lt;&gt;0,Transaksi!D686,"")</f>
        <v/>
      </c>
      <c r="E691" t="str">
        <f>IF(G691+H691&lt;&gt;0,Transaksi!E686,"")</f>
        <v/>
      </c>
      <c r="F691" t="str">
        <f>IF(G691+H691&lt;&gt;0,Transaksi!F686,"")</f>
        <v/>
      </c>
      <c r="G691">
        <f>IF(Transaksi!K686=$F$11,Transaksi!M686,0)</f>
        <v>0</v>
      </c>
      <c r="H691">
        <f>IF(Transaksi!K686=$F$11,Transaksi!L686,0)</f>
        <v>0</v>
      </c>
      <c r="I691" t="e">
        <f>I690+G691-H691</f>
        <v>#REF!</v>
      </c>
      <c r="J691" t="str">
        <f>IF(G691+H691&lt;&gt;0,Transaksi!J686,"")</f>
        <v/>
      </c>
    </row>
    <row r="692">
      <c r="C692" t="str">
        <f>IF(G692+H692&lt;&gt;0,Transaksi!C687,"")</f>
        <v/>
      </c>
      <c r="D692" t="str">
        <f>IF(G692+H692&lt;&gt;0,Transaksi!D687,"")</f>
        <v/>
      </c>
      <c r="E692" t="str">
        <f>IF(G692+H692&lt;&gt;0,Transaksi!E687,"")</f>
        <v/>
      </c>
      <c r="F692" t="str">
        <f>IF(G692+H692&lt;&gt;0,Transaksi!F687,"")</f>
        <v/>
      </c>
      <c r="G692">
        <f>IF(Transaksi!K687=$F$11,Transaksi!M687,0)</f>
        <v>0</v>
      </c>
      <c r="H692">
        <f>IF(Transaksi!K687=$F$11,Transaksi!L687,0)</f>
        <v>0</v>
      </c>
      <c r="I692" t="e">
        <f>I691+G692-H692</f>
        <v>#REF!</v>
      </c>
      <c r="J692" t="str">
        <f>IF(G692+H692&lt;&gt;0,Transaksi!J687,"")</f>
        <v/>
      </c>
    </row>
    <row r="693">
      <c r="C693" t="str">
        <f>IF(G693+H693&lt;&gt;0,Transaksi!C688,"")</f>
        <v/>
      </c>
      <c r="D693" t="str">
        <f>IF(G693+H693&lt;&gt;0,Transaksi!D688,"")</f>
        <v/>
      </c>
      <c r="E693" t="str">
        <f>IF(G693+H693&lt;&gt;0,Transaksi!E688,"")</f>
        <v/>
      </c>
      <c r="F693" t="str">
        <f>IF(G693+H693&lt;&gt;0,Transaksi!F688,"")</f>
        <v/>
      </c>
      <c r="G693">
        <f>IF(Transaksi!K688=$F$11,Transaksi!M688,0)</f>
        <v>0</v>
      </c>
      <c r="H693">
        <f>IF(Transaksi!K688=$F$11,Transaksi!L688,0)</f>
        <v>0</v>
      </c>
      <c r="I693" t="e">
        <f>I692+G693-H693</f>
        <v>#REF!</v>
      </c>
      <c r="J693" t="str">
        <f>IF(G693+H693&lt;&gt;0,Transaksi!J688,"")</f>
        <v/>
      </c>
    </row>
    <row r="694">
      <c r="C694" t="str">
        <f>IF(G694+H694&lt;&gt;0,Transaksi!C689,"")</f>
        <v/>
      </c>
      <c r="D694" t="str">
        <f>IF(G694+H694&lt;&gt;0,Transaksi!D689,"")</f>
        <v/>
      </c>
      <c r="E694" t="str">
        <f>IF(G694+H694&lt;&gt;0,Transaksi!E689,"")</f>
        <v/>
      </c>
      <c r="F694" t="str">
        <f>IF(G694+H694&lt;&gt;0,Transaksi!F689,"")</f>
        <v/>
      </c>
      <c r="G694">
        <f>IF(Transaksi!K689=$F$11,Transaksi!M689,0)</f>
        <v>0</v>
      </c>
      <c r="H694">
        <f>IF(Transaksi!K689=$F$11,Transaksi!L689,0)</f>
        <v>0</v>
      </c>
      <c r="I694" t="e">
        <f>I693+G694-H694</f>
        <v>#REF!</v>
      </c>
      <c r="J694" t="str">
        <f>IF(G694+H694&lt;&gt;0,Transaksi!J689,"")</f>
        <v/>
      </c>
    </row>
    <row r="695">
      <c r="C695" t="str">
        <f>IF(G695+H695&lt;&gt;0,Transaksi!C690,"")</f>
        <v/>
      </c>
      <c r="D695" t="str">
        <f>IF(G695+H695&lt;&gt;0,Transaksi!D690,"")</f>
        <v/>
      </c>
      <c r="E695" t="str">
        <f>IF(G695+H695&lt;&gt;0,Transaksi!E690,"")</f>
        <v/>
      </c>
      <c r="F695" t="str">
        <f>IF(G695+H695&lt;&gt;0,Transaksi!F690,"")</f>
        <v/>
      </c>
      <c r="G695">
        <f>IF(Transaksi!K690=$F$11,Transaksi!M690,0)</f>
        <v>0</v>
      </c>
      <c r="H695">
        <f>IF(Transaksi!K690=$F$11,Transaksi!L690,0)</f>
        <v>0</v>
      </c>
      <c r="I695" t="e">
        <f>I694+G695-H695</f>
        <v>#REF!</v>
      </c>
      <c r="J695" t="str">
        <f>IF(G695+H695&lt;&gt;0,Transaksi!J690,"")</f>
        <v/>
      </c>
    </row>
    <row r="696">
      <c r="C696" t="str">
        <f>IF(G696+H696&lt;&gt;0,Transaksi!C691,"")</f>
        <v/>
      </c>
      <c r="D696" t="str">
        <f>IF(G696+H696&lt;&gt;0,Transaksi!D691,"")</f>
        <v/>
      </c>
      <c r="E696" t="str">
        <f>IF(G696+H696&lt;&gt;0,Transaksi!E691,"")</f>
        <v/>
      </c>
      <c r="F696" t="str">
        <f>IF(G696+H696&lt;&gt;0,Transaksi!F691,"")</f>
        <v/>
      </c>
      <c r="G696">
        <f>IF(Transaksi!K691=$F$11,Transaksi!M691,0)</f>
        <v>0</v>
      </c>
      <c r="H696">
        <f>IF(Transaksi!K691=$F$11,Transaksi!L691,0)</f>
        <v>0</v>
      </c>
      <c r="I696" t="e">
        <f>I695+G696-H696</f>
        <v>#REF!</v>
      </c>
      <c r="J696" t="str">
        <f>IF(G696+H696&lt;&gt;0,Transaksi!J691,"")</f>
        <v/>
      </c>
    </row>
    <row r="697">
      <c r="C697" t="str">
        <f>IF(G697+H697&lt;&gt;0,Transaksi!C692,"")</f>
        <v/>
      </c>
      <c r="D697" t="str">
        <f>IF(G697+H697&lt;&gt;0,Transaksi!D692,"")</f>
        <v/>
      </c>
      <c r="E697" t="str">
        <f>IF(G697+H697&lt;&gt;0,Transaksi!E692,"")</f>
        <v/>
      </c>
      <c r="F697" t="str">
        <f>IF(G697+H697&lt;&gt;0,Transaksi!F692,"")</f>
        <v/>
      </c>
      <c r="G697">
        <f>IF(Transaksi!K692=$F$11,Transaksi!M692,0)</f>
        <v>0</v>
      </c>
      <c r="H697">
        <f>IF(Transaksi!K692=$F$11,Transaksi!L692,0)</f>
        <v>0</v>
      </c>
      <c r="I697" t="e">
        <f>I696+G697-H697</f>
        <v>#REF!</v>
      </c>
      <c r="J697" t="str">
        <f>IF(G697+H697&lt;&gt;0,Transaksi!J692,"")</f>
        <v/>
      </c>
    </row>
    <row r="698">
      <c r="C698" t="str">
        <f>IF(G698+H698&lt;&gt;0,Transaksi!C693,"")</f>
        <v/>
      </c>
      <c r="D698" t="str">
        <f>IF(G698+H698&lt;&gt;0,Transaksi!D693,"")</f>
        <v/>
      </c>
      <c r="E698" t="str">
        <f>IF(G698+H698&lt;&gt;0,Transaksi!E693,"")</f>
        <v/>
      </c>
      <c r="F698" t="str">
        <f>IF(G698+H698&lt;&gt;0,Transaksi!F693,"")</f>
        <v/>
      </c>
      <c r="G698">
        <f>IF(Transaksi!K693=$F$11,Transaksi!M693,0)</f>
        <v>0</v>
      </c>
      <c r="H698">
        <f>IF(Transaksi!K693=$F$11,Transaksi!L693,0)</f>
        <v>0</v>
      </c>
      <c r="I698" t="e">
        <f>I697+G698-H698</f>
        <v>#REF!</v>
      </c>
      <c r="J698" t="str">
        <f>IF(G698+H698&lt;&gt;0,Transaksi!J693,"")</f>
        <v/>
      </c>
    </row>
    <row r="699">
      <c r="C699" t="str">
        <f>IF(G699+H699&lt;&gt;0,Transaksi!C694,"")</f>
        <v/>
      </c>
      <c r="D699" t="str">
        <f>IF(G699+H699&lt;&gt;0,Transaksi!D694,"")</f>
        <v/>
      </c>
      <c r="E699" t="str">
        <f>IF(G699+H699&lt;&gt;0,Transaksi!E694,"")</f>
        <v/>
      </c>
      <c r="F699" t="str">
        <f>IF(G699+H699&lt;&gt;0,Transaksi!F694,"")</f>
        <v/>
      </c>
      <c r="G699">
        <f>IF(Transaksi!K694=$F$11,Transaksi!M694,0)</f>
        <v>0</v>
      </c>
      <c r="H699">
        <f>IF(Transaksi!K694=$F$11,Transaksi!L694,0)</f>
        <v>0</v>
      </c>
      <c r="I699" t="e">
        <f>I698+G699-H699</f>
        <v>#REF!</v>
      </c>
      <c r="J699" t="str">
        <f>IF(G699+H699&lt;&gt;0,Transaksi!J694,"")</f>
        <v/>
      </c>
    </row>
    <row r="700">
      <c r="C700" t="str">
        <f>IF(G700+H700&lt;&gt;0,Transaksi!C695,"")</f>
        <v/>
      </c>
      <c r="D700" t="str">
        <f>IF(G700+H700&lt;&gt;0,Transaksi!D695,"")</f>
        <v/>
      </c>
      <c r="E700" t="str">
        <f>IF(G700+H700&lt;&gt;0,Transaksi!E695,"")</f>
        <v/>
      </c>
      <c r="F700" t="str">
        <f>IF(G700+H700&lt;&gt;0,Transaksi!F695,"")</f>
        <v/>
      </c>
      <c r="G700">
        <f>IF(Transaksi!K695=$F$11,Transaksi!M695,0)</f>
        <v>0</v>
      </c>
      <c r="H700">
        <f>IF(Transaksi!K695=$F$11,Transaksi!L695,0)</f>
        <v>0</v>
      </c>
      <c r="I700" t="e">
        <f>I699+G700-H700</f>
        <v>#REF!</v>
      </c>
      <c r="J700" t="str">
        <f>IF(G700+H700&lt;&gt;0,Transaksi!J695,"")</f>
        <v/>
      </c>
    </row>
    <row r="701">
      <c r="C701" t="str">
        <f>IF(G701+H701&lt;&gt;0,Transaksi!C696,"")</f>
        <v/>
      </c>
      <c r="D701" t="str">
        <f>IF(G701+H701&lt;&gt;0,Transaksi!D696,"")</f>
        <v/>
      </c>
      <c r="E701" t="str">
        <f>IF(G701+H701&lt;&gt;0,Transaksi!E696,"")</f>
        <v/>
      </c>
      <c r="F701" t="str">
        <f>IF(G701+H701&lt;&gt;0,Transaksi!F696,"")</f>
        <v/>
      </c>
      <c r="G701">
        <f>IF(Transaksi!K696=$F$11,Transaksi!M696,0)</f>
        <v>0</v>
      </c>
      <c r="H701">
        <f>IF(Transaksi!K696=$F$11,Transaksi!L696,0)</f>
        <v>0</v>
      </c>
      <c r="I701" t="e">
        <f>I700+G701-H701</f>
        <v>#REF!</v>
      </c>
      <c r="J701" t="str">
        <f>IF(G701+H701&lt;&gt;0,Transaksi!J696,"")</f>
        <v/>
      </c>
    </row>
    <row r="702">
      <c r="C702" t="str">
        <f>IF(G702+H702&lt;&gt;0,Transaksi!C697,"")</f>
        <v/>
      </c>
      <c r="D702" t="str">
        <f>IF(G702+H702&lt;&gt;0,Transaksi!D697,"")</f>
        <v/>
      </c>
      <c r="E702" t="str">
        <f>IF(G702+H702&lt;&gt;0,Transaksi!E697,"")</f>
        <v/>
      </c>
      <c r="F702" t="str">
        <f>IF(G702+H702&lt;&gt;0,Transaksi!F697,"")</f>
        <v/>
      </c>
      <c r="G702">
        <f>IF(Transaksi!K697=$F$11,Transaksi!M697,0)</f>
        <v>0</v>
      </c>
      <c r="H702">
        <f>IF(Transaksi!K697=$F$11,Transaksi!L697,0)</f>
        <v>0</v>
      </c>
      <c r="I702" t="e">
        <f>I701+G702-H702</f>
        <v>#REF!</v>
      </c>
      <c r="J702" t="str">
        <f>IF(G702+H702&lt;&gt;0,Transaksi!J697,"")</f>
        <v/>
      </c>
    </row>
    <row r="703">
      <c r="C703" t="str">
        <f>IF(G703+H703&lt;&gt;0,Transaksi!C698,"")</f>
        <v/>
      </c>
      <c r="D703" t="str">
        <f>IF(G703+H703&lt;&gt;0,Transaksi!D698,"")</f>
        <v/>
      </c>
      <c r="E703" t="str">
        <f>IF(G703+H703&lt;&gt;0,Transaksi!E698,"")</f>
        <v/>
      </c>
      <c r="F703" t="str">
        <f>IF(G703+H703&lt;&gt;0,Transaksi!F698,"")</f>
        <v/>
      </c>
      <c r="G703">
        <f>IF(Transaksi!K698=$F$11,Transaksi!M698,0)</f>
        <v>0</v>
      </c>
      <c r="H703">
        <f>IF(Transaksi!K698=$F$11,Transaksi!L698,0)</f>
        <v>0</v>
      </c>
      <c r="I703" t="e">
        <f>I702+G703-H703</f>
        <v>#REF!</v>
      </c>
      <c r="J703" t="str">
        <f>IF(G703+H703&lt;&gt;0,Transaksi!J698,"")</f>
        <v/>
      </c>
    </row>
    <row r="704">
      <c r="C704" t="str">
        <f>IF(G704+H704&lt;&gt;0,Transaksi!C699,"")</f>
        <v/>
      </c>
      <c r="D704" t="str">
        <f>IF(G704+H704&lt;&gt;0,Transaksi!D699,"")</f>
        <v/>
      </c>
      <c r="E704" t="str">
        <f>IF(G704+H704&lt;&gt;0,Transaksi!E699,"")</f>
        <v/>
      </c>
      <c r="F704" t="str">
        <f>IF(G704+H704&lt;&gt;0,Transaksi!F699,"")</f>
        <v/>
      </c>
      <c r="G704">
        <f>IF(Transaksi!K699=$F$11,Transaksi!M699,0)</f>
        <v>0</v>
      </c>
      <c r="H704">
        <f>IF(Transaksi!K699=$F$11,Transaksi!L699,0)</f>
        <v>0</v>
      </c>
      <c r="I704" t="e">
        <f>I703+G704-H704</f>
        <v>#REF!</v>
      </c>
      <c r="J704" t="str">
        <f>IF(G704+H704&lt;&gt;0,Transaksi!J699,"")</f>
        <v/>
      </c>
    </row>
    <row r="705">
      <c r="C705" t="str">
        <f>IF(G705+H705&lt;&gt;0,Transaksi!C700,"")</f>
        <v/>
      </c>
      <c r="D705" t="str">
        <f>IF(G705+H705&lt;&gt;0,Transaksi!D700,"")</f>
        <v/>
      </c>
      <c r="E705" t="str">
        <f>IF(G705+H705&lt;&gt;0,Transaksi!E700,"")</f>
        <v/>
      </c>
      <c r="F705" t="str">
        <f>IF(G705+H705&lt;&gt;0,Transaksi!F700,"")</f>
        <v/>
      </c>
      <c r="G705">
        <f>IF(Transaksi!K700=$F$11,Transaksi!M700,0)</f>
        <v>0</v>
      </c>
      <c r="H705">
        <f>IF(Transaksi!K700=$F$11,Transaksi!L700,0)</f>
        <v>0</v>
      </c>
      <c r="I705" t="e">
        <f>I704+G705-H705</f>
        <v>#REF!</v>
      </c>
      <c r="J705" t="str">
        <f>IF(G705+H705&lt;&gt;0,Transaksi!J700,"")</f>
        <v/>
      </c>
    </row>
    <row r="706">
      <c r="C706" t="str">
        <f>IF(G706+H706&lt;&gt;0,Transaksi!C701,"")</f>
        <v/>
      </c>
      <c r="D706" t="str">
        <f>IF(G706+H706&lt;&gt;0,Transaksi!D701,"")</f>
        <v/>
      </c>
      <c r="E706" t="str">
        <f>IF(G706+H706&lt;&gt;0,Transaksi!E701,"")</f>
        <v/>
      </c>
      <c r="F706" t="str">
        <f>IF(G706+H706&lt;&gt;0,Transaksi!F701,"")</f>
        <v/>
      </c>
      <c r="G706">
        <f>IF(Transaksi!K701=$F$11,Transaksi!M701,0)</f>
        <v>0</v>
      </c>
      <c r="H706">
        <f>IF(Transaksi!K701=$F$11,Transaksi!L701,0)</f>
        <v>0</v>
      </c>
      <c r="I706" t="e">
        <f>I705+G706-H706</f>
        <v>#REF!</v>
      </c>
      <c r="J706" t="str">
        <f>IF(G706+H706&lt;&gt;0,Transaksi!J701,"")</f>
        <v/>
      </c>
    </row>
    <row r="707">
      <c r="C707" t="str">
        <f>IF(G707+H707&lt;&gt;0,Transaksi!C702,"")</f>
        <v/>
      </c>
      <c r="D707" t="str">
        <f>IF(G707+H707&lt;&gt;0,Transaksi!D702,"")</f>
        <v/>
      </c>
      <c r="E707" t="str">
        <f>IF(G707+H707&lt;&gt;0,Transaksi!E702,"")</f>
        <v/>
      </c>
      <c r="F707" t="str">
        <f>IF(G707+H707&lt;&gt;0,Transaksi!F702,"")</f>
        <v/>
      </c>
      <c r="G707">
        <f>IF(Transaksi!K702=$F$11,Transaksi!M702,0)</f>
        <v>0</v>
      </c>
      <c r="H707">
        <f>IF(Transaksi!K702=$F$11,Transaksi!L702,0)</f>
        <v>0</v>
      </c>
      <c r="I707" t="e">
        <f>I706+G707-H707</f>
        <v>#REF!</v>
      </c>
      <c r="J707" t="str">
        <f>IF(G707+H707&lt;&gt;0,Transaksi!J702,"")</f>
        <v/>
      </c>
    </row>
    <row r="708">
      <c r="C708" t="str">
        <f>IF(G708+H708&lt;&gt;0,Transaksi!C703,"")</f>
        <v/>
      </c>
      <c r="D708" t="str">
        <f>IF(G708+H708&lt;&gt;0,Transaksi!D703,"")</f>
        <v/>
      </c>
      <c r="E708" t="str">
        <f>IF(G708+H708&lt;&gt;0,Transaksi!E703,"")</f>
        <v/>
      </c>
      <c r="F708" t="str">
        <f>IF(G708+H708&lt;&gt;0,Transaksi!F703,"")</f>
        <v/>
      </c>
      <c r="G708">
        <f>IF(Transaksi!K703=$F$11,Transaksi!M703,0)</f>
        <v>0</v>
      </c>
      <c r="H708">
        <f>IF(Transaksi!K703=$F$11,Transaksi!L703,0)</f>
        <v>0</v>
      </c>
      <c r="I708" t="e">
        <f>I707+G708-H708</f>
        <v>#REF!</v>
      </c>
      <c r="J708" t="str">
        <f>IF(G708+H708&lt;&gt;0,Transaksi!J703,"")</f>
        <v/>
      </c>
    </row>
    <row r="709">
      <c r="C709" t="str">
        <f>IF(G709+H709&lt;&gt;0,Transaksi!C704,"")</f>
        <v/>
      </c>
      <c r="D709" t="str">
        <f>IF(G709+H709&lt;&gt;0,Transaksi!D704,"")</f>
        <v/>
      </c>
      <c r="E709" t="str">
        <f>IF(G709+H709&lt;&gt;0,Transaksi!E704,"")</f>
        <v/>
      </c>
      <c r="F709" t="str">
        <f>IF(G709+H709&lt;&gt;0,Transaksi!F704,"")</f>
        <v/>
      </c>
      <c r="G709">
        <f>IF(Transaksi!K704=$F$11,Transaksi!M704,0)</f>
        <v>0</v>
      </c>
      <c r="H709">
        <f>IF(Transaksi!K704=$F$11,Transaksi!L704,0)</f>
        <v>0</v>
      </c>
      <c r="I709" t="e">
        <f>I708+G709-H709</f>
        <v>#REF!</v>
      </c>
      <c r="J709" t="str">
        <f>IF(G709+H709&lt;&gt;0,Transaksi!J704,"")</f>
        <v/>
      </c>
    </row>
    <row r="710">
      <c r="C710" t="str">
        <f>IF(G710+H710&lt;&gt;0,Transaksi!C705,"")</f>
        <v/>
      </c>
      <c r="D710" t="str">
        <f>IF(G710+H710&lt;&gt;0,Transaksi!D705,"")</f>
        <v/>
      </c>
      <c r="E710" t="str">
        <f>IF(G710+H710&lt;&gt;0,Transaksi!E705,"")</f>
        <v/>
      </c>
      <c r="F710" t="str">
        <f>IF(G710+H710&lt;&gt;0,Transaksi!F705,"")</f>
        <v/>
      </c>
      <c r="G710">
        <f>IF(Transaksi!K705=$F$11,Transaksi!M705,0)</f>
        <v>0</v>
      </c>
      <c r="H710">
        <f>IF(Transaksi!K705=$F$11,Transaksi!L705,0)</f>
        <v>0</v>
      </c>
      <c r="I710" t="e">
        <f>I709+G710-H710</f>
        <v>#REF!</v>
      </c>
      <c r="J710" t="str">
        <f>IF(G710+H710&lt;&gt;0,Transaksi!J705,"")</f>
        <v/>
      </c>
    </row>
    <row r="711">
      <c r="C711" t="str">
        <f>IF(G711+H711&lt;&gt;0,Transaksi!C706,"")</f>
        <v/>
      </c>
      <c r="D711" t="str">
        <f>IF(G711+H711&lt;&gt;0,Transaksi!D706,"")</f>
        <v/>
      </c>
      <c r="E711" t="str">
        <f>IF(G711+H711&lt;&gt;0,Transaksi!E706,"")</f>
        <v/>
      </c>
      <c r="F711" t="str">
        <f>IF(G711+H711&lt;&gt;0,Transaksi!F706,"")</f>
        <v/>
      </c>
      <c r="G711">
        <f>IF(Transaksi!K706=$F$11,Transaksi!M706,0)</f>
        <v>0</v>
      </c>
      <c r="H711">
        <f>IF(Transaksi!K706=$F$11,Transaksi!L706,0)</f>
        <v>0</v>
      </c>
      <c r="I711" t="e">
        <f>I710+G711-H711</f>
        <v>#REF!</v>
      </c>
      <c r="J711" t="str">
        <f>IF(G711+H711&lt;&gt;0,Transaksi!J706,"")</f>
        <v/>
      </c>
    </row>
    <row r="712">
      <c r="C712" t="str">
        <f>IF(G712+H712&lt;&gt;0,Transaksi!C707,"")</f>
        <v/>
      </c>
      <c r="D712" t="str">
        <f>IF(G712+H712&lt;&gt;0,Transaksi!D707,"")</f>
        <v/>
      </c>
      <c r="E712" t="str">
        <f>IF(G712+H712&lt;&gt;0,Transaksi!E707,"")</f>
        <v/>
      </c>
      <c r="F712" t="str">
        <f>IF(G712+H712&lt;&gt;0,Transaksi!F707,"")</f>
        <v/>
      </c>
      <c r="G712">
        <f>IF(Transaksi!K707=$F$11,Transaksi!M707,0)</f>
        <v>0</v>
      </c>
      <c r="H712">
        <f>IF(Transaksi!K707=$F$11,Transaksi!L707,0)</f>
        <v>0</v>
      </c>
      <c r="I712" t="e">
        <f>I711+G712-H712</f>
        <v>#REF!</v>
      </c>
      <c r="J712" t="str">
        <f>IF(G712+H712&lt;&gt;0,Transaksi!J707,"")</f>
        <v/>
      </c>
    </row>
    <row r="713">
      <c r="C713" t="str">
        <f>IF(G713+H713&lt;&gt;0,Transaksi!C708,"")</f>
        <v/>
      </c>
      <c r="D713" t="str">
        <f>IF(G713+H713&lt;&gt;0,Transaksi!D708,"")</f>
        <v/>
      </c>
      <c r="E713" t="str">
        <f>IF(G713+H713&lt;&gt;0,Transaksi!E708,"")</f>
        <v/>
      </c>
      <c r="F713" t="str">
        <f>IF(G713+H713&lt;&gt;0,Transaksi!F708,"")</f>
        <v/>
      </c>
      <c r="G713">
        <f>IF(Transaksi!K708=$F$11,Transaksi!M708,0)</f>
        <v>0</v>
      </c>
      <c r="H713">
        <f>IF(Transaksi!K708=$F$11,Transaksi!L708,0)</f>
        <v>0</v>
      </c>
      <c r="I713" t="e">
        <f>I712+G713-H713</f>
        <v>#REF!</v>
      </c>
      <c r="J713" t="str">
        <f>IF(G713+H713&lt;&gt;0,Transaksi!J708,"")</f>
        <v/>
      </c>
    </row>
    <row r="714">
      <c r="C714" t="str">
        <f>IF(G714+H714&lt;&gt;0,Transaksi!C709,"")</f>
        <v/>
      </c>
      <c r="D714" t="str">
        <f>IF(G714+H714&lt;&gt;0,Transaksi!D709,"")</f>
        <v/>
      </c>
      <c r="E714" t="str">
        <f>IF(G714+H714&lt;&gt;0,Transaksi!E709,"")</f>
        <v/>
      </c>
      <c r="F714" t="str">
        <f>IF(G714+H714&lt;&gt;0,Transaksi!F709,"")</f>
        <v/>
      </c>
      <c r="G714">
        <f>IF(Transaksi!K709=$F$11,Transaksi!M709,0)</f>
        <v>0</v>
      </c>
      <c r="H714">
        <f>IF(Transaksi!K709=$F$11,Transaksi!L709,0)</f>
        <v>0</v>
      </c>
      <c r="I714" t="e">
        <f>I713+G714-H714</f>
        <v>#REF!</v>
      </c>
      <c r="J714" t="str">
        <f>IF(G714+H714&lt;&gt;0,Transaksi!J709,"")</f>
        <v/>
      </c>
    </row>
    <row r="715">
      <c r="C715" t="str">
        <f>IF(G715+H715&lt;&gt;0,Transaksi!C710,"")</f>
        <v/>
      </c>
      <c r="D715" t="str">
        <f>IF(G715+H715&lt;&gt;0,Transaksi!D710,"")</f>
        <v/>
      </c>
      <c r="E715" t="str">
        <f>IF(G715+H715&lt;&gt;0,Transaksi!E710,"")</f>
        <v/>
      </c>
      <c r="F715" t="str">
        <f>IF(G715+H715&lt;&gt;0,Transaksi!F710,"")</f>
        <v/>
      </c>
      <c r="G715">
        <f>IF(Transaksi!K710=$F$11,Transaksi!M710,0)</f>
        <v>0</v>
      </c>
      <c r="H715">
        <f>IF(Transaksi!K710=$F$11,Transaksi!L710,0)</f>
        <v>0</v>
      </c>
      <c r="I715" t="e">
        <f>I714+G715-H715</f>
        <v>#REF!</v>
      </c>
      <c r="J715" t="str">
        <f>IF(G715+H715&lt;&gt;0,Transaksi!J710,"")</f>
        <v/>
      </c>
    </row>
    <row r="716">
      <c r="C716" t="str">
        <f>IF(G716+H716&lt;&gt;0,Transaksi!C711,"")</f>
        <v/>
      </c>
      <c r="D716" t="str">
        <f>IF(G716+H716&lt;&gt;0,Transaksi!D711,"")</f>
        <v/>
      </c>
      <c r="E716" t="str">
        <f>IF(G716+H716&lt;&gt;0,Transaksi!E711,"")</f>
        <v/>
      </c>
      <c r="F716" t="str">
        <f>IF(G716+H716&lt;&gt;0,Transaksi!F711,"")</f>
        <v/>
      </c>
      <c r="G716">
        <f>IF(Transaksi!K711=$F$11,Transaksi!M711,0)</f>
        <v>0</v>
      </c>
      <c r="H716">
        <f>IF(Transaksi!K711=$F$11,Transaksi!L711,0)</f>
        <v>0</v>
      </c>
      <c r="I716" t="e">
        <f>I715+G716-H716</f>
        <v>#REF!</v>
      </c>
      <c r="J716" t="str">
        <f>IF(G716+H716&lt;&gt;0,Transaksi!J711,"")</f>
        <v/>
      </c>
    </row>
    <row r="717">
      <c r="C717" t="str">
        <f>IF(G717+H717&lt;&gt;0,Transaksi!C712,"")</f>
        <v/>
      </c>
      <c r="D717" t="str">
        <f>IF(G717+H717&lt;&gt;0,Transaksi!D712,"")</f>
        <v/>
      </c>
      <c r="E717" t="str">
        <f>IF(G717+H717&lt;&gt;0,Transaksi!E712,"")</f>
        <v/>
      </c>
      <c r="F717" t="str">
        <f>IF(G717+H717&lt;&gt;0,Transaksi!F712,"")</f>
        <v/>
      </c>
      <c r="G717">
        <f>IF(Transaksi!K712=$F$11,Transaksi!M712,0)</f>
        <v>0</v>
      </c>
      <c r="H717">
        <f>IF(Transaksi!K712=$F$11,Transaksi!L712,0)</f>
        <v>0</v>
      </c>
      <c r="I717" t="e">
        <f>I716+G717-H717</f>
        <v>#REF!</v>
      </c>
      <c r="J717" t="str">
        <f>IF(G717+H717&lt;&gt;0,Transaksi!J712,"")</f>
        <v/>
      </c>
    </row>
    <row r="718">
      <c r="C718" t="str">
        <f>IF(G718+H718&lt;&gt;0,Transaksi!C713,"")</f>
        <v/>
      </c>
      <c r="D718" t="str">
        <f>IF(G718+H718&lt;&gt;0,Transaksi!D713,"")</f>
        <v/>
      </c>
      <c r="E718" t="str">
        <f>IF(G718+H718&lt;&gt;0,Transaksi!E713,"")</f>
        <v/>
      </c>
      <c r="F718" t="str">
        <f>IF(G718+H718&lt;&gt;0,Transaksi!F713,"")</f>
        <v/>
      </c>
      <c r="G718">
        <f>IF(Transaksi!K713=$F$11,Transaksi!M713,0)</f>
        <v>0</v>
      </c>
      <c r="H718">
        <f>IF(Transaksi!K713=$F$11,Transaksi!L713,0)</f>
        <v>0</v>
      </c>
      <c r="I718" t="e">
        <f>I717+G718-H718</f>
        <v>#REF!</v>
      </c>
      <c r="J718" t="str">
        <f>IF(G718+H718&lt;&gt;0,Transaksi!J713,"")</f>
        <v/>
      </c>
    </row>
    <row r="719">
      <c r="C719" t="str">
        <f>IF(G719+H719&lt;&gt;0,Transaksi!C714,"")</f>
        <v/>
      </c>
      <c r="D719" t="str">
        <f>IF(G719+H719&lt;&gt;0,Transaksi!D714,"")</f>
        <v/>
      </c>
      <c r="E719" t="str">
        <f>IF(G719+H719&lt;&gt;0,Transaksi!E714,"")</f>
        <v/>
      </c>
      <c r="F719" t="str">
        <f>IF(G719+H719&lt;&gt;0,Transaksi!F714,"")</f>
        <v/>
      </c>
      <c r="G719">
        <f>IF(Transaksi!K714=$F$11,Transaksi!M714,0)</f>
        <v>0</v>
      </c>
      <c r="H719">
        <f>IF(Transaksi!K714=$F$11,Transaksi!L714,0)</f>
        <v>0</v>
      </c>
      <c r="I719" t="e">
        <f>I718+G719-H719</f>
        <v>#REF!</v>
      </c>
      <c r="J719" t="str">
        <f>IF(G719+H719&lt;&gt;0,Transaksi!J714,"")</f>
        <v/>
      </c>
    </row>
    <row r="720">
      <c r="C720" t="str">
        <f>IF(G720+H720&lt;&gt;0,Transaksi!C715,"")</f>
        <v/>
      </c>
      <c r="D720" t="str">
        <f>IF(G720+H720&lt;&gt;0,Transaksi!D715,"")</f>
        <v/>
      </c>
      <c r="E720" t="str">
        <f>IF(G720+H720&lt;&gt;0,Transaksi!E715,"")</f>
        <v/>
      </c>
      <c r="F720" t="str">
        <f>IF(G720+H720&lt;&gt;0,Transaksi!F715,"")</f>
        <v/>
      </c>
      <c r="G720">
        <f>IF(Transaksi!K715=$F$11,Transaksi!M715,0)</f>
        <v>0</v>
      </c>
      <c r="H720">
        <f>IF(Transaksi!K715=$F$11,Transaksi!L715,0)</f>
        <v>0</v>
      </c>
      <c r="I720" t="e">
        <f>I719+G720-H720</f>
        <v>#REF!</v>
      </c>
      <c r="J720" t="str">
        <f>IF(G720+H720&lt;&gt;0,Transaksi!J715,"")</f>
        <v/>
      </c>
    </row>
    <row r="721">
      <c r="C721" t="str">
        <f>IF(G721+H721&lt;&gt;0,Transaksi!C716,"")</f>
        <v/>
      </c>
      <c r="D721" t="str">
        <f>IF(G721+H721&lt;&gt;0,Transaksi!D716,"")</f>
        <v/>
      </c>
      <c r="E721" t="str">
        <f>IF(G721+H721&lt;&gt;0,Transaksi!E716,"")</f>
        <v/>
      </c>
      <c r="F721" t="str">
        <f>IF(G721+H721&lt;&gt;0,Transaksi!F716,"")</f>
        <v/>
      </c>
      <c r="G721">
        <f>IF(Transaksi!K716=$F$11,Transaksi!M716,0)</f>
        <v>0</v>
      </c>
      <c r="H721">
        <f>IF(Transaksi!K716=$F$11,Transaksi!L716,0)</f>
        <v>0</v>
      </c>
      <c r="I721" t="e">
        <f>I720+G721-H721</f>
        <v>#REF!</v>
      </c>
      <c r="J721" t="str">
        <f>IF(G721+H721&lt;&gt;0,Transaksi!J716,"")</f>
        <v/>
      </c>
    </row>
    <row r="722">
      <c r="C722" t="str">
        <f>IF(G722+H722&lt;&gt;0,Transaksi!C717,"")</f>
        <v/>
      </c>
      <c r="D722" t="str">
        <f>IF(G722+H722&lt;&gt;0,Transaksi!D717,"")</f>
        <v/>
      </c>
      <c r="E722" t="str">
        <f>IF(G722+H722&lt;&gt;0,Transaksi!E717,"")</f>
        <v/>
      </c>
      <c r="F722" t="str">
        <f>IF(G722+H722&lt;&gt;0,Transaksi!F717,"")</f>
        <v/>
      </c>
      <c r="G722">
        <f>IF(Transaksi!K717=$F$11,Transaksi!M717,0)</f>
        <v>0</v>
      </c>
      <c r="H722">
        <f>IF(Transaksi!K717=$F$11,Transaksi!L717,0)</f>
        <v>0</v>
      </c>
      <c r="I722" t="e">
        <f>I721+G722-H722</f>
        <v>#REF!</v>
      </c>
      <c r="J722" t="str">
        <f>IF(G722+H722&lt;&gt;0,Transaksi!J717,"")</f>
        <v/>
      </c>
    </row>
    <row r="723">
      <c r="C723" t="str">
        <f>IF(G723+H723&lt;&gt;0,Transaksi!C718,"")</f>
        <v/>
      </c>
      <c r="D723" t="str">
        <f>IF(G723+H723&lt;&gt;0,Transaksi!D718,"")</f>
        <v/>
      </c>
      <c r="E723" t="str">
        <f>IF(G723+H723&lt;&gt;0,Transaksi!E718,"")</f>
        <v/>
      </c>
      <c r="F723" t="str">
        <f>IF(G723+H723&lt;&gt;0,Transaksi!F718,"")</f>
        <v/>
      </c>
      <c r="G723">
        <f>IF(Transaksi!K718=$F$11,Transaksi!M718,0)</f>
        <v>0</v>
      </c>
      <c r="H723">
        <f>IF(Transaksi!K718=$F$11,Transaksi!L718,0)</f>
        <v>0</v>
      </c>
      <c r="I723" t="e">
        <f>I722+G723-H723</f>
        <v>#REF!</v>
      </c>
      <c r="J723" t="str">
        <f>IF(G723+H723&lt;&gt;0,Transaksi!J718,"")</f>
        <v/>
      </c>
    </row>
    <row r="724">
      <c r="C724" t="str">
        <f>IF(G724+H724&lt;&gt;0,Transaksi!C719,"")</f>
        <v/>
      </c>
      <c r="D724" t="str">
        <f>IF(G724+H724&lt;&gt;0,Transaksi!D719,"")</f>
        <v/>
      </c>
      <c r="E724" t="str">
        <f>IF(G724+H724&lt;&gt;0,Transaksi!E719,"")</f>
        <v/>
      </c>
      <c r="F724" t="str">
        <f>IF(G724+H724&lt;&gt;0,Transaksi!F719,"")</f>
        <v/>
      </c>
      <c r="G724">
        <f>IF(Transaksi!K719=$F$11,Transaksi!M719,0)</f>
        <v>0</v>
      </c>
      <c r="H724">
        <f>IF(Transaksi!K719=$F$11,Transaksi!L719,0)</f>
        <v>0</v>
      </c>
      <c r="I724" t="e">
        <f>I723+G724-H724</f>
        <v>#REF!</v>
      </c>
      <c r="J724" t="str">
        <f>IF(G724+H724&lt;&gt;0,Transaksi!J719,"")</f>
        <v/>
      </c>
    </row>
    <row r="725">
      <c r="C725" t="str">
        <f>IF(G725+H725&lt;&gt;0,Transaksi!C720,"")</f>
        <v/>
      </c>
      <c r="D725" t="str">
        <f>IF(G725+H725&lt;&gt;0,Transaksi!D720,"")</f>
        <v/>
      </c>
      <c r="E725" t="str">
        <f>IF(G725+H725&lt;&gt;0,Transaksi!E720,"")</f>
        <v/>
      </c>
      <c r="F725" t="str">
        <f>IF(G725+H725&lt;&gt;0,Transaksi!F720,"")</f>
        <v/>
      </c>
      <c r="G725">
        <f>IF(Transaksi!K720=$F$11,Transaksi!M720,0)</f>
        <v>0</v>
      </c>
      <c r="H725">
        <f>IF(Transaksi!K720=$F$11,Transaksi!L720,0)</f>
        <v>0</v>
      </c>
      <c r="I725" t="e">
        <f>I724+G725-H725</f>
        <v>#REF!</v>
      </c>
      <c r="J725" t="str">
        <f>IF(G725+H725&lt;&gt;0,Transaksi!J720,"")</f>
        <v/>
      </c>
    </row>
    <row r="726">
      <c r="C726" t="str">
        <f>IF(G726+H726&lt;&gt;0,Transaksi!C721,"")</f>
        <v/>
      </c>
      <c r="D726" t="str">
        <f>IF(G726+H726&lt;&gt;0,Transaksi!D721,"")</f>
        <v/>
      </c>
      <c r="E726" t="str">
        <f>IF(G726+H726&lt;&gt;0,Transaksi!E721,"")</f>
        <v/>
      </c>
      <c r="F726" t="str">
        <f>IF(G726+H726&lt;&gt;0,Transaksi!F721,"")</f>
        <v/>
      </c>
      <c r="G726">
        <f>IF(Transaksi!K721=$F$11,Transaksi!M721,0)</f>
        <v>0</v>
      </c>
      <c r="H726">
        <f>IF(Transaksi!K721=$F$11,Transaksi!L721,0)</f>
        <v>0</v>
      </c>
      <c r="I726" t="e">
        <f>I725+G726-H726</f>
        <v>#REF!</v>
      </c>
      <c r="J726" t="str">
        <f>IF(G726+H726&lt;&gt;0,Transaksi!J721,"")</f>
        <v/>
      </c>
    </row>
    <row r="727">
      <c r="C727" t="str">
        <f>IF(G727+H727&lt;&gt;0,Transaksi!C722,"")</f>
        <v/>
      </c>
      <c r="D727" t="str">
        <f>IF(G727+H727&lt;&gt;0,Transaksi!D722,"")</f>
        <v/>
      </c>
      <c r="E727" t="str">
        <f>IF(G727+H727&lt;&gt;0,Transaksi!E722,"")</f>
        <v/>
      </c>
      <c r="F727" t="str">
        <f>IF(G727+H727&lt;&gt;0,Transaksi!F722,"")</f>
        <v/>
      </c>
      <c r="G727">
        <f>IF(Transaksi!K722=$F$11,Transaksi!M722,0)</f>
        <v>0</v>
      </c>
      <c r="H727">
        <f>IF(Transaksi!K722=$F$11,Transaksi!L722,0)</f>
        <v>0</v>
      </c>
      <c r="I727" t="e">
        <f>I726+G727-H727</f>
        <v>#REF!</v>
      </c>
      <c r="J727" t="str">
        <f>IF(G727+H727&lt;&gt;0,Transaksi!J722,"")</f>
        <v/>
      </c>
    </row>
    <row r="728">
      <c r="C728" t="str">
        <f>IF(G728+H728&lt;&gt;0,Transaksi!C723,"")</f>
        <v/>
      </c>
      <c r="D728" t="str">
        <f>IF(G728+H728&lt;&gt;0,Transaksi!D723,"")</f>
        <v/>
      </c>
      <c r="E728" t="str">
        <f>IF(G728+H728&lt;&gt;0,Transaksi!E723,"")</f>
        <v/>
      </c>
      <c r="F728" t="str">
        <f>IF(G728+H728&lt;&gt;0,Transaksi!F723,"")</f>
        <v/>
      </c>
      <c r="G728">
        <f>IF(Transaksi!K723=$F$11,Transaksi!M723,0)</f>
        <v>0</v>
      </c>
      <c r="H728">
        <f>IF(Transaksi!K723=$F$11,Transaksi!L723,0)</f>
        <v>0</v>
      </c>
      <c r="I728" t="e">
        <f>I727+G728-H728</f>
        <v>#REF!</v>
      </c>
      <c r="J728" t="str">
        <f>IF(G728+H728&lt;&gt;0,Transaksi!J723,"")</f>
        <v/>
      </c>
    </row>
    <row r="729">
      <c r="C729" t="str">
        <f>IF(G729+H729&lt;&gt;0,Transaksi!C724,"")</f>
        <v/>
      </c>
      <c r="D729" t="str">
        <f>IF(G729+H729&lt;&gt;0,Transaksi!D724,"")</f>
        <v/>
      </c>
      <c r="E729" t="str">
        <f>IF(G729+H729&lt;&gt;0,Transaksi!E724,"")</f>
        <v/>
      </c>
      <c r="F729" t="str">
        <f>IF(G729+H729&lt;&gt;0,Transaksi!F724,"")</f>
        <v/>
      </c>
      <c r="G729">
        <f>IF(Transaksi!K724=$F$11,Transaksi!M724,0)</f>
        <v>0</v>
      </c>
      <c r="H729">
        <f>IF(Transaksi!K724=$F$11,Transaksi!L724,0)</f>
        <v>0</v>
      </c>
      <c r="I729" t="e">
        <f>I728+G729-H729</f>
        <v>#REF!</v>
      </c>
      <c r="J729" t="str">
        <f>IF(G729+H729&lt;&gt;0,Transaksi!J724,"")</f>
        <v/>
      </c>
    </row>
    <row r="730">
      <c r="C730" t="str">
        <f>IF(G730+H730&lt;&gt;0,Transaksi!C725,"")</f>
        <v/>
      </c>
      <c r="D730" t="str">
        <f>IF(G730+H730&lt;&gt;0,Transaksi!D725,"")</f>
        <v/>
      </c>
      <c r="E730" t="str">
        <f>IF(G730+H730&lt;&gt;0,Transaksi!E725,"")</f>
        <v/>
      </c>
      <c r="F730" t="str">
        <f>IF(G730+H730&lt;&gt;0,Transaksi!F725,"")</f>
        <v/>
      </c>
      <c r="G730">
        <f>IF(Transaksi!K725=$F$11,Transaksi!M725,0)</f>
        <v>0</v>
      </c>
      <c r="H730">
        <f>IF(Transaksi!K725=$F$11,Transaksi!L725,0)</f>
        <v>0</v>
      </c>
      <c r="I730" t="e">
        <f>I729+G730-H730</f>
        <v>#REF!</v>
      </c>
      <c r="J730" t="str">
        <f>IF(G730+H730&lt;&gt;0,Transaksi!J725,"")</f>
        <v/>
      </c>
    </row>
    <row r="731">
      <c r="C731" t="str">
        <f>IF(G731+H731&lt;&gt;0,Transaksi!C726,"")</f>
        <v/>
      </c>
      <c r="D731" t="str">
        <f>IF(G731+H731&lt;&gt;0,Transaksi!D726,"")</f>
        <v/>
      </c>
      <c r="E731" t="str">
        <f>IF(G731+H731&lt;&gt;0,Transaksi!E726,"")</f>
        <v/>
      </c>
      <c r="F731" t="str">
        <f>IF(G731+H731&lt;&gt;0,Transaksi!F726,"")</f>
        <v/>
      </c>
      <c r="G731">
        <f>IF(Transaksi!K726=$F$11,Transaksi!M726,0)</f>
        <v>0</v>
      </c>
      <c r="H731">
        <f>IF(Transaksi!K726=$F$11,Transaksi!L726,0)</f>
        <v>0</v>
      </c>
      <c r="I731" t="e">
        <f>I730+G731-H731</f>
        <v>#REF!</v>
      </c>
      <c r="J731" t="str">
        <f>IF(G731+H731&lt;&gt;0,Transaksi!J726,"")</f>
        <v/>
      </c>
    </row>
    <row r="732">
      <c r="C732" t="str">
        <f>IF(G732+H732&lt;&gt;0,Transaksi!C727,"")</f>
        <v/>
      </c>
      <c r="D732" t="str">
        <f>IF(G732+H732&lt;&gt;0,Transaksi!D727,"")</f>
        <v/>
      </c>
      <c r="E732" t="str">
        <f>IF(G732+H732&lt;&gt;0,Transaksi!E727,"")</f>
        <v/>
      </c>
      <c r="F732" t="str">
        <f>IF(G732+H732&lt;&gt;0,Transaksi!F727,"")</f>
        <v/>
      </c>
      <c r="G732">
        <f>IF(Transaksi!K727=$F$11,Transaksi!M727,0)</f>
        <v>0</v>
      </c>
      <c r="H732">
        <f>IF(Transaksi!K727=$F$11,Transaksi!L727,0)</f>
        <v>0</v>
      </c>
      <c r="I732" t="e">
        <f>I731+G732-H732</f>
        <v>#REF!</v>
      </c>
      <c r="J732" t="str">
        <f>IF(G732+H732&lt;&gt;0,Transaksi!J727,"")</f>
        <v/>
      </c>
    </row>
    <row r="733">
      <c r="C733" t="str">
        <f>IF(G733+H733&lt;&gt;0,Transaksi!C728,"")</f>
        <v/>
      </c>
      <c r="D733" t="str">
        <f>IF(G733+H733&lt;&gt;0,Transaksi!D728,"")</f>
        <v/>
      </c>
      <c r="E733" t="str">
        <f>IF(G733+H733&lt;&gt;0,Transaksi!E728,"")</f>
        <v/>
      </c>
      <c r="F733" t="str">
        <f>IF(G733+H733&lt;&gt;0,Transaksi!F728,"")</f>
        <v/>
      </c>
      <c r="G733">
        <f>IF(Transaksi!K728=$F$11,Transaksi!M728,0)</f>
        <v>0</v>
      </c>
      <c r="H733">
        <f>IF(Transaksi!K728=$F$11,Transaksi!L728,0)</f>
        <v>0</v>
      </c>
      <c r="I733" t="e">
        <f>I732+G733-H733</f>
        <v>#REF!</v>
      </c>
      <c r="J733" t="str">
        <f>IF(G733+H733&lt;&gt;0,Transaksi!J728,"")</f>
        <v/>
      </c>
    </row>
    <row r="734">
      <c r="C734" t="str">
        <f>IF(G734+H734&lt;&gt;0,Transaksi!C729,"")</f>
        <v/>
      </c>
      <c r="D734" t="str">
        <f>IF(G734+H734&lt;&gt;0,Transaksi!D729,"")</f>
        <v/>
      </c>
      <c r="E734" t="str">
        <f>IF(G734+H734&lt;&gt;0,Transaksi!E729,"")</f>
        <v/>
      </c>
      <c r="F734" t="str">
        <f>IF(G734+H734&lt;&gt;0,Transaksi!F729,"")</f>
        <v/>
      </c>
      <c r="G734">
        <f>IF(Transaksi!K729=$F$11,Transaksi!M729,0)</f>
        <v>0</v>
      </c>
      <c r="H734">
        <f>IF(Transaksi!K729=$F$11,Transaksi!L729,0)</f>
        <v>0</v>
      </c>
      <c r="I734" t="e">
        <f>I733+G734-H734</f>
        <v>#REF!</v>
      </c>
      <c r="J734" t="str">
        <f>IF(G734+H734&lt;&gt;0,Transaksi!J729,"")</f>
        <v/>
      </c>
    </row>
    <row r="735">
      <c r="C735" t="str">
        <f>IF(G735+H735&lt;&gt;0,Transaksi!C730,"")</f>
        <v/>
      </c>
      <c r="D735" t="str">
        <f>IF(G735+H735&lt;&gt;0,Transaksi!D730,"")</f>
        <v/>
      </c>
      <c r="E735" t="str">
        <f>IF(G735+H735&lt;&gt;0,Transaksi!E730,"")</f>
        <v/>
      </c>
      <c r="F735" t="str">
        <f>IF(G735+H735&lt;&gt;0,Transaksi!F730,"")</f>
        <v/>
      </c>
      <c r="G735">
        <f>IF(Transaksi!K730=$F$11,Transaksi!M730,0)</f>
        <v>0</v>
      </c>
      <c r="H735">
        <f>IF(Transaksi!K730=$F$11,Transaksi!L730,0)</f>
        <v>0</v>
      </c>
      <c r="I735" t="e">
        <f>I734+G735-H735</f>
        <v>#REF!</v>
      </c>
      <c r="J735" t="str">
        <f>IF(G735+H735&lt;&gt;0,Transaksi!J730,"")</f>
        <v/>
      </c>
    </row>
    <row r="736">
      <c r="C736" t="str">
        <f>IF(G736+H736&lt;&gt;0,Transaksi!C731,"")</f>
        <v/>
      </c>
      <c r="D736" t="str">
        <f>IF(G736+H736&lt;&gt;0,Transaksi!D731,"")</f>
        <v/>
      </c>
      <c r="E736" t="str">
        <f>IF(G736+H736&lt;&gt;0,Transaksi!E731,"")</f>
        <v/>
      </c>
      <c r="F736" t="str">
        <f>IF(G736+H736&lt;&gt;0,Transaksi!F731,"")</f>
        <v/>
      </c>
      <c r="G736">
        <f>IF(Transaksi!K731=$F$11,Transaksi!M731,0)</f>
        <v>0</v>
      </c>
      <c r="H736">
        <f>IF(Transaksi!K731=$F$11,Transaksi!L731,0)</f>
        <v>0</v>
      </c>
      <c r="I736" t="e">
        <f>I735+G736-H736</f>
        <v>#REF!</v>
      </c>
      <c r="J736" t="str">
        <f>IF(G736+H736&lt;&gt;0,Transaksi!J731,"")</f>
        <v/>
      </c>
    </row>
    <row r="737">
      <c r="C737" t="str">
        <f>IF(G737+H737&lt;&gt;0,Transaksi!C732,"")</f>
        <v/>
      </c>
      <c r="D737" t="str">
        <f>IF(G737+H737&lt;&gt;0,Transaksi!D732,"")</f>
        <v/>
      </c>
      <c r="E737" t="str">
        <f>IF(G737+H737&lt;&gt;0,Transaksi!E732,"")</f>
        <v/>
      </c>
      <c r="F737" t="str">
        <f>IF(G737+H737&lt;&gt;0,Transaksi!F732,"")</f>
        <v/>
      </c>
      <c r="G737">
        <f>IF(Transaksi!K732=$F$11,Transaksi!M732,0)</f>
        <v>0</v>
      </c>
      <c r="H737">
        <f>IF(Transaksi!K732=$F$11,Transaksi!L732,0)</f>
        <v>0</v>
      </c>
      <c r="I737" t="e">
        <f>I736+G737-H737</f>
        <v>#REF!</v>
      </c>
      <c r="J737" t="str">
        <f>IF(G737+H737&lt;&gt;0,Transaksi!J732,"")</f>
        <v/>
      </c>
    </row>
    <row r="738">
      <c r="C738" t="str">
        <f>IF(G738+H738&lt;&gt;0,Transaksi!C733,"")</f>
        <v/>
      </c>
      <c r="D738" t="str">
        <f>IF(G738+H738&lt;&gt;0,Transaksi!D733,"")</f>
        <v/>
      </c>
      <c r="E738" t="str">
        <f>IF(G738+H738&lt;&gt;0,Transaksi!E733,"")</f>
        <v/>
      </c>
      <c r="F738" t="str">
        <f>IF(G738+H738&lt;&gt;0,Transaksi!F733,"")</f>
        <v/>
      </c>
      <c r="G738">
        <f>IF(Transaksi!K733=$F$11,Transaksi!M733,0)</f>
        <v>0</v>
      </c>
      <c r="H738">
        <f>IF(Transaksi!K733=$F$11,Transaksi!L733,0)</f>
        <v>0</v>
      </c>
      <c r="I738" t="e">
        <f>I737+G738-H738</f>
        <v>#REF!</v>
      </c>
      <c r="J738" t="str">
        <f>IF(G738+H738&lt;&gt;0,Transaksi!J733,"")</f>
        <v/>
      </c>
    </row>
    <row r="739">
      <c r="C739" t="str">
        <f>IF(G739+H739&lt;&gt;0,Transaksi!C734,"")</f>
        <v/>
      </c>
      <c r="D739" t="str">
        <f>IF(G739+H739&lt;&gt;0,Transaksi!D734,"")</f>
        <v/>
      </c>
      <c r="E739" t="str">
        <f>IF(G739+H739&lt;&gt;0,Transaksi!E734,"")</f>
        <v/>
      </c>
      <c r="F739" t="str">
        <f>IF(G739+H739&lt;&gt;0,Transaksi!F734,"")</f>
        <v/>
      </c>
      <c r="G739">
        <f>IF(Transaksi!K734=$F$11,Transaksi!M734,0)</f>
        <v>0</v>
      </c>
      <c r="H739">
        <f>IF(Transaksi!K734=$F$11,Transaksi!L734,0)</f>
        <v>0</v>
      </c>
      <c r="I739" t="e">
        <f>I738+G739-H739</f>
        <v>#REF!</v>
      </c>
      <c r="J739" t="str">
        <f>IF(G739+H739&lt;&gt;0,Transaksi!J734,"")</f>
        <v/>
      </c>
    </row>
    <row r="740">
      <c r="C740" t="str">
        <f>IF(G740+H740&lt;&gt;0,Transaksi!C735,"")</f>
        <v/>
      </c>
      <c r="D740" t="str">
        <f>IF(G740+H740&lt;&gt;0,Transaksi!D735,"")</f>
        <v/>
      </c>
      <c r="E740" t="str">
        <f>IF(G740+H740&lt;&gt;0,Transaksi!E735,"")</f>
        <v/>
      </c>
      <c r="F740" t="str">
        <f>IF(G740+H740&lt;&gt;0,Transaksi!F735,"")</f>
        <v/>
      </c>
      <c r="G740">
        <f>IF(Transaksi!K735=$F$11,Transaksi!M735,0)</f>
        <v>0</v>
      </c>
      <c r="H740">
        <f>IF(Transaksi!K735=$F$11,Transaksi!L735,0)</f>
        <v>0</v>
      </c>
      <c r="I740" t="e">
        <f>I739+G740-H740</f>
        <v>#REF!</v>
      </c>
      <c r="J740" t="str">
        <f>IF(G740+H740&lt;&gt;0,Transaksi!J735,"")</f>
        <v/>
      </c>
    </row>
    <row r="741">
      <c r="C741" t="str">
        <f>IF(G741+H741&lt;&gt;0,Transaksi!C736,"")</f>
        <v/>
      </c>
      <c r="D741" t="str">
        <f>IF(G741+H741&lt;&gt;0,Transaksi!D736,"")</f>
        <v/>
      </c>
      <c r="E741" t="str">
        <f>IF(G741+H741&lt;&gt;0,Transaksi!E736,"")</f>
        <v/>
      </c>
      <c r="F741" t="str">
        <f>IF(G741+H741&lt;&gt;0,Transaksi!F736,"")</f>
        <v/>
      </c>
      <c r="G741">
        <f>IF(Transaksi!K736=$F$11,Transaksi!M736,0)</f>
        <v>0</v>
      </c>
      <c r="H741">
        <f>IF(Transaksi!K736=$F$11,Transaksi!L736,0)</f>
        <v>0</v>
      </c>
      <c r="I741" t="e">
        <f>I740+G741-H741</f>
        <v>#REF!</v>
      </c>
      <c r="J741" t="str">
        <f>IF(G741+H741&lt;&gt;0,Transaksi!J736,"")</f>
        <v/>
      </c>
    </row>
    <row r="742">
      <c r="C742" t="str">
        <f>IF(G742+H742&lt;&gt;0,Transaksi!C737,"")</f>
        <v/>
      </c>
      <c r="D742" t="str">
        <f>IF(G742+H742&lt;&gt;0,Transaksi!D737,"")</f>
        <v/>
      </c>
      <c r="E742" t="str">
        <f>IF(G742+H742&lt;&gt;0,Transaksi!E737,"")</f>
        <v/>
      </c>
      <c r="F742" t="str">
        <f>IF(G742+H742&lt;&gt;0,Transaksi!F737,"")</f>
        <v/>
      </c>
      <c r="G742">
        <f>IF(Transaksi!K737=$F$11,Transaksi!M737,0)</f>
        <v>0</v>
      </c>
      <c r="H742">
        <f>IF(Transaksi!K737=$F$11,Transaksi!L737,0)</f>
        <v>0</v>
      </c>
      <c r="I742" t="e">
        <f>I741+G742-H742</f>
        <v>#REF!</v>
      </c>
      <c r="J742" t="str">
        <f>IF(G742+H742&lt;&gt;0,Transaksi!J737,"")</f>
        <v/>
      </c>
    </row>
    <row r="743">
      <c r="C743" t="str">
        <f>IF(G743+H743&lt;&gt;0,Transaksi!C738,"")</f>
        <v/>
      </c>
      <c r="D743" t="str">
        <f>IF(G743+H743&lt;&gt;0,Transaksi!D738,"")</f>
        <v/>
      </c>
      <c r="E743" t="str">
        <f>IF(G743+H743&lt;&gt;0,Transaksi!E738,"")</f>
        <v/>
      </c>
      <c r="F743" t="str">
        <f>IF(G743+H743&lt;&gt;0,Transaksi!F738,"")</f>
        <v/>
      </c>
      <c r="G743">
        <f>IF(Transaksi!K738=$F$11,Transaksi!M738,0)</f>
        <v>0</v>
      </c>
      <c r="H743">
        <f>IF(Transaksi!K738=$F$11,Transaksi!L738,0)</f>
        <v>0</v>
      </c>
      <c r="I743" t="e">
        <f>I742+G743-H743</f>
        <v>#REF!</v>
      </c>
      <c r="J743" t="str">
        <f>IF(G743+H743&lt;&gt;0,Transaksi!J738,"")</f>
        <v/>
      </c>
    </row>
    <row r="744">
      <c r="C744" t="str">
        <f>IF(G744+H744&lt;&gt;0,Transaksi!C739,"")</f>
        <v/>
      </c>
      <c r="D744" t="str">
        <f>IF(G744+H744&lt;&gt;0,Transaksi!D739,"")</f>
        <v/>
      </c>
      <c r="E744" t="str">
        <f>IF(G744+H744&lt;&gt;0,Transaksi!E739,"")</f>
        <v/>
      </c>
      <c r="F744" t="str">
        <f>IF(G744+H744&lt;&gt;0,Transaksi!F739,"")</f>
        <v/>
      </c>
      <c r="G744">
        <f>IF(Transaksi!K739=$F$11,Transaksi!M739,0)</f>
        <v>0</v>
      </c>
      <c r="H744">
        <f>IF(Transaksi!K739=$F$11,Transaksi!L739,0)</f>
        <v>0</v>
      </c>
      <c r="I744" t="e">
        <f>I743+G744-H744</f>
        <v>#REF!</v>
      </c>
      <c r="J744" t="str">
        <f>IF(G744+H744&lt;&gt;0,Transaksi!J739,"")</f>
        <v/>
      </c>
    </row>
    <row r="745">
      <c r="C745" t="str">
        <f>IF(G745+H745&lt;&gt;0,Transaksi!C740,"")</f>
        <v/>
      </c>
      <c r="D745" t="str">
        <f>IF(G745+H745&lt;&gt;0,Transaksi!D740,"")</f>
        <v/>
      </c>
      <c r="E745" t="str">
        <f>IF(G745+H745&lt;&gt;0,Transaksi!E740,"")</f>
        <v/>
      </c>
      <c r="F745" t="str">
        <f>IF(G745+H745&lt;&gt;0,Transaksi!F740,"")</f>
        <v/>
      </c>
      <c r="G745">
        <f>IF(Transaksi!K740=$F$11,Transaksi!M740,0)</f>
        <v>0</v>
      </c>
      <c r="H745">
        <f>IF(Transaksi!K740=$F$11,Transaksi!L740,0)</f>
        <v>0</v>
      </c>
      <c r="I745" t="e">
        <f>I744+G745-H745</f>
        <v>#REF!</v>
      </c>
      <c r="J745" t="str">
        <f>IF(G745+H745&lt;&gt;0,Transaksi!J740,"")</f>
        <v/>
      </c>
    </row>
    <row r="746">
      <c r="C746" t="str">
        <f>IF(G746+H746&lt;&gt;0,Transaksi!C741,"")</f>
        <v/>
      </c>
      <c r="D746" t="str">
        <f>IF(G746+H746&lt;&gt;0,Transaksi!D741,"")</f>
        <v/>
      </c>
      <c r="E746" t="str">
        <f>IF(G746+H746&lt;&gt;0,Transaksi!E741,"")</f>
        <v/>
      </c>
      <c r="F746" t="str">
        <f>IF(G746+H746&lt;&gt;0,Transaksi!F741,"")</f>
        <v/>
      </c>
      <c r="G746">
        <f>IF(Transaksi!K741=$F$11,Transaksi!M741,0)</f>
        <v>0</v>
      </c>
      <c r="H746">
        <f>IF(Transaksi!K741=$F$11,Transaksi!L741,0)</f>
        <v>0</v>
      </c>
      <c r="I746" t="e">
        <f>I745+G746-H746</f>
        <v>#REF!</v>
      </c>
      <c r="J746" t="str">
        <f>IF(G746+H746&lt;&gt;0,Transaksi!J741,"")</f>
        <v/>
      </c>
    </row>
    <row r="747">
      <c r="C747" t="str">
        <f>IF(G747+H747&lt;&gt;0,Transaksi!C742,"")</f>
        <v/>
      </c>
      <c r="D747" t="str">
        <f>IF(G747+H747&lt;&gt;0,Transaksi!D742,"")</f>
        <v/>
      </c>
      <c r="E747" t="str">
        <f>IF(G747+H747&lt;&gt;0,Transaksi!E742,"")</f>
        <v/>
      </c>
      <c r="F747" t="str">
        <f>IF(G747+H747&lt;&gt;0,Transaksi!F742,"")</f>
        <v/>
      </c>
      <c r="G747">
        <f>IF(Transaksi!K742=$F$11,Transaksi!M742,0)</f>
        <v>0</v>
      </c>
      <c r="H747">
        <f>IF(Transaksi!K742=$F$11,Transaksi!L742,0)</f>
        <v>0</v>
      </c>
      <c r="I747" t="e">
        <f>I746+G747-H747</f>
        <v>#REF!</v>
      </c>
      <c r="J747" t="str">
        <f>IF(G747+H747&lt;&gt;0,Transaksi!J742,"")</f>
        <v/>
      </c>
    </row>
    <row r="748">
      <c r="C748" t="str">
        <f>IF(G748+H748&lt;&gt;0,Transaksi!C743,"")</f>
        <v/>
      </c>
      <c r="D748" t="str">
        <f>IF(G748+H748&lt;&gt;0,Transaksi!D743,"")</f>
        <v/>
      </c>
      <c r="E748" t="str">
        <f>IF(G748+H748&lt;&gt;0,Transaksi!E743,"")</f>
        <v/>
      </c>
      <c r="F748" t="str">
        <f>IF(G748+H748&lt;&gt;0,Transaksi!F743,"")</f>
        <v/>
      </c>
      <c r="G748">
        <f>IF(Transaksi!K743=$F$11,Transaksi!M743,0)</f>
        <v>0</v>
      </c>
      <c r="H748">
        <f>IF(Transaksi!K743=$F$11,Transaksi!L743,0)</f>
        <v>0</v>
      </c>
      <c r="I748" t="e">
        <f>I747+G748-H748</f>
        <v>#REF!</v>
      </c>
      <c r="J748" t="str">
        <f>IF(G748+H748&lt;&gt;0,Transaksi!J743,"")</f>
        <v/>
      </c>
    </row>
    <row r="749">
      <c r="C749" t="str">
        <f>IF(G749+H749&lt;&gt;0,Transaksi!C744,"")</f>
        <v/>
      </c>
      <c r="D749" t="str">
        <f>IF(G749+H749&lt;&gt;0,Transaksi!D744,"")</f>
        <v/>
      </c>
      <c r="E749" t="str">
        <f>IF(G749+H749&lt;&gt;0,Transaksi!E744,"")</f>
        <v/>
      </c>
      <c r="F749" t="str">
        <f>IF(G749+H749&lt;&gt;0,Transaksi!F744,"")</f>
        <v/>
      </c>
      <c r="G749">
        <f>IF(Transaksi!K744=$F$11,Transaksi!M744,0)</f>
        <v>0</v>
      </c>
      <c r="H749">
        <f>IF(Transaksi!K744=$F$11,Transaksi!L744,0)</f>
        <v>0</v>
      </c>
      <c r="I749" t="e">
        <f>I748+G749-H749</f>
        <v>#REF!</v>
      </c>
      <c r="J749" t="str">
        <f>IF(G749+H749&lt;&gt;0,Transaksi!J744,"")</f>
        <v/>
      </c>
    </row>
    <row r="750">
      <c r="C750" t="str">
        <f>IF(G750+H750&lt;&gt;0,Transaksi!C745,"")</f>
        <v/>
      </c>
      <c r="D750" t="str">
        <f>IF(G750+H750&lt;&gt;0,Transaksi!D745,"")</f>
        <v/>
      </c>
      <c r="E750" t="str">
        <f>IF(G750+H750&lt;&gt;0,Transaksi!E745,"")</f>
        <v/>
      </c>
      <c r="F750" t="str">
        <f>IF(G750+H750&lt;&gt;0,Transaksi!F745,"")</f>
        <v/>
      </c>
      <c r="G750">
        <f>IF(Transaksi!K745=$F$11,Transaksi!M745,0)</f>
        <v>0</v>
      </c>
      <c r="H750">
        <f>IF(Transaksi!K745=$F$11,Transaksi!L745,0)</f>
        <v>0</v>
      </c>
      <c r="I750" t="e">
        <f>I749+G750-H750</f>
        <v>#REF!</v>
      </c>
      <c r="J750" t="str">
        <f>IF(G750+H750&lt;&gt;0,Transaksi!J745,"")</f>
        <v/>
      </c>
    </row>
    <row r="751">
      <c r="C751" t="str">
        <f>IF(G751+H751&lt;&gt;0,Transaksi!C746,"")</f>
        <v/>
      </c>
      <c r="D751" t="str">
        <f>IF(G751+H751&lt;&gt;0,Transaksi!D746,"")</f>
        <v/>
      </c>
      <c r="E751" t="str">
        <f>IF(G751+H751&lt;&gt;0,Transaksi!E746,"")</f>
        <v/>
      </c>
      <c r="F751" t="str">
        <f>IF(G751+H751&lt;&gt;0,Transaksi!F746,"")</f>
        <v/>
      </c>
      <c r="G751">
        <f>IF(Transaksi!K746=$F$11,Transaksi!M746,0)</f>
        <v>0</v>
      </c>
      <c r="H751">
        <f>IF(Transaksi!K746=$F$11,Transaksi!L746,0)</f>
        <v>0</v>
      </c>
      <c r="I751" t="e">
        <f>I750+G751-H751</f>
        <v>#REF!</v>
      </c>
      <c r="J751" t="str">
        <f>IF(G751+H751&lt;&gt;0,Transaksi!J746,"")</f>
        <v/>
      </c>
    </row>
    <row r="752">
      <c r="C752" t="str">
        <f>IF(G752+H752&lt;&gt;0,Transaksi!C747,"")</f>
        <v/>
      </c>
      <c r="D752" t="str">
        <f>IF(G752+H752&lt;&gt;0,Transaksi!D747,"")</f>
        <v/>
      </c>
      <c r="E752" t="str">
        <f>IF(G752+H752&lt;&gt;0,Transaksi!E747,"")</f>
        <v/>
      </c>
      <c r="F752" t="str">
        <f>IF(G752+H752&lt;&gt;0,Transaksi!F747,"")</f>
        <v/>
      </c>
      <c r="G752">
        <f>IF(Transaksi!K747=$F$11,Transaksi!M747,0)</f>
        <v>0</v>
      </c>
      <c r="H752">
        <f>IF(Transaksi!K747=$F$11,Transaksi!L747,0)</f>
        <v>0</v>
      </c>
      <c r="I752" t="e">
        <f>I751+G752-H752</f>
        <v>#REF!</v>
      </c>
      <c r="J752" t="str">
        <f>IF(G752+H752&lt;&gt;0,Transaksi!J747,"")</f>
        <v/>
      </c>
    </row>
    <row r="753">
      <c r="C753" t="str">
        <f>IF(G753+H753&lt;&gt;0,Transaksi!C748,"")</f>
        <v/>
      </c>
      <c r="D753" t="str">
        <f>IF(G753+H753&lt;&gt;0,Transaksi!D748,"")</f>
        <v/>
      </c>
      <c r="E753" t="str">
        <f>IF(G753+H753&lt;&gt;0,Transaksi!E748,"")</f>
        <v/>
      </c>
      <c r="F753" t="str">
        <f>IF(G753+H753&lt;&gt;0,Transaksi!F748,"")</f>
        <v/>
      </c>
      <c r="G753">
        <f>IF(Transaksi!K748=$F$11,Transaksi!M748,0)</f>
        <v>0</v>
      </c>
      <c r="H753">
        <f>IF(Transaksi!K748=$F$11,Transaksi!L748,0)</f>
        <v>0</v>
      </c>
      <c r="I753" t="e">
        <f>I752+G753-H753</f>
        <v>#REF!</v>
      </c>
      <c r="J753" t="str">
        <f>IF(G753+H753&lt;&gt;0,Transaksi!J748,"")</f>
        <v/>
      </c>
    </row>
    <row r="754">
      <c r="C754" t="str">
        <f>IF(G754+H754&lt;&gt;0,Transaksi!C749,"")</f>
        <v/>
      </c>
      <c r="D754" t="str">
        <f>IF(G754+H754&lt;&gt;0,Transaksi!D749,"")</f>
        <v/>
      </c>
      <c r="E754" t="str">
        <f>IF(G754+H754&lt;&gt;0,Transaksi!E749,"")</f>
        <v/>
      </c>
      <c r="F754" t="str">
        <f>IF(G754+H754&lt;&gt;0,Transaksi!F749,"")</f>
        <v/>
      </c>
      <c r="G754">
        <f>IF(Transaksi!K749=$F$11,Transaksi!M749,0)</f>
        <v>0</v>
      </c>
      <c r="H754">
        <f>IF(Transaksi!K749=$F$11,Transaksi!L749,0)</f>
        <v>0</v>
      </c>
      <c r="I754" t="e">
        <f>I753+G754-H754</f>
        <v>#REF!</v>
      </c>
      <c r="J754" t="str">
        <f>IF(G754+H754&lt;&gt;0,Transaksi!J749,"")</f>
        <v/>
      </c>
    </row>
    <row r="755">
      <c r="C755" t="str">
        <f>IF(G755+H755&lt;&gt;0,Transaksi!C750,"")</f>
        <v/>
      </c>
      <c r="D755" t="str">
        <f>IF(G755+H755&lt;&gt;0,Transaksi!D750,"")</f>
        <v/>
      </c>
      <c r="E755" t="str">
        <f>IF(G755+H755&lt;&gt;0,Transaksi!E750,"")</f>
        <v/>
      </c>
      <c r="F755" t="str">
        <f>IF(G755+H755&lt;&gt;0,Transaksi!F750,"")</f>
        <v/>
      </c>
      <c r="G755">
        <f>IF(Transaksi!K750=$F$11,Transaksi!M750,0)</f>
        <v>0</v>
      </c>
      <c r="H755">
        <f>IF(Transaksi!K750=$F$11,Transaksi!L750,0)</f>
        <v>0</v>
      </c>
      <c r="I755" t="e">
        <f>I754+G755-H755</f>
        <v>#REF!</v>
      </c>
      <c r="J755" t="str">
        <f>IF(G755+H755&lt;&gt;0,Transaksi!J750,"")</f>
        <v/>
      </c>
    </row>
    <row r="756">
      <c r="C756" t="str">
        <f>IF(G756+H756&lt;&gt;0,Transaksi!C751,"")</f>
        <v/>
      </c>
      <c r="D756" t="str">
        <f>IF(G756+H756&lt;&gt;0,Transaksi!D751,"")</f>
        <v/>
      </c>
      <c r="E756" t="str">
        <f>IF(G756+H756&lt;&gt;0,Transaksi!E751,"")</f>
        <v/>
      </c>
      <c r="F756" t="str">
        <f>IF(G756+H756&lt;&gt;0,Transaksi!F751,"")</f>
        <v/>
      </c>
      <c r="G756">
        <f>IF(Transaksi!K751=$F$11,Transaksi!M751,0)</f>
        <v>0</v>
      </c>
      <c r="H756">
        <f>IF(Transaksi!K751=$F$11,Transaksi!L751,0)</f>
        <v>0</v>
      </c>
      <c r="I756" t="e">
        <f>I755+G756-H756</f>
        <v>#REF!</v>
      </c>
      <c r="J756" t="str">
        <f>IF(G756+H756&lt;&gt;0,Transaksi!J751,"")</f>
        <v/>
      </c>
    </row>
    <row r="757">
      <c r="C757" t="str">
        <f>IF(G757+H757&lt;&gt;0,Transaksi!C752,"")</f>
        <v/>
      </c>
      <c r="D757" t="str">
        <f>IF(G757+H757&lt;&gt;0,Transaksi!D752,"")</f>
        <v/>
      </c>
      <c r="E757" t="str">
        <f>IF(G757+H757&lt;&gt;0,Transaksi!E752,"")</f>
        <v/>
      </c>
      <c r="F757" t="str">
        <f>IF(G757+H757&lt;&gt;0,Transaksi!F752,"")</f>
        <v/>
      </c>
      <c r="G757">
        <f>IF(Transaksi!K752=$F$11,Transaksi!M752,0)</f>
        <v>0</v>
      </c>
      <c r="H757">
        <f>IF(Transaksi!K752=$F$11,Transaksi!L752,0)</f>
        <v>0</v>
      </c>
      <c r="I757" t="e">
        <f>I756+G757-H757</f>
        <v>#REF!</v>
      </c>
      <c r="J757" t="str">
        <f>IF(G757+H757&lt;&gt;0,Transaksi!J752,"")</f>
        <v/>
      </c>
    </row>
    <row r="758">
      <c r="C758" t="str">
        <f>IF(G758+H758&lt;&gt;0,Transaksi!C753,"")</f>
        <v/>
      </c>
      <c r="D758" t="str">
        <f>IF(G758+H758&lt;&gt;0,Transaksi!D753,"")</f>
        <v/>
      </c>
      <c r="E758" t="str">
        <f>IF(G758+H758&lt;&gt;0,Transaksi!E753,"")</f>
        <v/>
      </c>
      <c r="F758" t="str">
        <f>IF(G758+H758&lt;&gt;0,Transaksi!F753,"")</f>
        <v/>
      </c>
      <c r="G758">
        <f>IF(Transaksi!K753=$F$11,Transaksi!M753,0)</f>
        <v>0</v>
      </c>
      <c r="H758">
        <f>IF(Transaksi!K753=$F$11,Transaksi!L753,0)</f>
        <v>0</v>
      </c>
      <c r="I758" t="e">
        <f>I757+G758-H758</f>
        <v>#REF!</v>
      </c>
      <c r="J758" t="str">
        <f>IF(G758+H758&lt;&gt;0,Transaksi!J753,"")</f>
        <v/>
      </c>
    </row>
    <row r="759">
      <c r="C759" t="str">
        <f>IF(G759+H759&lt;&gt;0,Transaksi!C754,"")</f>
        <v/>
      </c>
      <c r="D759" t="str">
        <f>IF(G759+H759&lt;&gt;0,Transaksi!D754,"")</f>
        <v/>
      </c>
      <c r="E759" t="str">
        <f>IF(G759+H759&lt;&gt;0,Transaksi!E754,"")</f>
        <v/>
      </c>
      <c r="F759" t="str">
        <f>IF(G759+H759&lt;&gt;0,Transaksi!F754,"")</f>
        <v/>
      </c>
      <c r="G759">
        <f>IF(Transaksi!K754=$F$11,Transaksi!M754,0)</f>
        <v>0</v>
      </c>
      <c r="H759">
        <f>IF(Transaksi!K754=$F$11,Transaksi!L754,0)</f>
        <v>0</v>
      </c>
      <c r="I759" t="e">
        <f>I758+G759-H759</f>
        <v>#REF!</v>
      </c>
      <c r="J759" t="str">
        <f>IF(G759+H759&lt;&gt;0,Transaksi!J754,"")</f>
        <v/>
      </c>
    </row>
    <row r="760">
      <c r="C760" t="str">
        <f>IF(G760+H760&lt;&gt;0,Transaksi!C755,"")</f>
        <v/>
      </c>
      <c r="D760" t="str">
        <f>IF(G760+H760&lt;&gt;0,Transaksi!D755,"")</f>
        <v/>
      </c>
      <c r="E760" t="str">
        <f>IF(G760+H760&lt;&gt;0,Transaksi!E755,"")</f>
        <v/>
      </c>
      <c r="F760" t="str">
        <f>IF(G760+H760&lt;&gt;0,Transaksi!F755,"")</f>
        <v/>
      </c>
      <c r="G760">
        <f>IF(Transaksi!K755=$F$11,Transaksi!M755,0)</f>
        <v>0</v>
      </c>
      <c r="H760">
        <f>IF(Transaksi!K755=$F$11,Transaksi!L755,0)</f>
        <v>0</v>
      </c>
      <c r="I760" t="e">
        <f>I759+G760-H760</f>
        <v>#REF!</v>
      </c>
      <c r="J760" t="str">
        <f>IF(G760+H760&lt;&gt;0,Transaksi!J755,"")</f>
        <v/>
      </c>
    </row>
    <row r="761">
      <c r="C761" t="str">
        <f>IF(G761+H761&lt;&gt;0,Transaksi!C756,"")</f>
        <v/>
      </c>
      <c r="D761" t="str">
        <f>IF(G761+H761&lt;&gt;0,Transaksi!D756,"")</f>
        <v/>
      </c>
      <c r="E761" t="str">
        <f>IF(G761+H761&lt;&gt;0,Transaksi!E756,"")</f>
        <v/>
      </c>
      <c r="F761" t="str">
        <f>IF(G761+H761&lt;&gt;0,Transaksi!F756,"")</f>
        <v/>
      </c>
      <c r="G761">
        <f>IF(Transaksi!K756=$F$11,Transaksi!M756,0)</f>
        <v>0</v>
      </c>
      <c r="H761">
        <f>IF(Transaksi!K756=$F$11,Transaksi!L756,0)</f>
        <v>0</v>
      </c>
      <c r="I761" t="e">
        <f>I760+G761-H761</f>
        <v>#REF!</v>
      </c>
      <c r="J761" t="str">
        <f>IF(G761+H761&lt;&gt;0,Transaksi!J756,"")</f>
        <v/>
      </c>
    </row>
    <row r="762">
      <c r="C762" t="str">
        <f>IF(G762+H762&lt;&gt;0,Transaksi!C757,"")</f>
        <v/>
      </c>
      <c r="D762" t="str">
        <f>IF(G762+H762&lt;&gt;0,Transaksi!D757,"")</f>
        <v/>
      </c>
      <c r="E762" t="str">
        <f>IF(G762+H762&lt;&gt;0,Transaksi!E757,"")</f>
        <v/>
      </c>
      <c r="F762" t="str">
        <f>IF(G762+H762&lt;&gt;0,Transaksi!F757,"")</f>
        <v/>
      </c>
      <c r="G762">
        <f>IF(Transaksi!K757=$F$11,Transaksi!M757,0)</f>
        <v>0</v>
      </c>
      <c r="H762">
        <f>IF(Transaksi!K757=$F$11,Transaksi!L757,0)</f>
        <v>0</v>
      </c>
      <c r="I762" t="e">
        <f>I761+G762-H762</f>
        <v>#REF!</v>
      </c>
      <c r="J762" t="str">
        <f>IF(G762+H762&lt;&gt;0,Transaksi!J757,"")</f>
        <v/>
      </c>
    </row>
    <row r="763">
      <c r="C763" t="str">
        <f>IF(G763+H763&lt;&gt;0,Transaksi!C758,"")</f>
        <v/>
      </c>
      <c r="D763" t="str">
        <f>IF(G763+H763&lt;&gt;0,Transaksi!D758,"")</f>
        <v/>
      </c>
      <c r="E763" t="str">
        <f>IF(G763+H763&lt;&gt;0,Transaksi!E758,"")</f>
        <v/>
      </c>
      <c r="F763" t="str">
        <f>IF(G763+H763&lt;&gt;0,Transaksi!F758,"")</f>
        <v/>
      </c>
      <c r="G763">
        <f>IF(Transaksi!K758=$F$11,Transaksi!M758,0)</f>
        <v>0</v>
      </c>
      <c r="H763">
        <f>IF(Transaksi!K758=$F$11,Transaksi!L758,0)</f>
        <v>0</v>
      </c>
      <c r="I763" t="e">
        <f>I762+G763-H763</f>
        <v>#REF!</v>
      </c>
      <c r="J763" t="str">
        <f>IF(G763+H763&lt;&gt;0,Transaksi!J758,"")</f>
        <v/>
      </c>
    </row>
    <row r="764">
      <c r="C764" t="str">
        <f>IF(G764+H764&lt;&gt;0,Transaksi!C759,"")</f>
        <v/>
      </c>
      <c r="D764" t="str">
        <f>IF(G764+H764&lt;&gt;0,Transaksi!D759,"")</f>
        <v/>
      </c>
      <c r="E764" t="str">
        <f>IF(G764+H764&lt;&gt;0,Transaksi!E759,"")</f>
        <v/>
      </c>
      <c r="F764" t="str">
        <f>IF(G764+H764&lt;&gt;0,Transaksi!F759,"")</f>
        <v/>
      </c>
      <c r="G764">
        <f>IF(Transaksi!K759=$F$11,Transaksi!M759,0)</f>
        <v>0</v>
      </c>
      <c r="H764">
        <f>IF(Transaksi!K759=$F$11,Transaksi!L759,0)</f>
        <v>0</v>
      </c>
      <c r="I764" t="e">
        <f>I763+G764-H764</f>
        <v>#REF!</v>
      </c>
      <c r="J764" t="str">
        <f>IF(G764+H764&lt;&gt;0,Transaksi!J759,"")</f>
        <v/>
      </c>
    </row>
    <row r="765">
      <c r="C765" t="str">
        <f>IF(G765+H765&lt;&gt;0,Transaksi!C760,"")</f>
        <v/>
      </c>
      <c r="D765" t="str">
        <f>IF(G765+H765&lt;&gt;0,Transaksi!D760,"")</f>
        <v/>
      </c>
      <c r="E765" t="str">
        <f>IF(G765+H765&lt;&gt;0,Transaksi!E760,"")</f>
        <v/>
      </c>
      <c r="F765" t="str">
        <f>IF(G765+H765&lt;&gt;0,Transaksi!F760,"")</f>
        <v/>
      </c>
      <c r="G765">
        <f>IF(Transaksi!K760=$F$11,Transaksi!M760,0)</f>
        <v>0</v>
      </c>
      <c r="H765">
        <f>IF(Transaksi!K760=$F$11,Transaksi!L760,0)</f>
        <v>0</v>
      </c>
      <c r="I765" t="e">
        <f>I764+G765-H765</f>
        <v>#REF!</v>
      </c>
      <c r="J765" t="str">
        <f>IF(G765+H765&lt;&gt;0,Transaksi!J760,"")</f>
        <v/>
      </c>
    </row>
    <row r="766">
      <c r="C766" t="str">
        <f>IF(G766+H766&lt;&gt;0,Transaksi!C761,"")</f>
        <v/>
      </c>
      <c r="D766" t="str">
        <f>IF(G766+H766&lt;&gt;0,Transaksi!D761,"")</f>
        <v/>
      </c>
      <c r="E766" t="str">
        <f>IF(G766+H766&lt;&gt;0,Transaksi!E761,"")</f>
        <v/>
      </c>
      <c r="F766" t="str">
        <f>IF(G766+H766&lt;&gt;0,Transaksi!F761,"")</f>
        <v/>
      </c>
      <c r="G766">
        <f>IF(Transaksi!K761=$F$11,Transaksi!M761,0)</f>
        <v>0</v>
      </c>
      <c r="H766">
        <f>IF(Transaksi!K761=$F$11,Transaksi!L761,0)</f>
        <v>0</v>
      </c>
      <c r="I766" t="e">
        <f>I765+G766-H766</f>
        <v>#REF!</v>
      </c>
      <c r="J766" t="str">
        <f>IF(G766+H766&lt;&gt;0,Transaksi!J761,"")</f>
        <v/>
      </c>
    </row>
    <row r="767">
      <c r="C767" t="str">
        <f>IF(G767+H767&lt;&gt;0,Transaksi!C762,"")</f>
        <v/>
      </c>
      <c r="D767" t="str">
        <f>IF(G767+H767&lt;&gt;0,Transaksi!D762,"")</f>
        <v/>
      </c>
      <c r="E767" t="str">
        <f>IF(G767+H767&lt;&gt;0,Transaksi!E762,"")</f>
        <v/>
      </c>
      <c r="F767" t="str">
        <f>IF(G767+H767&lt;&gt;0,Transaksi!F762,"")</f>
        <v/>
      </c>
      <c r="G767">
        <f>IF(Transaksi!K762=$F$11,Transaksi!M762,0)</f>
        <v>0</v>
      </c>
      <c r="H767">
        <f>IF(Transaksi!K762=$F$11,Transaksi!L762,0)</f>
        <v>0</v>
      </c>
      <c r="I767" t="e">
        <f>I766+G767-H767</f>
        <v>#REF!</v>
      </c>
      <c r="J767" t="str">
        <f>IF(G767+H767&lt;&gt;0,Transaksi!J762,"")</f>
        <v/>
      </c>
    </row>
    <row r="768">
      <c r="C768" t="str">
        <f>IF(G768+H768&lt;&gt;0,Transaksi!C763,"")</f>
        <v/>
      </c>
      <c r="D768" t="str">
        <f>IF(G768+H768&lt;&gt;0,Transaksi!D763,"")</f>
        <v/>
      </c>
      <c r="E768" t="str">
        <f>IF(G768+H768&lt;&gt;0,Transaksi!E763,"")</f>
        <v/>
      </c>
      <c r="F768" t="str">
        <f>IF(G768+H768&lt;&gt;0,Transaksi!F763,"")</f>
        <v/>
      </c>
      <c r="G768">
        <f>IF(Transaksi!K763=$F$11,Transaksi!M763,0)</f>
        <v>0</v>
      </c>
      <c r="H768">
        <f>IF(Transaksi!K763=$F$11,Transaksi!L763,0)</f>
        <v>0</v>
      </c>
      <c r="I768" t="e">
        <f>I767+G768-H768</f>
        <v>#REF!</v>
      </c>
      <c r="J768" t="str">
        <f>IF(G768+H768&lt;&gt;0,Transaksi!J763,"")</f>
        <v/>
      </c>
    </row>
    <row r="769">
      <c r="C769" t="str">
        <f>IF(G769+H769&lt;&gt;0,Transaksi!C764,"")</f>
        <v/>
      </c>
      <c r="D769" t="str">
        <f>IF(G769+H769&lt;&gt;0,Transaksi!D764,"")</f>
        <v/>
      </c>
      <c r="E769" t="str">
        <f>IF(G769+H769&lt;&gt;0,Transaksi!E764,"")</f>
        <v/>
      </c>
      <c r="F769" t="str">
        <f>IF(G769+H769&lt;&gt;0,Transaksi!F764,"")</f>
        <v/>
      </c>
      <c r="G769">
        <f>IF(Transaksi!K764=$F$11,Transaksi!M764,0)</f>
        <v>0</v>
      </c>
      <c r="H769">
        <f>IF(Transaksi!K764=$F$11,Transaksi!L764,0)</f>
        <v>0</v>
      </c>
      <c r="I769" t="e">
        <f>I768+G769-H769</f>
        <v>#REF!</v>
      </c>
      <c r="J769" t="str">
        <f>IF(G769+H769&lt;&gt;0,Transaksi!J764,"")</f>
        <v/>
      </c>
    </row>
    <row r="770">
      <c r="C770" t="str">
        <f>IF(G770+H770&lt;&gt;0,Transaksi!C765,"")</f>
        <v/>
      </c>
      <c r="D770" t="str">
        <f>IF(G770+H770&lt;&gt;0,Transaksi!D765,"")</f>
        <v/>
      </c>
      <c r="E770" t="str">
        <f>IF(G770+H770&lt;&gt;0,Transaksi!E765,"")</f>
        <v/>
      </c>
      <c r="F770" t="str">
        <f>IF(G770+H770&lt;&gt;0,Transaksi!F765,"")</f>
        <v/>
      </c>
      <c r="G770">
        <f>IF(Transaksi!K765=$F$11,Transaksi!M765,0)</f>
        <v>0</v>
      </c>
      <c r="H770">
        <f>IF(Transaksi!K765=$F$11,Transaksi!L765,0)</f>
        <v>0</v>
      </c>
      <c r="I770" t="e">
        <f>I769+G770-H770</f>
        <v>#REF!</v>
      </c>
      <c r="J770" t="str">
        <f>IF(G770+H770&lt;&gt;0,Transaksi!J765,"")</f>
        <v/>
      </c>
    </row>
    <row r="771">
      <c r="C771" t="str">
        <f>IF(G771+H771&lt;&gt;0,Transaksi!C766,"")</f>
        <v/>
      </c>
      <c r="D771" t="str">
        <f>IF(G771+H771&lt;&gt;0,Transaksi!D766,"")</f>
        <v/>
      </c>
      <c r="E771" t="str">
        <f>IF(G771+H771&lt;&gt;0,Transaksi!E766,"")</f>
        <v/>
      </c>
      <c r="F771" t="str">
        <f>IF(G771+H771&lt;&gt;0,Transaksi!F766,"")</f>
        <v/>
      </c>
      <c r="G771">
        <f>IF(Transaksi!K766=$F$11,Transaksi!M766,0)</f>
        <v>0</v>
      </c>
      <c r="H771">
        <f>IF(Transaksi!K766=$F$11,Transaksi!L766,0)</f>
        <v>0</v>
      </c>
      <c r="I771" t="e">
        <f>I770+G771-H771</f>
        <v>#REF!</v>
      </c>
      <c r="J771" t="str">
        <f>IF(G771+H771&lt;&gt;0,Transaksi!J766,"")</f>
        <v/>
      </c>
    </row>
    <row r="772">
      <c r="C772" t="str">
        <f>IF(G772+H772&lt;&gt;0,Transaksi!C767,"")</f>
        <v/>
      </c>
      <c r="D772" t="str">
        <f>IF(G772+H772&lt;&gt;0,Transaksi!D767,"")</f>
        <v/>
      </c>
      <c r="E772" t="str">
        <f>IF(G772+H772&lt;&gt;0,Transaksi!E767,"")</f>
        <v/>
      </c>
      <c r="F772" t="str">
        <f>IF(G772+H772&lt;&gt;0,Transaksi!F767,"")</f>
        <v/>
      </c>
      <c r="G772">
        <f>IF(Transaksi!K767=$F$11,Transaksi!M767,0)</f>
        <v>0</v>
      </c>
      <c r="H772">
        <f>IF(Transaksi!K767=$F$11,Transaksi!L767,0)</f>
        <v>0</v>
      </c>
      <c r="I772" t="e">
        <f>I771+G772-H772</f>
        <v>#REF!</v>
      </c>
      <c r="J772" t="str">
        <f>IF(G772+H772&lt;&gt;0,Transaksi!J767,"")</f>
        <v/>
      </c>
    </row>
    <row r="773">
      <c r="C773" t="str">
        <f>IF(G773+H773&lt;&gt;0,Transaksi!C768,"")</f>
        <v/>
      </c>
      <c r="D773" t="str">
        <f>IF(G773+H773&lt;&gt;0,Transaksi!D768,"")</f>
        <v/>
      </c>
      <c r="E773" t="str">
        <f>IF(G773+H773&lt;&gt;0,Transaksi!E768,"")</f>
        <v/>
      </c>
      <c r="F773" t="str">
        <f>IF(G773+H773&lt;&gt;0,Transaksi!F768,"")</f>
        <v/>
      </c>
      <c r="G773">
        <f>IF(Transaksi!K768=$F$11,Transaksi!M768,0)</f>
        <v>0</v>
      </c>
      <c r="H773">
        <f>IF(Transaksi!K768=$F$11,Transaksi!L768,0)</f>
        <v>0</v>
      </c>
      <c r="I773" t="e">
        <f>I772+G773-H773</f>
        <v>#REF!</v>
      </c>
      <c r="J773" t="str">
        <f>IF(G773+H773&lt;&gt;0,Transaksi!J768,"")</f>
        <v/>
      </c>
    </row>
    <row r="774">
      <c r="C774" t="str">
        <f>IF(G774+H774&lt;&gt;0,Transaksi!C769,"")</f>
        <v/>
      </c>
      <c r="D774" t="str">
        <f>IF(G774+H774&lt;&gt;0,Transaksi!D769,"")</f>
        <v/>
      </c>
      <c r="E774" t="str">
        <f>IF(G774+H774&lt;&gt;0,Transaksi!E769,"")</f>
        <v/>
      </c>
      <c r="F774" t="str">
        <f>IF(G774+H774&lt;&gt;0,Transaksi!F769,"")</f>
        <v/>
      </c>
      <c r="G774">
        <f>IF(Transaksi!K769=$F$11,Transaksi!M769,0)</f>
        <v>0</v>
      </c>
      <c r="H774">
        <f>IF(Transaksi!K769=$F$11,Transaksi!L769,0)</f>
        <v>0</v>
      </c>
      <c r="I774" t="e">
        <f>I773+G774-H774</f>
        <v>#REF!</v>
      </c>
      <c r="J774" t="str">
        <f>IF(G774+H774&lt;&gt;0,Transaksi!J769,"")</f>
        <v/>
      </c>
    </row>
    <row r="775">
      <c r="C775" t="str">
        <f>IF(G775+H775&lt;&gt;0,Transaksi!C770,"")</f>
        <v/>
      </c>
      <c r="D775" t="str">
        <f>IF(G775+H775&lt;&gt;0,Transaksi!D770,"")</f>
        <v/>
      </c>
      <c r="E775" t="str">
        <f>IF(G775+H775&lt;&gt;0,Transaksi!E770,"")</f>
        <v/>
      </c>
      <c r="F775" t="str">
        <f>IF(G775+H775&lt;&gt;0,Transaksi!F770,"")</f>
        <v/>
      </c>
      <c r="G775">
        <f>IF(Transaksi!K770=$F$11,Transaksi!M770,0)</f>
        <v>0</v>
      </c>
      <c r="H775">
        <f>IF(Transaksi!K770=$F$11,Transaksi!L770,0)</f>
        <v>0</v>
      </c>
      <c r="I775" t="e">
        <f>I774+G775-H775</f>
        <v>#REF!</v>
      </c>
      <c r="J775" t="str">
        <f>IF(G775+H775&lt;&gt;0,Transaksi!J770,"")</f>
        <v/>
      </c>
    </row>
    <row r="776">
      <c r="C776" t="str">
        <f>IF(G776+H776&lt;&gt;0,Transaksi!C771,"")</f>
        <v/>
      </c>
      <c r="D776" t="str">
        <f>IF(G776+H776&lt;&gt;0,Transaksi!D771,"")</f>
        <v/>
      </c>
      <c r="E776" t="str">
        <f>IF(G776+H776&lt;&gt;0,Transaksi!E771,"")</f>
        <v/>
      </c>
      <c r="F776" t="str">
        <f>IF(G776+H776&lt;&gt;0,Transaksi!F771,"")</f>
        <v/>
      </c>
      <c r="G776">
        <f>IF(Transaksi!K771=$F$11,Transaksi!M771,0)</f>
        <v>0</v>
      </c>
      <c r="H776">
        <f>IF(Transaksi!K771=$F$11,Transaksi!L771,0)</f>
        <v>0</v>
      </c>
      <c r="I776" t="e">
        <f>I775+G776-H776</f>
        <v>#REF!</v>
      </c>
      <c r="J776" t="str">
        <f>IF(G776+H776&lt;&gt;0,Transaksi!J771,"")</f>
        <v/>
      </c>
    </row>
    <row r="777">
      <c r="C777" t="str">
        <f>IF(G777+H777&lt;&gt;0,Transaksi!C772,"")</f>
        <v/>
      </c>
      <c r="D777" t="str">
        <f>IF(G777+H777&lt;&gt;0,Transaksi!D772,"")</f>
        <v/>
      </c>
      <c r="E777" t="str">
        <f>IF(G777+H777&lt;&gt;0,Transaksi!E772,"")</f>
        <v/>
      </c>
      <c r="F777" t="str">
        <f>IF(G777+H777&lt;&gt;0,Transaksi!F772,"")</f>
        <v/>
      </c>
      <c r="G777">
        <f>IF(Transaksi!K772=$F$11,Transaksi!M772,0)</f>
        <v>0</v>
      </c>
      <c r="H777">
        <f>IF(Transaksi!K772=$F$11,Transaksi!L772,0)</f>
        <v>0</v>
      </c>
      <c r="I777" t="e">
        <f>I776+G777-H777</f>
        <v>#REF!</v>
      </c>
      <c r="J777" t="str">
        <f>IF(G777+H777&lt;&gt;0,Transaksi!J772,"")</f>
        <v/>
      </c>
    </row>
    <row r="778">
      <c r="C778" t="str">
        <f>IF(G778+H778&lt;&gt;0,Transaksi!C773,"")</f>
        <v/>
      </c>
      <c r="D778" t="str">
        <f>IF(G778+H778&lt;&gt;0,Transaksi!D773,"")</f>
        <v/>
      </c>
      <c r="E778" t="str">
        <f>IF(G778+H778&lt;&gt;0,Transaksi!E773,"")</f>
        <v/>
      </c>
      <c r="F778" t="str">
        <f>IF(G778+H778&lt;&gt;0,Transaksi!F773,"")</f>
        <v/>
      </c>
      <c r="G778">
        <f>IF(Transaksi!K773=$F$11,Transaksi!M773,0)</f>
        <v>0</v>
      </c>
      <c r="H778">
        <f>IF(Transaksi!K773=$F$11,Transaksi!L773,0)</f>
        <v>0</v>
      </c>
      <c r="I778" t="e">
        <f>I777+G778-H778</f>
        <v>#REF!</v>
      </c>
      <c r="J778" t="str">
        <f>IF(G778+H778&lt;&gt;0,Transaksi!J773,"")</f>
        <v/>
      </c>
    </row>
    <row r="779">
      <c r="C779" t="str">
        <f>IF(G779+H779&lt;&gt;0,Transaksi!C774,"")</f>
        <v/>
      </c>
      <c r="D779" t="str">
        <f>IF(G779+H779&lt;&gt;0,Transaksi!D774,"")</f>
        <v/>
      </c>
      <c r="E779" t="str">
        <f>IF(G779+H779&lt;&gt;0,Transaksi!E774,"")</f>
        <v/>
      </c>
      <c r="F779" t="str">
        <f>IF(G779+H779&lt;&gt;0,Transaksi!F774,"")</f>
        <v/>
      </c>
      <c r="G779">
        <f>IF(Transaksi!K774=$F$11,Transaksi!M774,0)</f>
        <v>0</v>
      </c>
      <c r="H779">
        <f>IF(Transaksi!K774=$F$11,Transaksi!L774,0)</f>
        <v>0</v>
      </c>
      <c r="I779" t="e">
        <f>I778+G779-H779</f>
        <v>#REF!</v>
      </c>
      <c r="J779" t="str">
        <f>IF(G779+H779&lt;&gt;0,Transaksi!J774,"")</f>
        <v/>
      </c>
    </row>
    <row r="780">
      <c r="C780" t="str">
        <f>IF(G780+H780&lt;&gt;0,Transaksi!C775,"")</f>
        <v/>
      </c>
      <c r="D780" t="str">
        <f>IF(G780+H780&lt;&gt;0,Transaksi!D775,"")</f>
        <v/>
      </c>
      <c r="E780" t="str">
        <f>IF(G780+H780&lt;&gt;0,Transaksi!E775,"")</f>
        <v/>
      </c>
      <c r="F780" t="str">
        <f>IF(G780+H780&lt;&gt;0,Transaksi!F775,"")</f>
        <v/>
      </c>
      <c r="G780">
        <f>IF(Transaksi!K775=$F$11,Transaksi!M775,0)</f>
        <v>0</v>
      </c>
      <c r="H780">
        <f>IF(Transaksi!K775=$F$11,Transaksi!L775,0)</f>
        <v>0</v>
      </c>
      <c r="I780" t="e">
        <f>I779+G780-H780</f>
        <v>#REF!</v>
      </c>
      <c r="J780" t="str">
        <f>IF(G780+H780&lt;&gt;0,Transaksi!J775,"")</f>
        <v/>
      </c>
    </row>
    <row r="781">
      <c r="C781" t="str">
        <f>IF(G781+H781&lt;&gt;0,Transaksi!C776,"")</f>
        <v/>
      </c>
      <c r="D781" t="str">
        <f>IF(G781+H781&lt;&gt;0,Transaksi!D776,"")</f>
        <v/>
      </c>
      <c r="E781" t="str">
        <f>IF(G781+H781&lt;&gt;0,Transaksi!E776,"")</f>
        <v/>
      </c>
      <c r="F781" t="str">
        <f>IF(G781+H781&lt;&gt;0,Transaksi!F776,"")</f>
        <v/>
      </c>
      <c r="G781">
        <f>IF(Transaksi!K776=$F$11,Transaksi!M776,0)</f>
        <v>0</v>
      </c>
      <c r="H781">
        <f>IF(Transaksi!K776=$F$11,Transaksi!L776,0)</f>
        <v>0</v>
      </c>
      <c r="I781" t="e">
        <f>I780+G781-H781</f>
        <v>#REF!</v>
      </c>
      <c r="J781" t="str">
        <f>IF(G781+H781&lt;&gt;0,Transaksi!J776,"")</f>
        <v/>
      </c>
    </row>
    <row r="782">
      <c r="C782" t="str">
        <f>IF(G782+H782&lt;&gt;0,Transaksi!C777,"")</f>
        <v/>
      </c>
      <c r="D782" t="str">
        <f>IF(G782+H782&lt;&gt;0,Transaksi!D777,"")</f>
        <v/>
      </c>
      <c r="E782" t="str">
        <f>IF(G782+H782&lt;&gt;0,Transaksi!E777,"")</f>
        <v/>
      </c>
      <c r="F782" t="str">
        <f>IF(G782+H782&lt;&gt;0,Transaksi!F777,"")</f>
        <v/>
      </c>
      <c r="G782">
        <f>IF(Transaksi!K777=$F$11,Transaksi!M777,0)</f>
        <v>0</v>
      </c>
      <c r="H782">
        <f>IF(Transaksi!K777=$F$11,Transaksi!L777,0)</f>
        <v>0</v>
      </c>
      <c r="I782" t="e">
        <f>I781+G782-H782</f>
        <v>#REF!</v>
      </c>
      <c r="J782" t="str">
        <f>IF(G782+H782&lt;&gt;0,Transaksi!J777,"")</f>
        <v/>
      </c>
    </row>
    <row r="783">
      <c r="C783" t="str">
        <f>IF(G783+H783&lt;&gt;0,Transaksi!C778,"")</f>
        <v/>
      </c>
      <c r="D783" t="str">
        <f>IF(G783+H783&lt;&gt;0,Transaksi!D778,"")</f>
        <v/>
      </c>
      <c r="E783" t="str">
        <f>IF(G783+H783&lt;&gt;0,Transaksi!E778,"")</f>
        <v/>
      </c>
      <c r="F783" t="str">
        <f>IF(G783+H783&lt;&gt;0,Transaksi!F778,"")</f>
        <v/>
      </c>
      <c r="G783">
        <f>IF(Transaksi!K778=$F$11,Transaksi!M778,0)</f>
        <v>0</v>
      </c>
      <c r="H783">
        <f>IF(Transaksi!K778=$F$11,Transaksi!L778,0)</f>
        <v>0</v>
      </c>
      <c r="I783" t="e">
        <f>I782+G783-H783</f>
        <v>#REF!</v>
      </c>
      <c r="J783" t="str">
        <f>IF(G783+H783&lt;&gt;0,Transaksi!J778,"")</f>
        <v/>
      </c>
    </row>
    <row r="784">
      <c r="C784" t="str">
        <f>IF(G784+H784&lt;&gt;0,Transaksi!C779,"")</f>
        <v/>
      </c>
      <c r="D784" t="str">
        <f>IF(G784+H784&lt;&gt;0,Transaksi!D779,"")</f>
        <v/>
      </c>
      <c r="E784" t="str">
        <f>IF(G784+H784&lt;&gt;0,Transaksi!E779,"")</f>
        <v/>
      </c>
      <c r="F784" t="str">
        <f>IF(G784+H784&lt;&gt;0,Transaksi!F779,"")</f>
        <v/>
      </c>
      <c r="G784">
        <f>IF(Transaksi!K779=$F$11,Transaksi!M779,0)</f>
        <v>0</v>
      </c>
      <c r="H784">
        <f>IF(Transaksi!K779=$F$11,Transaksi!L779,0)</f>
        <v>0</v>
      </c>
      <c r="I784" t="e">
        <f>I783+G784-H784</f>
        <v>#REF!</v>
      </c>
      <c r="J784" t="str">
        <f>IF(G784+H784&lt;&gt;0,Transaksi!J779,"")</f>
        <v/>
      </c>
    </row>
    <row r="785">
      <c r="C785" t="str">
        <f>IF(G785+H785&lt;&gt;0,Transaksi!C780,"")</f>
        <v/>
      </c>
      <c r="D785" t="str">
        <f>IF(G785+H785&lt;&gt;0,Transaksi!D780,"")</f>
        <v/>
      </c>
      <c r="E785" t="str">
        <f>IF(G785+H785&lt;&gt;0,Transaksi!E780,"")</f>
        <v/>
      </c>
      <c r="F785" t="str">
        <f>IF(G785+H785&lt;&gt;0,Transaksi!F780,"")</f>
        <v/>
      </c>
      <c r="G785">
        <f>IF(Transaksi!K780=$F$11,Transaksi!M780,0)</f>
        <v>0</v>
      </c>
      <c r="H785">
        <f>IF(Transaksi!K780=$F$11,Transaksi!L780,0)</f>
        <v>0</v>
      </c>
      <c r="I785" t="e">
        <f>I784+G785-H785</f>
        <v>#REF!</v>
      </c>
      <c r="J785" t="str">
        <f>IF(G785+H785&lt;&gt;0,Transaksi!J780,"")</f>
        <v/>
      </c>
    </row>
    <row r="786">
      <c r="C786" t="str">
        <f>IF(G786+H786&lt;&gt;0,Transaksi!C781,"")</f>
        <v/>
      </c>
      <c r="D786" t="str">
        <f>IF(G786+H786&lt;&gt;0,Transaksi!D781,"")</f>
        <v/>
      </c>
      <c r="E786" t="str">
        <f>IF(G786+H786&lt;&gt;0,Transaksi!E781,"")</f>
        <v/>
      </c>
      <c r="F786" t="str">
        <f>IF(G786+H786&lt;&gt;0,Transaksi!F781,"")</f>
        <v/>
      </c>
      <c r="G786">
        <f>IF(Transaksi!K781=$F$11,Transaksi!M781,0)</f>
        <v>0</v>
      </c>
      <c r="H786">
        <f>IF(Transaksi!K781=$F$11,Transaksi!L781,0)</f>
        <v>0</v>
      </c>
      <c r="I786" t="e">
        <f>I785+G786-H786</f>
        <v>#REF!</v>
      </c>
      <c r="J786" t="str">
        <f>IF(G786+H786&lt;&gt;0,Transaksi!J781,"")</f>
        <v/>
      </c>
    </row>
    <row r="787">
      <c r="C787" t="str">
        <f>IF(G787+H787&lt;&gt;0,Transaksi!C782,"")</f>
        <v/>
      </c>
      <c r="D787" t="str">
        <f>IF(G787+H787&lt;&gt;0,Transaksi!D782,"")</f>
        <v/>
      </c>
      <c r="E787" t="str">
        <f>IF(G787+H787&lt;&gt;0,Transaksi!E782,"")</f>
        <v/>
      </c>
      <c r="F787" t="str">
        <f>IF(G787+H787&lt;&gt;0,Transaksi!F782,"")</f>
        <v/>
      </c>
      <c r="G787">
        <f>IF(Transaksi!K782=$F$11,Transaksi!M782,0)</f>
        <v>0</v>
      </c>
      <c r="H787">
        <f>IF(Transaksi!K782=$F$11,Transaksi!L782,0)</f>
        <v>0</v>
      </c>
      <c r="I787" t="e">
        <f>I786+G787-H787</f>
        <v>#REF!</v>
      </c>
      <c r="J787" t="str">
        <f>IF(G787+H787&lt;&gt;0,Transaksi!J782,"")</f>
        <v/>
      </c>
    </row>
    <row r="788">
      <c r="C788" t="str">
        <f>IF(G788+H788&lt;&gt;0,Transaksi!C783,"")</f>
        <v/>
      </c>
      <c r="D788" t="str">
        <f>IF(G788+H788&lt;&gt;0,Transaksi!D783,"")</f>
        <v/>
      </c>
      <c r="E788" t="str">
        <f>IF(G788+H788&lt;&gt;0,Transaksi!E783,"")</f>
        <v/>
      </c>
      <c r="F788" t="str">
        <f>IF(G788+H788&lt;&gt;0,Transaksi!F783,"")</f>
        <v/>
      </c>
      <c r="G788">
        <f>IF(Transaksi!K783=$F$11,Transaksi!M783,0)</f>
        <v>0</v>
      </c>
      <c r="H788">
        <f>IF(Transaksi!K783=$F$11,Transaksi!L783,0)</f>
        <v>0</v>
      </c>
      <c r="I788" t="e">
        <f>I787+G788-H788</f>
        <v>#REF!</v>
      </c>
      <c r="J788" t="str">
        <f>IF(G788+H788&lt;&gt;0,Transaksi!J783,"")</f>
        <v/>
      </c>
    </row>
    <row r="789">
      <c r="C789" t="str">
        <f>IF(G789+H789&lt;&gt;0,Transaksi!C784,"")</f>
        <v/>
      </c>
      <c r="D789" t="str">
        <f>IF(G789+H789&lt;&gt;0,Transaksi!D784,"")</f>
        <v/>
      </c>
      <c r="E789" t="str">
        <f>IF(G789+H789&lt;&gt;0,Transaksi!E784,"")</f>
        <v/>
      </c>
      <c r="F789" t="str">
        <f>IF(G789+H789&lt;&gt;0,Transaksi!F784,"")</f>
        <v/>
      </c>
      <c r="G789">
        <f>IF(Transaksi!K784=$F$11,Transaksi!M784,0)</f>
        <v>0</v>
      </c>
      <c r="H789">
        <f>IF(Transaksi!K784=$F$11,Transaksi!L784,0)</f>
        <v>0</v>
      </c>
      <c r="I789" t="e">
        <f>I788+G789-H789</f>
        <v>#REF!</v>
      </c>
      <c r="J789" t="str">
        <f>IF(G789+H789&lt;&gt;0,Transaksi!J784,"")</f>
        <v/>
      </c>
    </row>
    <row r="790">
      <c r="C790" t="str">
        <f>IF(G790+H790&lt;&gt;0,Transaksi!C785,"")</f>
        <v/>
      </c>
      <c r="D790" t="str">
        <f>IF(G790+H790&lt;&gt;0,Transaksi!D785,"")</f>
        <v/>
      </c>
      <c r="E790" t="str">
        <f>IF(G790+H790&lt;&gt;0,Transaksi!E785,"")</f>
        <v/>
      </c>
      <c r="F790" t="str">
        <f>IF(G790+H790&lt;&gt;0,Transaksi!F785,"")</f>
        <v/>
      </c>
      <c r="G790">
        <f>IF(Transaksi!K785=$F$11,Transaksi!M785,0)</f>
        <v>0</v>
      </c>
      <c r="H790">
        <f>IF(Transaksi!K785=$F$11,Transaksi!L785,0)</f>
        <v>0</v>
      </c>
      <c r="I790" t="e">
        <f>I789+G790-H790</f>
        <v>#REF!</v>
      </c>
      <c r="J790" t="str">
        <f>IF(G790+H790&lt;&gt;0,Transaksi!J785,"")</f>
        <v/>
      </c>
    </row>
    <row r="791">
      <c r="C791" t="str">
        <f>IF(G791+H791&lt;&gt;0,Transaksi!C786,"")</f>
        <v/>
      </c>
      <c r="D791" t="str">
        <f>IF(G791+H791&lt;&gt;0,Transaksi!D786,"")</f>
        <v/>
      </c>
      <c r="E791" t="str">
        <f>IF(G791+H791&lt;&gt;0,Transaksi!E786,"")</f>
        <v/>
      </c>
      <c r="F791" t="str">
        <f>IF(G791+H791&lt;&gt;0,Transaksi!F786,"")</f>
        <v/>
      </c>
      <c r="G791">
        <f>IF(Transaksi!K786=$F$11,Transaksi!M786,0)</f>
        <v>0</v>
      </c>
      <c r="H791">
        <f>IF(Transaksi!K786=$F$11,Transaksi!L786,0)</f>
        <v>0</v>
      </c>
      <c r="I791" t="e">
        <f>I790+G791-H791</f>
        <v>#REF!</v>
      </c>
      <c r="J791" t="str">
        <f>IF(G791+H791&lt;&gt;0,Transaksi!J786,"")</f>
        <v/>
      </c>
    </row>
    <row r="792">
      <c r="C792" t="str">
        <f>IF(G792+H792&lt;&gt;0,Transaksi!C787,"")</f>
        <v/>
      </c>
      <c r="D792" t="str">
        <f>IF(G792+H792&lt;&gt;0,Transaksi!D787,"")</f>
        <v/>
      </c>
      <c r="E792" t="str">
        <f>IF(G792+H792&lt;&gt;0,Transaksi!E787,"")</f>
        <v/>
      </c>
      <c r="F792" t="str">
        <f>IF(G792+H792&lt;&gt;0,Transaksi!F787,"")</f>
        <v/>
      </c>
      <c r="G792">
        <f>IF(Transaksi!K787=$F$11,Transaksi!M787,0)</f>
        <v>0</v>
      </c>
      <c r="H792">
        <f>IF(Transaksi!K787=$F$11,Transaksi!L787,0)</f>
        <v>0</v>
      </c>
      <c r="I792" t="e">
        <f>I791+G792-H792</f>
        <v>#REF!</v>
      </c>
      <c r="J792" t="str">
        <f>IF(G792+H792&lt;&gt;0,Transaksi!J787,"")</f>
        <v/>
      </c>
    </row>
    <row r="793">
      <c r="C793" t="str">
        <f>IF(G793+H793&lt;&gt;0,Transaksi!C788,"")</f>
        <v/>
      </c>
      <c r="D793" t="str">
        <f>IF(G793+H793&lt;&gt;0,Transaksi!D788,"")</f>
        <v/>
      </c>
      <c r="E793" t="str">
        <f>IF(G793+H793&lt;&gt;0,Transaksi!E788,"")</f>
        <v/>
      </c>
      <c r="F793" t="str">
        <f>IF(G793+H793&lt;&gt;0,Transaksi!F788,"")</f>
        <v/>
      </c>
      <c r="G793">
        <f>IF(Transaksi!K788=$F$11,Transaksi!M788,0)</f>
        <v>0</v>
      </c>
      <c r="H793">
        <f>IF(Transaksi!K788=$F$11,Transaksi!L788,0)</f>
        <v>0</v>
      </c>
      <c r="I793" t="e">
        <f>I792+G793-H793</f>
        <v>#REF!</v>
      </c>
      <c r="J793" t="str">
        <f>IF(G793+H793&lt;&gt;0,Transaksi!J788,"")</f>
        <v/>
      </c>
    </row>
    <row r="794">
      <c r="C794" t="str">
        <f>IF(G794+H794&lt;&gt;0,Transaksi!C789,"")</f>
        <v/>
      </c>
      <c r="D794" t="str">
        <f>IF(G794+H794&lt;&gt;0,Transaksi!D789,"")</f>
        <v/>
      </c>
      <c r="E794" t="str">
        <f>IF(G794+H794&lt;&gt;0,Transaksi!E789,"")</f>
        <v/>
      </c>
      <c r="F794" t="str">
        <f>IF(G794+H794&lt;&gt;0,Transaksi!F789,"")</f>
        <v/>
      </c>
      <c r="G794">
        <f>IF(Transaksi!K789=$F$11,Transaksi!M789,0)</f>
        <v>0</v>
      </c>
      <c r="H794">
        <f>IF(Transaksi!K789=$F$11,Transaksi!L789,0)</f>
        <v>0</v>
      </c>
      <c r="I794" t="e">
        <f>I793+G794-H794</f>
        <v>#REF!</v>
      </c>
      <c r="J794" t="str">
        <f>IF(G794+H794&lt;&gt;0,Transaksi!J789,"")</f>
        <v/>
      </c>
    </row>
    <row r="795">
      <c r="C795" t="str">
        <f>IF(G795+H795&lt;&gt;0,Transaksi!C790,"")</f>
        <v/>
      </c>
      <c r="D795" t="str">
        <f>IF(G795+H795&lt;&gt;0,Transaksi!D790,"")</f>
        <v/>
      </c>
      <c r="E795" t="str">
        <f>IF(G795+H795&lt;&gt;0,Transaksi!E790,"")</f>
        <v/>
      </c>
      <c r="F795" t="str">
        <f>IF(G795+H795&lt;&gt;0,Transaksi!F790,"")</f>
        <v/>
      </c>
      <c r="G795">
        <f>IF(Transaksi!K790=$F$11,Transaksi!M790,0)</f>
        <v>0</v>
      </c>
      <c r="H795">
        <f>IF(Transaksi!K790=$F$11,Transaksi!L790,0)</f>
        <v>0</v>
      </c>
      <c r="I795" t="e">
        <f>I794+G795-H795</f>
        <v>#REF!</v>
      </c>
      <c r="J795" t="str">
        <f>IF(G795+H795&lt;&gt;0,Transaksi!J790,"")</f>
        <v/>
      </c>
    </row>
    <row r="796">
      <c r="C796" t="str">
        <f>IF(G796+H796&lt;&gt;0,Transaksi!C791,"")</f>
        <v/>
      </c>
      <c r="D796" t="str">
        <f>IF(G796+H796&lt;&gt;0,Transaksi!D791,"")</f>
        <v/>
      </c>
      <c r="E796" t="str">
        <f>IF(G796+H796&lt;&gt;0,Transaksi!E791,"")</f>
        <v/>
      </c>
      <c r="F796" t="str">
        <f>IF(G796+H796&lt;&gt;0,Transaksi!F791,"")</f>
        <v/>
      </c>
      <c r="G796">
        <f>IF(Transaksi!K791=$F$11,Transaksi!M791,0)</f>
        <v>0</v>
      </c>
      <c r="H796">
        <f>IF(Transaksi!K791=$F$11,Transaksi!L791,0)</f>
        <v>0</v>
      </c>
      <c r="I796" t="e">
        <f>I795+G796-H796</f>
        <v>#REF!</v>
      </c>
      <c r="J796" t="str">
        <f>IF(G796+H796&lt;&gt;0,Transaksi!J791,"")</f>
        <v/>
      </c>
    </row>
    <row r="797">
      <c r="C797" t="str">
        <f>IF(G797+H797&lt;&gt;0,Transaksi!C792,"")</f>
        <v/>
      </c>
      <c r="D797" t="str">
        <f>IF(G797+H797&lt;&gt;0,Transaksi!D792,"")</f>
        <v/>
      </c>
      <c r="E797" t="str">
        <f>IF(G797+H797&lt;&gt;0,Transaksi!E792,"")</f>
        <v/>
      </c>
      <c r="F797" t="str">
        <f>IF(G797+H797&lt;&gt;0,Transaksi!F792,"")</f>
        <v/>
      </c>
      <c r="G797">
        <f>IF(Transaksi!K792=$F$11,Transaksi!M792,0)</f>
        <v>0</v>
      </c>
      <c r="H797">
        <f>IF(Transaksi!K792=$F$11,Transaksi!L792,0)</f>
        <v>0</v>
      </c>
      <c r="I797" t="e">
        <f>I796+G797-H797</f>
        <v>#REF!</v>
      </c>
      <c r="J797" t="str">
        <f>IF(G797+H797&lt;&gt;0,Transaksi!J792,"")</f>
        <v/>
      </c>
    </row>
    <row r="798">
      <c r="C798" t="str">
        <f>IF(G798+H798&lt;&gt;0,Transaksi!C793,"")</f>
        <v/>
      </c>
      <c r="D798" t="str">
        <f>IF(G798+H798&lt;&gt;0,Transaksi!D793,"")</f>
        <v/>
      </c>
      <c r="E798" t="str">
        <f>IF(G798+H798&lt;&gt;0,Transaksi!E793,"")</f>
        <v/>
      </c>
      <c r="F798" t="str">
        <f>IF(G798+H798&lt;&gt;0,Transaksi!F793,"")</f>
        <v/>
      </c>
      <c r="G798">
        <f>IF(Transaksi!K793=$F$11,Transaksi!M793,0)</f>
        <v>0</v>
      </c>
      <c r="H798">
        <f>IF(Transaksi!K793=$F$11,Transaksi!L793,0)</f>
        <v>0</v>
      </c>
      <c r="I798" t="e">
        <f>I797+G798-H798</f>
        <v>#REF!</v>
      </c>
      <c r="J798" t="str">
        <f>IF(G798+H798&lt;&gt;0,Transaksi!J793,"")</f>
        <v/>
      </c>
    </row>
    <row r="799">
      <c r="C799" t="str">
        <f>IF(G799+H799&lt;&gt;0,Transaksi!C794,"")</f>
        <v/>
      </c>
      <c r="D799" t="str">
        <f>IF(G799+H799&lt;&gt;0,Transaksi!D794,"")</f>
        <v/>
      </c>
      <c r="E799" t="str">
        <f>IF(G799+H799&lt;&gt;0,Transaksi!E794,"")</f>
        <v/>
      </c>
      <c r="F799" t="str">
        <f>IF(G799+H799&lt;&gt;0,Transaksi!F794,"")</f>
        <v/>
      </c>
      <c r="G799">
        <f>IF(Transaksi!K794=$F$11,Transaksi!M794,0)</f>
        <v>0</v>
      </c>
      <c r="H799">
        <f>IF(Transaksi!K794=$F$11,Transaksi!L794,0)</f>
        <v>0</v>
      </c>
      <c r="I799" t="e">
        <f>I798+G799-H799</f>
        <v>#REF!</v>
      </c>
      <c r="J799" t="str">
        <f>IF(G799+H799&lt;&gt;0,Transaksi!J794,"")</f>
        <v/>
      </c>
    </row>
    <row r="800">
      <c r="C800" t="str">
        <f>IF(G800+H800&lt;&gt;0,Transaksi!C795,"")</f>
        <v/>
      </c>
      <c r="D800" t="str">
        <f>IF(G800+H800&lt;&gt;0,Transaksi!D795,"")</f>
        <v/>
      </c>
      <c r="E800" t="str">
        <f>IF(G800+H800&lt;&gt;0,Transaksi!E795,"")</f>
        <v/>
      </c>
      <c r="F800" t="str">
        <f>IF(G800+H800&lt;&gt;0,Transaksi!F795,"")</f>
        <v/>
      </c>
      <c r="G800">
        <f>IF(Transaksi!K795=$F$11,Transaksi!M795,0)</f>
        <v>0</v>
      </c>
      <c r="H800">
        <f>IF(Transaksi!K795=$F$11,Transaksi!L795,0)</f>
        <v>0</v>
      </c>
      <c r="I800" t="e">
        <f>I799+G800-H800</f>
        <v>#REF!</v>
      </c>
      <c r="J800" t="str">
        <f>IF(G800+H800&lt;&gt;0,Transaksi!J795,"")</f>
        <v/>
      </c>
    </row>
    <row r="801">
      <c r="C801" t="str">
        <f>IF(G801+H801&lt;&gt;0,Transaksi!C796,"")</f>
        <v/>
      </c>
      <c r="D801" t="str">
        <f>IF(G801+H801&lt;&gt;0,Transaksi!D796,"")</f>
        <v/>
      </c>
      <c r="E801" t="str">
        <f>IF(G801+H801&lt;&gt;0,Transaksi!E796,"")</f>
        <v/>
      </c>
      <c r="F801" t="str">
        <f>IF(G801+H801&lt;&gt;0,Transaksi!F796,"")</f>
        <v/>
      </c>
      <c r="G801">
        <f>IF(Transaksi!K796=$F$11,Transaksi!M796,0)</f>
        <v>0</v>
      </c>
      <c r="H801">
        <f>IF(Transaksi!K796=$F$11,Transaksi!L796,0)</f>
        <v>0</v>
      </c>
      <c r="I801" t="e">
        <f>I800+G801-H801</f>
        <v>#REF!</v>
      </c>
      <c r="J801" t="str">
        <f>IF(G801+H801&lt;&gt;0,Transaksi!J796,"")</f>
        <v/>
      </c>
    </row>
    <row r="802">
      <c r="C802" t="str">
        <f>IF(G802+H802&lt;&gt;0,Transaksi!C797,"")</f>
        <v/>
      </c>
      <c r="D802" t="str">
        <f>IF(G802+H802&lt;&gt;0,Transaksi!D797,"")</f>
        <v/>
      </c>
      <c r="E802" t="str">
        <f>IF(G802+H802&lt;&gt;0,Transaksi!E797,"")</f>
        <v/>
      </c>
      <c r="F802" t="str">
        <f>IF(G802+H802&lt;&gt;0,Transaksi!F797,"")</f>
        <v/>
      </c>
      <c r="G802">
        <f>IF(Transaksi!K797=$F$11,Transaksi!M797,0)</f>
        <v>0</v>
      </c>
      <c r="H802">
        <f>IF(Transaksi!K797=$F$11,Transaksi!L797,0)</f>
        <v>0</v>
      </c>
      <c r="I802" t="e">
        <f>I801+G802-H802</f>
        <v>#REF!</v>
      </c>
      <c r="J802" t="str">
        <f>IF(G802+H802&lt;&gt;0,Transaksi!J797,"")</f>
        <v/>
      </c>
    </row>
    <row r="803">
      <c r="C803" t="str">
        <f>IF(G803+H803&lt;&gt;0,Transaksi!C798,"")</f>
        <v/>
      </c>
      <c r="D803" t="str">
        <f>IF(G803+H803&lt;&gt;0,Transaksi!D798,"")</f>
        <v/>
      </c>
      <c r="E803" t="str">
        <f>IF(G803+H803&lt;&gt;0,Transaksi!E798,"")</f>
        <v/>
      </c>
      <c r="F803" t="str">
        <f>IF(G803+H803&lt;&gt;0,Transaksi!F798,"")</f>
        <v/>
      </c>
      <c r="G803">
        <f>IF(Transaksi!K798=$F$11,Transaksi!M798,0)</f>
        <v>0</v>
      </c>
      <c r="H803">
        <f>IF(Transaksi!K798=$F$11,Transaksi!L798,0)</f>
        <v>0</v>
      </c>
      <c r="I803" t="e">
        <f>I802+G803-H803</f>
        <v>#REF!</v>
      </c>
      <c r="J803" t="str">
        <f>IF(G803+H803&lt;&gt;0,Transaksi!J798,"")</f>
        <v/>
      </c>
    </row>
    <row r="804">
      <c r="C804" t="str">
        <f>IF(G804+H804&lt;&gt;0,Transaksi!C799,"")</f>
        <v/>
      </c>
      <c r="D804" t="str">
        <f>IF(G804+H804&lt;&gt;0,Transaksi!D799,"")</f>
        <v/>
      </c>
      <c r="E804" t="str">
        <f>IF(G804+H804&lt;&gt;0,Transaksi!E799,"")</f>
        <v/>
      </c>
      <c r="F804" t="str">
        <f>IF(G804+H804&lt;&gt;0,Transaksi!F799,"")</f>
        <v/>
      </c>
      <c r="G804">
        <f>IF(Transaksi!K799=$F$11,Transaksi!M799,0)</f>
        <v>0</v>
      </c>
      <c r="H804">
        <f>IF(Transaksi!K799=$F$11,Transaksi!L799,0)</f>
        <v>0</v>
      </c>
      <c r="I804" t="e">
        <f>I803+G804-H804</f>
        <v>#REF!</v>
      </c>
      <c r="J804" t="str">
        <f>IF(G804+H804&lt;&gt;0,Transaksi!J799,"")</f>
        <v/>
      </c>
    </row>
    <row r="805">
      <c r="C805" t="str">
        <f>IF(G805+H805&lt;&gt;0,Transaksi!C800,"")</f>
        <v/>
      </c>
      <c r="D805" t="str">
        <f>IF(G805+H805&lt;&gt;0,Transaksi!D800,"")</f>
        <v/>
      </c>
      <c r="E805" t="str">
        <f>IF(G805+H805&lt;&gt;0,Transaksi!E800,"")</f>
        <v/>
      </c>
      <c r="F805" t="str">
        <f>IF(G805+H805&lt;&gt;0,Transaksi!F800,"")</f>
        <v/>
      </c>
      <c r="G805">
        <f>IF(Transaksi!K800=$F$11,Transaksi!M800,0)</f>
        <v>0</v>
      </c>
      <c r="H805">
        <f>IF(Transaksi!K800=$F$11,Transaksi!L800,0)</f>
        <v>0</v>
      </c>
      <c r="I805" t="e">
        <f>I804+G805-H805</f>
        <v>#REF!</v>
      </c>
      <c r="J805" t="str">
        <f>IF(G805+H805&lt;&gt;0,Transaksi!J800,"")</f>
        <v/>
      </c>
    </row>
    <row r="806">
      <c r="C806" t="str">
        <f>IF(G806+H806&lt;&gt;0,Transaksi!C801,"")</f>
        <v/>
      </c>
      <c r="D806" t="str">
        <f>IF(G806+H806&lt;&gt;0,Transaksi!D801,"")</f>
        <v/>
      </c>
      <c r="E806" t="str">
        <f>IF(G806+H806&lt;&gt;0,Transaksi!E801,"")</f>
        <v/>
      </c>
      <c r="F806" t="str">
        <f>IF(G806+H806&lt;&gt;0,Transaksi!F801,"")</f>
        <v/>
      </c>
      <c r="G806">
        <f>IF(Transaksi!K801=$F$11,Transaksi!M801,0)</f>
        <v>0</v>
      </c>
      <c r="H806">
        <f>IF(Transaksi!K801=$F$11,Transaksi!L801,0)</f>
        <v>0</v>
      </c>
      <c r="I806" t="e">
        <f>I805+G806-H806</f>
        <v>#REF!</v>
      </c>
      <c r="J806" t="str">
        <f>IF(G806+H806&lt;&gt;0,Transaksi!J801,"")</f>
        <v/>
      </c>
    </row>
    <row r="807">
      <c r="C807" t="str">
        <f>IF(G807+H807&lt;&gt;0,Transaksi!C802,"")</f>
        <v/>
      </c>
      <c r="D807" t="str">
        <f>IF(G807+H807&lt;&gt;0,Transaksi!D802,"")</f>
        <v/>
      </c>
      <c r="E807" t="str">
        <f>IF(G807+H807&lt;&gt;0,Transaksi!E802,"")</f>
        <v/>
      </c>
      <c r="F807" t="str">
        <f>IF(G807+H807&lt;&gt;0,Transaksi!F802,"")</f>
        <v/>
      </c>
      <c r="G807">
        <f>IF(Transaksi!K802=$F$11,Transaksi!M802,0)</f>
        <v>0</v>
      </c>
      <c r="H807">
        <f>IF(Transaksi!K802=$F$11,Transaksi!L802,0)</f>
        <v>0</v>
      </c>
      <c r="I807" t="e">
        <f>I806+G807-H807</f>
        <v>#REF!</v>
      </c>
      <c r="J807" t="str">
        <f>IF(G807+H807&lt;&gt;0,Transaksi!J802,"")</f>
        <v/>
      </c>
    </row>
    <row r="808">
      <c r="C808" t="str">
        <f>IF(G808+H808&lt;&gt;0,Transaksi!C803,"")</f>
        <v/>
      </c>
      <c r="D808" t="str">
        <f>IF(G808+H808&lt;&gt;0,Transaksi!D803,"")</f>
        <v/>
      </c>
      <c r="E808" t="str">
        <f>IF(G808+H808&lt;&gt;0,Transaksi!E803,"")</f>
        <v/>
      </c>
      <c r="F808" t="str">
        <f>IF(G808+H808&lt;&gt;0,Transaksi!F803,"")</f>
        <v/>
      </c>
      <c r="G808">
        <f>IF(Transaksi!K803=$F$11,Transaksi!M803,0)</f>
        <v>0</v>
      </c>
      <c r="H808">
        <f>IF(Transaksi!K803=$F$11,Transaksi!L803,0)</f>
        <v>0</v>
      </c>
      <c r="I808" t="e">
        <f>I807+G808-H808</f>
        <v>#REF!</v>
      </c>
      <c r="J808" t="str">
        <f>IF(G808+H808&lt;&gt;0,Transaksi!J803,"")</f>
        <v/>
      </c>
    </row>
    <row r="809">
      <c r="C809" t="str">
        <f>IF(G809+H809&lt;&gt;0,Transaksi!C804,"")</f>
        <v/>
      </c>
      <c r="D809" t="str">
        <f>IF(G809+H809&lt;&gt;0,Transaksi!D804,"")</f>
        <v/>
      </c>
      <c r="E809" t="str">
        <f>IF(G809+H809&lt;&gt;0,Transaksi!E804,"")</f>
        <v/>
      </c>
      <c r="F809" t="str">
        <f>IF(G809+H809&lt;&gt;0,Transaksi!F804,"")</f>
        <v/>
      </c>
      <c r="G809">
        <f>IF(Transaksi!K804=$F$11,Transaksi!M804,0)</f>
        <v>0</v>
      </c>
      <c r="H809">
        <f>IF(Transaksi!K804=$F$11,Transaksi!L804,0)</f>
        <v>0</v>
      </c>
      <c r="I809" t="e">
        <f>I808+G809-H809</f>
        <v>#REF!</v>
      </c>
      <c r="J809" t="str">
        <f>IF(G809+H809&lt;&gt;0,Transaksi!J804,"")</f>
        <v/>
      </c>
    </row>
    <row r="810">
      <c r="C810" t="str">
        <f>IF(G810+H810&lt;&gt;0,Transaksi!C805,"")</f>
        <v/>
      </c>
      <c r="D810" t="str">
        <f>IF(G810+H810&lt;&gt;0,Transaksi!D805,"")</f>
        <v/>
      </c>
      <c r="E810" t="str">
        <f>IF(G810+H810&lt;&gt;0,Transaksi!E805,"")</f>
        <v/>
      </c>
      <c r="F810" t="str">
        <f>IF(G810+H810&lt;&gt;0,Transaksi!F805,"")</f>
        <v/>
      </c>
      <c r="G810">
        <f>IF(Transaksi!K805=$F$11,Transaksi!M805,0)</f>
        <v>0</v>
      </c>
      <c r="H810">
        <f>IF(Transaksi!K805=$F$11,Transaksi!L805,0)</f>
        <v>0</v>
      </c>
      <c r="I810" t="e">
        <f>I809+G810-H810</f>
        <v>#REF!</v>
      </c>
      <c r="J810" t="str">
        <f>IF(G810+H810&lt;&gt;0,Transaksi!J805,"")</f>
        <v/>
      </c>
    </row>
    <row r="811">
      <c r="C811" t="str">
        <f>IF(G811+H811&lt;&gt;0,Transaksi!C806,"")</f>
        <v/>
      </c>
      <c r="D811" t="str">
        <f>IF(G811+H811&lt;&gt;0,Transaksi!D806,"")</f>
        <v/>
      </c>
      <c r="E811" t="str">
        <f>IF(G811+H811&lt;&gt;0,Transaksi!E806,"")</f>
        <v/>
      </c>
      <c r="F811" t="str">
        <f>IF(G811+H811&lt;&gt;0,Transaksi!F806,"")</f>
        <v/>
      </c>
      <c r="G811">
        <f>IF(Transaksi!K806=$F$11,Transaksi!M806,0)</f>
        <v>0</v>
      </c>
      <c r="H811">
        <f>IF(Transaksi!K806=$F$11,Transaksi!L806,0)</f>
        <v>0</v>
      </c>
      <c r="I811" t="e">
        <f>I810+G811-H811</f>
        <v>#REF!</v>
      </c>
      <c r="J811" t="str">
        <f>IF(G811+H811&lt;&gt;0,Transaksi!J806,"")</f>
        <v/>
      </c>
    </row>
    <row r="812">
      <c r="C812" t="str">
        <f>IF(G812+H812&lt;&gt;0,Transaksi!C807,"")</f>
        <v/>
      </c>
      <c r="D812" t="str">
        <f>IF(G812+H812&lt;&gt;0,Transaksi!D807,"")</f>
        <v/>
      </c>
      <c r="E812" t="str">
        <f>IF(G812+H812&lt;&gt;0,Transaksi!E807,"")</f>
        <v/>
      </c>
      <c r="F812" t="str">
        <f>IF(G812+H812&lt;&gt;0,Transaksi!F807,"")</f>
        <v/>
      </c>
      <c r="G812">
        <f>IF(Transaksi!K807=$F$11,Transaksi!M807,0)</f>
        <v>0</v>
      </c>
      <c r="H812">
        <f>IF(Transaksi!K807=$F$11,Transaksi!L807,0)</f>
        <v>0</v>
      </c>
      <c r="I812" t="e">
        <f>I811+G812-H812</f>
        <v>#REF!</v>
      </c>
      <c r="J812" t="str">
        <f>IF(G812+H812&lt;&gt;0,Transaksi!J807,"")</f>
        <v/>
      </c>
    </row>
    <row r="813">
      <c r="C813" t="str">
        <f>IF(G813+H813&lt;&gt;0,Transaksi!C808,"")</f>
        <v/>
      </c>
      <c r="D813" t="str">
        <f>IF(G813+H813&lt;&gt;0,Transaksi!D808,"")</f>
        <v/>
      </c>
      <c r="E813" t="str">
        <f>IF(G813+H813&lt;&gt;0,Transaksi!E808,"")</f>
        <v/>
      </c>
      <c r="F813" t="str">
        <f>IF(G813+H813&lt;&gt;0,Transaksi!F808,"")</f>
        <v/>
      </c>
      <c r="G813">
        <f>IF(Transaksi!K808=$F$11,Transaksi!M808,0)</f>
        <v>0</v>
      </c>
      <c r="H813">
        <f>IF(Transaksi!K808=$F$11,Transaksi!L808,0)</f>
        <v>0</v>
      </c>
      <c r="I813" t="e">
        <f>I812+G813-H813</f>
        <v>#REF!</v>
      </c>
      <c r="J813" t="str">
        <f>IF(G813+H813&lt;&gt;0,Transaksi!J808,"")</f>
        <v/>
      </c>
    </row>
    <row r="814">
      <c r="C814" t="str">
        <f>IF(G814+H814&lt;&gt;0,Transaksi!C809,"")</f>
        <v/>
      </c>
      <c r="D814" t="str">
        <f>IF(G814+H814&lt;&gt;0,Transaksi!D809,"")</f>
        <v/>
      </c>
      <c r="E814" t="str">
        <f>IF(G814+H814&lt;&gt;0,Transaksi!E809,"")</f>
        <v/>
      </c>
      <c r="F814" t="str">
        <f>IF(G814+H814&lt;&gt;0,Transaksi!F809,"")</f>
        <v/>
      </c>
      <c r="G814">
        <f>IF(Transaksi!K809=$F$11,Transaksi!M809,0)</f>
        <v>0</v>
      </c>
      <c r="H814">
        <f>IF(Transaksi!K809=$F$11,Transaksi!L809,0)</f>
        <v>0</v>
      </c>
      <c r="I814" t="e">
        <f>I813+G814-H814</f>
        <v>#REF!</v>
      </c>
      <c r="J814" t="str">
        <f>IF(G814+H814&lt;&gt;0,Transaksi!J809,"")</f>
        <v/>
      </c>
    </row>
    <row r="815">
      <c r="C815" t="str">
        <f>IF(G815+H815&lt;&gt;0,Transaksi!C810,"")</f>
        <v/>
      </c>
      <c r="D815" t="str">
        <f>IF(G815+H815&lt;&gt;0,Transaksi!D810,"")</f>
        <v/>
      </c>
      <c r="E815" t="str">
        <f>IF(G815+H815&lt;&gt;0,Transaksi!E810,"")</f>
        <v/>
      </c>
      <c r="F815" t="str">
        <f>IF(G815+H815&lt;&gt;0,Transaksi!F810,"")</f>
        <v/>
      </c>
      <c r="G815">
        <f>IF(Transaksi!K810=$F$11,Transaksi!M810,0)</f>
        <v>0</v>
      </c>
      <c r="H815">
        <f>IF(Transaksi!K810=$F$11,Transaksi!L810,0)</f>
        <v>0</v>
      </c>
      <c r="I815" t="e">
        <f>I814+G815-H815</f>
        <v>#REF!</v>
      </c>
      <c r="J815" t="str">
        <f>IF(G815+H815&lt;&gt;0,Transaksi!J810,"")</f>
        <v/>
      </c>
    </row>
    <row r="816">
      <c r="C816" t="str">
        <f>IF(G816+H816&lt;&gt;0,Transaksi!C811,"")</f>
        <v/>
      </c>
      <c r="D816" t="str">
        <f>IF(G816+H816&lt;&gt;0,Transaksi!D811,"")</f>
        <v/>
      </c>
      <c r="E816" t="str">
        <f>IF(G816+H816&lt;&gt;0,Transaksi!E811,"")</f>
        <v/>
      </c>
      <c r="F816" t="str">
        <f>IF(G816+H816&lt;&gt;0,Transaksi!F811,"")</f>
        <v/>
      </c>
      <c r="G816">
        <f>IF(Transaksi!K811=$F$11,Transaksi!M811,0)</f>
        <v>0</v>
      </c>
      <c r="H816">
        <f>IF(Transaksi!K811=$F$11,Transaksi!L811,0)</f>
        <v>0</v>
      </c>
      <c r="I816" t="e">
        <f>I815+G816-H816</f>
        <v>#REF!</v>
      </c>
      <c r="J816" t="str">
        <f>IF(G816+H816&lt;&gt;0,Transaksi!J811,"")</f>
        <v/>
      </c>
    </row>
    <row r="817">
      <c r="C817" t="str">
        <f>IF(G817+H817&lt;&gt;0,Transaksi!C812,"")</f>
        <v/>
      </c>
      <c r="D817" t="str">
        <f>IF(G817+H817&lt;&gt;0,Transaksi!D812,"")</f>
        <v/>
      </c>
      <c r="E817" t="str">
        <f>IF(G817+H817&lt;&gt;0,Transaksi!E812,"")</f>
        <v/>
      </c>
      <c r="F817" t="str">
        <f>IF(G817+H817&lt;&gt;0,Transaksi!F812,"")</f>
        <v/>
      </c>
      <c r="G817">
        <f>IF(Transaksi!K812=$F$11,Transaksi!M812,0)</f>
        <v>0</v>
      </c>
      <c r="H817">
        <f>IF(Transaksi!K812=$F$11,Transaksi!L812,0)</f>
        <v>0</v>
      </c>
      <c r="I817" t="e">
        <f>I816+G817-H817</f>
        <v>#REF!</v>
      </c>
      <c r="J817" t="str">
        <f>IF(G817+H817&lt;&gt;0,Transaksi!J812,"")</f>
        <v/>
      </c>
    </row>
    <row r="818">
      <c r="C818" t="str">
        <f>IF(G818+H818&lt;&gt;0,Transaksi!C813,"")</f>
        <v/>
      </c>
      <c r="D818" t="str">
        <f>IF(G818+H818&lt;&gt;0,Transaksi!D813,"")</f>
        <v/>
      </c>
      <c r="E818" t="str">
        <f>IF(G818+H818&lt;&gt;0,Transaksi!E813,"")</f>
        <v/>
      </c>
      <c r="F818" t="str">
        <f>IF(G818+H818&lt;&gt;0,Transaksi!F813,"")</f>
        <v/>
      </c>
      <c r="G818">
        <f>IF(Transaksi!K813=$F$11,Transaksi!M813,0)</f>
        <v>0</v>
      </c>
      <c r="H818">
        <f>IF(Transaksi!K813=$F$11,Transaksi!L813,0)</f>
        <v>0</v>
      </c>
      <c r="I818" t="e">
        <f>I817+G818-H818</f>
        <v>#REF!</v>
      </c>
      <c r="J818" t="str">
        <f>IF(G818+H818&lt;&gt;0,Transaksi!J813,"")</f>
        <v/>
      </c>
    </row>
    <row r="819">
      <c r="C819" t="str">
        <f>IF(G819+H819&lt;&gt;0,Transaksi!C814,"")</f>
        <v/>
      </c>
      <c r="D819" t="str">
        <f>IF(G819+H819&lt;&gt;0,Transaksi!D814,"")</f>
        <v/>
      </c>
      <c r="E819" t="str">
        <f>IF(G819+H819&lt;&gt;0,Transaksi!E814,"")</f>
        <v/>
      </c>
      <c r="F819" t="str">
        <f>IF(G819+H819&lt;&gt;0,Transaksi!F814,"")</f>
        <v/>
      </c>
      <c r="G819">
        <f>IF(Transaksi!K814=$F$11,Transaksi!M814,0)</f>
        <v>0</v>
      </c>
      <c r="H819">
        <f>IF(Transaksi!K814=$F$11,Transaksi!L814,0)</f>
        <v>0</v>
      </c>
      <c r="I819" t="e">
        <f>I818+G819-H819</f>
        <v>#REF!</v>
      </c>
      <c r="J819" t="str">
        <f>IF(G819+H819&lt;&gt;0,Transaksi!J814,"")</f>
        <v/>
      </c>
    </row>
    <row r="820">
      <c r="C820" t="str">
        <f>IF(G820+H820&lt;&gt;0,Transaksi!C815,"")</f>
        <v/>
      </c>
      <c r="D820" t="str">
        <f>IF(G820+H820&lt;&gt;0,Transaksi!D815,"")</f>
        <v/>
      </c>
      <c r="E820" t="str">
        <f>IF(G820+H820&lt;&gt;0,Transaksi!E815,"")</f>
        <v/>
      </c>
      <c r="F820" t="str">
        <f>IF(G820+H820&lt;&gt;0,Transaksi!F815,"")</f>
        <v/>
      </c>
      <c r="G820">
        <f>IF(Transaksi!K815=$F$11,Transaksi!M815,0)</f>
        <v>0</v>
      </c>
      <c r="H820">
        <f>IF(Transaksi!K815=$F$11,Transaksi!L815,0)</f>
        <v>0</v>
      </c>
      <c r="I820" t="e">
        <f>I819+G820-H820</f>
        <v>#REF!</v>
      </c>
      <c r="J820" t="str">
        <f>IF(G820+H820&lt;&gt;0,Transaksi!J815,"")</f>
        <v/>
      </c>
    </row>
    <row r="821">
      <c r="C821" t="str">
        <f>IF(G821+H821&lt;&gt;0,Transaksi!C816,"")</f>
        <v/>
      </c>
      <c r="D821" t="str">
        <f>IF(G821+H821&lt;&gt;0,Transaksi!D816,"")</f>
        <v/>
      </c>
      <c r="E821" t="str">
        <f>IF(G821+H821&lt;&gt;0,Transaksi!E816,"")</f>
        <v/>
      </c>
      <c r="F821" t="str">
        <f>IF(G821+H821&lt;&gt;0,Transaksi!F816,"")</f>
        <v/>
      </c>
      <c r="G821">
        <f>IF(Transaksi!K816=$F$11,Transaksi!M816,0)</f>
        <v>0</v>
      </c>
      <c r="H821">
        <f>IF(Transaksi!K816=$F$11,Transaksi!L816,0)</f>
        <v>0</v>
      </c>
      <c r="I821" t="e">
        <f>I820+G821-H821</f>
        <v>#REF!</v>
      </c>
      <c r="J821" t="str">
        <f>IF(G821+H821&lt;&gt;0,Transaksi!J816,"")</f>
        <v/>
      </c>
    </row>
    <row r="822">
      <c r="C822" t="str">
        <f>IF(G822+H822&lt;&gt;0,Transaksi!C817,"")</f>
        <v/>
      </c>
      <c r="D822" t="str">
        <f>IF(G822+H822&lt;&gt;0,Transaksi!D817,"")</f>
        <v/>
      </c>
      <c r="E822" t="str">
        <f>IF(G822+H822&lt;&gt;0,Transaksi!E817,"")</f>
        <v/>
      </c>
      <c r="F822" t="str">
        <f>IF(G822+H822&lt;&gt;0,Transaksi!F817,"")</f>
        <v/>
      </c>
      <c r="G822">
        <f>IF(Transaksi!K817=$F$11,Transaksi!M817,0)</f>
        <v>0</v>
      </c>
      <c r="H822">
        <f>IF(Transaksi!K817=$F$11,Transaksi!L817,0)</f>
        <v>0</v>
      </c>
      <c r="I822" t="e">
        <f>I821+G822-H822</f>
        <v>#REF!</v>
      </c>
      <c r="J822" t="str">
        <f>IF(G822+H822&lt;&gt;0,Transaksi!J817,"")</f>
        <v/>
      </c>
    </row>
    <row r="823">
      <c r="C823" t="str">
        <f>IF(G823+H823&lt;&gt;0,Transaksi!C818,"")</f>
        <v/>
      </c>
      <c r="D823" t="str">
        <f>IF(G823+H823&lt;&gt;0,Transaksi!D818,"")</f>
        <v/>
      </c>
      <c r="E823" t="str">
        <f>IF(G823+H823&lt;&gt;0,Transaksi!E818,"")</f>
        <v/>
      </c>
      <c r="F823" t="str">
        <f>IF(G823+H823&lt;&gt;0,Transaksi!F818,"")</f>
        <v/>
      </c>
      <c r="G823">
        <f>IF(Transaksi!K818=$F$11,Transaksi!M818,0)</f>
        <v>0</v>
      </c>
      <c r="H823">
        <f>IF(Transaksi!K818=$F$11,Transaksi!L818,0)</f>
        <v>0</v>
      </c>
      <c r="I823" t="e">
        <f>I822+G823-H823</f>
        <v>#REF!</v>
      </c>
      <c r="J823" t="str">
        <f>IF(G823+H823&lt;&gt;0,Transaksi!J818,"")</f>
        <v/>
      </c>
    </row>
    <row r="824">
      <c r="C824" t="str">
        <f>IF(G824+H824&lt;&gt;0,Transaksi!C819,"")</f>
        <v/>
      </c>
      <c r="D824" t="str">
        <f>IF(G824+H824&lt;&gt;0,Transaksi!D819,"")</f>
        <v/>
      </c>
      <c r="E824" t="str">
        <f>IF(G824+H824&lt;&gt;0,Transaksi!E819,"")</f>
        <v/>
      </c>
      <c r="F824" t="str">
        <f>IF(G824+H824&lt;&gt;0,Transaksi!F819,"")</f>
        <v/>
      </c>
      <c r="G824">
        <f>IF(Transaksi!K819=$F$11,Transaksi!M819,0)</f>
        <v>0</v>
      </c>
      <c r="H824">
        <f>IF(Transaksi!K819=$F$11,Transaksi!L819,0)</f>
        <v>0</v>
      </c>
      <c r="I824" t="e">
        <f>I823+G824-H824</f>
        <v>#REF!</v>
      </c>
      <c r="J824" t="str">
        <f>IF(G824+H824&lt;&gt;0,Transaksi!J819,"")</f>
        <v/>
      </c>
    </row>
    <row r="825">
      <c r="C825" t="str">
        <f>IF(G825+H825&lt;&gt;0,Transaksi!C820,"")</f>
        <v/>
      </c>
      <c r="D825" t="str">
        <f>IF(G825+H825&lt;&gt;0,Transaksi!D820,"")</f>
        <v/>
      </c>
      <c r="E825" t="str">
        <f>IF(G825+H825&lt;&gt;0,Transaksi!E820,"")</f>
        <v/>
      </c>
      <c r="F825" t="str">
        <f>IF(G825+H825&lt;&gt;0,Transaksi!F820,"")</f>
        <v/>
      </c>
      <c r="G825">
        <f>IF(Transaksi!K820=$F$11,Transaksi!M820,0)</f>
        <v>0</v>
      </c>
      <c r="H825">
        <f>IF(Transaksi!K820=$F$11,Transaksi!L820,0)</f>
        <v>0</v>
      </c>
      <c r="I825" t="e">
        <f>I824+G825-H825</f>
        <v>#REF!</v>
      </c>
      <c r="J825" t="str">
        <f>IF(G825+H825&lt;&gt;0,Transaksi!J820,"")</f>
        <v/>
      </c>
    </row>
    <row r="826">
      <c r="C826" t="str">
        <f>IF(G826+H826&lt;&gt;0,Transaksi!C821,"")</f>
        <v/>
      </c>
      <c r="D826" t="str">
        <f>IF(G826+H826&lt;&gt;0,Transaksi!D821,"")</f>
        <v/>
      </c>
      <c r="E826" t="str">
        <f>IF(G826+H826&lt;&gt;0,Transaksi!E821,"")</f>
        <v/>
      </c>
      <c r="F826" t="str">
        <f>IF(G826+H826&lt;&gt;0,Transaksi!F821,"")</f>
        <v/>
      </c>
      <c r="G826">
        <f>IF(Transaksi!K821=$F$11,Transaksi!M821,0)</f>
        <v>0</v>
      </c>
      <c r="H826">
        <f>IF(Transaksi!K821=$F$11,Transaksi!L821,0)</f>
        <v>0</v>
      </c>
      <c r="I826" t="e">
        <f>I825+G826-H826</f>
        <v>#REF!</v>
      </c>
      <c r="J826" t="str">
        <f>IF(G826+H826&lt;&gt;0,Transaksi!J821,"")</f>
        <v/>
      </c>
    </row>
    <row r="827">
      <c r="C827" t="str">
        <f>IF(G827+H827&lt;&gt;0,Transaksi!C822,"")</f>
        <v/>
      </c>
      <c r="D827" t="str">
        <f>IF(G827+H827&lt;&gt;0,Transaksi!D822,"")</f>
        <v/>
      </c>
      <c r="E827" t="str">
        <f>IF(G827+H827&lt;&gt;0,Transaksi!E822,"")</f>
        <v/>
      </c>
      <c r="F827" t="str">
        <f>IF(G827+H827&lt;&gt;0,Transaksi!F822,"")</f>
        <v/>
      </c>
      <c r="G827">
        <f>IF(Transaksi!K822=$F$11,Transaksi!M822,0)</f>
        <v>0</v>
      </c>
      <c r="H827">
        <f>IF(Transaksi!K822=$F$11,Transaksi!L822,0)</f>
        <v>0</v>
      </c>
      <c r="I827" t="e">
        <f>I826+G827-H827</f>
        <v>#REF!</v>
      </c>
      <c r="J827" t="str">
        <f>IF(G827+H827&lt;&gt;0,Transaksi!J822,"")</f>
        <v/>
      </c>
    </row>
    <row r="828">
      <c r="C828" t="str">
        <f>IF(G828+H828&lt;&gt;0,Transaksi!C823,"")</f>
        <v/>
      </c>
      <c r="D828" t="str">
        <f>IF(G828+H828&lt;&gt;0,Transaksi!D823,"")</f>
        <v/>
      </c>
      <c r="E828" t="str">
        <f>IF(G828+H828&lt;&gt;0,Transaksi!E823,"")</f>
        <v/>
      </c>
      <c r="F828" t="str">
        <f>IF(G828+H828&lt;&gt;0,Transaksi!F823,"")</f>
        <v/>
      </c>
      <c r="G828">
        <f>IF(Transaksi!K823=$F$11,Transaksi!M823,0)</f>
        <v>0</v>
      </c>
      <c r="H828">
        <f>IF(Transaksi!K823=$F$11,Transaksi!L823,0)</f>
        <v>0</v>
      </c>
      <c r="I828" t="e">
        <f>I827+G828-H828</f>
        <v>#REF!</v>
      </c>
      <c r="J828" t="str">
        <f>IF(G828+H828&lt;&gt;0,Transaksi!J823,"")</f>
        <v/>
      </c>
    </row>
    <row r="829">
      <c r="C829" t="str">
        <f>IF(G829+H829&lt;&gt;0,Transaksi!C824,"")</f>
        <v/>
      </c>
      <c r="D829" t="str">
        <f>IF(G829+H829&lt;&gt;0,Transaksi!D824,"")</f>
        <v/>
      </c>
      <c r="E829" t="str">
        <f>IF(G829+H829&lt;&gt;0,Transaksi!E824,"")</f>
        <v/>
      </c>
      <c r="F829" t="str">
        <f>IF(G829+H829&lt;&gt;0,Transaksi!F824,"")</f>
        <v/>
      </c>
      <c r="G829">
        <f>IF(Transaksi!K824=$F$11,Transaksi!M824,0)</f>
        <v>0</v>
      </c>
      <c r="H829">
        <f>IF(Transaksi!K824=$F$11,Transaksi!L824,0)</f>
        <v>0</v>
      </c>
      <c r="I829" t="e">
        <f>I828+G829-H829</f>
        <v>#REF!</v>
      </c>
      <c r="J829" t="str">
        <f>IF(G829+H829&lt;&gt;0,Transaksi!J824,"")</f>
        <v/>
      </c>
    </row>
    <row r="830">
      <c r="C830" t="str">
        <f>IF(G830+H830&lt;&gt;0,Transaksi!C825,"")</f>
        <v/>
      </c>
      <c r="D830" t="str">
        <f>IF(G830+H830&lt;&gt;0,Transaksi!D825,"")</f>
        <v/>
      </c>
      <c r="E830" t="str">
        <f>IF(G830+H830&lt;&gt;0,Transaksi!E825,"")</f>
        <v/>
      </c>
      <c r="F830" t="str">
        <f>IF(G830+H830&lt;&gt;0,Transaksi!F825,"")</f>
        <v/>
      </c>
      <c r="G830">
        <f>IF(Transaksi!K825=$F$11,Transaksi!M825,0)</f>
        <v>0</v>
      </c>
      <c r="H830">
        <f>IF(Transaksi!K825=$F$11,Transaksi!L825,0)</f>
        <v>0</v>
      </c>
      <c r="I830" t="e">
        <f>I829+G830-H830</f>
        <v>#REF!</v>
      </c>
      <c r="J830" t="str">
        <f>IF(G830+H830&lt;&gt;0,Transaksi!J825,"")</f>
        <v/>
      </c>
    </row>
    <row r="831">
      <c r="C831" t="str">
        <f>IF(G831+H831&lt;&gt;0,Transaksi!C826,"")</f>
        <v/>
      </c>
      <c r="D831" t="str">
        <f>IF(G831+H831&lt;&gt;0,Transaksi!D826,"")</f>
        <v/>
      </c>
      <c r="E831" t="str">
        <f>IF(G831+H831&lt;&gt;0,Transaksi!E826,"")</f>
        <v/>
      </c>
      <c r="F831" t="str">
        <f>IF(G831+H831&lt;&gt;0,Transaksi!F826,"")</f>
        <v/>
      </c>
      <c r="G831">
        <f>IF(Transaksi!K826=$F$11,Transaksi!M826,0)</f>
        <v>0</v>
      </c>
      <c r="H831">
        <f>IF(Transaksi!K826=$F$11,Transaksi!L826,0)</f>
        <v>0</v>
      </c>
      <c r="I831" t="e">
        <f>I830+G831-H831</f>
        <v>#REF!</v>
      </c>
      <c r="J831" t="str">
        <f>IF(G831+H831&lt;&gt;0,Transaksi!J826,"")</f>
        <v/>
      </c>
    </row>
    <row r="832">
      <c r="C832" t="str">
        <f>IF(G832+H832&lt;&gt;0,Transaksi!C827,"")</f>
        <v/>
      </c>
      <c r="D832" t="str">
        <f>IF(G832+H832&lt;&gt;0,Transaksi!D827,"")</f>
        <v/>
      </c>
      <c r="E832" t="str">
        <f>IF(G832+H832&lt;&gt;0,Transaksi!E827,"")</f>
        <v/>
      </c>
      <c r="F832" t="str">
        <f>IF(G832+H832&lt;&gt;0,Transaksi!F827,"")</f>
        <v/>
      </c>
      <c r="G832">
        <f>IF(Transaksi!K827=$F$11,Transaksi!M827,0)</f>
        <v>0</v>
      </c>
      <c r="H832">
        <f>IF(Transaksi!K827=$F$11,Transaksi!L827,0)</f>
        <v>0</v>
      </c>
      <c r="I832" t="e">
        <f>I831+G832-H832</f>
        <v>#REF!</v>
      </c>
      <c r="J832" t="str">
        <f>IF(G832+H832&lt;&gt;0,Transaksi!J827,"")</f>
        <v/>
      </c>
    </row>
    <row r="833">
      <c r="C833" t="str">
        <f>IF(G833+H833&lt;&gt;0,Transaksi!C828,"")</f>
        <v/>
      </c>
      <c r="D833" t="str">
        <f>IF(G833+H833&lt;&gt;0,Transaksi!D828,"")</f>
        <v/>
      </c>
      <c r="E833" t="str">
        <f>IF(G833+H833&lt;&gt;0,Transaksi!E828,"")</f>
        <v/>
      </c>
      <c r="F833" t="str">
        <f>IF(G833+H833&lt;&gt;0,Transaksi!F828,"")</f>
        <v/>
      </c>
      <c r="G833">
        <f>IF(Transaksi!K828=$F$11,Transaksi!M828,0)</f>
        <v>0</v>
      </c>
      <c r="H833">
        <f>IF(Transaksi!K828=$F$11,Transaksi!L828,0)</f>
        <v>0</v>
      </c>
      <c r="I833" t="e">
        <f>I832+G833-H833</f>
        <v>#REF!</v>
      </c>
      <c r="J833" t="str">
        <f>IF(G833+H833&lt;&gt;0,Transaksi!J828,"")</f>
        <v/>
      </c>
    </row>
    <row r="834">
      <c r="C834" t="str">
        <f>IF(G834+H834&lt;&gt;0,Transaksi!C829,"")</f>
        <v/>
      </c>
      <c r="D834" t="str">
        <f>IF(G834+H834&lt;&gt;0,Transaksi!D829,"")</f>
        <v/>
      </c>
      <c r="E834" t="str">
        <f>IF(G834+H834&lt;&gt;0,Transaksi!E829,"")</f>
        <v/>
      </c>
      <c r="F834" t="str">
        <f>IF(G834+H834&lt;&gt;0,Transaksi!F829,"")</f>
        <v/>
      </c>
      <c r="G834">
        <f>IF(Transaksi!K829=$F$11,Transaksi!M829,0)</f>
        <v>0</v>
      </c>
      <c r="H834">
        <f>IF(Transaksi!K829=$F$11,Transaksi!L829,0)</f>
        <v>0</v>
      </c>
      <c r="I834" t="e">
        <f>I833+G834-H834</f>
        <v>#REF!</v>
      </c>
      <c r="J834" t="str">
        <f>IF(G834+H834&lt;&gt;0,Transaksi!J829,"")</f>
        <v/>
      </c>
    </row>
    <row r="835">
      <c r="C835" t="str">
        <f>IF(G835+H835&lt;&gt;0,Transaksi!C830,"")</f>
        <v/>
      </c>
      <c r="D835" t="str">
        <f>IF(G835+H835&lt;&gt;0,Transaksi!D830,"")</f>
        <v/>
      </c>
      <c r="E835" t="str">
        <f>IF(G835+H835&lt;&gt;0,Transaksi!E830,"")</f>
        <v/>
      </c>
      <c r="F835" t="str">
        <f>IF(G835+H835&lt;&gt;0,Transaksi!F830,"")</f>
        <v/>
      </c>
      <c r="G835">
        <f>IF(Transaksi!K830=$F$11,Transaksi!M830,0)</f>
        <v>0</v>
      </c>
      <c r="H835">
        <f>IF(Transaksi!K830=$F$11,Transaksi!L830,0)</f>
        <v>0</v>
      </c>
      <c r="I835" t="e">
        <f>I834+G835-H835</f>
        <v>#REF!</v>
      </c>
      <c r="J835" t="str">
        <f>IF(G835+H835&lt;&gt;0,Transaksi!J830,"")</f>
        <v/>
      </c>
    </row>
    <row r="836">
      <c r="C836" t="str">
        <f>IF(G836+H836&lt;&gt;0,Transaksi!C831,"")</f>
        <v/>
      </c>
      <c r="D836" t="str">
        <f>IF(G836+H836&lt;&gt;0,Transaksi!D831,"")</f>
        <v/>
      </c>
      <c r="E836" t="str">
        <f>IF(G836+H836&lt;&gt;0,Transaksi!E831,"")</f>
        <v/>
      </c>
      <c r="F836" t="str">
        <f>IF(G836+H836&lt;&gt;0,Transaksi!F831,"")</f>
        <v/>
      </c>
      <c r="G836">
        <f>IF(Transaksi!K831=$F$11,Transaksi!M831,0)</f>
        <v>0</v>
      </c>
      <c r="H836">
        <f>IF(Transaksi!K831=$F$11,Transaksi!L831,0)</f>
        <v>0</v>
      </c>
      <c r="I836" t="e">
        <f>I835+G836-H836</f>
        <v>#REF!</v>
      </c>
      <c r="J836" t="str">
        <f>IF(G836+H836&lt;&gt;0,Transaksi!J831,"")</f>
        <v/>
      </c>
    </row>
    <row r="837">
      <c r="C837" t="str">
        <f>IF(G837+H837&lt;&gt;0,Transaksi!C832,"")</f>
        <v/>
      </c>
      <c r="D837" t="str">
        <f>IF(G837+H837&lt;&gt;0,Transaksi!D832,"")</f>
        <v/>
      </c>
      <c r="E837" t="str">
        <f>IF(G837+H837&lt;&gt;0,Transaksi!E832,"")</f>
        <v/>
      </c>
      <c r="F837" t="str">
        <f>IF(G837+H837&lt;&gt;0,Transaksi!F832,"")</f>
        <v/>
      </c>
      <c r="G837">
        <f>IF(Transaksi!K832=$F$11,Transaksi!M832,0)</f>
        <v>0</v>
      </c>
      <c r="H837">
        <f>IF(Transaksi!K832=$F$11,Transaksi!L832,0)</f>
        <v>0</v>
      </c>
      <c r="I837" t="e">
        <f>I836+G837-H837</f>
        <v>#REF!</v>
      </c>
      <c r="J837" t="str">
        <f>IF(G837+H837&lt;&gt;0,Transaksi!J832,"")</f>
        <v/>
      </c>
    </row>
    <row r="838">
      <c r="C838" t="str">
        <f>IF(G838+H838&lt;&gt;0,Transaksi!C833,"")</f>
        <v/>
      </c>
      <c r="D838" t="str">
        <f>IF(G838+H838&lt;&gt;0,Transaksi!D833,"")</f>
        <v/>
      </c>
      <c r="E838" t="str">
        <f>IF(G838+H838&lt;&gt;0,Transaksi!E833,"")</f>
        <v/>
      </c>
      <c r="F838" t="str">
        <f>IF(G838+H838&lt;&gt;0,Transaksi!F833,"")</f>
        <v/>
      </c>
      <c r="G838">
        <f>IF(Transaksi!K833=$F$11,Transaksi!M833,0)</f>
        <v>0</v>
      </c>
      <c r="H838">
        <f>IF(Transaksi!K833=$F$11,Transaksi!L833,0)</f>
        <v>0</v>
      </c>
      <c r="I838" t="e">
        <f>I837+G838-H838</f>
        <v>#REF!</v>
      </c>
      <c r="J838" t="str">
        <f>IF(G838+H838&lt;&gt;0,Transaksi!J833,"")</f>
        <v/>
      </c>
    </row>
    <row r="839">
      <c r="C839" t="str">
        <f>IF(G839+H839&lt;&gt;0,Transaksi!C834,"")</f>
        <v/>
      </c>
      <c r="D839" t="str">
        <f>IF(G839+H839&lt;&gt;0,Transaksi!D834,"")</f>
        <v/>
      </c>
      <c r="E839" t="str">
        <f>IF(G839+H839&lt;&gt;0,Transaksi!E834,"")</f>
        <v/>
      </c>
      <c r="F839" t="str">
        <f>IF(G839+H839&lt;&gt;0,Transaksi!F834,"")</f>
        <v/>
      </c>
      <c r="G839">
        <f>IF(Transaksi!K834=$F$11,Transaksi!M834,0)</f>
        <v>0</v>
      </c>
      <c r="H839">
        <f>IF(Transaksi!K834=$F$11,Transaksi!L834,0)</f>
        <v>0</v>
      </c>
      <c r="I839" t="e">
        <f>I838+G839-H839</f>
        <v>#REF!</v>
      </c>
      <c r="J839" t="str">
        <f>IF(G839+H839&lt;&gt;0,Transaksi!J834,"")</f>
        <v/>
      </c>
    </row>
    <row r="840">
      <c r="C840" t="str">
        <f>IF(G840+H840&lt;&gt;0,Transaksi!C835,"")</f>
        <v/>
      </c>
      <c r="D840" t="str">
        <f>IF(G840+H840&lt;&gt;0,Transaksi!D835,"")</f>
        <v/>
      </c>
      <c r="E840" t="str">
        <f>IF(G840+H840&lt;&gt;0,Transaksi!E835,"")</f>
        <v/>
      </c>
      <c r="F840" t="str">
        <f>IF(G840+H840&lt;&gt;0,Transaksi!F835,"")</f>
        <v/>
      </c>
      <c r="G840">
        <f>IF(Transaksi!K835=$F$11,Transaksi!M835,0)</f>
        <v>0</v>
      </c>
      <c r="H840">
        <f>IF(Transaksi!K835=$F$11,Transaksi!L835,0)</f>
        <v>0</v>
      </c>
      <c r="I840" t="e">
        <f>I839+G840-H840</f>
        <v>#REF!</v>
      </c>
      <c r="J840" t="str">
        <f>IF(G840+H840&lt;&gt;0,Transaksi!J835,"")</f>
        <v/>
      </c>
    </row>
    <row r="841">
      <c r="C841" t="str">
        <f>IF(G841+H841&lt;&gt;0,Transaksi!C836,"")</f>
        <v/>
      </c>
      <c r="D841" t="str">
        <f>IF(G841+H841&lt;&gt;0,Transaksi!D836,"")</f>
        <v/>
      </c>
      <c r="E841" t="str">
        <f>IF(G841+H841&lt;&gt;0,Transaksi!E836,"")</f>
        <v/>
      </c>
      <c r="F841" t="str">
        <f>IF(G841+H841&lt;&gt;0,Transaksi!F836,"")</f>
        <v/>
      </c>
      <c r="G841">
        <f>IF(Transaksi!K836=$F$11,Transaksi!M836,0)</f>
        <v>0</v>
      </c>
      <c r="H841">
        <f>IF(Transaksi!K836=$F$11,Transaksi!L836,0)</f>
        <v>0</v>
      </c>
      <c r="I841" t="e">
        <f>I840+G841-H841</f>
        <v>#REF!</v>
      </c>
      <c r="J841" t="str">
        <f>IF(G841+H841&lt;&gt;0,Transaksi!J836,"")</f>
        <v/>
      </c>
      <c r="L841">
        <f>H841</f>
        <v>0</v>
      </c>
    </row>
    <row r="842">
      <c r="C842" t="str">
        <f>IF(G842+H842&lt;&gt;0,Transaksi!C837,"")</f>
        <v/>
      </c>
      <c r="D842" t="str">
        <f>IF(G842+H842&lt;&gt;0,Transaksi!D837,"")</f>
        <v/>
      </c>
      <c r="E842" t="str">
        <f>IF(G842+H842&lt;&gt;0,Transaksi!E837,"")</f>
        <v/>
      </c>
      <c r="F842" t="str">
        <f>IF(G842+H842&lt;&gt;0,Transaksi!F837,"")</f>
        <v/>
      </c>
      <c r="G842">
        <f>IF(Transaksi!K837=$F$11,Transaksi!M837,0)</f>
        <v>0</v>
      </c>
      <c r="H842">
        <f>IF(Transaksi!K837=$F$11,Transaksi!L837,0)</f>
        <v>0</v>
      </c>
      <c r="I842" t="e">
        <f>I841+G842-H842</f>
        <v>#REF!</v>
      </c>
      <c r="J842" t="str">
        <f>IF(G842+H842&lt;&gt;0,Transaksi!J837,"")</f>
        <v/>
      </c>
    </row>
    <row r="843">
      <c r="C843" t="str">
        <f>IF(G843+H843&lt;&gt;0,Transaksi!C838,"")</f>
        <v/>
      </c>
      <c r="D843" t="str">
        <f>IF(G843+H843&lt;&gt;0,Transaksi!D838,"")</f>
        <v/>
      </c>
      <c r="E843" t="str">
        <f>IF(G843+H843&lt;&gt;0,Transaksi!E838,"")</f>
        <v/>
      </c>
      <c r="F843" t="str">
        <f>IF(G843+H843&lt;&gt;0,Transaksi!F838,"")</f>
        <v/>
      </c>
      <c r="G843">
        <f>IF(Transaksi!K838=$F$11,Transaksi!M838,0)</f>
        <v>0</v>
      </c>
      <c r="H843">
        <f>IF(Transaksi!K838=$F$11,Transaksi!L838,0)</f>
        <v>0</v>
      </c>
      <c r="I843" t="e">
        <f>I842+G843-H843</f>
        <v>#REF!</v>
      </c>
      <c r="J843" t="str">
        <f>IF(G843+H843&lt;&gt;0,Transaksi!J838,"")</f>
        <v/>
      </c>
    </row>
    <row r="844">
      <c r="C844" t="str">
        <f>IF(G844+H844&lt;&gt;0,Transaksi!C839,"")</f>
        <v/>
      </c>
      <c r="D844" t="str">
        <f>IF(G844+H844&lt;&gt;0,Transaksi!D839,"")</f>
        <v/>
      </c>
      <c r="E844" t="str">
        <f>IF(G844+H844&lt;&gt;0,Transaksi!E839,"")</f>
        <v/>
      </c>
      <c r="F844" t="str">
        <f>IF(G844+H844&lt;&gt;0,Transaksi!F839,"")</f>
        <v/>
      </c>
      <c r="G844">
        <f>IF(Transaksi!K839=$F$11,Transaksi!M839,0)</f>
        <v>0</v>
      </c>
      <c r="H844">
        <f>IF(Transaksi!K839=$F$11,Transaksi!L839,0)</f>
        <v>0</v>
      </c>
      <c r="I844" t="e">
        <f>I843+G844-H844</f>
        <v>#REF!</v>
      </c>
      <c r="J844" t="str">
        <f>IF(G844+H844&lt;&gt;0,Transaksi!J839,"")</f>
        <v/>
      </c>
    </row>
    <row r="845">
      <c r="C845" t="str">
        <f>IF(G845+H845&lt;&gt;0,Transaksi!C840,"")</f>
        <v/>
      </c>
      <c r="D845" t="str">
        <f>IF(G845+H845&lt;&gt;0,Transaksi!D840,"")</f>
        <v/>
      </c>
      <c r="E845" t="str">
        <f>IF(G845+H845&lt;&gt;0,Transaksi!E840,"")</f>
        <v/>
      </c>
      <c r="F845" t="str">
        <f>IF(G845+H845&lt;&gt;0,Transaksi!F840,"")</f>
        <v/>
      </c>
      <c r="G845">
        <f>IF(Transaksi!K840=$F$11,Transaksi!M840,0)</f>
        <v>0</v>
      </c>
      <c r="H845">
        <f>IF(Transaksi!K840=$F$11,Transaksi!L840,0)</f>
        <v>0</v>
      </c>
      <c r="I845" t="e">
        <f>I844+G845-H845</f>
        <v>#REF!</v>
      </c>
      <c r="J845" t="str">
        <f>IF(G845+H845&lt;&gt;0,Transaksi!J840,"")</f>
        <v/>
      </c>
    </row>
    <row r="846">
      <c r="C846" t="str">
        <f>IF(G846+H846&lt;&gt;0,Transaksi!C841,"")</f>
        <v/>
      </c>
      <c r="D846" t="str">
        <f>IF(G846+H846&lt;&gt;0,Transaksi!D841,"")</f>
        <v/>
      </c>
      <c r="E846" t="str">
        <f>IF(G846+H846&lt;&gt;0,Transaksi!E841,"")</f>
        <v/>
      </c>
      <c r="F846" t="str">
        <f>IF(G846+H846&lt;&gt;0,Transaksi!F841,"")</f>
        <v/>
      </c>
      <c r="G846">
        <f>IF(Transaksi!K841=$F$11,Transaksi!M841,0)</f>
        <v>0</v>
      </c>
      <c r="H846">
        <f>IF(Transaksi!K841=$F$11,Transaksi!L841,0)</f>
        <v>0</v>
      </c>
      <c r="I846" t="e">
        <f>I845+G846-H846</f>
        <v>#REF!</v>
      </c>
      <c r="J846" t="str">
        <f>IF(G846+H846&lt;&gt;0,Transaksi!J841,"")</f>
        <v/>
      </c>
    </row>
    <row r="847">
      <c r="C847" t="str">
        <f>IF(G847+H847&lt;&gt;0,Transaksi!C842,"")</f>
        <v/>
      </c>
      <c r="D847" t="str">
        <f>IF(G847+H847&lt;&gt;0,Transaksi!D842,"")</f>
        <v/>
      </c>
      <c r="E847" t="str">
        <f>IF(G847+H847&lt;&gt;0,Transaksi!E842,"")</f>
        <v/>
      </c>
      <c r="F847" t="str">
        <f>IF(G847+H847&lt;&gt;0,Transaksi!F842,"")</f>
        <v/>
      </c>
      <c r="G847">
        <f>IF(Transaksi!K842=$F$11,Transaksi!M842,0)</f>
        <v>0</v>
      </c>
      <c r="H847">
        <f>IF(Transaksi!K842=$F$11,Transaksi!L842,0)</f>
        <v>0</v>
      </c>
      <c r="I847" t="e">
        <f>I846+G847-H847</f>
        <v>#REF!</v>
      </c>
      <c r="J847" t="str">
        <f>IF(G847+H847&lt;&gt;0,Transaksi!J842,"")</f>
        <v/>
      </c>
    </row>
    <row r="848">
      <c r="C848" t="str">
        <f>IF(G848+H848&lt;&gt;0,Transaksi!C843,"")</f>
        <v/>
      </c>
      <c r="D848" t="str">
        <f>IF(G848+H848&lt;&gt;0,Transaksi!D843,"")</f>
        <v/>
      </c>
      <c r="E848" t="str">
        <f>IF(G848+H848&lt;&gt;0,Transaksi!E843,"")</f>
        <v/>
      </c>
      <c r="F848" t="str">
        <f>IF(G848+H848&lt;&gt;0,Transaksi!F843,"")</f>
        <v/>
      </c>
      <c r="G848">
        <f>IF(Transaksi!K843=$F$11,Transaksi!M843,0)</f>
        <v>0</v>
      </c>
      <c r="H848">
        <f>IF(Transaksi!K843=$F$11,Transaksi!L843,0)</f>
        <v>0</v>
      </c>
      <c r="I848" t="e">
        <f>I847+G848-H848</f>
        <v>#REF!</v>
      </c>
      <c r="J848" t="str">
        <f>IF(G848+H848&lt;&gt;0,Transaksi!J843,"")</f>
        <v/>
      </c>
    </row>
    <row r="849">
      <c r="C849" t="str">
        <f>IF(G849+H849&lt;&gt;0,Transaksi!C844,"")</f>
        <v/>
      </c>
      <c r="D849" t="str">
        <f>IF(G849+H849&lt;&gt;0,Transaksi!D844,"")</f>
        <v/>
      </c>
      <c r="E849" t="str">
        <f>IF(G849+H849&lt;&gt;0,Transaksi!E844,"")</f>
        <v/>
      </c>
      <c r="F849" t="str">
        <f>IF(G849+H849&lt;&gt;0,Transaksi!F844,"")</f>
        <v/>
      </c>
      <c r="G849">
        <f>IF(Transaksi!K844=$F$11,Transaksi!M844,0)</f>
        <v>0</v>
      </c>
      <c r="H849">
        <f>IF(Transaksi!K844=$F$11,Transaksi!L844,0)</f>
        <v>0</v>
      </c>
      <c r="I849" t="e">
        <f>I848+G849-H849</f>
        <v>#REF!</v>
      </c>
      <c r="J849" t="str">
        <f>IF(G849+H849&lt;&gt;0,Transaksi!J844,"")</f>
        <v/>
      </c>
    </row>
    <row r="850">
      <c r="C850" t="str">
        <f>IF(G850+H850&lt;&gt;0,Transaksi!C845,"")</f>
        <v/>
      </c>
      <c r="D850" t="str">
        <f>IF(G850+H850&lt;&gt;0,Transaksi!D845,"")</f>
        <v/>
      </c>
      <c r="E850" t="str">
        <f>IF(G850+H850&lt;&gt;0,Transaksi!E845,"")</f>
        <v/>
      </c>
      <c r="F850" t="str">
        <f>IF(G850+H850&lt;&gt;0,Transaksi!F845,"")</f>
        <v/>
      </c>
      <c r="G850">
        <f>IF(Transaksi!K845=$F$11,Transaksi!M845,0)</f>
        <v>0</v>
      </c>
      <c r="H850">
        <f>IF(Transaksi!K845=$F$11,Transaksi!L845,0)</f>
        <v>0</v>
      </c>
      <c r="I850" t="e">
        <f>I849+G850-H850</f>
        <v>#REF!</v>
      </c>
      <c r="J850" t="str">
        <f>IF(G850+H850&lt;&gt;0,Transaksi!J845,"")</f>
        <v/>
      </c>
    </row>
    <row r="851">
      <c r="C851" t="str">
        <f>IF(G851+H851&lt;&gt;0,Transaksi!C846,"")</f>
        <v/>
      </c>
      <c r="D851" t="str">
        <f>IF(G851+H851&lt;&gt;0,Transaksi!D846,"")</f>
        <v/>
      </c>
      <c r="E851" t="str">
        <f>IF(G851+H851&lt;&gt;0,Transaksi!E846,"")</f>
        <v/>
      </c>
      <c r="F851" t="str">
        <f>IF(G851+H851&lt;&gt;0,Transaksi!F846,"")</f>
        <v/>
      </c>
      <c r="G851">
        <f>IF(Transaksi!K846=$F$11,Transaksi!M846,0)</f>
        <v>0</v>
      </c>
      <c r="H851">
        <f>IF(Transaksi!K846=$F$11,Transaksi!L846,0)</f>
        <v>0</v>
      </c>
      <c r="I851" t="e">
        <f>I850+G851-H851</f>
        <v>#REF!</v>
      </c>
      <c r="J851" t="str">
        <f>IF(G851+H851&lt;&gt;0,Transaksi!J846,"")</f>
        <v/>
      </c>
    </row>
    <row r="852">
      <c r="C852" t="str">
        <f>IF(G852+H852&lt;&gt;0,Transaksi!C847,"")</f>
        <v/>
      </c>
      <c r="D852" t="str">
        <f>IF(G852+H852&lt;&gt;0,Transaksi!D847,"")</f>
        <v/>
      </c>
      <c r="E852" t="str">
        <f>IF(G852+H852&lt;&gt;0,Transaksi!E847,"")</f>
        <v/>
      </c>
      <c r="F852" t="str">
        <f>IF(G852+H852&lt;&gt;0,Transaksi!F847,"")</f>
        <v/>
      </c>
      <c r="G852">
        <f>IF(Transaksi!K847=$F$11,Transaksi!M847,0)</f>
        <v>0</v>
      </c>
      <c r="H852">
        <f>IF(Transaksi!K847=$F$11,Transaksi!L847,0)</f>
        <v>0</v>
      </c>
      <c r="I852" t="e">
        <f>I851+G852-H852</f>
        <v>#REF!</v>
      </c>
      <c r="J852" t="str">
        <f>IF(G852+H852&lt;&gt;0,Transaksi!J847,"")</f>
        <v/>
      </c>
    </row>
    <row r="853">
      <c r="C853" t="str">
        <f>IF(G853+H853&lt;&gt;0,Transaksi!C848,"")</f>
        <v/>
      </c>
      <c r="D853" t="str">
        <f>IF(G853+H853&lt;&gt;0,Transaksi!D848,"")</f>
        <v/>
      </c>
      <c r="E853" t="str">
        <f>IF(G853+H853&lt;&gt;0,Transaksi!E848,"")</f>
        <v/>
      </c>
      <c r="F853" t="str">
        <f>IF(G853+H853&lt;&gt;0,Transaksi!F848,"")</f>
        <v/>
      </c>
      <c r="G853">
        <f>IF(Transaksi!K848=$F$11,Transaksi!M848,0)</f>
        <v>0</v>
      </c>
      <c r="H853">
        <f>IF(Transaksi!K848=$F$11,Transaksi!L848,0)</f>
        <v>0</v>
      </c>
      <c r="I853" t="e">
        <f>I852+G853-H853</f>
        <v>#REF!</v>
      </c>
      <c r="J853" t="str">
        <f>IF(G853+H853&lt;&gt;0,Transaksi!J848,"")</f>
        <v/>
      </c>
    </row>
    <row r="854">
      <c r="C854" t="str">
        <f>IF(G854+H854&lt;&gt;0,Transaksi!C849,"")</f>
        <v/>
      </c>
      <c r="D854" t="str">
        <f>IF(G854+H854&lt;&gt;0,Transaksi!D849,"")</f>
        <v/>
      </c>
      <c r="E854" t="str">
        <f>IF(G854+H854&lt;&gt;0,Transaksi!E849,"")</f>
        <v/>
      </c>
      <c r="F854" t="str">
        <f>IF(G854+H854&lt;&gt;0,Transaksi!F849,"")</f>
        <v/>
      </c>
      <c r="G854">
        <f>IF(Transaksi!K849=$F$11,Transaksi!M849,0)</f>
        <v>0</v>
      </c>
      <c r="H854">
        <f>IF(Transaksi!K849=$F$11,Transaksi!L849,0)</f>
        <v>0</v>
      </c>
      <c r="I854" t="e">
        <f>I853+G854-H854</f>
        <v>#REF!</v>
      </c>
      <c r="J854" t="str">
        <f>IF(G854+H854&lt;&gt;0,Transaksi!J849,"")</f>
        <v/>
      </c>
    </row>
    <row r="855">
      <c r="C855" t="str">
        <f>IF(G855+H855&lt;&gt;0,Transaksi!C850,"")</f>
        <v/>
      </c>
      <c r="D855" t="str">
        <f>IF(G855+H855&lt;&gt;0,Transaksi!D850,"")</f>
        <v/>
      </c>
      <c r="E855" t="str">
        <f>IF(G855+H855&lt;&gt;0,Transaksi!E850,"")</f>
        <v/>
      </c>
      <c r="F855" t="str">
        <f>IF(G855+H855&lt;&gt;0,Transaksi!F850,"")</f>
        <v/>
      </c>
      <c r="G855">
        <f>IF(Transaksi!K850=$F$11,Transaksi!M850,0)</f>
        <v>0</v>
      </c>
      <c r="H855">
        <f>IF(Transaksi!K850=$F$11,Transaksi!L850,0)</f>
        <v>0</v>
      </c>
      <c r="I855" t="e">
        <f>I854+G855-H855</f>
        <v>#REF!</v>
      </c>
      <c r="J855" t="str">
        <f>IF(G855+H855&lt;&gt;0,Transaksi!J850,"")</f>
        <v/>
      </c>
    </row>
    <row r="856">
      <c r="C856" t="str">
        <f>IF(G856+H856&lt;&gt;0,Transaksi!C851,"")</f>
        <v/>
      </c>
      <c r="D856" t="str">
        <f>IF(G856+H856&lt;&gt;0,Transaksi!D851,"")</f>
        <v/>
      </c>
      <c r="E856" t="str">
        <f>IF(G856+H856&lt;&gt;0,Transaksi!E851,"")</f>
        <v/>
      </c>
      <c r="F856" t="str">
        <f>IF(G856+H856&lt;&gt;0,Transaksi!F851,"")</f>
        <v/>
      </c>
      <c r="G856">
        <f>IF(Transaksi!K851=$F$11,Transaksi!M851,0)</f>
        <v>0</v>
      </c>
      <c r="H856">
        <f>IF(Transaksi!K851=$F$11,Transaksi!L851,0)</f>
        <v>0</v>
      </c>
      <c r="I856" t="e">
        <f>I855+G856-H856</f>
        <v>#REF!</v>
      </c>
      <c r="J856" t="str">
        <f>IF(G856+H856&lt;&gt;0,Transaksi!J851,"")</f>
        <v/>
      </c>
    </row>
    <row r="857">
      <c r="C857" t="str">
        <f>IF(G857+H857&lt;&gt;0,Transaksi!C852,"")</f>
        <v/>
      </c>
      <c r="D857" t="str">
        <f>IF(G857+H857&lt;&gt;0,Transaksi!D852,"")</f>
        <v/>
      </c>
      <c r="E857" t="str">
        <f>IF(G857+H857&lt;&gt;0,Transaksi!E852,"")</f>
        <v/>
      </c>
      <c r="F857" t="str">
        <f>IF(G857+H857&lt;&gt;0,Transaksi!F852,"")</f>
        <v/>
      </c>
      <c r="G857">
        <f>IF(Transaksi!K852=$F$11,Transaksi!M852,0)</f>
        <v>0</v>
      </c>
      <c r="H857">
        <f>IF(Transaksi!K852=$F$11,Transaksi!L852,0)</f>
        <v>0</v>
      </c>
      <c r="I857" t="e">
        <f>I856+G857-H857</f>
        <v>#REF!</v>
      </c>
      <c r="J857" t="str">
        <f>IF(G857+H857&lt;&gt;0,Transaksi!J852,"")</f>
        <v/>
      </c>
    </row>
    <row r="858">
      <c r="C858" t="str">
        <f>IF(G858+H858&lt;&gt;0,Transaksi!C853,"")</f>
        <v/>
      </c>
      <c r="D858" t="str">
        <f>IF(G858+H858&lt;&gt;0,Transaksi!D853,"")</f>
        <v/>
      </c>
      <c r="E858" t="str">
        <f>IF(G858+H858&lt;&gt;0,Transaksi!E853,"")</f>
        <v/>
      </c>
      <c r="F858" t="str">
        <f>IF(G858+H858&lt;&gt;0,Transaksi!F853,"")</f>
        <v/>
      </c>
      <c r="G858">
        <f>IF(Transaksi!K853=$F$11,Transaksi!M853,0)</f>
        <v>0</v>
      </c>
      <c r="H858">
        <f>IF(Transaksi!K853=$F$11,Transaksi!L853,0)</f>
        <v>0</v>
      </c>
      <c r="I858" t="e">
        <f>I857+G858-H858</f>
        <v>#REF!</v>
      </c>
      <c r="J858" t="str">
        <f>IF(G858+H858&lt;&gt;0,Transaksi!J853,"")</f>
        <v/>
      </c>
    </row>
    <row r="859">
      <c r="C859" t="str">
        <f>IF(G859+H859&lt;&gt;0,Transaksi!C854,"")</f>
        <v/>
      </c>
      <c r="D859" t="str">
        <f>IF(G859+H859&lt;&gt;0,Transaksi!D854,"")</f>
        <v/>
      </c>
      <c r="E859" t="str">
        <f>IF(G859+H859&lt;&gt;0,Transaksi!E854,"")</f>
        <v/>
      </c>
      <c r="F859" t="str">
        <f>IF(G859+H859&lt;&gt;0,Transaksi!F854,"")</f>
        <v/>
      </c>
      <c r="G859">
        <f>IF(Transaksi!K854=$F$11,Transaksi!M854,0)</f>
        <v>0</v>
      </c>
      <c r="H859">
        <f>IF(Transaksi!K854=$F$11,Transaksi!L854,0)</f>
        <v>0</v>
      </c>
      <c r="I859" t="e">
        <f>I858+G859-H859</f>
        <v>#REF!</v>
      </c>
      <c r="J859" t="str">
        <f>IF(G859+H859&lt;&gt;0,Transaksi!J854,"")</f>
        <v/>
      </c>
    </row>
    <row r="860">
      <c r="C860" t="str">
        <f>IF(G860+H860&lt;&gt;0,Transaksi!C855,"")</f>
        <v/>
      </c>
      <c r="D860" t="str">
        <f>IF(G860+H860&lt;&gt;0,Transaksi!D855,"")</f>
        <v/>
      </c>
      <c r="E860" t="str">
        <f>IF(G860+H860&lt;&gt;0,Transaksi!E855,"")</f>
        <v/>
      </c>
      <c r="F860" t="str">
        <f>IF(G860+H860&lt;&gt;0,Transaksi!F855,"")</f>
        <v/>
      </c>
      <c r="G860">
        <f>IF(Transaksi!K855=$F$11,Transaksi!M855,0)</f>
        <v>0</v>
      </c>
      <c r="H860">
        <f>IF(Transaksi!K855=$F$11,Transaksi!L855,0)</f>
        <v>0</v>
      </c>
      <c r="I860" t="e">
        <f>I859+G860-H860</f>
        <v>#REF!</v>
      </c>
      <c r="J860" t="str">
        <f>IF(G860+H860&lt;&gt;0,Transaksi!J855,"")</f>
        <v/>
      </c>
    </row>
    <row r="861">
      <c r="C861" t="str">
        <f>IF(G861+H861&lt;&gt;0,Transaksi!C856,"")</f>
        <v/>
      </c>
      <c r="D861" t="str">
        <f>IF(G861+H861&lt;&gt;0,Transaksi!D856,"")</f>
        <v/>
      </c>
      <c r="E861" t="str">
        <f>IF(G861+H861&lt;&gt;0,Transaksi!E856,"")</f>
        <v/>
      </c>
      <c r="F861" t="str">
        <f>IF(G861+H861&lt;&gt;0,Transaksi!F856,"")</f>
        <v/>
      </c>
      <c r="G861">
        <f>IF(Transaksi!K856=$F$11,Transaksi!M856,0)</f>
        <v>0</v>
      </c>
      <c r="H861">
        <f>IF(Transaksi!K856=$F$11,Transaksi!L856,0)</f>
        <v>0</v>
      </c>
      <c r="I861" t="e">
        <f>I860+G861-H861</f>
        <v>#REF!</v>
      </c>
      <c r="J861" t="str">
        <f>IF(G861+H861&lt;&gt;0,Transaksi!J856,"")</f>
        <v/>
      </c>
    </row>
    <row r="862">
      <c r="C862" t="str">
        <f>IF(G862+H862&lt;&gt;0,Transaksi!C857,"")</f>
        <v/>
      </c>
      <c r="D862" t="str">
        <f>IF(G862+H862&lt;&gt;0,Transaksi!D857,"")</f>
        <v/>
      </c>
      <c r="E862" t="str">
        <f>IF(G862+H862&lt;&gt;0,Transaksi!E857,"")</f>
        <v/>
      </c>
      <c r="F862" t="str">
        <f>IF(G862+H862&lt;&gt;0,Transaksi!F857,"")</f>
        <v/>
      </c>
      <c r="G862">
        <f>IF(Transaksi!K857=$F$11,Transaksi!M857,0)</f>
        <v>0</v>
      </c>
      <c r="H862">
        <f>IF(Transaksi!K857=$F$11,Transaksi!L857,0)</f>
        <v>0</v>
      </c>
      <c r="I862" t="e">
        <f>I861+G862-H862</f>
        <v>#REF!</v>
      </c>
      <c r="J862" t="str">
        <f>IF(G862+H862&lt;&gt;0,Transaksi!J857,"")</f>
        <v/>
      </c>
    </row>
    <row r="863">
      <c r="C863" t="str">
        <f>IF(G863+H863&lt;&gt;0,Transaksi!C858,"")</f>
        <v/>
      </c>
      <c r="D863" t="str">
        <f>IF(G863+H863&lt;&gt;0,Transaksi!D858,"")</f>
        <v/>
      </c>
      <c r="E863" t="str">
        <f>IF(G863+H863&lt;&gt;0,Transaksi!E858,"")</f>
        <v/>
      </c>
      <c r="F863" t="str">
        <f>IF(G863+H863&lt;&gt;0,Transaksi!F858,"")</f>
        <v/>
      </c>
      <c r="G863">
        <f>IF(Transaksi!K858=$F$11,Transaksi!M858,0)</f>
        <v>0</v>
      </c>
      <c r="H863">
        <f>IF(Transaksi!K858=$F$11,Transaksi!L858,0)</f>
        <v>0</v>
      </c>
      <c r="I863" t="e">
        <f>I862+G863-H863</f>
        <v>#REF!</v>
      </c>
      <c r="J863" t="str">
        <f>IF(G863+H863&lt;&gt;0,Transaksi!J858,"")</f>
        <v/>
      </c>
    </row>
    <row r="864">
      <c r="C864" t="str">
        <f>IF(G864+H864&lt;&gt;0,Transaksi!C859,"")</f>
        <v/>
      </c>
      <c r="D864" t="str">
        <f>IF(G864+H864&lt;&gt;0,Transaksi!D859,"")</f>
        <v/>
      </c>
      <c r="E864" t="str">
        <f>IF(G864+H864&lt;&gt;0,Transaksi!E859,"")</f>
        <v/>
      </c>
      <c r="F864" t="str">
        <f>IF(G864+H864&lt;&gt;0,Transaksi!F859,"")</f>
        <v/>
      </c>
      <c r="G864">
        <f>IF(Transaksi!K859=$F$11,Transaksi!M859,0)</f>
        <v>0</v>
      </c>
      <c r="H864">
        <f>IF(Transaksi!K859=$F$11,Transaksi!L859,0)</f>
        <v>0</v>
      </c>
      <c r="I864" t="e">
        <f>I863+G864-H864</f>
        <v>#REF!</v>
      </c>
      <c r="J864" t="str">
        <f>IF(G864+H864&lt;&gt;0,Transaksi!J859,"")</f>
        <v/>
      </c>
    </row>
    <row r="865">
      <c r="C865" t="str">
        <f>IF(G865+H865&lt;&gt;0,Transaksi!C860,"")</f>
        <v/>
      </c>
      <c r="D865" t="str">
        <f>IF(G865+H865&lt;&gt;0,Transaksi!D860,"")</f>
        <v/>
      </c>
      <c r="E865" t="str">
        <f>IF(G865+H865&lt;&gt;0,Transaksi!E860,"")</f>
        <v/>
      </c>
      <c r="F865" t="str">
        <f>IF(G865+H865&lt;&gt;0,Transaksi!F860,"")</f>
        <v/>
      </c>
      <c r="G865">
        <f>IF(Transaksi!K860=$F$11,Transaksi!M860,0)</f>
        <v>0</v>
      </c>
      <c r="H865">
        <f>IF(Transaksi!K860=$F$11,Transaksi!L860,0)</f>
        <v>0</v>
      </c>
      <c r="I865" t="e">
        <f>I864+G865-H865</f>
        <v>#REF!</v>
      </c>
      <c r="J865" t="str">
        <f>IF(G865+H865&lt;&gt;0,Transaksi!J860,"")</f>
        <v/>
      </c>
    </row>
    <row r="866">
      <c r="C866" t="str">
        <f>IF(G866+H866&lt;&gt;0,Transaksi!C861,"")</f>
        <v/>
      </c>
      <c r="D866" t="str">
        <f>IF(G866+H866&lt;&gt;0,Transaksi!D861,"")</f>
        <v/>
      </c>
      <c r="E866" t="str">
        <f>IF(G866+H866&lt;&gt;0,Transaksi!E861,"")</f>
        <v/>
      </c>
      <c r="F866" t="str">
        <f>IF(G866+H866&lt;&gt;0,Transaksi!F861,"")</f>
        <v/>
      </c>
      <c r="G866">
        <f>IF(Transaksi!K861=$F$11,Transaksi!M861,0)</f>
        <v>0</v>
      </c>
      <c r="H866">
        <f>IF(Transaksi!K861=$F$11,Transaksi!L861,0)</f>
        <v>0</v>
      </c>
      <c r="I866" t="e">
        <f>I865+G866-H866</f>
        <v>#REF!</v>
      </c>
      <c r="J866" t="str">
        <f>IF(G866+H866&lt;&gt;0,Transaksi!J861,"")</f>
        <v/>
      </c>
    </row>
    <row r="867">
      <c r="C867" t="str">
        <f>IF(G867+H867&lt;&gt;0,Transaksi!C862,"")</f>
        <v/>
      </c>
      <c r="D867" t="str">
        <f>IF(G867+H867&lt;&gt;0,Transaksi!D862,"")</f>
        <v/>
      </c>
      <c r="E867" t="str">
        <f>IF(G867+H867&lt;&gt;0,Transaksi!E862,"")</f>
        <v/>
      </c>
      <c r="F867" t="str">
        <f>IF(G867+H867&lt;&gt;0,Transaksi!F862,"")</f>
        <v/>
      </c>
      <c r="G867">
        <f>IF(Transaksi!K862=$F$11,Transaksi!M862,0)</f>
        <v>0</v>
      </c>
      <c r="H867">
        <f>IF(Transaksi!K862=$F$11,Transaksi!L862,0)</f>
        <v>0</v>
      </c>
      <c r="I867" t="e">
        <f>I866+G867-H867</f>
        <v>#REF!</v>
      </c>
      <c r="J867" t="str">
        <f>IF(G867+H867&lt;&gt;0,Transaksi!J862,"")</f>
        <v/>
      </c>
    </row>
    <row r="868">
      <c r="C868" t="str">
        <f>IF(G868+H868&lt;&gt;0,Transaksi!C863,"")</f>
        <v/>
      </c>
      <c r="D868" t="str">
        <f>IF(G868+H868&lt;&gt;0,Transaksi!D863,"")</f>
        <v/>
      </c>
      <c r="E868" t="str">
        <f>IF(G868+H868&lt;&gt;0,Transaksi!E863,"")</f>
        <v/>
      </c>
      <c r="F868" t="str">
        <f>IF(G868+H868&lt;&gt;0,Transaksi!F863,"")</f>
        <v/>
      </c>
      <c r="G868">
        <f>IF(Transaksi!K863=$F$11,Transaksi!M863,0)</f>
        <v>0</v>
      </c>
      <c r="H868">
        <f>IF(Transaksi!K863=$F$11,Transaksi!L863,0)</f>
        <v>0</v>
      </c>
      <c r="I868" t="e">
        <f>I867+G868-H868</f>
        <v>#REF!</v>
      </c>
      <c r="J868" t="str">
        <f>IF(G868+H868&lt;&gt;0,Transaksi!J863,"")</f>
        <v/>
      </c>
    </row>
    <row r="869">
      <c r="C869" t="str">
        <f>IF(G869+H869&lt;&gt;0,Transaksi!C864,"")</f>
        <v/>
      </c>
      <c r="D869" t="str">
        <f>IF(G869+H869&lt;&gt;0,Transaksi!D864,"")</f>
        <v/>
      </c>
      <c r="E869" t="str">
        <f>IF(G869+H869&lt;&gt;0,Transaksi!E864,"")</f>
        <v/>
      </c>
      <c r="F869" t="str">
        <f>IF(G869+H869&lt;&gt;0,Transaksi!F864,"")</f>
        <v/>
      </c>
      <c r="G869">
        <f>IF(Transaksi!K864=$F$11,Transaksi!M864,0)</f>
        <v>0</v>
      </c>
      <c r="H869">
        <f>IF(Transaksi!K864=$F$11,Transaksi!L864,0)</f>
        <v>0</v>
      </c>
      <c r="I869" t="e">
        <f>I868+G869-H869</f>
        <v>#REF!</v>
      </c>
      <c r="J869" t="str">
        <f>IF(G869+H869&lt;&gt;0,Transaksi!J864,"")</f>
        <v/>
      </c>
    </row>
    <row r="870">
      <c r="C870" t="str">
        <f>IF(G870+H870&lt;&gt;0,Transaksi!C865,"")</f>
        <v/>
      </c>
      <c r="D870" t="str">
        <f>IF(G870+H870&lt;&gt;0,Transaksi!D865,"")</f>
        <v/>
      </c>
      <c r="E870" t="str">
        <f>IF(G870+H870&lt;&gt;0,Transaksi!E865,"")</f>
        <v/>
      </c>
      <c r="F870" t="str">
        <f>IF(G870+H870&lt;&gt;0,Transaksi!F865,"")</f>
        <v/>
      </c>
      <c r="G870">
        <f>IF(Transaksi!K865=$F$11,Transaksi!M865,0)</f>
        <v>0</v>
      </c>
      <c r="H870">
        <f>IF(Transaksi!K865=$F$11,Transaksi!L865,0)</f>
        <v>0</v>
      </c>
      <c r="I870" t="e">
        <f>I869+G870-H870</f>
        <v>#REF!</v>
      </c>
      <c r="J870" t="str">
        <f>IF(G870+H870&lt;&gt;0,Transaksi!J865,"")</f>
        <v/>
      </c>
    </row>
    <row r="871">
      <c r="C871" t="str">
        <f>IF(G871+H871&lt;&gt;0,Transaksi!C866,"")</f>
        <v/>
      </c>
      <c r="D871" t="str">
        <f>IF(G871+H871&lt;&gt;0,Transaksi!D866,"")</f>
        <v/>
      </c>
      <c r="E871" t="str">
        <f>IF(G871+H871&lt;&gt;0,Transaksi!E866,"")</f>
        <v/>
      </c>
      <c r="F871" t="str">
        <f>IF(G871+H871&lt;&gt;0,Transaksi!F866,"")</f>
        <v/>
      </c>
      <c r="G871">
        <f>IF(Transaksi!K866=$F$11,Transaksi!M866,0)</f>
        <v>0</v>
      </c>
      <c r="H871">
        <f>IF(Transaksi!K866=$F$11,Transaksi!L866,0)</f>
        <v>0</v>
      </c>
      <c r="I871" t="e">
        <f>I870+G871-H871</f>
        <v>#REF!</v>
      </c>
      <c r="J871" t="str">
        <f>IF(G871+H871&lt;&gt;0,Transaksi!J866,"")</f>
        <v/>
      </c>
    </row>
    <row r="872">
      <c r="C872" t="str">
        <f>IF(G872+H872&lt;&gt;0,Transaksi!C867,"")</f>
        <v/>
      </c>
      <c r="D872" t="str">
        <f>IF(G872+H872&lt;&gt;0,Transaksi!D867,"")</f>
        <v/>
      </c>
      <c r="E872" t="str">
        <f>IF(G872+H872&lt;&gt;0,Transaksi!E867,"")</f>
        <v/>
      </c>
      <c r="F872" t="str">
        <f>IF(G872+H872&lt;&gt;0,Transaksi!F867,"")</f>
        <v/>
      </c>
      <c r="G872">
        <f>IF(Transaksi!K867=$F$11,Transaksi!M867,0)</f>
        <v>0</v>
      </c>
      <c r="H872">
        <f>IF(Transaksi!K867=$F$11,Transaksi!L867,0)</f>
        <v>0</v>
      </c>
      <c r="I872" t="e">
        <f>I871+G872-H872</f>
        <v>#REF!</v>
      </c>
      <c r="J872" t="str">
        <f>IF(G872+H872&lt;&gt;0,Transaksi!J867,"")</f>
        <v/>
      </c>
    </row>
    <row r="873">
      <c r="C873" t="str">
        <f>IF(G873+H873&lt;&gt;0,Transaksi!C868,"")</f>
        <v/>
      </c>
      <c r="D873" t="str">
        <f>IF(G873+H873&lt;&gt;0,Transaksi!D868,"")</f>
        <v/>
      </c>
      <c r="E873" t="str">
        <f>IF(G873+H873&lt;&gt;0,Transaksi!E868,"")</f>
        <v/>
      </c>
      <c r="F873" t="str">
        <f>IF(G873+H873&lt;&gt;0,Transaksi!F868,"")</f>
        <v/>
      </c>
      <c r="G873">
        <f>IF(Transaksi!K868=$F$11,Transaksi!M868,0)</f>
        <v>0</v>
      </c>
      <c r="H873">
        <f>IF(Transaksi!K868=$F$11,Transaksi!L868,0)</f>
        <v>0</v>
      </c>
      <c r="I873" t="e">
        <f>I872+G873-H873</f>
        <v>#REF!</v>
      </c>
      <c r="J873" t="str">
        <f>IF(G873+H873&lt;&gt;0,Transaksi!J868,"")</f>
        <v/>
      </c>
    </row>
    <row r="874">
      <c r="C874" t="str">
        <f>IF(G874+H874&lt;&gt;0,Transaksi!C869,"")</f>
        <v/>
      </c>
      <c r="D874" t="str">
        <f>IF(G874+H874&lt;&gt;0,Transaksi!D869,"")</f>
        <v/>
      </c>
      <c r="E874" t="str">
        <f>IF(G874+H874&lt;&gt;0,Transaksi!E869,"")</f>
        <v/>
      </c>
      <c r="F874" t="str">
        <f>IF(G874+H874&lt;&gt;0,Transaksi!F869,"")</f>
        <v/>
      </c>
      <c r="G874">
        <f>IF(Transaksi!K869=$F$11,Transaksi!M869,0)</f>
        <v>0</v>
      </c>
      <c r="H874">
        <f>IF(Transaksi!K869=$F$11,Transaksi!L869,0)</f>
        <v>0</v>
      </c>
      <c r="I874" t="e">
        <f>I873+G874-H874</f>
        <v>#REF!</v>
      </c>
      <c r="J874" t="str">
        <f>IF(G874+H874&lt;&gt;0,Transaksi!J869,"")</f>
        <v/>
      </c>
    </row>
    <row r="875">
      <c r="C875" t="str">
        <f>IF(G875+H875&lt;&gt;0,Transaksi!C870,"")</f>
        <v/>
      </c>
      <c r="D875" t="str">
        <f>IF(G875+H875&lt;&gt;0,Transaksi!D870,"")</f>
        <v/>
      </c>
      <c r="E875" t="str">
        <f>IF(G875+H875&lt;&gt;0,Transaksi!E870,"")</f>
        <v/>
      </c>
      <c r="F875" t="str">
        <f>IF(G875+H875&lt;&gt;0,Transaksi!F870,"")</f>
        <v/>
      </c>
      <c r="G875">
        <f>IF(Transaksi!K870=$F$11,Transaksi!M870,0)</f>
        <v>0</v>
      </c>
      <c r="H875">
        <f>IF(Transaksi!K870=$F$11,Transaksi!L870,0)</f>
        <v>0</v>
      </c>
      <c r="I875" t="e">
        <f>I874+G875-H875</f>
        <v>#REF!</v>
      </c>
      <c r="J875" t="str">
        <f>IF(G875+H875&lt;&gt;0,Transaksi!J870,"")</f>
        <v/>
      </c>
    </row>
    <row r="876">
      <c r="C876" t="str">
        <f>IF(G876+H876&lt;&gt;0,Transaksi!C871,"")</f>
        <v/>
      </c>
      <c r="D876" t="str">
        <f>IF(G876+H876&lt;&gt;0,Transaksi!D871,"")</f>
        <v/>
      </c>
      <c r="E876" t="str">
        <f>IF(G876+H876&lt;&gt;0,Transaksi!E871,"")</f>
        <v/>
      </c>
      <c r="F876" t="str">
        <f>IF(G876+H876&lt;&gt;0,Transaksi!F871,"")</f>
        <v/>
      </c>
      <c r="G876">
        <f>IF(Transaksi!K871=$F$11,Transaksi!M871,0)</f>
        <v>0</v>
      </c>
      <c r="H876">
        <f>IF(Transaksi!K871=$F$11,Transaksi!L871,0)</f>
        <v>0</v>
      </c>
      <c r="I876" t="e">
        <f>I875+G876-H876</f>
        <v>#REF!</v>
      </c>
      <c r="J876" t="str">
        <f>IF(G876+H876&lt;&gt;0,Transaksi!J871,"")</f>
        <v/>
      </c>
    </row>
    <row r="877">
      <c r="C877" t="str">
        <f>IF(G877+H877&lt;&gt;0,Transaksi!C872,"")</f>
        <v/>
      </c>
      <c r="D877" t="str">
        <f>IF(G877+H877&lt;&gt;0,Transaksi!D872,"")</f>
        <v/>
      </c>
      <c r="E877" t="str">
        <f>IF(G877+H877&lt;&gt;0,Transaksi!E872,"")</f>
        <v/>
      </c>
      <c r="F877" t="str">
        <f>IF(G877+H877&lt;&gt;0,Transaksi!F872,"")</f>
        <v/>
      </c>
      <c r="G877">
        <f>IF(Transaksi!K872=$F$11,Transaksi!M872,0)</f>
        <v>0</v>
      </c>
      <c r="H877">
        <f>IF(Transaksi!K872=$F$11,Transaksi!L872,0)</f>
        <v>0</v>
      </c>
      <c r="I877" t="e">
        <f>I876+G877-H877</f>
        <v>#REF!</v>
      </c>
      <c r="J877" t="str">
        <f>IF(G877+H877&lt;&gt;0,Transaksi!J872,"")</f>
        <v/>
      </c>
    </row>
    <row r="878">
      <c r="C878" t="str">
        <f>IF(G878+H878&lt;&gt;0,Transaksi!C873,"")</f>
        <v/>
      </c>
      <c r="D878" t="str">
        <f>IF(G878+H878&lt;&gt;0,Transaksi!D873,"")</f>
        <v/>
      </c>
      <c r="E878" t="str">
        <f>IF(G878+H878&lt;&gt;0,Transaksi!E873,"")</f>
        <v/>
      </c>
      <c r="F878" t="str">
        <f>IF(G878+H878&lt;&gt;0,Transaksi!F873,"")</f>
        <v/>
      </c>
      <c r="G878">
        <f>IF(Transaksi!K873=$F$11,Transaksi!M873,0)</f>
        <v>0</v>
      </c>
      <c r="H878">
        <f>IF(Transaksi!K873=$F$11,Transaksi!L873,0)</f>
        <v>0</v>
      </c>
      <c r="I878" t="e">
        <f>I877+G878-H878</f>
        <v>#REF!</v>
      </c>
      <c r="J878" t="str">
        <f>IF(G878+H878&lt;&gt;0,Transaksi!J873,"")</f>
        <v/>
      </c>
    </row>
    <row r="879">
      <c r="C879" t="str">
        <f>IF(G879+H879&lt;&gt;0,Transaksi!C874,"")</f>
        <v/>
      </c>
      <c r="D879" t="str">
        <f>IF(G879+H879&lt;&gt;0,Transaksi!D874,"")</f>
        <v/>
      </c>
      <c r="E879" t="str">
        <f>IF(G879+H879&lt;&gt;0,Transaksi!E874,"")</f>
        <v/>
      </c>
      <c r="F879" t="str">
        <f>IF(G879+H879&lt;&gt;0,Transaksi!F874,"")</f>
        <v/>
      </c>
      <c r="G879">
        <f>IF(Transaksi!K874=$F$11,Transaksi!M874,0)</f>
        <v>0</v>
      </c>
      <c r="H879">
        <f>IF(Transaksi!K874=$F$11,Transaksi!L874,0)</f>
        <v>0</v>
      </c>
      <c r="I879" t="e">
        <f>I878+G879-H879</f>
        <v>#REF!</v>
      </c>
      <c r="J879" t="str">
        <f>IF(G879+H879&lt;&gt;0,Transaksi!J874,"")</f>
        <v/>
      </c>
    </row>
    <row r="880">
      <c r="C880" t="str">
        <f>IF(G880+H880&lt;&gt;0,Transaksi!C875,"")</f>
        <v/>
      </c>
      <c r="D880" t="str">
        <f>IF(G880+H880&lt;&gt;0,Transaksi!D875,"")</f>
        <v/>
      </c>
      <c r="E880" t="str">
        <f>IF(G880+H880&lt;&gt;0,Transaksi!E875,"")</f>
        <v/>
      </c>
      <c r="F880" t="str">
        <f>IF(G880+H880&lt;&gt;0,Transaksi!F875,"")</f>
        <v/>
      </c>
      <c r="G880">
        <f>IF(Transaksi!K875=$F$11,Transaksi!M875,0)</f>
        <v>0</v>
      </c>
      <c r="H880">
        <f>IF(Transaksi!K875=$F$11,Transaksi!L875,0)</f>
        <v>0</v>
      </c>
      <c r="I880" t="e">
        <f>I879+G880-H880</f>
        <v>#REF!</v>
      </c>
      <c r="J880" t="str">
        <f>IF(G880+H880&lt;&gt;0,Transaksi!J875,"")</f>
        <v/>
      </c>
    </row>
    <row r="881">
      <c r="C881" t="str">
        <f>IF(G881+H881&lt;&gt;0,Transaksi!C876,"")</f>
        <v/>
      </c>
      <c r="D881" t="str">
        <f>IF(G881+H881&lt;&gt;0,Transaksi!D876,"")</f>
        <v/>
      </c>
      <c r="E881" t="str">
        <f>IF(G881+H881&lt;&gt;0,Transaksi!E876,"")</f>
        <v/>
      </c>
      <c r="F881" t="str">
        <f>IF(G881+H881&lt;&gt;0,Transaksi!F876,"")</f>
        <v/>
      </c>
      <c r="G881">
        <f>IF(Transaksi!K876=$F$11,Transaksi!M876,0)</f>
        <v>0</v>
      </c>
      <c r="H881">
        <f>IF(Transaksi!K876=$F$11,Transaksi!L876,0)</f>
        <v>0</v>
      </c>
      <c r="I881" t="e">
        <f>I880+G881-H881</f>
        <v>#REF!</v>
      </c>
      <c r="J881" t="str">
        <f>IF(G881+H881&lt;&gt;0,Transaksi!J876,"")</f>
        <v/>
      </c>
    </row>
    <row r="882">
      <c r="C882" t="str">
        <f>IF(G882+H882&lt;&gt;0,Transaksi!C877,"")</f>
        <v/>
      </c>
      <c r="D882" t="str">
        <f>IF(G882+H882&lt;&gt;0,Transaksi!D877,"")</f>
        <v/>
      </c>
      <c r="E882" t="str">
        <f>IF(G882+H882&lt;&gt;0,Transaksi!E877,"")</f>
        <v/>
      </c>
      <c r="F882" t="str">
        <f>IF(G882+H882&lt;&gt;0,Transaksi!F877,"")</f>
        <v/>
      </c>
      <c r="G882">
        <f>IF(Transaksi!K877=$F$11,Transaksi!M877,0)</f>
        <v>0</v>
      </c>
      <c r="H882">
        <f>IF(Transaksi!K877=$F$11,Transaksi!L877,0)</f>
        <v>0</v>
      </c>
      <c r="I882" t="e">
        <f>I881+G882-H882</f>
        <v>#REF!</v>
      </c>
      <c r="J882" t="str">
        <f>IF(G882+H882&lt;&gt;0,Transaksi!J877,"")</f>
        <v/>
      </c>
    </row>
    <row r="883">
      <c r="C883" t="str">
        <f>IF(G883+H883&lt;&gt;0,Transaksi!C878,"")</f>
        <v/>
      </c>
      <c r="D883" t="str">
        <f>IF(G883+H883&lt;&gt;0,Transaksi!D878,"")</f>
        <v/>
      </c>
      <c r="E883" t="str">
        <f>IF(G883+H883&lt;&gt;0,Transaksi!E878,"")</f>
        <v/>
      </c>
      <c r="F883" t="str">
        <f>IF(G883+H883&lt;&gt;0,Transaksi!F878,"")</f>
        <v/>
      </c>
      <c r="G883">
        <f>IF(Transaksi!K878=$F$11,Transaksi!M878,0)</f>
        <v>0</v>
      </c>
      <c r="H883">
        <f>IF(Transaksi!K878=$F$11,Transaksi!L878,0)</f>
        <v>0</v>
      </c>
      <c r="I883" t="e">
        <f>I882+G883-H883</f>
        <v>#REF!</v>
      </c>
      <c r="J883" t="str">
        <f>IF(G883+H883&lt;&gt;0,Transaksi!J878,"")</f>
        <v/>
      </c>
    </row>
    <row r="884">
      <c r="C884" t="str">
        <f>IF(G884+H884&lt;&gt;0,Transaksi!C879,"")</f>
        <v/>
      </c>
      <c r="D884" t="str">
        <f>IF(G884+H884&lt;&gt;0,Transaksi!D879,"")</f>
        <v/>
      </c>
      <c r="E884" t="str">
        <f>IF(G884+H884&lt;&gt;0,Transaksi!E879,"")</f>
        <v/>
      </c>
      <c r="F884" t="str">
        <f>IF(G884+H884&lt;&gt;0,Transaksi!F879,"")</f>
        <v/>
      </c>
      <c r="G884">
        <f>IF(Transaksi!K879=$F$11,Transaksi!M879,0)</f>
        <v>0</v>
      </c>
      <c r="H884">
        <f>IF(Transaksi!K879=$F$11,Transaksi!L879,0)</f>
        <v>0</v>
      </c>
      <c r="I884" t="e">
        <f>I883+G884-H884</f>
        <v>#REF!</v>
      </c>
      <c r="J884" t="str">
        <f>IF(G884+H884&lt;&gt;0,Transaksi!J879,"")</f>
        <v/>
      </c>
    </row>
    <row r="885">
      <c r="C885" t="str">
        <f>IF(G885+H885&lt;&gt;0,Transaksi!C880,"")</f>
        <v/>
      </c>
      <c r="D885" t="str">
        <f>IF(G885+H885&lt;&gt;0,Transaksi!D880,"")</f>
        <v/>
      </c>
      <c r="E885" t="str">
        <f>IF(G885+H885&lt;&gt;0,Transaksi!E880,"")</f>
        <v/>
      </c>
      <c r="F885" t="str">
        <f>IF(G885+H885&lt;&gt;0,Transaksi!F880,"")</f>
        <v/>
      </c>
      <c r="G885">
        <f>IF(Transaksi!K880=$F$11,Transaksi!M880,0)</f>
        <v>0</v>
      </c>
      <c r="H885">
        <f>IF(Transaksi!K880=$F$11,Transaksi!L880,0)</f>
        <v>0</v>
      </c>
      <c r="I885" t="e">
        <f>I884+G885-H885</f>
        <v>#REF!</v>
      </c>
      <c r="J885" t="str">
        <f>IF(G885+H885&lt;&gt;0,Transaksi!J880,"")</f>
        <v/>
      </c>
    </row>
    <row r="886">
      <c r="C886" t="str">
        <f>IF(G886+H886&lt;&gt;0,Transaksi!C881,"")</f>
        <v/>
      </c>
      <c r="D886" t="str">
        <f>IF(G886+H886&lt;&gt;0,Transaksi!D881,"")</f>
        <v/>
      </c>
      <c r="E886" t="str">
        <f>IF(G886+H886&lt;&gt;0,Transaksi!E881,"")</f>
        <v/>
      </c>
      <c r="F886" t="str">
        <f>IF(G886+H886&lt;&gt;0,Transaksi!F881,"")</f>
        <v/>
      </c>
      <c r="G886">
        <f>IF(Transaksi!K881=$F$11,Transaksi!M881,0)</f>
        <v>0</v>
      </c>
      <c r="H886">
        <f>IF(Transaksi!K881=$F$11,Transaksi!L881,0)</f>
        <v>0</v>
      </c>
      <c r="I886" t="e">
        <f>I885+G886-H886</f>
        <v>#REF!</v>
      </c>
      <c r="J886" t="str">
        <f>IF(G886+H886&lt;&gt;0,Transaksi!J881,"")</f>
        <v/>
      </c>
    </row>
    <row r="887">
      <c r="C887" t="str">
        <f>IF(G887+H887&lt;&gt;0,Transaksi!C882,"")</f>
        <v/>
      </c>
      <c r="D887" t="str">
        <f>IF(G887+H887&lt;&gt;0,Transaksi!D882,"")</f>
        <v/>
      </c>
      <c r="E887" t="str">
        <f>IF(G887+H887&lt;&gt;0,Transaksi!E882,"")</f>
        <v/>
      </c>
      <c r="F887" t="str">
        <f>IF(G887+H887&lt;&gt;0,Transaksi!F882,"")</f>
        <v/>
      </c>
      <c r="G887">
        <f>IF(Transaksi!K882=$F$11,Transaksi!M882,0)</f>
        <v>0</v>
      </c>
      <c r="H887">
        <f>IF(Transaksi!K882=$F$11,Transaksi!L882,0)</f>
        <v>0</v>
      </c>
      <c r="I887" t="e">
        <f>I886+G887-H887</f>
        <v>#REF!</v>
      </c>
      <c r="J887" t="str">
        <f>IF(G887+H887&lt;&gt;0,Transaksi!J882,"")</f>
        <v/>
      </c>
    </row>
    <row r="888">
      <c r="C888" t="str">
        <f>IF(G888+H888&lt;&gt;0,Transaksi!C883,"")</f>
        <v/>
      </c>
      <c r="D888" t="str">
        <f>IF(G888+H888&lt;&gt;0,Transaksi!D883,"")</f>
        <v/>
      </c>
      <c r="E888" t="str">
        <f>IF(G888+H888&lt;&gt;0,Transaksi!E883,"")</f>
        <v/>
      </c>
      <c r="F888" t="str">
        <f>IF(G888+H888&lt;&gt;0,Transaksi!F883,"")</f>
        <v/>
      </c>
      <c r="G888">
        <f>IF(Transaksi!K883=$F$11,Transaksi!M883,0)</f>
        <v>0</v>
      </c>
      <c r="H888">
        <f>IF(Transaksi!K883=$F$11,Transaksi!L883,0)</f>
        <v>0</v>
      </c>
      <c r="I888" t="e">
        <f>I887+G888-H888</f>
        <v>#REF!</v>
      </c>
      <c r="J888" t="str">
        <f>IF(G888+H888&lt;&gt;0,Transaksi!J883,"")</f>
        <v/>
      </c>
    </row>
    <row r="889">
      <c r="C889" t="str">
        <f>IF(G889+H889&lt;&gt;0,Transaksi!C884,"")</f>
        <v/>
      </c>
      <c r="D889" t="str">
        <f>IF(G889+H889&lt;&gt;0,Transaksi!D884,"")</f>
        <v/>
      </c>
      <c r="E889" t="str">
        <f>IF(G889+H889&lt;&gt;0,Transaksi!E884,"")</f>
        <v/>
      </c>
      <c r="F889" t="str">
        <f>IF(G889+H889&lt;&gt;0,Transaksi!F884,"")</f>
        <v/>
      </c>
      <c r="G889">
        <f>IF(Transaksi!K884=$F$11,Transaksi!M884,0)</f>
        <v>0</v>
      </c>
      <c r="H889">
        <f>IF(Transaksi!K884=$F$11,Transaksi!L884,0)</f>
        <v>0</v>
      </c>
      <c r="I889" t="e">
        <f>I888+G889-H889</f>
        <v>#REF!</v>
      </c>
      <c r="J889" t="str">
        <f>IF(G889+H889&lt;&gt;0,Transaksi!J884,"")</f>
        <v/>
      </c>
    </row>
    <row r="890">
      <c r="C890" t="str">
        <f>IF(G890+H890&lt;&gt;0,Transaksi!C885,"")</f>
        <v/>
      </c>
      <c r="D890" t="str">
        <f>IF(G890+H890&lt;&gt;0,Transaksi!D885,"")</f>
        <v/>
      </c>
      <c r="E890" t="str">
        <f>IF(G890+H890&lt;&gt;0,Transaksi!E885,"")</f>
        <v/>
      </c>
      <c r="F890" t="str">
        <f>IF(G890+H890&lt;&gt;0,Transaksi!F885,"")</f>
        <v/>
      </c>
      <c r="G890">
        <f>IF(Transaksi!K885=$F$11,Transaksi!M885,0)</f>
        <v>0</v>
      </c>
      <c r="H890">
        <f>IF(Transaksi!K885=$F$11,Transaksi!L885,0)</f>
        <v>0</v>
      </c>
      <c r="I890" t="e">
        <f>I889+G890-H890</f>
        <v>#REF!</v>
      </c>
      <c r="J890" t="str">
        <f>IF(G890+H890&lt;&gt;0,Transaksi!J885,"")</f>
        <v/>
      </c>
    </row>
    <row r="891">
      <c r="C891" t="str">
        <f>IF(G891+H891&lt;&gt;0,Transaksi!C886,"")</f>
        <v/>
      </c>
      <c r="D891" t="str">
        <f>IF(G891+H891&lt;&gt;0,Transaksi!D886,"")</f>
        <v/>
      </c>
      <c r="E891" t="str">
        <f>IF(G891+H891&lt;&gt;0,Transaksi!E886,"")</f>
        <v/>
      </c>
      <c r="F891" t="str">
        <f>IF(G891+H891&lt;&gt;0,Transaksi!F886,"")</f>
        <v/>
      </c>
      <c r="G891">
        <f>IF(Transaksi!K886=$F$11,Transaksi!M886,0)</f>
        <v>0</v>
      </c>
      <c r="H891">
        <f>IF(Transaksi!K886=$F$11,Transaksi!L886,0)</f>
        <v>0</v>
      </c>
      <c r="I891" t="e">
        <f>I890+G891-H891</f>
        <v>#REF!</v>
      </c>
      <c r="J891" t="str">
        <f>IF(G891+H891&lt;&gt;0,Transaksi!J886,"")</f>
        <v/>
      </c>
    </row>
    <row r="892">
      <c r="C892" t="str">
        <f>IF(G892+H892&lt;&gt;0,Transaksi!C887,"")</f>
        <v/>
      </c>
      <c r="D892" t="str">
        <f>IF(G892+H892&lt;&gt;0,Transaksi!D887,"")</f>
        <v/>
      </c>
      <c r="E892" t="str">
        <f>IF(G892+H892&lt;&gt;0,Transaksi!E887,"")</f>
        <v/>
      </c>
      <c r="F892" t="str">
        <f>IF(G892+H892&lt;&gt;0,Transaksi!F887,"")</f>
        <v/>
      </c>
      <c r="G892">
        <f>IF(Transaksi!K887=$F$11,Transaksi!M887,0)</f>
        <v>0</v>
      </c>
      <c r="H892">
        <f>IF(Transaksi!K887=$F$11,Transaksi!L887,0)</f>
        <v>0</v>
      </c>
      <c r="I892" t="e">
        <f>I891+G892-H892</f>
        <v>#REF!</v>
      </c>
      <c r="J892" t="str">
        <f>IF(G892+H892&lt;&gt;0,Transaksi!J887,"")</f>
        <v/>
      </c>
    </row>
    <row r="893">
      <c r="C893" t="str">
        <f>IF(G893+H893&lt;&gt;0,Transaksi!C888,"")</f>
        <v/>
      </c>
      <c r="D893" t="str">
        <f>IF(G893+H893&lt;&gt;0,Transaksi!D888,"")</f>
        <v/>
      </c>
      <c r="E893" t="str">
        <f>IF(G893+H893&lt;&gt;0,Transaksi!E888,"")</f>
        <v/>
      </c>
      <c r="F893" t="str">
        <f>IF(G893+H893&lt;&gt;0,Transaksi!F888,"")</f>
        <v/>
      </c>
      <c r="G893">
        <f>IF(Transaksi!K888=$F$11,Transaksi!M888,0)</f>
        <v>0</v>
      </c>
      <c r="H893">
        <f>IF(Transaksi!K888=$F$11,Transaksi!L888,0)</f>
        <v>0</v>
      </c>
      <c r="I893" t="e">
        <f>I892+G893-H893</f>
        <v>#REF!</v>
      </c>
      <c r="J893" t="str">
        <f>IF(G893+H893&lt;&gt;0,Transaksi!J888,"")</f>
        <v/>
      </c>
    </row>
    <row r="894">
      <c r="C894" t="str">
        <f>IF(G894+H894&lt;&gt;0,Transaksi!C889,"")</f>
        <v/>
      </c>
      <c r="D894" t="str">
        <f>IF(G894+H894&lt;&gt;0,Transaksi!D889,"")</f>
        <v/>
      </c>
      <c r="E894" t="str">
        <f>IF(G894+H894&lt;&gt;0,Transaksi!E889,"")</f>
        <v/>
      </c>
      <c r="F894" t="str">
        <f>IF(G894+H894&lt;&gt;0,Transaksi!F889,"")</f>
        <v/>
      </c>
      <c r="G894">
        <f>IF(Transaksi!K889=$F$11,Transaksi!M889,0)</f>
        <v>0</v>
      </c>
      <c r="H894">
        <f>IF(Transaksi!K889=$F$11,Transaksi!L889,0)</f>
        <v>0</v>
      </c>
      <c r="I894" t="e">
        <f>I893+G894-H894</f>
        <v>#REF!</v>
      </c>
      <c r="J894" t="str">
        <f>IF(G894+H894&lt;&gt;0,Transaksi!J889,"")</f>
        <v/>
      </c>
    </row>
    <row r="895">
      <c r="C895" t="str">
        <f>IF(G895+H895&lt;&gt;0,Transaksi!C890,"")</f>
        <v/>
      </c>
      <c r="D895" t="str">
        <f>IF(G895+H895&lt;&gt;0,Transaksi!D890,"")</f>
        <v/>
      </c>
      <c r="E895" t="str">
        <f>IF(G895+H895&lt;&gt;0,Transaksi!E890,"")</f>
        <v/>
      </c>
      <c r="F895" t="str">
        <f>IF(G895+H895&lt;&gt;0,Transaksi!F890,"")</f>
        <v/>
      </c>
      <c r="G895">
        <f>IF(Transaksi!K890=$F$11,Transaksi!M890,0)</f>
        <v>0</v>
      </c>
      <c r="H895">
        <f>IF(Transaksi!K890=$F$11,Transaksi!L890,0)</f>
        <v>0</v>
      </c>
      <c r="I895" t="e">
        <f>I894+G895-H895</f>
        <v>#REF!</v>
      </c>
      <c r="J895" t="str">
        <f>IF(G895+H895&lt;&gt;0,Transaksi!J890,"")</f>
        <v/>
      </c>
    </row>
    <row r="896">
      <c r="C896" t="str">
        <f>IF(G896+H896&lt;&gt;0,Transaksi!C891,"")</f>
        <v/>
      </c>
      <c r="D896" t="str">
        <f>IF(G896+H896&lt;&gt;0,Transaksi!D891,"")</f>
        <v/>
      </c>
      <c r="E896" t="str">
        <f>IF(G896+H896&lt;&gt;0,Transaksi!E891,"")</f>
        <v/>
      </c>
      <c r="F896" t="str">
        <f>IF(G896+H896&lt;&gt;0,Transaksi!F891,"")</f>
        <v/>
      </c>
      <c r="G896">
        <f>IF(Transaksi!K891=$F$11,Transaksi!M891,0)</f>
        <v>0</v>
      </c>
      <c r="H896">
        <f>IF(Transaksi!K891=$F$11,Transaksi!L891,0)</f>
        <v>0</v>
      </c>
      <c r="I896" t="e">
        <f>I895+G896-H896</f>
        <v>#REF!</v>
      </c>
      <c r="J896" t="str">
        <f>IF(G896+H896&lt;&gt;0,Transaksi!J891,"")</f>
        <v/>
      </c>
    </row>
    <row r="897">
      <c r="C897" t="str">
        <f>IF(G897+H897&lt;&gt;0,Transaksi!C892,"")</f>
        <v/>
      </c>
      <c r="D897" t="str">
        <f>IF(G897+H897&lt;&gt;0,Transaksi!D892,"")</f>
        <v/>
      </c>
      <c r="E897" t="str">
        <f>IF(G897+H897&lt;&gt;0,Transaksi!E892,"")</f>
        <v/>
      </c>
      <c r="F897" t="str">
        <f>IF(G897+H897&lt;&gt;0,Transaksi!F892,"")</f>
        <v/>
      </c>
      <c r="G897">
        <f>IF(Transaksi!K892=$F$11,Transaksi!M892,0)</f>
        <v>0</v>
      </c>
      <c r="H897">
        <f>IF(Transaksi!K892=$F$11,Transaksi!L892,0)</f>
        <v>0</v>
      </c>
      <c r="I897" t="e">
        <f>I896+G897-H897</f>
        <v>#REF!</v>
      </c>
      <c r="J897" t="str">
        <f>IF(G897+H897&lt;&gt;0,Transaksi!J892,"")</f>
        <v/>
      </c>
    </row>
    <row r="898">
      <c r="C898" t="str">
        <f>IF(G898+H898&lt;&gt;0,Transaksi!C893,"")</f>
        <v/>
      </c>
      <c r="D898" t="str">
        <f>IF(G898+H898&lt;&gt;0,Transaksi!D893,"")</f>
        <v/>
      </c>
      <c r="E898" t="str">
        <f>IF(G898+H898&lt;&gt;0,Transaksi!E893,"")</f>
        <v/>
      </c>
      <c r="F898" t="str">
        <f>IF(G898+H898&lt;&gt;0,Transaksi!F893,"")</f>
        <v/>
      </c>
      <c r="G898">
        <f>IF(Transaksi!K893=$F$11,Transaksi!M893,0)</f>
        <v>0</v>
      </c>
      <c r="H898">
        <f>IF(Transaksi!K893=$F$11,Transaksi!L893,0)</f>
        <v>0</v>
      </c>
      <c r="I898" t="e">
        <f>I897+G898-H898</f>
        <v>#REF!</v>
      </c>
      <c r="J898" t="str">
        <f>IF(G898+H898&lt;&gt;0,Transaksi!J893,"")</f>
        <v/>
      </c>
    </row>
    <row r="899">
      <c r="C899" t="str">
        <f>IF(G899+H899&lt;&gt;0,Transaksi!C894,"")</f>
        <v/>
      </c>
      <c r="D899" t="str">
        <f>IF(G899+H899&lt;&gt;0,Transaksi!D894,"")</f>
        <v/>
      </c>
      <c r="E899" t="str">
        <f>IF(G899+H899&lt;&gt;0,Transaksi!E894,"")</f>
        <v/>
      </c>
      <c r="F899" t="str">
        <f>IF(G899+H899&lt;&gt;0,Transaksi!F894,"")</f>
        <v/>
      </c>
      <c r="G899">
        <f>IF(Transaksi!K894=$F$11,Transaksi!M894,0)</f>
        <v>0</v>
      </c>
      <c r="H899">
        <f>IF(Transaksi!K894=$F$11,Transaksi!L894,0)</f>
        <v>0</v>
      </c>
      <c r="I899" t="e">
        <f>I898+G899-H899</f>
        <v>#REF!</v>
      </c>
      <c r="J899" t="str">
        <f>IF(G899+H899&lt;&gt;0,Transaksi!J894,"")</f>
        <v/>
      </c>
    </row>
    <row r="900">
      <c r="C900" t="str">
        <f>IF(G900+H900&lt;&gt;0,Transaksi!C895,"")</f>
        <v/>
      </c>
      <c r="D900" t="str">
        <f>IF(G900+H900&lt;&gt;0,Transaksi!D895,"")</f>
        <v/>
      </c>
      <c r="E900" t="str">
        <f>IF(G900+H900&lt;&gt;0,Transaksi!E895,"")</f>
        <v/>
      </c>
      <c r="F900" t="str">
        <f>IF(G900+H900&lt;&gt;0,Transaksi!F895,"")</f>
        <v/>
      </c>
      <c r="G900">
        <f>IF(Transaksi!K895=$F$11,Transaksi!M895,0)</f>
        <v>0</v>
      </c>
      <c r="H900">
        <f>IF(Transaksi!K895=$F$11,Transaksi!L895,0)</f>
        <v>0</v>
      </c>
      <c r="I900" t="e">
        <f>I899+G900-H900</f>
        <v>#REF!</v>
      </c>
      <c r="J900" t="str">
        <f>IF(G900+H900&lt;&gt;0,Transaksi!J895,"")</f>
        <v/>
      </c>
    </row>
    <row r="901">
      <c r="C901" t="str">
        <f>IF(G901+H901&lt;&gt;0,Transaksi!C896,"")</f>
        <v/>
      </c>
      <c r="D901" t="str">
        <f>IF(G901+H901&lt;&gt;0,Transaksi!D896,"")</f>
        <v/>
      </c>
      <c r="E901" t="str">
        <f>IF(G901+H901&lt;&gt;0,Transaksi!E896,"")</f>
        <v/>
      </c>
      <c r="F901" t="str">
        <f>IF(G901+H901&lt;&gt;0,Transaksi!F896,"")</f>
        <v/>
      </c>
      <c r="G901">
        <f>IF(Transaksi!K896=$F$11,Transaksi!M896,0)</f>
        <v>0</v>
      </c>
      <c r="H901">
        <f>IF(Transaksi!K896=$F$11,Transaksi!L896,0)</f>
        <v>0</v>
      </c>
      <c r="I901" t="e">
        <f>I900+G901-H901</f>
        <v>#REF!</v>
      </c>
      <c r="J901" t="str">
        <f>IF(G901+H901&lt;&gt;0,Transaksi!J896,"")</f>
        <v/>
      </c>
    </row>
    <row r="902">
      <c r="C902" t="str">
        <f>IF(G902+H902&lt;&gt;0,Transaksi!C897,"")</f>
        <v/>
      </c>
      <c r="D902" t="str">
        <f>IF(G902+H902&lt;&gt;0,Transaksi!D897,"")</f>
        <v/>
      </c>
      <c r="E902" t="str">
        <f>IF(G902+H902&lt;&gt;0,Transaksi!E897,"")</f>
        <v/>
      </c>
      <c r="F902" t="str">
        <f>IF(G902+H902&lt;&gt;0,Transaksi!F897,"")</f>
        <v/>
      </c>
      <c r="G902">
        <f>IF(Transaksi!K897=$F$11,Transaksi!M897,0)</f>
        <v>0</v>
      </c>
      <c r="H902">
        <f>IF(Transaksi!K897=$F$11,Transaksi!L897,0)</f>
        <v>0</v>
      </c>
      <c r="I902" t="e">
        <f>I901+G902-H902</f>
        <v>#REF!</v>
      </c>
      <c r="J902" t="str">
        <f>IF(G902+H902&lt;&gt;0,Transaksi!J897,"")</f>
        <v/>
      </c>
    </row>
    <row r="903">
      <c r="C903" t="str">
        <f>IF(G903+H903&lt;&gt;0,Transaksi!C898,"")</f>
        <v/>
      </c>
      <c r="D903" t="str">
        <f>IF(G903+H903&lt;&gt;0,Transaksi!D898,"")</f>
        <v/>
      </c>
      <c r="E903" t="str">
        <f>IF(G903+H903&lt;&gt;0,Transaksi!E898,"")</f>
        <v/>
      </c>
      <c r="F903" t="str">
        <f>IF(G903+H903&lt;&gt;0,Transaksi!F898,"")</f>
        <v/>
      </c>
      <c r="G903">
        <f>IF(Transaksi!K898=$F$11,Transaksi!M898,0)</f>
        <v>0</v>
      </c>
      <c r="H903">
        <f>IF(Transaksi!K898=$F$11,Transaksi!L898,0)</f>
        <v>0</v>
      </c>
      <c r="I903" t="e">
        <f>I902+G903-H903</f>
        <v>#REF!</v>
      </c>
      <c r="J903" t="str">
        <f>IF(G903+H903&lt;&gt;0,Transaksi!J898,"")</f>
        <v/>
      </c>
    </row>
    <row r="904">
      <c r="C904" t="str">
        <f>IF(G904+H904&lt;&gt;0,Transaksi!C899,"")</f>
        <v/>
      </c>
      <c r="D904" t="str">
        <f>IF(G904+H904&lt;&gt;0,Transaksi!D899,"")</f>
        <v/>
      </c>
      <c r="E904" t="str">
        <f>IF(G904+H904&lt;&gt;0,Transaksi!E899,"")</f>
        <v/>
      </c>
      <c r="F904" t="str">
        <f>IF(G904+H904&lt;&gt;0,Transaksi!F899,"")</f>
        <v/>
      </c>
      <c r="G904">
        <f>IF(Transaksi!K899=$F$11,Transaksi!M899,0)</f>
        <v>0</v>
      </c>
      <c r="H904">
        <f>IF(Transaksi!K899=$F$11,Transaksi!L899,0)</f>
        <v>0</v>
      </c>
      <c r="I904" t="e">
        <f>I903+G904-H904</f>
        <v>#REF!</v>
      </c>
      <c r="J904" t="str">
        <f>IF(G904+H904&lt;&gt;0,Transaksi!J899,"")</f>
        <v/>
      </c>
    </row>
    <row r="905">
      <c r="C905" t="str">
        <f>IF(G905+H905&lt;&gt;0,Transaksi!C900,"")</f>
        <v/>
      </c>
      <c r="D905" t="str">
        <f>IF(G905+H905&lt;&gt;0,Transaksi!D900,"")</f>
        <v/>
      </c>
      <c r="E905" t="str">
        <f>IF(G905+H905&lt;&gt;0,Transaksi!E900,"")</f>
        <v/>
      </c>
      <c r="F905" t="str">
        <f>IF(G905+H905&lt;&gt;0,Transaksi!F900,"")</f>
        <v/>
      </c>
      <c r="G905">
        <f>IF(Transaksi!K900=$F$11,Transaksi!M900,0)</f>
        <v>0</v>
      </c>
      <c r="H905">
        <f>IF(Transaksi!K900=$F$11,Transaksi!L900,0)</f>
        <v>0</v>
      </c>
      <c r="I905" t="e">
        <f>I904+G905-H905</f>
        <v>#REF!</v>
      </c>
      <c r="J905" t="str">
        <f>IF(G905+H905&lt;&gt;0,Transaksi!J900,"")</f>
        <v/>
      </c>
    </row>
    <row r="906">
      <c r="C906" t="str">
        <f>IF(G906+H906&lt;&gt;0,Transaksi!C901,"")</f>
        <v/>
      </c>
      <c r="D906" t="str">
        <f>IF(G906+H906&lt;&gt;0,Transaksi!D901,"")</f>
        <v/>
      </c>
      <c r="E906" t="str">
        <f>IF(G906+H906&lt;&gt;0,Transaksi!E901,"")</f>
        <v/>
      </c>
      <c r="F906" t="str">
        <f>IF(G906+H906&lt;&gt;0,Transaksi!F901,"")</f>
        <v/>
      </c>
      <c r="G906">
        <f>IF(Transaksi!K901=$F$11,Transaksi!M901,0)</f>
        <v>0</v>
      </c>
      <c r="H906">
        <f>IF(Transaksi!K901=$F$11,Transaksi!L901,0)</f>
        <v>0</v>
      </c>
      <c r="I906" t="e">
        <f>I905+G906-H906</f>
        <v>#REF!</v>
      </c>
      <c r="J906" t="str">
        <f>IF(G906+H906&lt;&gt;0,Transaksi!J901,"")</f>
        <v/>
      </c>
    </row>
    <row r="907">
      <c r="C907" t="str">
        <f>IF(G907+H907&lt;&gt;0,Transaksi!C902,"")</f>
        <v/>
      </c>
      <c r="D907" t="str">
        <f>IF(G907+H907&lt;&gt;0,Transaksi!D902,"")</f>
        <v/>
      </c>
      <c r="E907" t="str">
        <f>IF(G907+H907&lt;&gt;0,Transaksi!E902,"")</f>
        <v/>
      </c>
      <c r="F907" t="str">
        <f>IF(G907+H907&lt;&gt;0,Transaksi!F902,"")</f>
        <v/>
      </c>
      <c r="G907">
        <f>IF(Transaksi!K902=$F$11,Transaksi!M902,0)</f>
        <v>0</v>
      </c>
      <c r="H907">
        <f>IF(Transaksi!K902=$F$11,Transaksi!L902,0)</f>
        <v>0</v>
      </c>
      <c r="I907" t="e">
        <f>I906+G907-H907</f>
        <v>#REF!</v>
      </c>
      <c r="J907" t="str">
        <f>IF(G907+H907&lt;&gt;0,Transaksi!J902,"")</f>
        <v/>
      </c>
    </row>
    <row r="908">
      <c r="C908" t="str">
        <f>IF(G908+H908&lt;&gt;0,Transaksi!C903,"")</f>
        <v/>
      </c>
      <c r="D908" t="str">
        <f>IF(G908+H908&lt;&gt;0,Transaksi!D903,"")</f>
        <v/>
      </c>
      <c r="E908" t="str">
        <f>IF(G908+H908&lt;&gt;0,Transaksi!E903,"")</f>
        <v/>
      </c>
      <c r="F908" t="str">
        <f>IF(G908+H908&lt;&gt;0,Transaksi!F903,"")</f>
        <v/>
      </c>
      <c r="G908">
        <f>IF(Transaksi!K903=$F$11,Transaksi!M903,0)</f>
        <v>0</v>
      </c>
      <c r="H908">
        <f>IF(Transaksi!K903=$F$11,Transaksi!L903,0)</f>
        <v>0</v>
      </c>
      <c r="I908" t="e">
        <f>I907+G908-H908</f>
        <v>#REF!</v>
      </c>
      <c r="J908" t="str">
        <f>IF(G908+H908&lt;&gt;0,Transaksi!J903,"")</f>
        <v/>
      </c>
    </row>
    <row r="909">
      <c r="C909" t="str">
        <f>IF(G909+H909&lt;&gt;0,Transaksi!C904,"")</f>
        <v/>
      </c>
      <c r="D909" t="str">
        <f>IF(G909+H909&lt;&gt;0,Transaksi!D904,"")</f>
        <v/>
      </c>
      <c r="E909" t="str">
        <f>IF(G909+H909&lt;&gt;0,Transaksi!E904,"")</f>
        <v/>
      </c>
      <c r="F909" t="str">
        <f>IF(G909+H909&lt;&gt;0,Transaksi!F904,"")</f>
        <v/>
      </c>
      <c r="G909">
        <f>IF(Transaksi!K904=$F$11,Transaksi!M904,0)</f>
        <v>0</v>
      </c>
      <c r="H909">
        <f>IF(Transaksi!K904=$F$11,Transaksi!L904,0)</f>
        <v>0</v>
      </c>
      <c r="I909" t="e">
        <f>I908+G909-H909</f>
        <v>#REF!</v>
      </c>
      <c r="J909" t="str">
        <f>IF(G909+H909&lt;&gt;0,Transaksi!J904,"")</f>
        <v/>
      </c>
    </row>
    <row r="910">
      <c r="C910" t="str">
        <f>IF(G910+H910&lt;&gt;0,Transaksi!C905,"")</f>
        <v/>
      </c>
      <c r="D910" t="str">
        <f>IF(G910+H910&lt;&gt;0,Transaksi!D905,"")</f>
        <v/>
      </c>
      <c r="E910" t="str">
        <f>IF(G910+H910&lt;&gt;0,Transaksi!E905,"")</f>
        <v/>
      </c>
      <c r="F910" t="str">
        <f>IF(G910+H910&lt;&gt;0,Transaksi!F905,"")</f>
        <v/>
      </c>
      <c r="G910">
        <f>IF(Transaksi!K905=$F$11,Transaksi!M905,0)</f>
        <v>0</v>
      </c>
      <c r="H910">
        <f>IF(Transaksi!K905=$F$11,Transaksi!L905,0)</f>
        <v>0</v>
      </c>
      <c r="I910" t="e">
        <f>I909+G910-H910</f>
        <v>#REF!</v>
      </c>
      <c r="J910" t="str">
        <f>IF(G910+H910&lt;&gt;0,Transaksi!J905,"")</f>
        <v/>
      </c>
    </row>
    <row r="911">
      <c r="C911" t="str">
        <f>IF(G911+H911&lt;&gt;0,Transaksi!C906,"")</f>
        <v/>
      </c>
      <c r="D911" t="str">
        <f>IF(G911+H911&lt;&gt;0,Transaksi!D906,"")</f>
        <v/>
      </c>
      <c r="E911" t="str">
        <f>IF(G911+H911&lt;&gt;0,Transaksi!E906,"")</f>
        <v/>
      </c>
      <c r="F911" t="str">
        <f>IF(G911+H911&lt;&gt;0,Transaksi!F906,"")</f>
        <v/>
      </c>
      <c r="G911">
        <f>IF(Transaksi!K906=$F$11,Transaksi!M906,0)</f>
        <v>0</v>
      </c>
      <c r="H911">
        <f>IF(Transaksi!K906=$F$11,Transaksi!L906,0)</f>
        <v>0</v>
      </c>
      <c r="I911" t="e">
        <f>I910+G911-H911</f>
        <v>#REF!</v>
      </c>
      <c r="J911" t="str">
        <f>IF(G911+H911&lt;&gt;0,Transaksi!J906,"")</f>
        <v/>
      </c>
    </row>
    <row r="912">
      <c r="C912" t="str">
        <f>IF(G912+H912&lt;&gt;0,Transaksi!C907,"")</f>
        <v/>
      </c>
      <c r="D912" t="str">
        <f>IF(G912+H912&lt;&gt;0,Transaksi!D907,"")</f>
        <v/>
      </c>
      <c r="E912" t="str">
        <f>IF(G912+H912&lt;&gt;0,Transaksi!E907,"")</f>
        <v/>
      </c>
      <c r="F912" t="str">
        <f>IF(G912+H912&lt;&gt;0,Transaksi!F907,"")</f>
        <v/>
      </c>
      <c r="G912">
        <f>IF(Transaksi!K907=$F$11,Transaksi!M907,0)</f>
        <v>0</v>
      </c>
      <c r="H912">
        <f>IF(Transaksi!K907=$F$11,Transaksi!L907,0)</f>
        <v>0</v>
      </c>
      <c r="I912" t="e">
        <f>I911+G912-H912</f>
        <v>#REF!</v>
      </c>
      <c r="J912" t="str">
        <f>IF(G912+H912&lt;&gt;0,Transaksi!J907,"")</f>
        <v/>
      </c>
    </row>
    <row r="913">
      <c r="C913" t="str">
        <f>IF(G913+H913&lt;&gt;0,Transaksi!C908,"")</f>
        <v/>
      </c>
      <c r="D913" t="str">
        <f>IF(G913+H913&lt;&gt;0,Transaksi!D908,"")</f>
        <v/>
      </c>
      <c r="E913" t="str">
        <f>IF(G913+H913&lt;&gt;0,Transaksi!E908,"")</f>
        <v/>
      </c>
      <c r="F913" t="str">
        <f>IF(G913+H913&lt;&gt;0,Transaksi!F908,"")</f>
        <v/>
      </c>
      <c r="G913">
        <f>IF(Transaksi!K908=$F$11,Transaksi!M908,0)</f>
        <v>0</v>
      </c>
      <c r="H913">
        <f>IF(Transaksi!K908=$F$11,Transaksi!L908,0)</f>
        <v>0</v>
      </c>
      <c r="I913" t="e">
        <f>I912+G913-H913</f>
        <v>#REF!</v>
      </c>
      <c r="J913" t="str">
        <f>IF(G913+H913&lt;&gt;0,Transaksi!J908,"")</f>
        <v/>
      </c>
    </row>
    <row r="914">
      <c r="C914" t="str">
        <f>IF(G914+H914&lt;&gt;0,Transaksi!C909,"")</f>
        <v/>
      </c>
      <c r="D914" t="str">
        <f>IF(G914+H914&lt;&gt;0,Transaksi!D909,"")</f>
        <v/>
      </c>
      <c r="E914" t="str">
        <f>IF(G914+H914&lt;&gt;0,Transaksi!E909,"")</f>
        <v/>
      </c>
      <c r="F914" t="str">
        <f>IF(G914+H914&lt;&gt;0,Transaksi!F909,"")</f>
        <v/>
      </c>
      <c r="G914">
        <f>IF(Transaksi!K909=$F$11,Transaksi!M909,0)</f>
        <v>0</v>
      </c>
      <c r="H914">
        <f>IF(Transaksi!K909=$F$11,Transaksi!L909,0)</f>
        <v>0</v>
      </c>
      <c r="I914" t="e">
        <f>I913+G914-H914</f>
        <v>#REF!</v>
      </c>
      <c r="J914" t="str">
        <f>IF(G914+H914&lt;&gt;0,Transaksi!J909,"")</f>
        <v/>
      </c>
    </row>
    <row r="915">
      <c r="C915" t="str">
        <f>IF(G915+H915&lt;&gt;0,Transaksi!C910,"")</f>
        <v/>
      </c>
      <c r="D915" t="str">
        <f>IF(G915+H915&lt;&gt;0,Transaksi!D910,"")</f>
        <v/>
      </c>
      <c r="E915" t="str">
        <f>IF(G915+H915&lt;&gt;0,Transaksi!E910,"")</f>
        <v/>
      </c>
      <c r="F915" t="str">
        <f>IF(G915+H915&lt;&gt;0,Transaksi!F910,"")</f>
        <v/>
      </c>
      <c r="G915">
        <f>IF(Transaksi!K910=$F$11,Transaksi!M910,0)</f>
        <v>0</v>
      </c>
      <c r="H915">
        <f>IF(Transaksi!K910=$F$11,Transaksi!L910,0)</f>
        <v>0</v>
      </c>
      <c r="I915" t="e">
        <f>I914+G915-H915</f>
        <v>#REF!</v>
      </c>
      <c r="J915" t="str">
        <f>IF(G915+H915&lt;&gt;0,Transaksi!J910,"")</f>
        <v/>
      </c>
    </row>
    <row r="916">
      <c r="C916" t="str">
        <f>IF(G916+H916&lt;&gt;0,Transaksi!C911,"")</f>
        <v/>
      </c>
      <c r="D916" t="str">
        <f>IF(G916+H916&lt;&gt;0,Transaksi!D911,"")</f>
        <v/>
      </c>
      <c r="E916" t="str">
        <f>IF(G916+H916&lt;&gt;0,Transaksi!E911,"")</f>
        <v/>
      </c>
      <c r="F916" t="str">
        <f>IF(G916+H916&lt;&gt;0,Transaksi!F911,"")</f>
        <v/>
      </c>
      <c r="G916">
        <f>IF(Transaksi!K911=$F$11,Transaksi!M911,0)</f>
        <v>0</v>
      </c>
      <c r="H916">
        <f>IF(Transaksi!K911=$F$11,Transaksi!L911,0)</f>
        <v>0</v>
      </c>
      <c r="I916" t="e">
        <f>I915+G916-H916</f>
        <v>#REF!</v>
      </c>
      <c r="J916" t="str">
        <f>IF(G916+H916&lt;&gt;0,Transaksi!J911,"")</f>
        <v/>
      </c>
    </row>
    <row r="917">
      <c r="C917" t="str">
        <f>IF(G917+H917&lt;&gt;0,Transaksi!C912,"")</f>
        <v/>
      </c>
      <c r="D917" t="str">
        <f>IF(G917+H917&lt;&gt;0,Transaksi!D912,"")</f>
        <v/>
      </c>
      <c r="E917" t="str">
        <f>IF(G917+H917&lt;&gt;0,Transaksi!E912,"")</f>
        <v/>
      </c>
      <c r="F917" t="str">
        <f>IF(G917+H917&lt;&gt;0,Transaksi!F912,"")</f>
        <v/>
      </c>
      <c r="G917">
        <f>IF(Transaksi!K912=$F$11,Transaksi!M912,0)</f>
        <v>0</v>
      </c>
      <c r="H917">
        <f>IF(Transaksi!K912=$F$11,Transaksi!L912,0)</f>
        <v>0</v>
      </c>
      <c r="I917" t="e">
        <f>I916+G917-H917</f>
        <v>#REF!</v>
      </c>
      <c r="J917" t="str">
        <f>IF(G917+H917&lt;&gt;0,Transaksi!J912,"")</f>
        <v/>
      </c>
    </row>
    <row r="918">
      <c r="C918" t="str">
        <f>IF(G918+H918&lt;&gt;0,Transaksi!C913,"")</f>
        <v/>
      </c>
      <c r="D918" t="str">
        <f>IF(G918+H918&lt;&gt;0,Transaksi!D913,"")</f>
        <v/>
      </c>
      <c r="E918" t="str">
        <f>IF(G918+H918&lt;&gt;0,Transaksi!E913,"")</f>
        <v/>
      </c>
      <c r="F918" t="str">
        <f>IF(G918+H918&lt;&gt;0,Transaksi!F913,"")</f>
        <v/>
      </c>
      <c r="G918">
        <f>IF(Transaksi!K913=$F$11,Transaksi!M913,0)</f>
        <v>0</v>
      </c>
      <c r="H918">
        <f>IF(Transaksi!K913=$F$11,Transaksi!L913,0)</f>
        <v>0</v>
      </c>
      <c r="I918" t="e">
        <f>I917+G918-H918</f>
        <v>#REF!</v>
      </c>
      <c r="J918" t="str">
        <f>IF(G918+H918&lt;&gt;0,Transaksi!J913,"")</f>
        <v/>
      </c>
    </row>
    <row r="919">
      <c r="C919" t="str">
        <f>IF(G919+H919&lt;&gt;0,Transaksi!C914,"")</f>
        <v/>
      </c>
      <c r="D919" t="str">
        <f>IF(G919+H919&lt;&gt;0,Transaksi!D914,"")</f>
        <v/>
      </c>
      <c r="E919" t="str">
        <f>IF(G919+H919&lt;&gt;0,Transaksi!E914,"")</f>
        <v/>
      </c>
      <c r="F919" t="str">
        <f>IF(G919+H919&lt;&gt;0,Transaksi!F914,"")</f>
        <v/>
      </c>
      <c r="G919">
        <f>IF(Transaksi!K914=$F$11,Transaksi!M914,0)</f>
        <v>0</v>
      </c>
      <c r="H919">
        <f>IF(Transaksi!K914=$F$11,Transaksi!L914,0)</f>
        <v>0</v>
      </c>
      <c r="I919" t="e">
        <f>I918+G919-H919</f>
        <v>#REF!</v>
      </c>
      <c r="J919" t="str">
        <f>IF(G919+H919&lt;&gt;0,Transaksi!J914,"")</f>
        <v/>
      </c>
    </row>
    <row r="920">
      <c r="C920" t="str">
        <f>IF(G920+H920&lt;&gt;0,Transaksi!C915,"")</f>
        <v/>
      </c>
      <c r="D920" t="str">
        <f>IF(G920+H920&lt;&gt;0,Transaksi!D915,"")</f>
        <v/>
      </c>
      <c r="E920" t="str">
        <f>IF(G920+H920&lt;&gt;0,Transaksi!E915,"")</f>
        <v/>
      </c>
      <c r="F920" t="str">
        <f>IF(G920+H920&lt;&gt;0,Transaksi!F915,"")</f>
        <v/>
      </c>
      <c r="G920">
        <f>IF(Transaksi!K915=$F$11,Transaksi!M915,0)</f>
        <v>0</v>
      </c>
      <c r="H920">
        <f>IF(Transaksi!K915=$F$11,Transaksi!L915,0)</f>
        <v>0</v>
      </c>
      <c r="I920" t="e">
        <f>I919+G920-H920</f>
        <v>#REF!</v>
      </c>
      <c r="J920" t="str">
        <f>IF(G920+H920&lt;&gt;0,Transaksi!J915,"")</f>
        <v/>
      </c>
    </row>
    <row r="921">
      <c r="C921" t="str">
        <f>IF(G921+H921&lt;&gt;0,Transaksi!C916,"")</f>
        <v/>
      </c>
      <c r="D921" t="str">
        <f>IF(G921+H921&lt;&gt;0,Transaksi!D916,"")</f>
        <v/>
      </c>
      <c r="E921" t="str">
        <f>IF(G921+H921&lt;&gt;0,Transaksi!E916,"")</f>
        <v/>
      </c>
      <c r="F921" t="str">
        <f>IF(G921+H921&lt;&gt;0,Transaksi!F916,"")</f>
        <v/>
      </c>
      <c r="G921">
        <f>IF(Transaksi!K916=$F$11,Transaksi!M916,0)</f>
        <v>0</v>
      </c>
      <c r="H921">
        <f>IF(Transaksi!K916=$F$11,Transaksi!L916,0)</f>
        <v>0</v>
      </c>
      <c r="I921" t="e">
        <f>I920+G921-H921</f>
        <v>#REF!</v>
      </c>
      <c r="J921" t="str">
        <f>IF(G921+H921&lt;&gt;0,Transaksi!J916,"")</f>
        <v/>
      </c>
    </row>
    <row r="922">
      <c r="C922" t="str">
        <f>IF(G922+H922&lt;&gt;0,Transaksi!C917,"")</f>
        <v/>
      </c>
      <c r="D922" t="str">
        <f>IF(G922+H922&lt;&gt;0,Transaksi!D917,"")</f>
        <v/>
      </c>
      <c r="E922" t="str">
        <f>IF(G922+H922&lt;&gt;0,Transaksi!E917,"")</f>
        <v/>
      </c>
      <c r="F922" t="str">
        <f>IF(G922+H922&lt;&gt;0,Transaksi!F917,"")</f>
        <v/>
      </c>
      <c r="G922">
        <f>IF(Transaksi!K917=$F$11,Transaksi!M917,0)</f>
        <v>0</v>
      </c>
      <c r="H922">
        <f>IF(Transaksi!K917=$F$11,Transaksi!L917,0)</f>
        <v>0</v>
      </c>
      <c r="I922" t="e">
        <f>I921+G922-H922</f>
        <v>#REF!</v>
      </c>
      <c r="J922" t="str">
        <f>IF(G922+H922&lt;&gt;0,Transaksi!J917,"")</f>
        <v/>
      </c>
    </row>
    <row r="923">
      <c r="C923" t="str">
        <f>IF(G923+H923&lt;&gt;0,Transaksi!C918,"")</f>
        <v/>
      </c>
      <c r="D923" t="str">
        <f>IF(G923+H923&lt;&gt;0,Transaksi!D918,"")</f>
        <v/>
      </c>
      <c r="E923" t="str">
        <f>IF(G923+H923&lt;&gt;0,Transaksi!E918,"")</f>
        <v/>
      </c>
      <c r="F923" t="str">
        <f>IF(G923+H923&lt;&gt;0,Transaksi!F918,"")</f>
        <v/>
      </c>
      <c r="G923">
        <f>IF(Transaksi!K918=$F$11,Transaksi!M918,0)</f>
        <v>0</v>
      </c>
      <c r="H923">
        <f>IF(Transaksi!K918=$F$11,Transaksi!L918,0)</f>
        <v>0</v>
      </c>
      <c r="I923" t="e">
        <f>I922+G923-H923</f>
        <v>#REF!</v>
      </c>
      <c r="J923" t="str">
        <f>IF(G923+H923&lt;&gt;0,Transaksi!J918,"")</f>
        <v/>
      </c>
    </row>
    <row r="924">
      <c r="C924" t="str">
        <f>IF(G924+H924&lt;&gt;0,Transaksi!C919,"")</f>
        <v/>
      </c>
      <c r="D924" t="str">
        <f>IF(G924+H924&lt;&gt;0,Transaksi!D919,"")</f>
        <v/>
      </c>
      <c r="E924" t="str">
        <f>IF(G924+H924&lt;&gt;0,Transaksi!E919,"")</f>
        <v/>
      </c>
      <c r="F924" t="str">
        <f>IF(G924+H924&lt;&gt;0,Transaksi!F919,"")</f>
        <v/>
      </c>
      <c r="G924">
        <f>IF(Transaksi!K919=$F$11,Transaksi!M919,0)</f>
        <v>0</v>
      </c>
      <c r="H924">
        <f>IF(Transaksi!K919=$F$11,Transaksi!L919,0)</f>
        <v>0</v>
      </c>
      <c r="I924" t="e">
        <f>I923+G924-H924</f>
        <v>#REF!</v>
      </c>
      <c r="J924" t="str">
        <f>IF(G924+H924&lt;&gt;0,Transaksi!J919,"")</f>
        <v/>
      </c>
    </row>
    <row r="925">
      <c r="C925" t="str">
        <f>IF(G925+H925&lt;&gt;0,Transaksi!C920,"")</f>
        <v/>
      </c>
      <c r="D925" t="str">
        <f>IF(G925+H925&lt;&gt;0,Transaksi!D920,"")</f>
        <v/>
      </c>
      <c r="E925" t="str">
        <f>IF(G925+H925&lt;&gt;0,Transaksi!E920,"")</f>
        <v/>
      </c>
      <c r="F925" t="str">
        <f>IF(G925+H925&lt;&gt;0,Transaksi!F920,"")</f>
        <v/>
      </c>
      <c r="G925">
        <f>IF(Transaksi!K920=$F$11,Transaksi!M920,0)</f>
        <v>0</v>
      </c>
      <c r="H925">
        <f>IF(Transaksi!K920=$F$11,Transaksi!L920,0)</f>
        <v>0</v>
      </c>
      <c r="I925" t="e">
        <f>I924+G925-H925</f>
        <v>#REF!</v>
      </c>
      <c r="J925" t="str">
        <f>IF(G925+H925&lt;&gt;0,Transaksi!J920,"")</f>
        <v/>
      </c>
    </row>
    <row r="926">
      <c r="C926" t="str">
        <f>IF(G926+H926&lt;&gt;0,Transaksi!C921,"")</f>
        <v/>
      </c>
      <c r="D926" t="str">
        <f>IF(G926+H926&lt;&gt;0,Transaksi!D921,"")</f>
        <v/>
      </c>
      <c r="E926" t="str">
        <f>IF(G926+H926&lt;&gt;0,Transaksi!E921,"")</f>
        <v/>
      </c>
      <c r="F926" t="str">
        <f>IF(G926+H926&lt;&gt;0,Transaksi!F921,"")</f>
        <v/>
      </c>
      <c r="G926">
        <f>IF(Transaksi!K921=$F$11,Transaksi!M921,0)</f>
        <v>0</v>
      </c>
      <c r="H926">
        <f>IF(Transaksi!K921=$F$11,Transaksi!L921,0)</f>
        <v>0</v>
      </c>
      <c r="I926" t="e">
        <f>I925+G926-H926</f>
        <v>#REF!</v>
      </c>
      <c r="J926" t="str">
        <f>IF(G926+H926&lt;&gt;0,Transaksi!J921,"")</f>
        <v/>
      </c>
    </row>
    <row r="927">
      <c r="C927" t="str">
        <f>IF(G927+H927&lt;&gt;0,Transaksi!C922,"")</f>
        <v/>
      </c>
      <c r="D927" t="str">
        <f>IF(G927+H927&lt;&gt;0,Transaksi!D922,"")</f>
        <v/>
      </c>
      <c r="E927" t="str">
        <f>IF(G927+H927&lt;&gt;0,Transaksi!E922,"")</f>
        <v/>
      </c>
      <c r="F927" t="str">
        <f>IF(G927+H927&lt;&gt;0,Transaksi!F922,"")</f>
        <v/>
      </c>
      <c r="G927">
        <f>IF(Transaksi!K922=$F$11,Transaksi!M922,0)</f>
        <v>0</v>
      </c>
      <c r="H927">
        <f>IF(Transaksi!K922=$F$11,Transaksi!L922,0)</f>
        <v>0</v>
      </c>
      <c r="I927" t="e">
        <f>I926+G927-H927</f>
        <v>#REF!</v>
      </c>
      <c r="J927" t="str">
        <f>IF(G927+H927&lt;&gt;0,Transaksi!J922,"")</f>
        <v/>
      </c>
    </row>
    <row r="928">
      <c r="C928" t="str">
        <f>IF(G928+H928&lt;&gt;0,Transaksi!C923,"")</f>
        <v/>
      </c>
      <c r="D928" t="str">
        <f>IF(G928+H928&lt;&gt;0,Transaksi!D923,"")</f>
        <v/>
      </c>
      <c r="E928" t="str">
        <f>IF(G928+H928&lt;&gt;0,Transaksi!E923,"")</f>
        <v/>
      </c>
      <c r="F928" t="str">
        <f>IF(G928+H928&lt;&gt;0,Transaksi!F923,"")</f>
        <v/>
      </c>
      <c r="G928">
        <f>IF(Transaksi!K923=$F$11,Transaksi!M923,0)</f>
        <v>0</v>
      </c>
      <c r="H928">
        <f>IF(Transaksi!K923=$F$11,Transaksi!L923,0)</f>
        <v>0</v>
      </c>
      <c r="I928" t="e">
        <f>I927+G928-H928</f>
        <v>#REF!</v>
      </c>
      <c r="J928" t="str">
        <f>IF(G928+H928&lt;&gt;0,Transaksi!J923,"")</f>
        <v/>
      </c>
    </row>
    <row r="929">
      <c r="C929" t="str">
        <f>IF(G929+H929&lt;&gt;0,Transaksi!C924,"")</f>
        <v/>
      </c>
      <c r="D929" t="str">
        <f>IF(G929+H929&lt;&gt;0,Transaksi!D924,"")</f>
        <v/>
      </c>
      <c r="E929" t="str">
        <f>IF(G929+H929&lt;&gt;0,Transaksi!E924,"")</f>
        <v/>
      </c>
      <c r="F929" t="str">
        <f>IF(G929+H929&lt;&gt;0,Transaksi!F924,"")</f>
        <v/>
      </c>
      <c r="G929">
        <f>IF(Transaksi!K924=$F$11,Transaksi!M924,0)</f>
        <v>0</v>
      </c>
      <c r="H929">
        <f>IF(Transaksi!K924=$F$11,Transaksi!L924,0)</f>
        <v>0</v>
      </c>
      <c r="I929" t="e">
        <f>I928+G929-H929</f>
        <v>#REF!</v>
      </c>
      <c r="J929" t="str">
        <f>IF(G929+H929&lt;&gt;0,Transaksi!J924,"")</f>
        <v/>
      </c>
    </row>
    <row r="930">
      <c r="C930" t="str">
        <f>IF(G930+H930&lt;&gt;0,Transaksi!C925,"")</f>
        <v/>
      </c>
      <c r="D930" t="str">
        <f>IF(G930+H930&lt;&gt;0,Transaksi!D925,"")</f>
        <v/>
      </c>
      <c r="E930" t="str">
        <f>IF(G930+H930&lt;&gt;0,Transaksi!E925,"")</f>
        <v/>
      </c>
      <c r="F930" t="str">
        <f>IF(G930+H930&lt;&gt;0,Transaksi!F925,"")</f>
        <v/>
      </c>
      <c r="G930">
        <f>IF(Transaksi!K925=$F$11,Transaksi!M925,0)</f>
        <v>0</v>
      </c>
      <c r="H930">
        <f>IF(Transaksi!K925=$F$11,Transaksi!L925,0)</f>
        <v>0</v>
      </c>
      <c r="I930" t="e">
        <f>I929+G930-H930</f>
        <v>#REF!</v>
      </c>
      <c r="J930" t="str">
        <f>IF(G930+H930&lt;&gt;0,Transaksi!J925,"")</f>
        <v/>
      </c>
    </row>
    <row r="931">
      <c r="C931" t="str">
        <f>IF(G931+H931&lt;&gt;0,Transaksi!C926,"")</f>
        <v/>
      </c>
      <c r="D931" t="str">
        <f>IF(G931+H931&lt;&gt;0,Transaksi!D926,"")</f>
        <v/>
      </c>
      <c r="E931" t="str">
        <f>IF(G931+H931&lt;&gt;0,Transaksi!E926,"")</f>
        <v/>
      </c>
      <c r="F931" t="str">
        <f>IF(G931+H931&lt;&gt;0,Transaksi!F926,"")</f>
        <v/>
      </c>
      <c r="G931">
        <f>IF(Transaksi!K926=$F$11,Transaksi!M926,0)</f>
        <v>0</v>
      </c>
      <c r="H931">
        <f>IF(Transaksi!K926=$F$11,Transaksi!L926,0)</f>
        <v>0</v>
      </c>
      <c r="I931" t="e">
        <f>I930+G931-H931</f>
        <v>#REF!</v>
      </c>
      <c r="J931" t="str">
        <f>IF(G931+H931&lt;&gt;0,Transaksi!J926,"")</f>
        <v/>
      </c>
    </row>
    <row r="932">
      <c r="C932" t="str">
        <f>IF(G932+H932&lt;&gt;0,Transaksi!C927,"")</f>
        <v/>
      </c>
      <c r="D932" t="str">
        <f>IF(G932+H932&lt;&gt;0,Transaksi!D927,"")</f>
        <v/>
      </c>
      <c r="E932" t="str">
        <f>IF(G932+H932&lt;&gt;0,Transaksi!E927,"")</f>
        <v/>
      </c>
      <c r="F932" t="str">
        <f>IF(G932+H932&lt;&gt;0,Transaksi!F927,"")</f>
        <v/>
      </c>
      <c r="G932">
        <f>IF(Transaksi!K927=$F$11,Transaksi!M927,0)</f>
        <v>0</v>
      </c>
      <c r="H932">
        <f>IF(Transaksi!K927=$F$11,Transaksi!L927,0)</f>
        <v>0</v>
      </c>
      <c r="I932" t="e">
        <f>I931+G932-H932</f>
        <v>#REF!</v>
      </c>
      <c r="J932" t="str">
        <f>IF(G932+H932&lt;&gt;0,Transaksi!J927,"")</f>
        <v/>
      </c>
    </row>
    <row r="933">
      <c r="C933" t="str">
        <f>IF(G933+H933&lt;&gt;0,Transaksi!C928,"")</f>
        <v/>
      </c>
      <c r="D933" t="str">
        <f>IF(G933+H933&lt;&gt;0,Transaksi!D928,"")</f>
        <v/>
      </c>
      <c r="E933" t="str">
        <f>IF(G933+H933&lt;&gt;0,Transaksi!E928,"")</f>
        <v/>
      </c>
      <c r="F933" t="str">
        <f>IF(G933+H933&lt;&gt;0,Transaksi!F928,"")</f>
        <v/>
      </c>
      <c r="G933">
        <f>IF(Transaksi!K928=$F$11,Transaksi!M928,0)</f>
        <v>0</v>
      </c>
      <c r="H933">
        <f>IF(Transaksi!K928=$F$11,Transaksi!L928,0)</f>
        <v>0</v>
      </c>
      <c r="I933" t="e">
        <f>I932+G933-H933</f>
        <v>#REF!</v>
      </c>
      <c r="J933" t="str">
        <f>IF(G933+H933&lt;&gt;0,Transaksi!J928,"")</f>
        <v/>
      </c>
    </row>
    <row r="934">
      <c r="C934" t="str">
        <f>IF(G934+H934&lt;&gt;0,Transaksi!C929,"")</f>
        <v/>
      </c>
      <c r="D934" t="str">
        <f>IF(G934+H934&lt;&gt;0,Transaksi!D929,"")</f>
        <v/>
      </c>
      <c r="E934" t="str">
        <f>IF(G934+H934&lt;&gt;0,Transaksi!E929,"")</f>
        <v/>
      </c>
      <c r="F934" t="str">
        <f>IF(G934+H934&lt;&gt;0,Transaksi!F929,"")</f>
        <v/>
      </c>
      <c r="G934">
        <f>IF(Transaksi!K929=$F$11,Transaksi!M929,0)</f>
        <v>0</v>
      </c>
      <c r="H934">
        <f>IF(Transaksi!K929=$F$11,Transaksi!L929,0)</f>
        <v>0</v>
      </c>
      <c r="I934" t="e">
        <f>I933+G934-H934</f>
        <v>#REF!</v>
      </c>
      <c r="J934" t="str">
        <f>IF(G934+H934&lt;&gt;0,Transaksi!J929,"")</f>
        <v/>
      </c>
    </row>
    <row r="935">
      <c r="C935" t="str">
        <f>IF(G935+H935&lt;&gt;0,Transaksi!C930,"")</f>
        <v/>
      </c>
      <c r="D935" t="str">
        <f>IF(G935+H935&lt;&gt;0,Transaksi!D930,"")</f>
        <v/>
      </c>
      <c r="E935" t="str">
        <f>IF(G935+H935&lt;&gt;0,Transaksi!E930,"")</f>
        <v/>
      </c>
      <c r="F935" t="str">
        <f>IF(G935+H935&lt;&gt;0,Transaksi!F930,"")</f>
        <v/>
      </c>
      <c r="G935">
        <f>IF(Transaksi!K930=$F$11,Transaksi!M930,0)</f>
        <v>0</v>
      </c>
      <c r="H935">
        <f>IF(Transaksi!K930=$F$11,Transaksi!L930,0)</f>
        <v>0</v>
      </c>
      <c r="I935" t="e">
        <f>I934+G935-H935</f>
        <v>#REF!</v>
      </c>
      <c r="J935" t="str">
        <f>IF(G935+H935&lt;&gt;0,Transaksi!J930,"")</f>
        <v/>
      </c>
    </row>
    <row r="936">
      <c r="C936" t="str">
        <f>IF(G936+H936&lt;&gt;0,Transaksi!C931,"")</f>
        <v/>
      </c>
      <c r="D936" t="str">
        <f>IF(G936+H936&lt;&gt;0,Transaksi!D931,"")</f>
        <v/>
      </c>
      <c r="E936" t="str">
        <f>IF(G936+H936&lt;&gt;0,Transaksi!E931,"")</f>
        <v/>
      </c>
      <c r="F936" t="str">
        <f>IF(G936+H936&lt;&gt;0,Transaksi!F931,"")</f>
        <v/>
      </c>
      <c r="G936">
        <f>IF(Transaksi!K931=$F$11,Transaksi!M931,0)</f>
        <v>0</v>
      </c>
      <c r="H936">
        <f>IF(Transaksi!K931=$F$11,Transaksi!L931,0)</f>
        <v>0</v>
      </c>
      <c r="I936" t="e">
        <f>I935+G936-H936</f>
        <v>#REF!</v>
      </c>
      <c r="J936" t="str">
        <f>IF(G936+H936&lt;&gt;0,Transaksi!J931,"")</f>
        <v/>
      </c>
    </row>
    <row r="937">
      <c r="C937" t="str">
        <f>IF(G937+H937&lt;&gt;0,Transaksi!C932,"")</f>
        <v/>
      </c>
      <c r="D937" t="str">
        <f>IF(G937+H937&lt;&gt;0,Transaksi!D932,"")</f>
        <v/>
      </c>
      <c r="E937" t="str">
        <f>IF(G937+H937&lt;&gt;0,Transaksi!E932,"")</f>
        <v/>
      </c>
      <c r="F937" t="str">
        <f>IF(G937+H937&lt;&gt;0,Transaksi!F932,"")</f>
        <v/>
      </c>
      <c r="G937">
        <f>IF(Transaksi!K932=$F$11,Transaksi!M932,0)</f>
        <v>0</v>
      </c>
      <c r="H937">
        <f>IF(Transaksi!K932=$F$11,Transaksi!L932,0)</f>
        <v>0</v>
      </c>
      <c r="I937" t="e">
        <f>I936+G937-H937</f>
        <v>#REF!</v>
      </c>
      <c r="J937" t="str">
        <f>IF(G937+H937&lt;&gt;0,Transaksi!J932,"")</f>
        <v/>
      </c>
    </row>
    <row r="938">
      <c r="C938" t="str">
        <f>IF(G938+H938&lt;&gt;0,Transaksi!C933,"")</f>
        <v/>
      </c>
      <c r="D938" t="str">
        <f>IF(G938+H938&lt;&gt;0,Transaksi!D933,"")</f>
        <v/>
      </c>
      <c r="E938" t="str">
        <f>IF(G938+H938&lt;&gt;0,Transaksi!E933,"")</f>
        <v/>
      </c>
      <c r="F938" t="str">
        <f>IF(G938+H938&lt;&gt;0,Transaksi!F933,"")</f>
        <v/>
      </c>
      <c r="G938">
        <f>IF(Transaksi!K933=$F$11,Transaksi!M933,0)</f>
        <v>0</v>
      </c>
      <c r="H938">
        <f>IF(Transaksi!K933=$F$11,Transaksi!L933,0)</f>
        <v>0</v>
      </c>
      <c r="I938" t="e">
        <f>I937+G938-H938</f>
        <v>#REF!</v>
      </c>
      <c r="J938" t="str">
        <f>IF(G938+H938&lt;&gt;0,Transaksi!J933,"")</f>
        <v/>
      </c>
    </row>
    <row r="939">
      <c r="C939" t="str">
        <f>IF(G939+H939&lt;&gt;0,Transaksi!C934,"")</f>
        <v/>
      </c>
      <c r="D939" t="str">
        <f>IF(G939+H939&lt;&gt;0,Transaksi!D934,"")</f>
        <v/>
      </c>
      <c r="E939" t="str">
        <f>IF(G939+H939&lt;&gt;0,Transaksi!E934,"")</f>
        <v/>
      </c>
      <c r="F939" t="str">
        <f>IF(G939+H939&lt;&gt;0,Transaksi!F934,"")</f>
        <v/>
      </c>
      <c r="G939">
        <f>IF(Transaksi!K934=$F$11,Transaksi!M934,0)</f>
        <v>0</v>
      </c>
      <c r="H939">
        <f>IF(Transaksi!K934=$F$11,Transaksi!L934,0)</f>
        <v>0</v>
      </c>
      <c r="I939" t="e">
        <f>I938+G939-H939</f>
        <v>#REF!</v>
      </c>
      <c r="J939" t="str">
        <f>IF(G939+H939&lt;&gt;0,Transaksi!J934,"")</f>
        <v/>
      </c>
    </row>
    <row r="940">
      <c r="C940" t="str">
        <f>IF(G940+H940&lt;&gt;0,Transaksi!C935,"")</f>
        <v/>
      </c>
      <c r="D940" t="str">
        <f>IF(G940+H940&lt;&gt;0,Transaksi!D935,"")</f>
        <v/>
      </c>
      <c r="E940" t="str">
        <f>IF(G940+H940&lt;&gt;0,Transaksi!E935,"")</f>
        <v/>
      </c>
      <c r="F940" t="str">
        <f>IF(G940+H940&lt;&gt;0,Transaksi!F935,"")</f>
        <v/>
      </c>
      <c r="G940">
        <f>IF(Transaksi!K935=$F$11,Transaksi!M935,0)</f>
        <v>0</v>
      </c>
      <c r="H940">
        <f>IF(Transaksi!K935=$F$11,Transaksi!L935,0)</f>
        <v>0</v>
      </c>
      <c r="I940" t="e">
        <f>I939+G940-H940</f>
        <v>#REF!</v>
      </c>
      <c r="J940" t="str">
        <f>IF(G940+H940&lt;&gt;0,Transaksi!J935,"")</f>
        <v/>
      </c>
    </row>
    <row r="941">
      <c r="C941" t="str">
        <f>IF(G941+H941&lt;&gt;0,Transaksi!C936,"")</f>
        <v/>
      </c>
      <c r="D941" t="str">
        <f>IF(G941+H941&lt;&gt;0,Transaksi!D936,"")</f>
        <v/>
      </c>
      <c r="E941" t="str">
        <f>IF(G941+H941&lt;&gt;0,Transaksi!E936,"")</f>
        <v/>
      </c>
      <c r="F941" t="str">
        <f>IF(G941+H941&lt;&gt;0,Transaksi!F936,"")</f>
        <v/>
      </c>
      <c r="G941">
        <f>IF(Transaksi!K936=$F$11,Transaksi!M936,0)</f>
        <v>0</v>
      </c>
      <c r="H941">
        <f>IF(Transaksi!K936=$F$11,Transaksi!L936,0)</f>
        <v>0</v>
      </c>
      <c r="I941" t="e">
        <f>I940+G941-H941</f>
        <v>#REF!</v>
      </c>
      <c r="J941" t="str">
        <f>IF(G941+H941&lt;&gt;0,Transaksi!J936,"")</f>
        <v/>
      </c>
    </row>
    <row r="942">
      <c r="C942" t="str">
        <f>IF(G942+H942&lt;&gt;0,Transaksi!C937,"")</f>
        <v/>
      </c>
      <c r="D942" t="str">
        <f>IF(G942+H942&lt;&gt;0,Transaksi!D937,"")</f>
        <v/>
      </c>
      <c r="E942" t="str">
        <f>IF(G942+H942&lt;&gt;0,Transaksi!E937,"")</f>
        <v/>
      </c>
      <c r="F942" t="str">
        <f>IF(G942+H942&lt;&gt;0,Transaksi!F937,"")</f>
        <v/>
      </c>
      <c r="G942">
        <f>IF(Transaksi!K937=$F$11,Transaksi!M937,0)</f>
        <v>0</v>
      </c>
      <c r="H942">
        <f>IF(Transaksi!K937=$F$11,Transaksi!L937,0)</f>
        <v>0</v>
      </c>
      <c r="I942" t="e">
        <f>I941+G942-H942</f>
        <v>#REF!</v>
      </c>
      <c r="J942" t="str">
        <f>IF(G942+H942&lt;&gt;0,Transaksi!J937,"")</f>
        <v/>
      </c>
    </row>
    <row r="943">
      <c r="C943" t="str">
        <f>IF(G943+H943&lt;&gt;0,Transaksi!C938,"")</f>
        <v/>
      </c>
      <c r="D943" t="str">
        <f>IF(G943+H943&lt;&gt;0,Transaksi!D938,"")</f>
        <v/>
      </c>
      <c r="E943" t="str">
        <f>IF(G943+H943&lt;&gt;0,Transaksi!E938,"")</f>
        <v/>
      </c>
      <c r="F943" t="str">
        <f>IF(G943+H943&lt;&gt;0,Transaksi!F938,"")</f>
        <v/>
      </c>
      <c r="G943">
        <f>IF(Transaksi!K938=$F$11,Transaksi!M938,0)</f>
        <v>0</v>
      </c>
      <c r="H943">
        <f>IF(Transaksi!K938=$F$11,Transaksi!L938,0)</f>
        <v>0</v>
      </c>
      <c r="I943" t="e">
        <f>I942+G943-H943</f>
        <v>#REF!</v>
      </c>
      <c r="J943" t="str">
        <f>IF(G943+H943&lt;&gt;0,Transaksi!J938,"")</f>
        <v/>
      </c>
    </row>
    <row r="944">
      <c r="C944" t="str">
        <f>IF(G944+H944&lt;&gt;0,Transaksi!C939,"")</f>
        <v/>
      </c>
      <c r="D944" t="str">
        <f>IF(G944+H944&lt;&gt;0,Transaksi!D939,"")</f>
        <v/>
      </c>
      <c r="E944" t="str">
        <f>IF(G944+H944&lt;&gt;0,Transaksi!E939,"")</f>
        <v/>
      </c>
      <c r="F944" t="str">
        <f>IF(G944+H944&lt;&gt;0,Transaksi!F939,"")</f>
        <v/>
      </c>
      <c r="G944">
        <f>IF(Transaksi!K939=$F$11,Transaksi!M939,0)</f>
        <v>0</v>
      </c>
      <c r="H944">
        <f>IF(Transaksi!K939=$F$11,Transaksi!L939,0)</f>
        <v>0</v>
      </c>
      <c r="I944" t="e">
        <f>I943+G944-H944</f>
        <v>#REF!</v>
      </c>
      <c r="J944" t="str">
        <f>IF(G944+H944&lt;&gt;0,Transaksi!J939,"")</f>
        <v/>
      </c>
    </row>
    <row r="945">
      <c r="C945" t="str">
        <f>IF(G945+H945&lt;&gt;0,Transaksi!C940,"")</f>
        <v/>
      </c>
      <c r="D945" t="str">
        <f>IF(G945+H945&lt;&gt;0,Transaksi!D940,"")</f>
        <v/>
      </c>
      <c r="E945" t="str">
        <f>IF(G945+H945&lt;&gt;0,Transaksi!E940,"")</f>
        <v/>
      </c>
      <c r="F945" t="str">
        <f>IF(G945+H945&lt;&gt;0,Transaksi!F940,"")</f>
        <v/>
      </c>
      <c r="G945">
        <f>IF(Transaksi!K940=$F$11,Transaksi!M940,0)</f>
        <v>0</v>
      </c>
      <c r="H945">
        <f>IF(Transaksi!K940=$F$11,Transaksi!L940,0)</f>
        <v>0</v>
      </c>
      <c r="I945" t="e">
        <f>I944+G945-H945</f>
        <v>#REF!</v>
      </c>
      <c r="J945" t="str">
        <f>IF(G945+H945&lt;&gt;0,Transaksi!J940,"")</f>
        <v/>
      </c>
    </row>
    <row r="946">
      <c r="C946" t="str">
        <f>IF(G946+H946&lt;&gt;0,Transaksi!C941,"")</f>
        <v/>
      </c>
      <c r="D946" t="str">
        <f>IF(G946+H946&lt;&gt;0,Transaksi!D941,"")</f>
        <v/>
      </c>
      <c r="E946" t="str">
        <f>IF(G946+H946&lt;&gt;0,Transaksi!E941,"")</f>
        <v/>
      </c>
      <c r="F946" t="str">
        <f>IF(G946+H946&lt;&gt;0,Transaksi!F941,"")</f>
        <v/>
      </c>
      <c r="G946">
        <f>IF(Transaksi!K941=$F$11,Transaksi!M941,0)</f>
        <v>0</v>
      </c>
      <c r="H946">
        <f>IF(Transaksi!K941=$F$11,Transaksi!L941,0)</f>
        <v>0</v>
      </c>
      <c r="I946" t="e">
        <f>I945+G946-H946</f>
        <v>#REF!</v>
      </c>
      <c r="J946" t="str">
        <f>IF(G946+H946&lt;&gt;0,Transaksi!J941,"")</f>
        <v/>
      </c>
    </row>
    <row r="947">
      <c r="C947" t="str">
        <f>IF(G947+H947&lt;&gt;0,Transaksi!C942,"")</f>
        <v/>
      </c>
      <c r="D947" t="str">
        <f>IF(G947+H947&lt;&gt;0,Transaksi!D942,"")</f>
        <v/>
      </c>
      <c r="E947" t="str">
        <f>IF(G947+H947&lt;&gt;0,Transaksi!E942,"")</f>
        <v/>
      </c>
      <c r="F947" t="str">
        <f>IF(G947+H947&lt;&gt;0,Transaksi!F942,"")</f>
        <v/>
      </c>
      <c r="G947">
        <f>IF(Transaksi!K942=$F$11,Transaksi!M942,0)</f>
        <v>0</v>
      </c>
      <c r="H947">
        <f>IF(Transaksi!K942=$F$11,Transaksi!L942,0)</f>
        <v>0</v>
      </c>
      <c r="I947" t="e">
        <f>I946+G947-H947</f>
        <v>#REF!</v>
      </c>
      <c r="J947" t="str">
        <f>IF(G947+H947&lt;&gt;0,Transaksi!J942,"")</f>
        <v/>
      </c>
    </row>
    <row r="948">
      <c r="C948" t="str">
        <f>IF(G948+H948&lt;&gt;0,Transaksi!C943,"")</f>
        <v/>
      </c>
      <c r="D948" t="str">
        <f>IF(G948+H948&lt;&gt;0,Transaksi!D943,"")</f>
        <v/>
      </c>
      <c r="E948" t="str">
        <f>IF(G948+H948&lt;&gt;0,Transaksi!E943,"")</f>
        <v/>
      </c>
      <c r="F948" t="str">
        <f>IF(G948+H948&lt;&gt;0,Transaksi!F943,"")</f>
        <v/>
      </c>
      <c r="G948">
        <f>IF(Transaksi!K943=$F$11,Transaksi!M943,0)</f>
        <v>0</v>
      </c>
      <c r="H948">
        <f>IF(Transaksi!K943=$F$11,Transaksi!L943,0)</f>
        <v>0</v>
      </c>
      <c r="I948" t="e">
        <f>I947+G948-H948</f>
        <v>#REF!</v>
      </c>
      <c r="J948" t="str">
        <f>IF(G948+H948&lt;&gt;0,Transaksi!J943,"")</f>
        <v/>
      </c>
    </row>
    <row r="949">
      <c r="C949" t="str">
        <f>IF(G949+H949&lt;&gt;0,Transaksi!C944,"")</f>
        <v/>
      </c>
      <c r="D949" t="str">
        <f>IF(G949+H949&lt;&gt;0,Transaksi!D944,"")</f>
        <v/>
      </c>
      <c r="E949" t="str">
        <f>IF(G949+H949&lt;&gt;0,Transaksi!E944,"")</f>
        <v/>
      </c>
      <c r="F949" t="str">
        <f>IF(G949+H949&lt;&gt;0,Transaksi!F944,"")</f>
        <v/>
      </c>
      <c r="G949">
        <f>IF(Transaksi!K944=$F$11,Transaksi!M944,0)</f>
        <v>0</v>
      </c>
      <c r="H949">
        <f>IF(Transaksi!K944=$F$11,Transaksi!L944,0)</f>
        <v>0</v>
      </c>
      <c r="I949" t="e">
        <f>I948+G949-H949</f>
        <v>#REF!</v>
      </c>
      <c r="J949" t="str">
        <f>IF(G949+H949&lt;&gt;0,Transaksi!J944,"")</f>
        <v/>
      </c>
    </row>
    <row r="950">
      <c r="C950" t="str">
        <f>IF(G950+H950&lt;&gt;0,Transaksi!C945,"")</f>
        <v/>
      </c>
      <c r="D950" t="str">
        <f>IF(G950+H950&lt;&gt;0,Transaksi!D945,"")</f>
        <v/>
      </c>
      <c r="E950" t="str">
        <f>IF(G950+H950&lt;&gt;0,Transaksi!E945,"")</f>
        <v/>
      </c>
      <c r="F950" t="str">
        <f>IF(G950+H950&lt;&gt;0,Transaksi!F945,"")</f>
        <v/>
      </c>
      <c r="G950">
        <f>IF(Transaksi!K945=$F$11,Transaksi!M945,0)</f>
        <v>0</v>
      </c>
      <c r="H950">
        <f>IF(Transaksi!K945=$F$11,Transaksi!L945,0)</f>
        <v>0</v>
      </c>
      <c r="I950" t="e">
        <f>I949+G950-H950</f>
        <v>#REF!</v>
      </c>
      <c r="J950" t="str">
        <f>IF(G950+H950&lt;&gt;0,Transaksi!J945,"")</f>
        <v/>
      </c>
    </row>
    <row r="951">
      <c r="C951" t="str">
        <f>IF(G951+H951&lt;&gt;0,Transaksi!C946,"")</f>
        <v/>
      </c>
      <c r="D951" t="str">
        <f>IF(G951+H951&lt;&gt;0,Transaksi!D946,"")</f>
        <v/>
      </c>
      <c r="E951" t="str">
        <f>IF(G951+H951&lt;&gt;0,Transaksi!E946,"")</f>
        <v/>
      </c>
      <c r="F951" t="str">
        <f>IF(G951+H951&lt;&gt;0,Transaksi!F946,"")</f>
        <v/>
      </c>
      <c r="G951">
        <f>IF(Transaksi!K946=$F$11,Transaksi!M946,0)</f>
        <v>0</v>
      </c>
      <c r="H951">
        <f>IF(Transaksi!K946=$F$11,Transaksi!L946,0)</f>
        <v>0</v>
      </c>
      <c r="I951" t="e">
        <f>I950+G951-H951</f>
        <v>#REF!</v>
      </c>
      <c r="J951" t="str">
        <f>IF(G951+H951&lt;&gt;0,Transaksi!J946,"")</f>
        <v/>
      </c>
    </row>
    <row r="952">
      <c r="C952" t="str">
        <f>IF(G952+H952&lt;&gt;0,Transaksi!C947,"")</f>
        <v/>
      </c>
      <c r="D952" t="str">
        <f>IF(G952+H952&lt;&gt;0,Transaksi!D947,"")</f>
        <v/>
      </c>
      <c r="E952" t="str">
        <f>IF(G952+H952&lt;&gt;0,Transaksi!E947,"")</f>
        <v/>
      </c>
      <c r="F952" t="str">
        <f>IF(G952+H952&lt;&gt;0,Transaksi!F947,"")</f>
        <v/>
      </c>
      <c r="G952">
        <f>IF(Transaksi!K947=$F$11,Transaksi!M947,0)</f>
        <v>0</v>
      </c>
      <c r="H952">
        <f>IF(Transaksi!K947=$F$11,Transaksi!L947,0)</f>
        <v>0</v>
      </c>
      <c r="I952" t="e">
        <f>I951+G952-H952</f>
        <v>#REF!</v>
      </c>
      <c r="J952" t="str">
        <f>IF(G952+H952&lt;&gt;0,Transaksi!J947,"")</f>
        <v/>
      </c>
    </row>
    <row r="953">
      <c r="C953" t="str">
        <f>IF(G953+H953&lt;&gt;0,Transaksi!C948,"")</f>
        <v/>
      </c>
      <c r="D953" t="str">
        <f>IF(G953+H953&lt;&gt;0,Transaksi!D948,"")</f>
        <v/>
      </c>
      <c r="E953" t="str">
        <f>IF(G953+H953&lt;&gt;0,Transaksi!E948,"")</f>
        <v/>
      </c>
      <c r="F953" t="str">
        <f>IF(G953+H953&lt;&gt;0,Transaksi!F948,"")</f>
        <v/>
      </c>
      <c r="G953">
        <f>IF(Transaksi!K948=$F$11,Transaksi!M948,0)</f>
        <v>0</v>
      </c>
      <c r="H953">
        <f>IF(Transaksi!K948=$F$11,Transaksi!L948,0)</f>
        <v>0</v>
      </c>
      <c r="I953" t="e">
        <f>I952+G953-H953</f>
        <v>#REF!</v>
      </c>
      <c r="J953" t="str">
        <f>IF(G953+H953&lt;&gt;0,Transaksi!J948,"")</f>
        <v/>
      </c>
    </row>
    <row r="954">
      <c r="C954" t="str">
        <f>IF(G954+H954&lt;&gt;0,Transaksi!C949,"")</f>
        <v/>
      </c>
      <c r="D954" t="str">
        <f>IF(G954+H954&lt;&gt;0,Transaksi!D949,"")</f>
        <v/>
      </c>
      <c r="E954" t="str">
        <f>IF(G954+H954&lt;&gt;0,Transaksi!E949,"")</f>
        <v/>
      </c>
      <c r="F954" t="str">
        <f>IF(G954+H954&lt;&gt;0,Transaksi!F949,"")</f>
        <v/>
      </c>
      <c r="G954">
        <f>IF(Transaksi!K949=$F$11,Transaksi!M949,0)</f>
        <v>0</v>
      </c>
      <c r="H954">
        <f>IF(Transaksi!K949=$F$11,Transaksi!L949,0)</f>
        <v>0</v>
      </c>
      <c r="I954" t="e">
        <f>I953+G954-H954</f>
        <v>#REF!</v>
      </c>
      <c r="J954" t="str">
        <f>IF(G954+H954&lt;&gt;0,Transaksi!J949,"")</f>
        <v/>
      </c>
    </row>
    <row r="955">
      <c r="C955" t="str">
        <f>IF(G955+H955&lt;&gt;0,Transaksi!C950,"")</f>
        <v/>
      </c>
      <c r="D955" t="str">
        <f>IF(G955+H955&lt;&gt;0,Transaksi!D950,"")</f>
        <v/>
      </c>
      <c r="E955" t="str">
        <f>IF(G955+H955&lt;&gt;0,Transaksi!E950,"")</f>
        <v/>
      </c>
      <c r="F955" t="str">
        <f>IF(G955+H955&lt;&gt;0,Transaksi!F950,"")</f>
        <v/>
      </c>
      <c r="G955">
        <f>IF(Transaksi!K950=$F$11,Transaksi!M950,0)</f>
        <v>0</v>
      </c>
      <c r="H955">
        <f>IF(Transaksi!K950=$F$11,Transaksi!L950,0)</f>
        <v>0</v>
      </c>
      <c r="I955" t="e">
        <f>I954+G955-H955</f>
        <v>#REF!</v>
      </c>
      <c r="J955" t="str">
        <f>IF(G955+H955&lt;&gt;0,Transaksi!J950,"")</f>
        <v/>
      </c>
    </row>
    <row r="956">
      <c r="C956" t="str">
        <f>IF(G956+H956&lt;&gt;0,Transaksi!C951,"")</f>
        <v/>
      </c>
      <c r="D956" t="str">
        <f>IF(G956+H956&lt;&gt;0,Transaksi!D951,"")</f>
        <v/>
      </c>
      <c r="E956" t="str">
        <f>IF(G956+H956&lt;&gt;0,Transaksi!E951,"")</f>
        <v/>
      </c>
      <c r="F956" t="str">
        <f>IF(G956+H956&lt;&gt;0,Transaksi!F951,"")</f>
        <v/>
      </c>
      <c r="G956">
        <f>IF(Transaksi!K951=$F$11,Transaksi!M951,0)</f>
        <v>0</v>
      </c>
      <c r="H956">
        <f>IF(Transaksi!K951=$F$11,Transaksi!L951,0)</f>
        <v>0</v>
      </c>
      <c r="I956" t="e">
        <f>I955+G956-H956</f>
        <v>#REF!</v>
      </c>
      <c r="J956" t="str">
        <f>IF(G956+H956&lt;&gt;0,Transaksi!J951,"")</f>
        <v/>
      </c>
    </row>
    <row r="957">
      <c r="C957" t="str">
        <f>IF(G957+H957&lt;&gt;0,Transaksi!C952,"")</f>
        <v/>
      </c>
      <c r="D957" t="str">
        <f>IF(G957+H957&lt;&gt;0,Transaksi!D952,"")</f>
        <v/>
      </c>
      <c r="E957" t="str">
        <f>IF(G957+H957&lt;&gt;0,Transaksi!E952,"")</f>
        <v/>
      </c>
      <c r="F957" t="str">
        <f>IF(G957+H957&lt;&gt;0,Transaksi!F952,"")</f>
        <v/>
      </c>
      <c r="G957">
        <f>IF(Transaksi!K952=$F$11,Transaksi!M952,0)</f>
        <v>0</v>
      </c>
      <c r="H957">
        <f>IF(Transaksi!K952=$F$11,Transaksi!L952,0)</f>
        <v>0</v>
      </c>
      <c r="I957" t="e">
        <f>I956+G957-H957</f>
        <v>#REF!</v>
      </c>
      <c r="J957" t="str">
        <f>IF(G957+H957&lt;&gt;0,Transaksi!J952,"")</f>
        <v/>
      </c>
    </row>
    <row r="958">
      <c r="C958" t="str">
        <f>IF(G958+H958&lt;&gt;0,Transaksi!C953,"")</f>
        <v/>
      </c>
      <c r="D958" t="str">
        <f>IF(G958+H958&lt;&gt;0,Transaksi!D953,"")</f>
        <v/>
      </c>
      <c r="E958" t="str">
        <f>IF(G958+H958&lt;&gt;0,Transaksi!E953,"")</f>
        <v/>
      </c>
      <c r="F958" t="str">
        <f>IF(G958+H958&lt;&gt;0,Transaksi!F953,"")</f>
        <v/>
      </c>
      <c r="G958">
        <f>IF(Transaksi!K953=$F$11,Transaksi!M953,0)</f>
        <v>0</v>
      </c>
      <c r="H958">
        <f>IF(Transaksi!K953=$F$11,Transaksi!L953,0)</f>
        <v>0</v>
      </c>
      <c r="I958" t="e">
        <f>I957+G958-H958</f>
        <v>#REF!</v>
      </c>
      <c r="J958" t="str">
        <f>IF(G958+H958&lt;&gt;0,Transaksi!J953,"")</f>
        <v/>
      </c>
    </row>
    <row r="959">
      <c r="C959" t="str">
        <f>IF(G959+H959&lt;&gt;0,Transaksi!C954,"")</f>
        <v/>
      </c>
      <c r="D959" t="str">
        <f>IF(G959+H959&lt;&gt;0,Transaksi!D954,"")</f>
        <v/>
      </c>
      <c r="E959" t="str">
        <f>IF(G959+H959&lt;&gt;0,Transaksi!E954,"")</f>
        <v/>
      </c>
      <c r="F959" t="str">
        <f>IF(G959+H959&lt;&gt;0,Transaksi!F954,"")</f>
        <v/>
      </c>
      <c r="G959">
        <f>IF(Transaksi!K954=$F$11,Transaksi!M954,0)</f>
        <v>0</v>
      </c>
      <c r="H959">
        <f>IF(Transaksi!K954=$F$11,Transaksi!L954,0)</f>
        <v>0</v>
      </c>
      <c r="I959" t="e">
        <f>I958+G959-H959</f>
        <v>#REF!</v>
      </c>
      <c r="J959" t="str">
        <f>IF(G959+H959&lt;&gt;0,Transaksi!J954,"")</f>
        <v/>
      </c>
    </row>
    <row r="960">
      <c r="C960" t="str">
        <f>IF(G960+H960&lt;&gt;0,Transaksi!C955,"")</f>
        <v/>
      </c>
      <c r="D960" t="str">
        <f>IF(G960+H960&lt;&gt;0,Transaksi!D955,"")</f>
        <v/>
      </c>
      <c r="E960" t="str">
        <f>IF(G960+H960&lt;&gt;0,Transaksi!E955,"")</f>
        <v/>
      </c>
      <c r="F960" t="str">
        <f>IF(G960+H960&lt;&gt;0,Transaksi!F955,"")</f>
        <v/>
      </c>
      <c r="G960">
        <f>IF(Transaksi!K955=$F$11,Transaksi!M955,0)</f>
        <v>0</v>
      </c>
      <c r="H960">
        <f>IF(Transaksi!K955=$F$11,Transaksi!L955,0)</f>
        <v>0</v>
      </c>
      <c r="I960" t="e">
        <f>I959+G960-H960</f>
        <v>#REF!</v>
      </c>
      <c r="J960" t="str">
        <f>IF(G960+H960&lt;&gt;0,Transaksi!J955,"")</f>
        <v/>
      </c>
    </row>
    <row r="961">
      <c r="C961" t="str">
        <f>IF(G961+H961&lt;&gt;0,Transaksi!C956,"")</f>
        <v/>
      </c>
      <c r="D961" t="str">
        <f>IF(G961+H961&lt;&gt;0,Transaksi!D956,"")</f>
        <v/>
      </c>
      <c r="E961" t="str">
        <f>IF(G961+H961&lt;&gt;0,Transaksi!E956,"")</f>
        <v/>
      </c>
      <c r="F961" t="str">
        <f>IF(G961+H961&lt;&gt;0,Transaksi!F956,"")</f>
        <v/>
      </c>
      <c r="G961">
        <f>IF(Transaksi!K956=$F$11,Transaksi!M956,0)</f>
        <v>0</v>
      </c>
      <c r="H961">
        <f>IF(Transaksi!K956=$F$11,Transaksi!L956,0)</f>
        <v>0</v>
      </c>
      <c r="I961" t="e">
        <f>I960+G961-H961</f>
        <v>#REF!</v>
      </c>
      <c r="J961" t="str">
        <f>IF(G961+H961&lt;&gt;0,Transaksi!J956,"")</f>
        <v/>
      </c>
    </row>
    <row r="962">
      <c r="C962" t="str">
        <f>IF(G962+H962&lt;&gt;0,Transaksi!C957,"")</f>
        <v/>
      </c>
      <c r="D962" t="str">
        <f>IF(G962+H962&lt;&gt;0,Transaksi!D957,"")</f>
        <v/>
      </c>
      <c r="E962" t="str">
        <f>IF(G962+H962&lt;&gt;0,Transaksi!E957,"")</f>
        <v/>
      </c>
      <c r="F962" t="str">
        <f>IF(G962+H962&lt;&gt;0,Transaksi!F957,"")</f>
        <v/>
      </c>
      <c r="G962">
        <f>IF(Transaksi!K957=$F$11,Transaksi!M957,0)</f>
        <v>0</v>
      </c>
      <c r="H962">
        <f>IF(Transaksi!K957=$F$11,Transaksi!L957,0)</f>
        <v>0</v>
      </c>
      <c r="I962" t="e">
        <f>I961+G962-H962</f>
        <v>#REF!</v>
      </c>
      <c r="J962" t="str">
        <f>IF(G962+H962&lt;&gt;0,Transaksi!J957,"")</f>
        <v/>
      </c>
    </row>
    <row r="963">
      <c r="C963" t="str">
        <f>IF(G963+H963&lt;&gt;0,Transaksi!C958,"")</f>
        <v/>
      </c>
      <c r="D963" t="str">
        <f>IF(G963+H963&lt;&gt;0,Transaksi!D958,"")</f>
        <v/>
      </c>
      <c r="E963" t="str">
        <f>IF(G963+H963&lt;&gt;0,Transaksi!E958,"")</f>
        <v/>
      </c>
      <c r="F963" t="str">
        <f>IF(G963+H963&lt;&gt;0,Transaksi!F958,"")</f>
        <v/>
      </c>
      <c r="G963">
        <f>IF(Transaksi!K958=$F$11,Transaksi!M958,0)</f>
        <v>0</v>
      </c>
      <c r="H963">
        <f>IF(Transaksi!K958=$F$11,Transaksi!L958,0)</f>
        <v>0</v>
      </c>
      <c r="I963" t="e">
        <f>I962+G963-H963</f>
        <v>#REF!</v>
      </c>
      <c r="J963" t="str">
        <f>IF(G963+H963&lt;&gt;0,Transaksi!J958,"")</f>
        <v/>
      </c>
    </row>
    <row r="964">
      <c r="C964" t="str">
        <f>IF(G964+H964&lt;&gt;0,Transaksi!C959,"")</f>
        <v/>
      </c>
      <c r="D964" t="str">
        <f>IF(G964+H964&lt;&gt;0,Transaksi!D959,"")</f>
        <v/>
      </c>
      <c r="E964" t="str">
        <f>IF(G964+H964&lt;&gt;0,Transaksi!E959,"")</f>
        <v/>
      </c>
      <c r="F964" t="str">
        <f>IF(G964+H964&lt;&gt;0,Transaksi!F959,"")</f>
        <v/>
      </c>
      <c r="G964">
        <f>IF(Transaksi!K959=$F$11,Transaksi!M959,0)</f>
        <v>0</v>
      </c>
      <c r="H964">
        <f>IF(Transaksi!K959=$F$11,Transaksi!L959,0)</f>
        <v>0</v>
      </c>
      <c r="I964" t="e">
        <f>I963+G964-H964</f>
        <v>#REF!</v>
      </c>
      <c r="J964" t="str">
        <f>IF(G964+H964&lt;&gt;0,Transaksi!J959,"")</f>
        <v/>
      </c>
    </row>
    <row r="965">
      <c r="C965" t="str">
        <f>IF(G965+H965&lt;&gt;0,Transaksi!C960,"")</f>
        <v/>
      </c>
      <c r="D965" t="str">
        <f>IF(G965+H965&lt;&gt;0,Transaksi!D960,"")</f>
        <v/>
      </c>
      <c r="E965" t="str">
        <f>IF(G965+H965&lt;&gt;0,Transaksi!E960,"")</f>
        <v/>
      </c>
      <c r="F965" t="str">
        <f>IF(G965+H965&lt;&gt;0,Transaksi!F960,"")</f>
        <v/>
      </c>
      <c r="G965">
        <f>IF(Transaksi!K960=$F$11,Transaksi!M960,0)</f>
        <v>0</v>
      </c>
      <c r="H965">
        <f>IF(Transaksi!K960=$F$11,Transaksi!L960,0)</f>
        <v>0</v>
      </c>
      <c r="I965" t="e">
        <f>I964+G965-H965</f>
        <v>#REF!</v>
      </c>
      <c r="J965" t="str">
        <f>IF(G965+H965&lt;&gt;0,Transaksi!J960,"")</f>
        <v/>
      </c>
    </row>
    <row r="966">
      <c r="C966" t="str">
        <f>IF(G966+H966&lt;&gt;0,Transaksi!C961,"")</f>
        <v/>
      </c>
      <c r="D966" t="str">
        <f>IF(G966+H966&lt;&gt;0,Transaksi!D961,"")</f>
        <v/>
      </c>
      <c r="E966" t="str">
        <f>IF(G966+H966&lt;&gt;0,Transaksi!E961,"")</f>
        <v/>
      </c>
      <c r="F966" t="str">
        <f>IF(G966+H966&lt;&gt;0,Transaksi!F961,"")</f>
        <v/>
      </c>
      <c r="G966">
        <f>IF(Transaksi!K961=$F$11,Transaksi!M961,0)</f>
        <v>0</v>
      </c>
      <c r="H966">
        <f>IF(Transaksi!K961=$F$11,Transaksi!L961,0)</f>
        <v>0</v>
      </c>
      <c r="I966" t="e">
        <f>I965+G966-H966</f>
        <v>#REF!</v>
      </c>
      <c r="J966" t="str">
        <f>IF(G966+H966&lt;&gt;0,Transaksi!J961,"")</f>
        <v/>
      </c>
    </row>
    <row r="967">
      <c r="C967" t="str">
        <f>IF(G967+H967&lt;&gt;0,Transaksi!C962,"")</f>
        <v/>
      </c>
      <c r="D967" t="str">
        <f>IF(G967+H967&lt;&gt;0,Transaksi!D962,"")</f>
        <v/>
      </c>
      <c r="E967" t="str">
        <f>IF(G967+H967&lt;&gt;0,Transaksi!E962,"")</f>
        <v/>
      </c>
      <c r="F967" t="str">
        <f>IF(G967+H967&lt;&gt;0,Transaksi!F962,"")</f>
        <v/>
      </c>
      <c r="G967">
        <f>IF(Transaksi!K962=$F$11,Transaksi!M962,0)</f>
        <v>0</v>
      </c>
      <c r="H967">
        <f>IF(Transaksi!K962=$F$11,Transaksi!L962,0)</f>
        <v>0</v>
      </c>
      <c r="I967" t="e">
        <f>I966+G967-H967</f>
        <v>#REF!</v>
      </c>
      <c r="J967" t="str">
        <f>IF(G967+H967&lt;&gt;0,Transaksi!J962,"")</f>
        <v/>
      </c>
    </row>
    <row r="968">
      <c r="C968" t="str">
        <f>IF(G968+H968&lt;&gt;0,Transaksi!C963,"")</f>
        <v/>
      </c>
      <c r="D968" t="str">
        <f>IF(G968+H968&lt;&gt;0,Transaksi!D963,"")</f>
        <v/>
      </c>
      <c r="E968" t="str">
        <f>IF(G968+H968&lt;&gt;0,Transaksi!E963,"")</f>
        <v/>
      </c>
      <c r="F968" t="str">
        <f>IF(G968+H968&lt;&gt;0,Transaksi!F963,"")</f>
        <v/>
      </c>
      <c r="G968">
        <f>IF(Transaksi!K963=$F$11,Transaksi!M963,0)</f>
        <v>0</v>
      </c>
      <c r="H968">
        <f>IF(Transaksi!K963=$F$11,Transaksi!L963,0)</f>
        <v>0</v>
      </c>
      <c r="I968" t="e">
        <f>I967+G968-H968</f>
        <v>#REF!</v>
      </c>
      <c r="J968" t="str">
        <f>IF(G968+H968&lt;&gt;0,Transaksi!J963,"")</f>
        <v/>
      </c>
    </row>
    <row r="969">
      <c r="C969" t="str">
        <f>IF(G969+H969&lt;&gt;0,Transaksi!C964,"")</f>
        <v/>
      </c>
      <c r="D969" t="str">
        <f>IF(G969+H969&lt;&gt;0,Transaksi!D964,"")</f>
        <v/>
      </c>
      <c r="E969" t="str">
        <f>IF(G969+H969&lt;&gt;0,Transaksi!E964,"")</f>
        <v/>
      </c>
      <c r="F969" t="str">
        <f>IF(G969+H969&lt;&gt;0,Transaksi!F964,"")</f>
        <v/>
      </c>
      <c r="G969">
        <f>IF(Transaksi!K964=$F$11,Transaksi!M964,0)</f>
        <v>0</v>
      </c>
      <c r="H969">
        <f>IF(Transaksi!K964=$F$11,Transaksi!L964,0)</f>
        <v>0</v>
      </c>
      <c r="I969" t="e">
        <f>I968+G969-H969</f>
        <v>#REF!</v>
      </c>
      <c r="J969" t="str">
        <f>IF(G969+H969&lt;&gt;0,Transaksi!J964,"")</f>
        <v/>
      </c>
    </row>
    <row r="970">
      <c r="C970" t="str">
        <f>IF(G970+H970&lt;&gt;0,Transaksi!C965,"")</f>
        <v/>
      </c>
      <c r="D970" t="str">
        <f>IF(G970+H970&lt;&gt;0,Transaksi!D965,"")</f>
        <v/>
      </c>
      <c r="E970" t="str">
        <f>IF(G970+H970&lt;&gt;0,Transaksi!E965,"")</f>
        <v/>
      </c>
      <c r="F970" t="str">
        <f>IF(G970+H970&lt;&gt;0,Transaksi!F965,"")</f>
        <v/>
      </c>
      <c r="G970">
        <f>IF(Transaksi!K965=$F$11,Transaksi!M965,0)</f>
        <v>0</v>
      </c>
      <c r="H970">
        <f>IF(Transaksi!K965=$F$11,Transaksi!L965,0)</f>
        <v>0</v>
      </c>
      <c r="I970" t="e">
        <f>I969+G970-H970</f>
        <v>#REF!</v>
      </c>
      <c r="J970" t="str">
        <f>IF(G970+H970&lt;&gt;0,Transaksi!J965,"")</f>
        <v/>
      </c>
    </row>
    <row r="971">
      <c r="C971" t="str">
        <f>IF(G971+H971&lt;&gt;0,Transaksi!C966,"")</f>
        <v/>
      </c>
      <c r="D971" t="str">
        <f>IF(G971+H971&lt;&gt;0,Transaksi!D966,"")</f>
        <v/>
      </c>
      <c r="E971" t="str">
        <f>IF(G971+H971&lt;&gt;0,Transaksi!E966,"")</f>
        <v/>
      </c>
      <c r="F971" t="str">
        <f>IF(G971+H971&lt;&gt;0,Transaksi!F966,"")</f>
        <v/>
      </c>
      <c r="G971">
        <f>IF(Transaksi!K966=$F$11,Transaksi!M966,0)</f>
        <v>0</v>
      </c>
      <c r="H971">
        <f>IF(Transaksi!K966=$F$11,Transaksi!L966,0)</f>
        <v>0</v>
      </c>
      <c r="I971" t="e">
        <f>I970+G971-H971</f>
        <v>#REF!</v>
      </c>
      <c r="J971" t="str">
        <f>IF(G971+H971&lt;&gt;0,Transaksi!J966,"")</f>
        <v/>
      </c>
    </row>
    <row r="972">
      <c r="C972" t="str">
        <f>IF(G972+H972&lt;&gt;0,Transaksi!C967,"")</f>
        <v/>
      </c>
      <c r="D972" t="str">
        <f>IF(G972+H972&lt;&gt;0,Transaksi!D967,"")</f>
        <v/>
      </c>
      <c r="E972" t="str">
        <f>IF(G972+H972&lt;&gt;0,Transaksi!E967,"")</f>
        <v/>
      </c>
      <c r="F972" t="str">
        <f>IF(G972+H972&lt;&gt;0,Transaksi!F967,"")</f>
        <v/>
      </c>
      <c r="G972">
        <f>IF(Transaksi!K967=$F$11,Transaksi!M967,0)</f>
        <v>0</v>
      </c>
      <c r="H972">
        <f>IF(Transaksi!K967=$F$11,Transaksi!L967,0)</f>
        <v>0</v>
      </c>
      <c r="I972" t="e">
        <f>I971+G972-H972</f>
        <v>#REF!</v>
      </c>
      <c r="J972" t="str">
        <f>IF(G972+H972&lt;&gt;0,Transaksi!J967,"")</f>
        <v/>
      </c>
    </row>
    <row r="973">
      <c r="C973" t="str">
        <f>IF(G973+H973&lt;&gt;0,Transaksi!C968,"")</f>
        <v/>
      </c>
      <c r="D973" t="str">
        <f>IF(G973+H973&lt;&gt;0,Transaksi!D968,"")</f>
        <v/>
      </c>
      <c r="E973" t="str">
        <f>IF(G973+H973&lt;&gt;0,Transaksi!E968,"")</f>
        <v/>
      </c>
      <c r="F973" t="str">
        <f>IF(G973+H973&lt;&gt;0,Transaksi!F968,"")</f>
        <v/>
      </c>
      <c r="G973">
        <f>IF(Transaksi!K968=$F$11,Transaksi!M968,0)</f>
        <v>0</v>
      </c>
      <c r="H973">
        <f>IF(Transaksi!K968=$F$11,Transaksi!L968,0)</f>
        <v>0</v>
      </c>
      <c r="I973" t="e">
        <f>I972+G973-H973</f>
        <v>#REF!</v>
      </c>
      <c r="J973" t="str">
        <f>IF(G973+H973&lt;&gt;0,Transaksi!J968,"")</f>
        <v/>
      </c>
    </row>
    <row r="974">
      <c r="C974" t="str">
        <f>IF(G974+H974&lt;&gt;0,Transaksi!C969,"")</f>
        <v/>
      </c>
      <c r="D974" t="str">
        <f>IF(G974+H974&lt;&gt;0,Transaksi!D969,"")</f>
        <v/>
      </c>
      <c r="E974" t="str">
        <f>IF(G974+H974&lt;&gt;0,Transaksi!E969,"")</f>
        <v/>
      </c>
      <c r="F974" t="str">
        <f>IF(G974+H974&lt;&gt;0,Transaksi!F969,"")</f>
        <v/>
      </c>
      <c r="G974">
        <f>IF(Transaksi!K969=$F$11,Transaksi!M969,0)</f>
        <v>0</v>
      </c>
      <c r="H974">
        <f>IF(Transaksi!K969=$F$11,Transaksi!L969,0)</f>
        <v>0</v>
      </c>
      <c r="I974" t="e">
        <f>I973+G974-H974</f>
        <v>#REF!</v>
      </c>
      <c r="J974" t="str">
        <f>IF(G974+H974&lt;&gt;0,Transaksi!J969,"")</f>
        <v/>
      </c>
    </row>
    <row r="975">
      <c r="C975" t="str">
        <f>IF(G975+H975&lt;&gt;0,Transaksi!C970,"")</f>
        <v/>
      </c>
      <c r="D975" t="str">
        <f>IF(G975+H975&lt;&gt;0,Transaksi!D970,"")</f>
        <v/>
      </c>
      <c r="E975" t="str">
        <f>IF(G975+H975&lt;&gt;0,Transaksi!E970,"")</f>
        <v/>
      </c>
      <c r="F975" t="str">
        <f>IF(G975+H975&lt;&gt;0,Transaksi!F970,"")</f>
        <v/>
      </c>
      <c r="G975">
        <f>IF(Transaksi!K970=$F$11,Transaksi!M970,0)</f>
        <v>0</v>
      </c>
      <c r="H975">
        <f>IF(Transaksi!K970=$F$11,Transaksi!L970,0)</f>
        <v>0</v>
      </c>
      <c r="I975" t="e">
        <f>I974+G975-H975</f>
        <v>#REF!</v>
      </c>
      <c r="J975" t="str">
        <f>IF(G975+H975&lt;&gt;0,Transaksi!J970,"")</f>
        <v/>
      </c>
    </row>
    <row r="976">
      <c r="C976" t="str">
        <f>IF(G976+H976&lt;&gt;0,Transaksi!C971,"")</f>
        <v/>
      </c>
      <c r="D976" t="str">
        <f>IF(G976+H976&lt;&gt;0,Transaksi!D971,"")</f>
        <v/>
      </c>
      <c r="E976" t="str">
        <f>IF(G976+H976&lt;&gt;0,Transaksi!E971,"")</f>
        <v/>
      </c>
      <c r="F976" t="str">
        <f>IF(G976+H976&lt;&gt;0,Transaksi!F971,"")</f>
        <v/>
      </c>
      <c r="G976">
        <f>IF(Transaksi!K971=$F$11,Transaksi!M971,0)</f>
        <v>0</v>
      </c>
      <c r="H976">
        <f>IF(Transaksi!K971=$F$11,Transaksi!L971,0)</f>
        <v>0</v>
      </c>
      <c r="I976" t="e">
        <f>I975+G976-H976</f>
        <v>#REF!</v>
      </c>
      <c r="J976" t="str">
        <f>IF(G976+H976&lt;&gt;0,Transaksi!J971,"")</f>
        <v/>
      </c>
    </row>
    <row r="977">
      <c r="C977" t="str">
        <f>IF(G977+H977&lt;&gt;0,Transaksi!C972,"")</f>
        <v/>
      </c>
      <c r="D977" t="str">
        <f>IF(G977+H977&lt;&gt;0,Transaksi!D972,"")</f>
        <v/>
      </c>
      <c r="E977" t="str">
        <f>IF(G977+H977&lt;&gt;0,Transaksi!E972,"")</f>
        <v/>
      </c>
      <c r="F977" t="str">
        <f>IF(G977+H977&lt;&gt;0,Transaksi!F972,"")</f>
        <v/>
      </c>
      <c r="G977">
        <f>IF(Transaksi!K972=$F$11,Transaksi!M972,0)</f>
        <v>0</v>
      </c>
      <c r="H977">
        <f>IF(Transaksi!K972=$F$11,Transaksi!L972,0)</f>
        <v>0</v>
      </c>
      <c r="I977" t="e">
        <f>I976+G977-H977</f>
        <v>#REF!</v>
      </c>
      <c r="J977" t="str">
        <f>IF(G977+H977&lt;&gt;0,Transaksi!J972,"")</f>
        <v/>
      </c>
    </row>
    <row r="978">
      <c r="C978" t="str">
        <f>IF(G978+H978&lt;&gt;0,Transaksi!C973,"")</f>
        <v/>
      </c>
      <c r="D978" t="str">
        <f>IF(G978+H978&lt;&gt;0,Transaksi!D973,"")</f>
        <v/>
      </c>
      <c r="E978" t="str">
        <f>IF(G978+H978&lt;&gt;0,Transaksi!E973,"")</f>
        <v/>
      </c>
      <c r="F978" t="str">
        <f>IF(G978+H978&lt;&gt;0,Transaksi!F973,"")</f>
        <v/>
      </c>
      <c r="G978">
        <f>IF(Transaksi!K973=$F$11,Transaksi!M973,0)</f>
        <v>0</v>
      </c>
      <c r="H978">
        <f>IF(Transaksi!K973=$F$11,Transaksi!L973,0)</f>
        <v>0</v>
      </c>
      <c r="I978" t="e">
        <f>I977+G978-H978</f>
        <v>#REF!</v>
      </c>
      <c r="J978" t="str">
        <f>IF(G978+H978&lt;&gt;0,Transaksi!J973,"")</f>
        <v/>
      </c>
    </row>
    <row r="979">
      <c r="C979" t="str">
        <f>IF(G979+H979&lt;&gt;0,Transaksi!C974,"")</f>
        <v/>
      </c>
      <c r="D979" t="str">
        <f>IF(G979+H979&lt;&gt;0,Transaksi!D974,"")</f>
        <v/>
      </c>
      <c r="E979" t="str">
        <f>IF(G979+H979&lt;&gt;0,Transaksi!E974,"")</f>
        <v/>
      </c>
      <c r="F979" t="str">
        <f>IF(G979+H979&lt;&gt;0,Transaksi!F974,"")</f>
        <v/>
      </c>
      <c r="G979">
        <f>IF(Transaksi!K974=$F$11,Transaksi!M974,0)</f>
        <v>0</v>
      </c>
      <c r="H979">
        <f>IF(Transaksi!K974=$F$11,Transaksi!L974,0)</f>
        <v>0</v>
      </c>
      <c r="I979" t="e">
        <f>I978+G979-H979</f>
        <v>#REF!</v>
      </c>
      <c r="J979" t="str">
        <f>IF(G979+H979&lt;&gt;0,Transaksi!J974,"")</f>
        <v/>
      </c>
    </row>
    <row r="980">
      <c r="C980" t="str">
        <f>IF(G980+H980&lt;&gt;0,Transaksi!C975,"")</f>
        <v/>
      </c>
      <c r="D980" t="str">
        <f>IF(G980+H980&lt;&gt;0,Transaksi!D975,"")</f>
        <v/>
      </c>
      <c r="E980" t="str">
        <f>IF(G980+H980&lt;&gt;0,Transaksi!E975,"")</f>
        <v/>
      </c>
      <c r="F980" t="str">
        <f>IF(G980+H980&lt;&gt;0,Transaksi!F975,"")</f>
        <v/>
      </c>
      <c r="G980">
        <f>IF(Transaksi!K975=$F$11,Transaksi!M975,0)</f>
        <v>0</v>
      </c>
      <c r="H980">
        <f>IF(Transaksi!K975=$F$11,Transaksi!L975,0)</f>
        <v>0</v>
      </c>
      <c r="I980" t="e">
        <f>I979+G980-H980</f>
        <v>#REF!</v>
      </c>
      <c r="J980" t="str">
        <f>IF(G980+H980&lt;&gt;0,Transaksi!J975,"")</f>
        <v/>
      </c>
    </row>
    <row r="981">
      <c r="C981" t="str">
        <f>IF(G981+H981&lt;&gt;0,Transaksi!C976,"")</f>
        <v/>
      </c>
      <c r="D981" t="str">
        <f>IF(G981+H981&lt;&gt;0,Transaksi!D976,"")</f>
        <v/>
      </c>
      <c r="E981" t="str">
        <f>IF(G981+H981&lt;&gt;0,Transaksi!E976,"")</f>
        <v/>
      </c>
      <c r="F981" t="str">
        <f>IF(G981+H981&lt;&gt;0,Transaksi!F976,"")</f>
        <v/>
      </c>
      <c r="G981">
        <f>IF(Transaksi!K976=$F$11,Transaksi!M976,0)</f>
        <v>0</v>
      </c>
      <c r="H981">
        <f>IF(Transaksi!K976=$F$11,Transaksi!L976,0)</f>
        <v>0</v>
      </c>
      <c r="I981" t="e">
        <f>I980+G981-H981</f>
        <v>#REF!</v>
      </c>
      <c r="J981" t="str">
        <f>IF(G981+H981&lt;&gt;0,Transaksi!J976,"")</f>
        <v/>
      </c>
    </row>
    <row r="982">
      <c r="C982" t="str">
        <f>IF(G982+H982&lt;&gt;0,Transaksi!C977,"")</f>
        <v/>
      </c>
      <c r="D982" t="str">
        <f>IF(G982+H982&lt;&gt;0,Transaksi!D977,"")</f>
        <v/>
      </c>
      <c r="E982" t="str">
        <f>IF(G982+H982&lt;&gt;0,Transaksi!E977,"")</f>
        <v/>
      </c>
      <c r="F982" t="str">
        <f>IF(G982+H982&lt;&gt;0,Transaksi!F977,"")</f>
        <v/>
      </c>
      <c r="G982">
        <f>IF(Transaksi!K977=$F$11,Transaksi!M977,0)</f>
        <v>0</v>
      </c>
      <c r="H982">
        <f>IF(Transaksi!K977=$F$11,Transaksi!L977,0)</f>
        <v>0</v>
      </c>
      <c r="I982" t="e">
        <f>I981+G982-H982</f>
        <v>#REF!</v>
      </c>
      <c r="J982" t="str">
        <f>IF(G982+H982&lt;&gt;0,Transaksi!J977,"")</f>
        <v/>
      </c>
    </row>
    <row r="983">
      <c r="C983" t="str">
        <f>IF(G983+H983&lt;&gt;0,Transaksi!C978,"")</f>
        <v/>
      </c>
      <c r="D983" t="str">
        <f>IF(G983+H983&lt;&gt;0,Transaksi!D978,"")</f>
        <v/>
      </c>
      <c r="E983" t="str">
        <f>IF(G983+H983&lt;&gt;0,Transaksi!E978,"")</f>
        <v/>
      </c>
      <c r="F983" t="str">
        <f>IF(G983+H983&lt;&gt;0,Transaksi!F978,"")</f>
        <v/>
      </c>
      <c r="G983">
        <f>IF(Transaksi!K978=$F$11,Transaksi!M978,0)</f>
        <v>0</v>
      </c>
      <c r="H983">
        <f>IF(Transaksi!K978=$F$11,Transaksi!L978,0)</f>
        <v>0</v>
      </c>
      <c r="I983" t="e">
        <f>I982+G983-H983</f>
        <v>#REF!</v>
      </c>
      <c r="J983" t="str">
        <f>IF(G983+H983&lt;&gt;0,Transaksi!J978,"")</f>
        <v/>
      </c>
    </row>
    <row r="984">
      <c r="C984" t="str">
        <f>IF(G984+H984&lt;&gt;0,Transaksi!C979,"")</f>
        <v/>
      </c>
      <c r="D984" t="str">
        <f>IF(G984+H984&lt;&gt;0,Transaksi!D979,"")</f>
        <v/>
      </c>
      <c r="E984" t="str">
        <f>IF(G984+H984&lt;&gt;0,Transaksi!E979,"")</f>
        <v/>
      </c>
      <c r="F984" t="str">
        <f>IF(G984+H984&lt;&gt;0,Transaksi!F979,"")</f>
        <v/>
      </c>
      <c r="G984">
        <f>IF(Transaksi!K979=$F$11,Transaksi!M979,0)</f>
        <v>0</v>
      </c>
      <c r="H984">
        <f>IF(Transaksi!K979=$F$11,Transaksi!L979,0)</f>
        <v>0</v>
      </c>
      <c r="I984" t="e">
        <f>I983+G984-H984</f>
        <v>#REF!</v>
      </c>
      <c r="J984" t="str">
        <f>IF(G984+H984&lt;&gt;0,Transaksi!J979,"")</f>
        <v/>
      </c>
    </row>
    <row r="985">
      <c r="C985" t="str">
        <f>IF(G985+H985&lt;&gt;0,Transaksi!C980,"")</f>
        <v/>
      </c>
      <c r="D985" t="str">
        <f>IF(G985+H985&lt;&gt;0,Transaksi!D980,"")</f>
        <v/>
      </c>
      <c r="E985" t="str">
        <f>IF(G985+H985&lt;&gt;0,Transaksi!E980,"")</f>
        <v/>
      </c>
      <c r="F985" t="str">
        <f>IF(G985+H985&lt;&gt;0,Transaksi!F980,"")</f>
        <v/>
      </c>
      <c r="G985">
        <f>IF(Transaksi!K980=$F$11,Transaksi!M980,0)</f>
        <v>0</v>
      </c>
      <c r="H985">
        <f>IF(Transaksi!K980=$F$11,Transaksi!L980,0)</f>
        <v>0</v>
      </c>
      <c r="I985" t="e">
        <f>I984+G985-H985</f>
        <v>#REF!</v>
      </c>
      <c r="J985" t="str">
        <f>IF(G985+H985&lt;&gt;0,Transaksi!J980,"")</f>
        <v/>
      </c>
    </row>
    <row r="986">
      <c r="C986" t="str">
        <f>IF(G986+H986&lt;&gt;0,Transaksi!C981,"")</f>
        <v/>
      </c>
      <c r="D986" t="str">
        <f>IF(G986+H986&lt;&gt;0,Transaksi!D981,"")</f>
        <v/>
      </c>
      <c r="E986" t="str">
        <f>IF(G986+H986&lt;&gt;0,Transaksi!E981,"")</f>
        <v/>
      </c>
      <c r="F986" t="str">
        <f>IF(G986+H986&lt;&gt;0,Transaksi!F981,"")</f>
        <v/>
      </c>
      <c r="G986">
        <f>IF(Transaksi!K981=$F$11,Transaksi!M981,0)</f>
        <v>0</v>
      </c>
      <c r="H986">
        <f>IF(Transaksi!K981=$F$11,Transaksi!L981,0)</f>
        <v>0</v>
      </c>
      <c r="I986" t="e">
        <f>I985+G986-H986</f>
        <v>#REF!</v>
      </c>
      <c r="J986" t="str">
        <f>IF(G986+H986&lt;&gt;0,Transaksi!J981,"")</f>
        <v/>
      </c>
    </row>
    <row r="987">
      <c r="C987" t="str">
        <f>IF(G987+H987&lt;&gt;0,Transaksi!C982,"")</f>
        <v/>
      </c>
      <c r="D987" t="str">
        <f>IF(G987+H987&lt;&gt;0,Transaksi!D982,"")</f>
        <v/>
      </c>
      <c r="E987" t="str">
        <f>IF(G987+H987&lt;&gt;0,Transaksi!E982,"")</f>
        <v/>
      </c>
      <c r="F987" t="str">
        <f>IF(G987+H987&lt;&gt;0,Transaksi!F982,"")</f>
        <v/>
      </c>
      <c r="G987">
        <f>IF(Transaksi!K982=$F$11,Transaksi!M982,0)</f>
        <v>0</v>
      </c>
      <c r="H987">
        <f>IF(Transaksi!K982=$F$11,Transaksi!L982,0)</f>
        <v>0</v>
      </c>
      <c r="I987" t="e">
        <f>I986+G987-H987</f>
        <v>#REF!</v>
      </c>
      <c r="J987" t="str">
        <f>IF(G987+H987&lt;&gt;0,Transaksi!J982,"")</f>
        <v/>
      </c>
    </row>
    <row r="988">
      <c r="C988" t="str">
        <f>IF(G988+H988&lt;&gt;0,Transaksi!C983,"")</f>
        <v/>
      </c>
      <c r="D988" t="str">
        <f>IF(G988+H988&lt;&gt;0,Transaksi!D983,"")</f>
        <v/>
      </c>
      <c r="E988" t="str">
        <f>IF(G988+H988&lt;&gt;0,Transaksi!E983,"")</f>
        <v/>
      </c>
      <c r="F988" t="str">
        <f>IF(G988+H988&lt;&gt;0,Transaksi!F983,"")</f>
        <v/>
      </c>
      <c r="G988">
        <f>IF(Transaksi!K983=$F$11,Transaksi!M983,0)</f>
        <v>0</v>
      </c>
      <c r="H988">
        <f>IF(Transaksi!K983=$F$11,Transaksi!L983,0)</f>
        <v>0</v>
      </c>
      <c r="I988" t="e">
        <f>I987+G988-H988</f>
        <v>#REF!</v>
      </c>
      <c r="J988" t="str">
        <f>IF(G988+H988&lt;&gt;0,Transaksi!J983,"")</f>
        <v/>
      </c>
    </row>
    <row r="989">
      <c r="C989" t="str">
        <f>IF(G989+H989&lt;&gt;0,Transaksi!C984,"")</f>
        <v/>
      </c>
      <c r="D989" t="str">
        <f>IF(G989+H989&lt;&gt;0,Transaksi!D984,"")</f>
        <v/>
      </c>
      <c r="E989" t="str">
        <f>IF(G989+H989&lt;&gt;0,Transaksi!E984,"")</f>
        <v/>
      </c>
      <c r="F989" t="str">
        <f>IF(G989+H989&lt;&gt;0,Transaksi!F984,"")</f>
        <v/>
      </c>
      <c r="G989">
        <f>IF(Transaksi!K984=$F$11,Transaksi!M984,0)</f>
        <v>0</v>
      </c>
      <c r="H989">
        <f>IF(Transaksi!K984=$F$11,Transaksi!L984,0)</f>
        <v>0</v>
      </c>
      <c r="I989" t="e">
        <f>I988+G989-H989</f>
        <v>#REF!</v>
      </c>
      <c r="J989" t="str">
        <f>IF(G989+H989&lt;&gt;0,Transaksi!J984,"")</f>
        <v/>
      </c>
    </row>
    <row r="990">
      <c r="C990" t="str">
        <f>IF(G990+H990&lt;&gt;0,Transaksi!C985,"")</f>
        <v/>
      </c>
      <c r="D990" t="str">
        <f>IF(G990+H990&lt;&gt;0,Transaksi!D985,"")</f>
        <v/>
      </c>
      <c r="E990" t="str">
        <f>IF(G990+H990&lt;&gt;0,Transaksi!E985,"")</f>
        <v/>
      </c>
      <c r="F990" t="str">
        <f>IF(G990+H990&lt;&gt;0,Transaksi!F985,"")</f>
        <v/>
      </c>
      <c r="G990">
        <f>IF(Transaksi!K985=$F$11,Transaksi!M985,0)</f>
        <v>0</v>
      </c>
      <c r="H990">
        <f>IF(Transaksi!K985=$F$11,Transaksi!L985,0)</f>
        <v>0</v>
      </c>
      <c r="I990" t="e">
        <f>I989+G990-H990</f>
        <v>#REF!</v>
      </c>
      <c r="J990" t="str">
        <f>IF(G990+H990&lt;&gt;0,Transaksi!J985,"")</f>
        <v/>
      </c>
    </row>
    <row r="991">
      <c r="C991" t="str">
        <f>IF(G991+H991&lt;&gt;0,Transaksi!C986,"")</f>
        <v/>
      </c>
      <c r="D991" t="str">
        <f>IF(G991+H991&lt;&gt;0,Transaksi!D986,"")</f>
        <v/>
      </c>
      <c r="E991" t="str">
        <f>IF(G991+H991&lt;&gt;0,Transaksi!E986,"")</f>
        <v/>
      </c>
      <c r="F991" t="str">
        <f>IF(G991+H991&lt;&gt;0,Transaksi!F986,"")</f>
        <v/>
      </c>
      <c r="G991">
        <f>IF(Transaksi!K986=$F$11,Transaksi!M986,0)</f>
        <v>0</v>
      </c>
      <c r="H991">
        <f>IF(Transaksi!K986=$F$11,Transaksi!L986,0)</f>
        <v>0</v>
      </c>
      <c r="I991" t="e">
        <f>I990+G991-H991</f>
        <v>#REF!</v>
      </c>
      <c r="J991" t="str">
        <f>IF(G991+H991&lt;&gt;0,Transaksi!J986,"")</f>
        <v/>
      </c>
    </row>
    <row r="992">
      <c r="C992" t="str">
        <f>IF(G992+H992&lt;&gt;0,Transaksi!C987,"")</f>
        <v/>
      </c>
      <c r="D992" t="str">
        <f>IF(G992+H992&lt;&gt;0,Transaksi!D987,"")</f>
        <v/>
      </c>
      <c r="E992" t="str">
        <f>IF(G992+H992&lt;&gt;0,Transaksi!E987,"")</f>
        <v/>
      </c>
      <c r="F992" t="str">
        <f>IF(G992+H992&lt;&gt;0,Transaksi!F987,"")</f>
        <v/>
      </c>
      <c r="G992">
        <f>IF(Transaksi!K987=$F$11,Transaksi!M987,0)</f>
        <v>0</v>
      </c>
      <c r="H992">
        <f>IF(Transaksi!K987=$F$11,Transaksi!L987,0)</f>
        <v>0</v>
      </c>
      <c r="I992" t="e">
        <f>I991+G992-H992</f>
        <v>#REF!</v>
      </c>
      <c r="J992" t="str">
        <f>IF(G992+H992&lt;&gt;0,Transaksi!J987,"")</f>
        <v/>
      </c>
    </row>
    <row r="993">
      <c r="C993" t="str">
        <f>IF(G993+H993&lt;&gt;0,Transaksi!C988,"")</f>
        <v/>
      </c>
      <c r="D993" t="str">
        <f>IF(G993+H993&lt;&gt;0,Transaksi!D988,"")</f>
        <v/>
      </c>
      <c r="E993" t="str">
        <f>IF(G993+H993&lt;&gt;0,Transaksi!E988,"")</f>
        <v/>
      </c>
      <c r="F993" t="str">
        <f>IF(G993+H993&lt;&gt;0,Transaksi!F988,"")</f>
        <v/>
      </c>
      <c r="G993">
        <f>IF(Transaksi!K988=$F$11,Transaksi!M988,0)</f>
        <v>0</v>
      </c>
      <c r="H993">
        <f>IF(Transaksi!K988=$F$11,Transaksi!L988,0)</f>
        <v>0</v>
      </c>
      <c r="I993" t="e">
        <f>I992+G993-H993</f>
        <v>#REF!</v>
      </c>
      <c r="J993" t="str">
        <f>IF(G993+H993&lt;&gt;0,Transaksi!J988,"")</f>
        <v/>
      </c>
    </row>
    <row r="994">
      <c r="C994" t="str">
        <f>IF(G994+H994&lt;&gt;0,Transaksi!C989,"")</f>
        <v/>
      </c>
      <c r="D994" t="str">
        <f>IF(G994+H994&lt;&gt;0,Transaksi!D989,"")</f>
        <v/>
      </c>
      <c r="E994" t="str">
        <f>IF(G994+H994&lt;&gt;0,Transaksi!E989,"")</f>
        <v/>
      </c>
      <c r="F994" t="str">
        <f>IF(G994+H994&lt;&gt;0,Transaksi!F989,"")</f>
        <v/>
      </c>
      <c r="G994">
        <f>IF(Transaksi!K989=$F$11,Transaksi!M989,0)</f>
        <v>0</v>
      </c>
      <c r="H994">
        <f>IF(Transaksi!K989=$F$11,Transaksi!L989,0)</f>
        <v>0</v>
      </c>
      <c r="I994" t="e">
        <f>I993+G994-H994</f>
        <v>#REF!</v>
      </c>
      <c r="J994" t="str">
        <f>IF(G994+H994&lt;&gt;0,Transaksi!J989,"")</f>
        <v/>
      </c>
    </row>
    <row r="995">
      <c r="C995" t="str">
        <f>IF(G995+H995&lt;&gt;0,Transaksi!C990,"")</f>
        <v/>
      </c>
      <c r="D995" t="str">
        <f>IF(G995+H995&lt;&gt;0,Transaksi!D990,"")</f>
        <v/>
      </c>
      <c r="E995" t="str">
        <f>IF(G995+H995&lt;&gt;0,Transaksi!E990,"")</f>
        <v/>
      </c>
      <c r="F995" t="str">
        <f>IF(G995+H995&lt;&gt;0,Transaksi!F990,"")</f>
        <v/>
      </c>
      <c r="G995">
        <f>IF(Transaksi!K990=$F$11,Transaksi!M990,0)</f>
        <v>0</v>
      </c>
      <c r="H995">
        <f>IF(Transaksi!K990=$F$11,Transaksi!L990,0)</f>
        <v>0</v>
      </c>
      <c r="I995" t="e">
        <f>I994+G995-H995</f>
        <v>#REF!</v>
      </c>
      <c r="J995" t="str">
        <f>IF(G995+H995&lt;&gt;0,Transaksi!J990,"")</f>
        <v/>
      </c>
    </row>
    <row r="996">
      <c r="C996" t="str">
        <f>IF(G996+H996&lt;&gt;0,Transaksi!C991,"")</f>
        <v/>
      </c>
      <c r="D996" t="str">
        <f>IF(G996+H996&lt;&gt;0,Transaksi!D991,"")</f>
        <v/>
      </c>
      <c r="E996" t="str">
        <f>IF(G996+H996&lt;&gt;0,Transaksi!E991,"")</f>
        <v/>
      </c>
      <c r="F996" t="str">
        <f>IF(G996+H996&lt;&gt;0,Transaksi!F991,"")</f>
        <v/>
      </c>
      <c r="G996">
        <f>IF(Transaksi!K991=$F$11,Transaksi!M991,0)</f>
        <v>0</v>
      </c>
      <c r="H996">
        <f>IF(Transaksi!K991=$F$11,Transaksi!L991,0)</f>
        <v>0</v>
      </c>
      <c r="I996" t="e">
        <f>I995+G996-H996</f>
        <v>#REF!</v>
      </c>
      <c r="J996" t="str">
        <f>IF(G996+H996&lt;&gt;0,Transaksi!J991,"")</f>
        <v/>
      </c>
    </row>
    <row r="997">
      <c r="C997" t="str">
        <f>IF(G997+H997&lt;&gt;0,Transaksi!C992,"")</f>
        <v/>
      </c>
      <c r="D997" t="str">
        <f>IF(G997+H997&lt;&gt;0,Transaksi!D992,"")</f>
        <v/>
      </c>
      <c r="E997" t="str">
        <f>IF(G997+H997&lt;&gt;0,Transaksi!E992,"")</f>
        <v/>
      </c>
      <c r="F997" t="str">
        <f>IF(G997+H997&lt;&gt;0,Transaksi!F992,"")</f>
        <v/>
      </c>
      <c r="G997">
        <f>IF(Transaksi!K992=$F$11,Transaksi!M992,0)</f>
        <v>0</v>
      </c>
      <c r="H997">
        <f>IF(Transaksi!K992=$F$11,Transaksi!L992,0)</f>
        <v>0</v>
      </c>
      <c r="I997" t="e">
        <f>I996+G997-H997</f>
        <v>#REF!</v>
      </c>
      <c r="J997" t="str">
        <f>IF(G997+H997&lt;&gt;0,Transaksi!J992,"")</f>
        <v/>
      </c>
    </row>
    <row r="998">
      <c r="C998" t="str">
        <f>IF(G998+H998&lt;&gt;0,Transaksi!C993,"")</f>
        <v/>
      </c>
      <c r="D998" t="str">
        <f>IF(G998+H998&lt;&gt;0,Transaksi!D993,"")</f>
        <v/>
      </c>
      <c r="E998" t="str">
        <f>IF(G998+H998&lt;&gt;0,Transaksi!E993,"")</f>
        <v/>
      </c>
      <c r="F998" t="str">
        <f>IF(G998+H998&lt;&gt;0,Transaksi!F993,"")</f>
        <v/>
      </c>
      <c r="G998">
        <f>IF(Transaksi!K993=$F$11,Transaksi!M993,0)</f>
        <v>0</v>
      </c>
      <c r="H998">
        <f>IF(Transaksi!K993=$F$11,Transaksi!L993,0)</f>
        <v>0</v>
      </c>
      <c r="I998" t="e">
        <f>I997+G998-H998</f>
        <v>#REF!</v>
      </c>
      <c r="J998" t="str">
        <f>IF(G998+H998&lt;&gt;0,Transaksi!J993,"")</f>
        <v/>
      </c>
    </row>
    <row r="999">
      <c r="C999" t="str">
        <f>IF(G999+H999&lt;&gt;0,Transaksi!C994,"")</f>
        <v/>
      </c>
      <c r="D999" t="str">
        <f>IF(G999+H999&lt;&gt;0,Transaksi!D994,"")</f>
        <v/>
      </c>
      <c r="E999" t="str">
        <f>IF(G999+H999&lt;&gt;0,Transaksi!E994,"")</f>
        <v/>
      </c>
      <c r="F999" t="str">
        <f>IF(G999+H999&lt;&gt;0,Transaksi!F994,"")</f>
        <v/>
      </c>
      <c r="G999">
        <f>IF(Transaksi!K994=$F$11,Transaksi!M994,0)</f>
        <v>0</v>
      </c>
      <c r="H999">
        <f>IF(Transaksi!K994=$F$11,Transaksi!L994,0)</f>
        <v>0</v>
      </c>
      <c r="I999" t="e">
        <f>I998+G999-H999</f>
        <v>#REF!</v>
      </c>
      <c r="J999" t="str">
        <f>IF(G999+H999&lt;&gt;0,Transaksi!J994,"")</f>
        <v/>
      </c>
    </row>
    <row r="1000">
      <c r="C1000" t="str">
        <f>IF(G1000+H1000&lt;&gt;0,Transaksi!C995,"")</f>
        <v/>
      </c>
      <c r="D1000" t="str">
        <f>IF(G1000+H1000&lt;&gt;0,Transaksi!D995,"")</f>
        <v/>
      </c>
      <c r="E1000" t="str">
        <f>IF(G1000+H1000&lt;&gt;0,Transaksi!E995,"")</f>
        <v/>
      </c>
      <c r="F1000" t="str">
        <f>IF(G1000+H1000&lt;&gt;0,Transaksi!F995,"")</f>
        <v/>
      </c>
      <c r="G1000">
        <f>IF(Transaksi!K995=$F$11,Transaksi!M995,0)</f>
        <v>0</v>
      </c>
      <c r="H1000">
        <f>IF(Transaksi!K995=$F$11,Transaksi!L995,0)</f>
        <v>0</v>
      </c>
      <c r="I1000" t="e">
        <f>I999+G1000-H1000</f>
        <v>#REF!</v>
      </c>
      <c r="J1000" t="str">
        <f>IF(G1000+H1000&lt;&gt;0,Transaksi!J995,"")</f>
        <v/>
      </c>
    </row>
    <row r="1001">
      <c r="C1001" t="str">
        <f>IF(G1001+H1001&lt;&gt;0,Transaksi!C996,"")</f>
        <v/>
      </c>
      <c r="D1001" t="str">
        <f>IF(G1001+H1001&lt;&gt;0,Transaksi!D996,"")</f>
        <v/>
      </c>
      <c r="E1001" t="str">
        <f>IF(G1001+H1001&lt;&gt;0,Transaksi!E996,"")</f>
        <v/>
      </c>
      <c r="F1001" t="str">
        <f>IF(G1001+H1001&lt;&gt;0,Transaksi!F996,"")</f>
        <v/>
      </c>
      <c r="G1001">
        <f>IF(Transaksi!K996=$F$11,Transaksi!M996,0)</f>
        <v>0</v>
      </c>
      <c r="H1001">
        <f>IF(Transaksi!K996=$F$11,Transaksi!L996,0)</f>
        <v>0</v>
      </c>
      <c r="I1001" t="e">
        <f>I1000+G1001-H1001</f>
        <v>#REF!</v>
      </c>
      <c r="J1001" t="str">
        <f>IF(G1001+H1001&lt;&gt;0,Transaksi!J996,"")</f>
        <v/>
      </c>
    </row>
    <row r="1002">
      <c r="C1002" t="str">
        <f>IF(G1002+H1002&lt;&gt;0,Transaksi!C997,"")</f>
        <v/>
      </c>
      <c r="D1002" t="str">
        <f>IF(G1002+H1002&lt;&gt;0,Transaksi!D997,"")</f>
        <v/>
      </c>
      <c r="E1002" t="str">
        <f>IF(G1002+H1002&lt;&gt;0,Transaksi!E997,"")</f>
        <v/>
      </c>
      <c r="F1002" t="str">
        <f>IF(G1002+H1002&lt;&gt;0,Transaksi!F997,"")</f>
        <v/>
      </c>
      <c r="G1002">
        <f>IF(Transaksi!K997=$F$11,Transaksi!M997,0)</f>
        <v>0</v>
      </c>
      <c r="H1002">
        <f>IF(Transaksi!K997=$F$11,Transaksi!L997,0)</f>
        <v>0</v>
      </c>
      <c r="I1002" t="e">
        <f>I1001+G1002-H1002</f>
        <v>#REF!</v>
      </c>
      <c r="J1002" t="str">
        <f>IF(G1002+H1002&lt;&gt;0,Transaksi!J997,"")</f>
        <v/>
      </c>
    </row>
    <row r="1003">
      <c r="C1003" t="str">
        <f>IF(G1003+H1003&lt;&gt;0,Transaksi!C998,"")</f>
        <v/>
      </c>
      <c r="D1003" t="str">
        <f>IF(G1003+H1003&lt;&gt;0,Transaksi!D998,"")</f>
        <v/>
      </c>
      <c r="E1003" t="str">
        <f>IF(G1003+H1003&lt;&gt;0,Transaksi!E998,"")</f>
        <v/>
      </c>
      <c r="F1003" t="str">
        <f>IF(G1003+H1003&lt;&gt;0,Transaksi!F998,"")</f>
        <v/>
      </c>
      <c r="G1003">
        <f>IF(Transaksi!K998=$F$11,Transaksi!M998,0)</f>
        <v>0</v>
      </c>
      <c r="H1003">
        <f>IF(Transaksi!K998=$F$11,Transaksi!L998,0)</f>
        <v>0</v>
      </c>
      <c r="I1003" t="e">
        <f>I1002+G1003-H1003</f>
        <v>#REF!</v>
      </c>
      <c r="J1003" t="str">
        <f>IF(G1003+H1003&lt;&gt;0,Transaksi!J998,"")</f>
        <v/>
      </c>
    </row>
    <row r="1004">
      <c r="C1004" t="str">
        <f>IF(G1004+H1004&lt;&gt;0,Transaksi!C999,"")</f>
        <v/>
      </c>
      <c r="D1004" t="str">
        <f>IF(G1004+H1004&lt;&gt;0,Transaksi!D999,"")</f>
        <v/>
      </c>
      <c r="E1004" t="str">
        <f>IF(G1004+H1004&lt;&gt;0,Transaksi!E999,"")</f>
        <v/>
      </c>
      <c r="F1004" t="str">
        <f>IF(G1004+H1004&lt;&gt;0,Transaksi!F999,"")</f>
        <v/>
      </c>
      <c r="G1004">
        <f>IF(Transaksi!K999=$F$11,Transaksi!M999,0)</f>
        <v>0</v>
      </c>
      <c r="H1004">
        <f>IF(Transaksi!K999=$F$11,Transaksi!L999,0)</f>
        <v>0</v>
      </c>
      <c r="I1004" t="e">
        <f>I1003+G1004-H1004</f>
        <v>#REF!</v>
      </c>
      <c r="J1004" t="str">
        <f>IF(G1004+H1004&lt;&gt;0,Transaksi!J999,"")</f>
        <v/>
      </c>
    </row>
    <row r="1005">
      <c r="C1005" t="str">
        <f>IF(G1005+H1005&lt;&gt;0,Transaksi!C1000,"")</f>
        <v/>
      </c>
      <c r="D1005" t="str">
        <f>IF(G1005+H1005&lt;&gt;0,Transaksi!D1000,"")</f>
        <v/>
      </c>
      <c r="E1005" t="str">
        <f>IF(G1005+H1005&lt;&gt;0,Transaksi!E1000,"")</f>
        <v/>
      </c>
      <c r="F1005" t="str">
        <f>IF(G1005+H1005&lt;&gt;0,Transaksi!F1000,"")</f>
        <v/>
      </c>
      <c r="G1005">
        <f>IF(Transaksi!K1000=$F$11,Transaksi!M1000,0)</f>
        <v>0</v>
      </c>
      <c r="H1005">
        <f>IF(Transaksi!K1000=$F$11,Transaksi!L1000,0)</f>
        <v>0</v>
      </c>
      <c r="I1005" t="e">
        <f>I1004+G1005-H1005</f>
        <v>#REF!</v>
      </c>
      <c r="J1005" t="str">
        <f>IF(G1005+H1005&lt;&gt;0,Transaksi!J1000,"")</f>
        <v/>
      </c>
    </row>
    <row r="1006">
      <c r="C1006" t="str">
        <f>IF(G1006+H1006&lt;&gt;0,Transaksi!C1001,"")</f>
        <v/>
      </c>
      <c r="D1006" t="str">
        <f>IF(G1006+H1006&lt;&gt;0,Transaksi!D1001,"")</f>
        <v/>
      </c>
      <c r="E1006" t="str">
        <f>IF(G1006+H1006&lt;&gt;0,Transaksi!E1001,"")</f>
        <v/>
      </c>
      <c r="F1006" t="str">
        <f>IF(G1006+H1006&lt;&gt;0,Transaksi!F1001,"")</f>
        <v/>
      </c>
      <c r="G1006">
        <f>IF(Transaksi!K1001=$F$11,Transaksi!M1001,0)</f>
        <v>0</v>
      </c>
      <c r="H1006">
        <f>IF(Transaksi!K1001=$F$11,Transaksi!L1001,0)</f>
        <v>0</v>
      </c>
      <c r="I1006" t="e">
        <f>I1005+G1006-H1006</f>
        <v>#REF!</v>
      </c>
      <c r="J1006" t="str">
        <f>IF(G1006+H1006&lt;&gt;0,Transaksi!J1001,"")</f>
        <v/>
      </c>
    </row>
    <row r="1007">
      <c r="C1007" t="str">
        <f>IF(G1007+H1007&lt;&gt;0,Transaksi!C1002,"")</f>
        <v/>
      </c>
      <c r="D1007" t="str">
        <f>IF(G1007+H1007&lt;&gt;0,Transaksi!D1002,"")</f>
        <v/>
      </c>
      <c r="E1007" t="str">
        <f>IF(G1007+H1007&lt;&gt;0,Transaksi!E1002,"")</f>
        <v/>
      </c>
      <c r="F1007" t="str">
        <f>IF(G1007+H1007&lt;&gt;0,Transaksi!F1002,"")</f>
        <v/>
      </c>
      <c r="G1007">
        <f>IF(Transaksi!K1002=$F$11,Transaksi!M1002,0)</f>
        <v>0</v>
      </c>
      <c r="H1007">
        <f>IF(Transaksi!K1002=$F$11,Transaksi!L1002,0)</f>
        <v>0</v>
      </c>
      <c r="I1007" t="e">
        <f>I1006+G1007-H1007</f>
        <v>#REF!</v>
      </c>
      <c r="J1007" t="str">
        <f>IF(G1007+H1007&lt;&gt;0,Transaksi!J1002,"")</f>
        <v/>
      </c>
    </row>
    <row r="1008">
      <c r="C1008" t="str">
        <f>IF(G1008+H1008&lt;&gt;0,Transaksi!C1003,"")</f>
        <v/>
      </c>
      <c r="D1008" t="str">
        <f>IF(G1008+H1008&lt;&gt;0,Transaksi!D1003,"")</f>
        <v/>
      </c>
      <c r="E1008" t="str">
        <f>IF(G1008+H1008&lt;&gt;0,Transaksi!E1003,"")</f>
        <v/>
      </c>
      <c r="F1008" t="str">
        <f>IF(G1008+H1008&lt;&gt;0,Transaksi!F1003,"")</f>
        <v/>
      </c>
      <c r="G1008">
        <f>IF(Transaksi!K1003=$F$11,Transaksi!M1003,0)</f>
        <v>0</v>
      </c>
      <c r="H1008">
        <f>IF(Transaksi!K1003=$F$11,Transaksi!L1003,0)</f>
        <v>0</v>
      </c>
      <c r="I1008" t="e">
        <f>I1007+G1008-H1008</f>
        <v>#REF!</v>
      </c>
      <c r="J1008" t="str">
        <f>IF(G1008+H1008&lt;&gt;0,Transaksi!J1003,"")</f>
        <v/>
      </c>
    </row>
    <row r="1009">
      <c r="C1009" t="str">
        <f>IF(G1009+H1009&lt;&gt;0,Transaksi!C1004,"")</f>
        <v/>
      </c>
      <c r="D1009" t="str">
        <f>IF(G1009+H1009&lt;&gt;0,Transaksi!D1004,"")</f>
        <v/>
      </c>
      <c r="E1009" t="str">
        <f>IF(G1009+H1009&lt;&gt;0,Transaksi!E1004,"")</f>
        <v/>
      </c>
      <c r="F1009" t="str">
        <f>IF(G1009+H1009&lt;&gt;0,Transaksi!F1004,"")</f>
        <v/>
      </c>
      <c r="G1009">
        <f>IF(Transaksi!K1004=$F$11,Transaksi!M1004,0)</f>
        <v>0</v>
      </c>
      <c r="H1009">
        <f>IF(Transaksi!K1004=$F$11,Transaksi!L1004,0)</f>
        <v>0</v>
      </c>
      <c r="I1009" t="e">
        <f>I1008+G1009-H1009</f>
        <v>#REF!</v>
      </c>
      <c r="J1009" t="str">
        <f>IF(G1009+H1009&lt;&gt;0,Transaksi!J1004,"")</f>
        <v/>
      </c>
    </row>
    <row r="1010">
      <c r="C1010" t="str">
        <f>IF(G1010+H1010&lt;&gt;0,Transaksi!C1005,"")</f>
        <v/>
      </c>
      <c r="D1010" t="str">
        <f>IF(G1010+H1010&lt;&gt;0,Transaksi!D1005,"")</f>
        <v/>
      </c>
      <c r="E1010" t="str">
        <f>IF(G1010+H1010&lt;&gt;0,Transaksi!E1005,"")</f>
        <v/>
      </c>
      <c r="F1010" t="str">
        <f>IF(G1010+H1010&lt;&gt;0,Transaksi!F1005,"")</f>
        <v/>
      </c>
      <c r="G1010">
        <f>IF(Transaksi!K1005=$F$11,Transaksi!M1005,0)</f>
        <v>0</v>
      </c>
      <c r="H1010">
        <f>IF(Transaksi!K1005=$F$11,Transaksi!L1005,0)</f>
        <v>0</v>
      </c>
      <c r="I1010" t="e">
        <f>I1009+G1010-H1010</f>
        <v>#REF!</v>
      </c>
      <c r="J1010" t="str">
        <f>IF(G1010+H1010&lt;&gt;0,Transaksi!J1005,"")</f>
        <v/>
      </c>
    </row>
    <row r="1011">
      <c r="C1011" t="str">
        <f>IF(G1011+H1011&lt;&gt;0,Transaksi!C1006,"")</f>
        <v/>
      </c>
      <c r="D1011" t="str">
        <f>IF(G1011+H1011&lt;&gt;0,Transaksi!D1006,"")</f>
        <v/>
      </c>
      <c r="E1011" t="str">
        <f>IF(G1011+H1011&lt;&gt;0,Transaksi!E1006,"")</f>
        <v/>
      </c>
      <c r="F1011" t="str">
        <f>IF(G1011+H1011&lt;&gt;0,Transaksi!F1006,"")</f>
        <v/>
      </c>
      <c r="G1011">
        <f>IF(Transaksi!K1006=$F$11,Transaksi!M1006,0)</f>
        <v>0</v>
      </c>
      <c r="H1011">
        <f>IF(Transaksi!K1006=$F$11,Transaksi!L1006,0)</f>
        <v>0</v>
      </c>
      <c r="I1011" t="e">
        <f>I1010+G1011-H1011</f>
        <v>#REF!</v>
      </c>
      <c r="J1011" t="str">
        <f>IF(G1011+H1011&lt;&gt;0,Transaksi!J1006,"")</f>
        <v/>
      </c>
    </row>
    <row r="1012">
      <c r="C1012" t="str">
        <f>IF(G1012+H1012&lt;&gt;0,Transaksi!C1007,"")</f>
        <v/>
      </c>
      <c r="D1012" t="str">
        <f>IF(G1012+H1012&lt;&gt;0,Transaksi!D1007,"")</f>
        <v/>
      </c>
      <c r="E1012" t="str">
        <f>IF(G1012+H1012&lt;&gt;0,Transaksi!E1007,"")</f>
        <v/>
      </c>
      <c r="F1012" t="str">
        <f>IF(G1012+H1012&lt;&gt;0,Transaksi!F1007,"")</f>
        <v/>
      </c>
      <c r="G1012">
        <f>IF(Transaksi!K1007=$F$11,Transaksi!M1007,0)</f>
        <v>0</v>
      </c>
      <c r="H1012">
        <f>IF(Transaksi!K1007=$F$11,Transaksi!L1007,0)</f>
        <v>0</v>
      </c>
      <c r="I1012" t="e">
        <f>I1011+G1012-H1012</f>
        <v>#REF!</v>
      </c>
      <c r="J1012" t="str">
        <f>IF(G1012+H1012&lt;&gt;0,Transaksi!J1007,"")</f>
        <v/>
      </c>
    </row>
    <row r="1013">
      <c r="C1013" t="str">
        <f>IF(G1013+H1013&lt;&gt;0,Transaksi!C1008,"")</f>
        <v/>
      </c>
      <c r="D1013" t="str">
        <f>IF(G1013+H1013&lt;&gt;0,Transaksi!D1008,"")</f>
        <v/>
      </c>
      <c r="E1013" t="str">
        <f>IF(G1013+H1013&lt;&gt;0,Transaksi!E1008,"")</f>
        <v/>
      </c>
      <c r="F1013" t="str">
        <f>IF(G1013+H1013&lt;&gt;0,Transaksi!F1008,"")</f>
        <v/>
      </c>
      <c r="G1013">
        <f>IF(Transaksi!K1008=$F$11,Transaksi!M1008,0)</f>
        <v>0</v>
      </c>
      <c r="H1013">
        <f>IF(Transaksi!K1008=$F$11,Transaksi!L1008,0)</f>
        <v>0</v>
      </c>
      <c r="I1013" t="e">
        <f>I1012+G1013-H1013</f>
        <v>#REF!</v>
      </c>
      <c r="J1013" t="str">
        <f>IF(G1013+H1013&lt;&gt;0,Transaksi!J1008,"")</f>
        <v/>
      </c>
    </row>
    <row r="1014">
      <c r="C1014" t="str">
        <f>IF(G1014+H1014&lt;&gt;0,Transaksi!C1009,"")</f>
        <v/>
      </c>
      <c r="D1014" t="str">
        <f>IF(G1014+H1014&lt;&gt;0,Transaksi!D1009,"")</f>
        <v/>
      </c>
      <c r="E1014" t="str">
        <f>IF(G1014+H1014&lt;&gt;0,Transaksi!E1009,"")</f>
        <v/>
      </c>
      <c r="F1014" t="str">
        <f>IF(G1014+H1014&lt;&gt;0,Transaksi!F1009,"")</f>
        <v/>
      </c>
      <c r="G1014">
        <f>IF(Transaksi!K1009=$F$11,Transaksi!M1009,0)</f>
        <v>0</v>
      </c>
      <c r="H1014">
        <f>IF(Transaksi!K1009=$F$11,Transaksi!L1009,0)</f>
        <v>0</v>
      </c>
      <c r="I1014" t="e">
        <f>I1013+G1014-H1014</f>
        <v>#REF!</v>
      </c>
      <c r="J1014" t="str">
        <f>IF(G1014+H1014&lt;&gt;0,Transaksi!J1009,"")</f>
        <v/>
      </c>
    </row>
    <row r="1015">
      <c r="C1015" t="str">
        <f>IF(G1015+H1015&lt;&gt;0,Transaksi!C1010,"")</f>
        <v/>
      </c>
      <c r="D1015" t="str">
        <f>IF(G1015+H1015&lt;&gt;0,Transaksi!D1010,"")</f>
        <v/>
      </c>
      <c r="E1015" t="str">
        <f>IF(G1015+H1015&lt;&gt;0,Transaksi!E1010,"")</f>
        <v/>
      </c>
      <c r="F1015" t="str">
        <f>IF(G1015+H1015&lt;&gt;0,Transaksi!F1010,"")</f>
        <v/>
      </c>
      <c r="G1015">
        <f>IF(Transaksi!K1010=$F$11,Transaksi!M1010,0)</f>
        <v>0</v>
      </c>
      <c r="H1015">
        <f>IF(Transaksi!K1010=$F$11,Transaksi!L1010,0)</f>
        <v>0</v>
      </c>
      <c r="I1015" t="e">
        <f>I1014+G1015-H1015</f>
        <v>#REF!</v>
      </c>
      <c r="J1015" t="str">
        <f>IF(G1015+H1015&lt;&gt;0,Transaksi!J1010,"")</f>
        <v/>
      </c>
    </row>
    <row r="1016">
      <c r="C1016" t="e">
        <f>IF(G1016+H1016&lt;&gt;0,Transaksi!#REF!,"")</f>
        <v>#REF!</v>
      </c>
      <c r="D1016" t="e">
        <f>IF(G1016+H1016&lt;&gt;0,Transaksi!#REF!,"")</f>
        <v>#REF!</v>
      </c>
      <c r="E1016" t="e">
        <f>IF(G1016+H1016&lt;&gt;0,Transaksi!#REF!,"")</f>
        <v>#REF!</v>
      </c>
      <c r="F1016" t="e">
        <f>IF(G1016+H1016&lt;&gt;0,Transaksi!#REF!,"")</f>
        <v>#REF!</v>
      </c>
      <c r="G1016" t="e">
        <f>IF(Transaksi!#REF!=$F$11,Transaksi!#REF!,0)</f>
        <v>#REF!</v>
      </c>
      <c r="H1016" t="e">
        <f>IF(Transaksi!#REF!=$F$11,Transaksi!#REF!,0)</f>
        <v>#REF!</v>
      </c>
      <c r="I1016" t="e">
        <f>I1015+G1016-H1016</f>
        <v>#REF!</v>
      </c>
      <c r="J1016" t="e">
        <f>IF(G1016+H1016&lt;&gt;0,Transaksi!#REF!,"")</f>
        <v>#REF!</v>
      </c>
    </row>
    <row r="1017">
      <c r="C1017" t="e">
        <f>IF(G1017+H1017&lt;&gt;0,Transaksi!#REF!,"")</f>
        <v>#REF!</v>
      </c>
      <c r="D1017" t="e">
        <f>IF(G1017+H1017&lt;&gt;0,Transaksi!#REF!,"")</f>
        <v>#REF!</v>
      </c>
      <c r="E1017" t="e">
        <f>IF(G1017+H1017&lt;&gt;0,Transaksi!#REF!,"")</f>
        <v>#REF!</v>
      </c>
      <c r="F1017" t="e">
        <f>IF(G1017+H1017&lt;&gt;0,Transaksi!#REF!,"")</f>
        <v>#REF!</v>
      </c>
      <c r="G1017" t="e">
        <f>IF(Transaksi!#REF!=$F$11,Transaksi!#REF!,0)</f>
        <v>#REF!</v>
      </c>
      <c r="H1017" t="e">
        <f>IF(Transaksi!#REF!=$F$11,Transaksi!#REF!,0)</f>
        <v>#REF!</v>
      </c>
      <c r="I1017" t="e">
        <f>I1016+G1017-H1017</f>
        <v>#REF!</v>
      </c>
      <c r="J1017" t="e">
        <f>IF(G1017+H1017&lt;&gt;0,Transaksi!#REF!,"")</f>
        <v>#REF!</v>
      </c>
    </row>
    <row r="1018">
      <c r="C1018" t="e">
        <f>IF(G1018+H1018&lt;&gt;0,Transaksi!#REF!,"")</f>
        <v>#REF!</v>
      </c>
      <c r="D1018" t="e">
        <f>IF(G1018+H1018&lt;&gt;0,Transaksi!#REF!,"")</f>
        <v>#REF!</v>
      </c>
      <c r="E1018" t="e">
        <f>IF(G1018+H1018&lt;&gt;0,Transaksi!#REF!,"")</f>
        <v>#REF!</v>
      </c>
      <c r="F1018" t="e">
        <f>IF(G1018+H1018&lt;&gt;0,Transaksi!#REF!,"")</f>
        <v>#REF!</v>
      </c>
      <c r="G1018" t="e">
        <f>IF(Transaksi!#REF!=$F$11,Transaksi!#REF!,0)</f>
        <v>#REF!</v>
      </c>
      <c r="H1018" t="e">
        <f>IF(Transaksi!#REF!=$F$11,Transaksi!#REF!,0)</f>
        <v>#REF!</v>
      </c>
      <c r="I1018" t="e">
        <f>I1017+G1018-H1018</f>
        <v>#REF!</v>
      </c>
      <c r="J1018" t="e">
        <f>IF(G1018+H1018&lt;&gt;0,Transaksi!#REF!,"")</f>
        <v>#REF!</v>
      </c>
    </row>
    <row r="1019">
      <c r="C1019" t="e">
        <f>IF(G1019+H1019&lt;&gt;0,Transaksi!#REF!,"")</f>
        <v>#REF!</v>
      </c>
      <c r="D1019" t="e">
        <f>IF(G1019+H1019&lt;&gt;0,Transaksi!#REF!,"")</f>
        <v>#REF!</v>
      </c>
      <c r="E1019" t="e">
        <f>IF(G1019+H1019&lt;&gt;0,Transaksi!#REF!,"")</f>
        <v>#REF!</v>
      </c>
      <c r="F1019" t="e">
        <f>IF(G1019+H1019&lt;&gt;0,Transaksi!#REF!,"")</f>
        <v>#REF!</v>
      </c>
      <c r="G1019" t="e">
        <f>IF(Transaksi!#REF!=$F$11,Transaksi!#REF!,0)</f>
        <v>#REF!</v>
      </c>
      <c r="H1019" t="e">
        <f>IF(Transaksi!#REF!=$F$11,Transaksi!#REF!,0)</f>
        <v>#REF!</v>
      </c>
      <c r="I1019" t="e">
        <f>I1018+G1019-H1019</f>
        <v>#REF!</v>
      </c>
      <c r="J1019" t="e">
        <f>IF(G1019+H1019&lt;&gt;0,Transaksi!#REF!,"")</f>
        <v>#REF!</v>
      </c>
    </row>
    <row r="1020">
      <c r="C1020" t="e">
        <f>IF(G1020+H1020&lt;&gt;0,Transaksi!#REF!,"")</f>
        <v>#REF!</v>
      </c>
      <c r="D1020" t="e">
        <f>IF(G1020+H1020&lt;&gt;0,Transaksi!#REF!,"")</f>
        <v>#REF!</v>
      </c>
      <c r="E1020" t="e">
        <f>IF(G1020+H1020&lt;&gt;0,Transaksi!#REF!,"")</f>
        <v>#REF!</v>
      </c>
      <c r="F1020" t="e">
        <f>IF(G1020+H1020&lt;&gt;0,Transaksi!#REF!,"")</f>
        <v>#REF!</v>
      </c>
      <c r="G1020" t="e">
        <f>IF(Transaksi!#REF!=$F$11,Transaksi!#REF!,0)</f>
        <v>#REF!</v>
      </c>
      <c r="H1020" t="e">
        <f>IF(Transaksi!#REF!=$F$11,Transaksi!#REF!,0)</f>
        <v>#REF!</v>
      </c>
      <c r="I1020" t="e">
        <f>I1019+G1020-H1020</f>
        <v>#REF!</v>
      </c>
      <c r="J1020" t="e">
        <f>IF(G1020+H1020&lt;&gt;0,Transaksi!#REF!,"")</f>
        <v>#REF!</v>
      </c>
    </row>
    <row r="1021">
      <c r="C1021" t="e">
        <f>IF(G1021+H1021&lt;&gt;0,Transaksi!#REF!,"")</f>
        <v>#REF!</v>
      </c>
      <c r="D1021" t="e">
        <f>IF(G1021+H1021&lt;&gt;0,Transaksi!#REF!,"")</f>
        <v>#REF!</v>
      </c>
      <c r="E1021" t="e">
        <f>IF(G1021+H1021&lt;&gt;0,Transaksi!#REF!,"")</f>
        <v>#REF!</v>
      </c>
      <c r="F1021" t="e">
        <f>IF(G1021+H1021&lt;&gt;0,Transaksi!#REF!,"")</f>
        <v>#REF!</v>
      </c>
      <c r="G1021" t="e">
        <f>IF(Transaksi!#REF!=$F$11,Transaksi!#REF!,0)</f>
        <v>#REF!</v>
      </c>
      <c r="H1021" t="e">
        <f>IF(Transaksi!#REF!=$F$11,Transaksi!#REF!,0)</f>
        <v>#REF!</v>
      </c>
      <c r="I1021" t="e">
        <f>I1020+G1021-H1021</f>
        <v>#REF!</v>
      </c>
      <c r="J1021" t="e">
        <f>IF(G1021+H1021&lt;&gt;0,Transaksi!#REF!,"")</f>
        <v>#REF!</v>
      </c>
    </row>
    <row r="1022">
      <c r="C1022" t="e">
        <f>IF(G1022+H1022&lt;&gt;0,Transaksi!#REF!,"")</f>
        <v>#REF!</v>
      </c>
      <c r="D1022" t="e">
        <f>IF(G1022+H1022&lt;&gt;0,Transaksi!#REF!,"")</f>
        <v>#REF!</v>
      </c>
      <c r="E1022" t="e">
        <f>IF(G1022+H1022&lt;&gt;0,Transaksi!#REF!,"")</f>
        <v>#REF!</v>
      </c>
      <c r="F1022" t="e">
        <f>IF(G1022+H1022&lt;&gt;0,Transaksi!#REF!,"")</f>
        <v>#REF!</v>
      </c>
      <c r="G1022" t="e">
        <f>IF(Transaksi!#REF!=$F$11,Transaksi!#REF!,0)</f>
        <v>#REF!</v>
      </c>
      <c r="H1022" t="e">
        <f>IF(Transaksi!#REF!=$F$11,Transaksi!#REF!,0)</f>
        <v>#REF!</v>
      </c>
      <c r="I1022" t="e">
        <f>I1021+G1022-H1022</f>
        <v>#REF!</v>
      </c>
      <c r="J1022" t="e">
        <f>IF(G1022+H1022&lt;&gt;0,Transaksi!#REF!,"")</f>
        <v>#REF!</v>
      </c>
    </row>
    <row r="1023">
      <c r="C1023" t="e">
        <f>IF(G1023+H1023&lt;&gt;0,Transaksi!#REF!,"")</f>
        <v>#REF!</v>
      </c>
      <c r="D1023" t="e">
        <f>IF(G1023+H1023&lt;&gt;0,Transaksi!#REF!,"")</f>
        <v>#REF!</v>
      </c>
      <c r="E1023" t="e">
        <f>IF(G1023+H1023&lt;&gt;0,Transaksi!#REF!,"")</f>
        <v>#REF!</v>
      </c>
      <c r="F1023" t="e">
        <f>IF(G1023+H1023&lt;&gt;0,Transaksi!#REF!,"")</f>
        <v>#REF!</v>
      </c>
      <c r="G1023" t="e">
        <f>IF(Transaksi!#REF!=$F$11,Transaksi!#REF!,0)</f>
        <v>#REF!</v>
      </c>
      <c r="H1023" t="e">
        <f>IF(Transaksi!#REF!=$F$11,Transaksi!#REF!,0)</f>
        <v>#REF!</v>
      </c>
      <c r="I1023" t="e">
        <f>I1022+G1023-H1023</f>
        <v>#REF!</v>
      </c>
      <c r="J1023" t="e">
        <f>IF(G1023+H1023&lt;&gt;0,Transaksi!#REF!,"")</f>
        <v>#REF!</v>
      </c>
    </row>
    <row r="1024">
      <c r="C1024" t="e">
        <f>IF(G1024+H1024&lt;&gt;0,Transaksi!#REF!,"")</f>
        <v>#REF!</v>
      </c>
      <c r="D1024" t="e">
        <f>IF(G1024+H1024&lt;&gt;0,Transaksi!#REF!,"")</f>
        <v>#REF!</v>
      </c>
      <c r="E1024" t="e">
        <f>IF(G1024+H1024&lt;&gt;0,Transaksi!#REF!,"")</f>
        <v>#REF!</v>
      </c>
      <c r="F1024" t="e">
        <f>IF(G1024+H1024&lt;&gt;0,Transaksi!#REF!,"")</f>
        <v>#REF!</v>
      </c>
      <c r="G1024" t="e">
        <f>IF(Transaksi!#REF!=$F$11,Transaksi!#REF!,0)</f>
        <v>#REF!</v>
      </c>
      <c r="H1024" t="e">
        <f>IF(Transaksi!#REF!=$F$11,Transaksi!#REF!,0)</f>
        <v>#REF!</v>
      </c>
      <c r="I1024" t="e">
        <f>I1023+G1024-H1024</f>
        <v>#REF!</v>
      </c>
      <c r="J1024" t="e">
        <f>IF(G1024+H1024&lt;&gt;0,Transaksi!#REF!,"")</f>
        <v>#REF!</v>
      </c>
    </row>
    <row r="1025">
      <c r="C1025" t="e">
        <f>IF(G1025+H1025&lt;&gt;0,Transaksi!#REF!,"")</f>
        <v>#REF!</v>
      </c>
      <c r="D1025" t="e">
        <f>IF(G1025+H1025&lt;&gt;0,Transaksi!#REF!,"")</f>
        <v>#REF!</v>
      </c>
      <c r="E1025" t="e">
        <f>IF(G1025+H1025&lt;&gt;0,Transaksi!#REF!,"")</f>
        <v>#REF!</v>
      </c>
      <c r="F1025" t="e">
        <f>IF(G1025+H1025&lt;&gt;0,Transaksi!#REF!,"")</f>
        <v>#REF!</v>
      </c>
      <c r="G1025" t="e">
        <f>IF(Transaksi!#REF!=$F$11,Transaksi!#REF!,0)</f>
        <v>#REF!</v>
      </c>
      <c r="H1025" t="e">
        <f>IF(Transaksi!#REF!=$F$11,Transaksi!#REF!,0)</f>
        <v>#REF!</v>
      </c>
      <c r="I1025" t="e">
        <f>I1024+G1025-H1025</f>
        <v>#REF!</v>
      </c>
      <c r="J1025" t="e">
        <f>IF(G1025+H1025&lt;&gt;0,Transaksi!#REF!,"")</f>
        <v>#REF!</v>
      </c>
    </row>
    <row r="1026">
      <c r="C1026" t="e">
        <f>IF(G1026+H1026&lt;&gt;0,Transaksi!#REF!,"")</f>
        <v>#REF!</v>
      </c>
      <c r="D1026" t="e">
        <f>IF(G1026+H1026&lt;&gt;0,Transaksi!#REF!,"")</f>
        <v>#REF!</v>
      </c>
      <c r="E1026" t="e">
        <f>IF(G1026+H1026&lt;&gt;0,Transaksi!#REF!,"")</f>
        <v>#REF!</v>
      </c>
      <c r="F1026" t="e">
        <f>IF(G1026+H1026&lt;&gt;0,Transaksi!#REF!,"")</f>
        <v>#REF!</v>
      </c>
      <c r="G1026" t="e">
        <f>IF(Transaksi!#REF!=$F$11,Transaksi!#REF!,0)</f>
        <v>#REF!</v>
      </c>
      <c r="H1026" t="e">
        <f>IF(Transaksi!#REF!=$F$11,Transaksi!#REF!,0)</f>
        <v>#REF!</v>
      </c>
      <c r="I1026" t="e">
        <f>I1025+G1026-H1026</f>
        <v>#REF!</v>
      </c>
      <c r="J1026" t="e">
        <f>IF(G1026+H1026&lt;&gt;0,Transaksi!#REF!,"")</f>
        <v>#REF!</v>
      </c>
    </row>
    <row r="1027">
      <c r="C1027" t="e">
        <f>IF(G1027+H1027&lt;&gt;0,Transaksi!#REF!,"")</f>
        <v>#REF!</v>
      </c>
      <c r="D1027" t="e">
        <f>IF(G1027+H1027&lt;&gt;0,Transaksi!#REF!,"")</f>
        <v>#REF!</v>
      </c>
      <c r="E1027" t="e">
        <f>IF(G1027+H1027&lt;&gt;0,Transaksi!#REF!,"")</f>
        <v>#REF!</v>
      </c>
      <c r="F1027" t="e">
        <f>IF(G1027+H1027&lt;&gt;0,Transaksi!#REF!,"")</f>
        <v>#REF!</v>
      </c>
      <c r="G1027" t="e">
        <f>IF(Transaksi!#REF!=$F$11,Transaksi!#REF!,0)</f>
        <v>#REF!</v>
      </c>
      <c r="H1027" t="e">
        <f>IF(Transaksi!#REF!=$F$11,Transaksi!#REF!,0)</f>
        <v>#REF!</v>
      </c>
      <c r="I1027" t="e">
        <f>I1026+G1027-H1027</f>
        <v>#REF!</v>
      </c>
      <c r="J1027" t="e">
        <f>IF(G1027+H1027&lt;&gt;0,Transaksi!#REF!,"")</f>
        <v>#REF!</v>
      </c>
    </row>
    <row r="1028">
      <c r="C1028" t="e">
        <f>IF(G1028+H1028&lt;&gt;0,Transaksi!#REF!,"")</f>
        <v>#REF!</v>
      </c>
      <c r="D1028" t="e">
        <f>IF(G1028+H1028&lt;&gt;0,Transaksi!#REF!,"")</f>
        <v>#REF!</v>
      </c>
      <c r="E1028" t="e">
        <f>IF(G1028+H1028&lt;&gt;0,Transaksi!#REF!,"")</f>
        <v>#REF!</v>
      </c>
      <c r="F1028" t="e">
        <f>IF(G1028+H1028&lt;&gt;0,Transaksi!#REF!,"")</f>
        <v>#REF!</v>
      </c>
      <c r="G1028" t="e">
        <f>IF(Transaksi!#REF!=$F$11,Transaksi!#REF!,0)</f>
        <v>#REF!</v>
      </c>
      <c r="H1028" t="e">
        <f>IF(Transaksi!#REF!=$F$11,Transaksi!#REF!,0)</f>
        <v>#REF!</v>
      </c>
      <c r="I1028" t="e">
        <f>I1027+G1028-H1028</f>
        <v>#REF!</v>
      </c>
      <c r="J1028" t="e">
        <f>IF(G1028+H1028&lt;&gt;0,Transaksi!#REF!,"")</f>
        <v>#REF!</v>
      </c>
    </row>
    <row r="1029">
      <c r="C1029" t="e">
        <f>IF(G1029+H1029&lt;&gt;0,Transaksi!#REF!,"")</f>
        <v>#REF!</v>
      </c>
      <c r="D1029" t="e">
        <f>IF(G1029+H1029&lt;&gt;0,Transaksi!#REF!,"")</f>
        <v>#REF!</v>
      </c>
      <c r="E1029" t="e">
        <f>IF(G1029+H1029&lt;&gt;0,Transaksi!#REF!,"")</f>
        <v>#REF!</v>
      </c>
      <c r="F1029" t="e">
        <f>IF(G1029+H1029&lt;&gt;0,Transaksi!#REF!,"")</f>
        <v>#REF!</v>
      </c>
      <c r="G1029" t="e">
        <f>IF(Transaksi!#REF!=$F$11,Transaksi!#REF!,0)</f>
        <v>#REF!</v>
      </c>
      <c r="H1029" t="e">
        <f>IF(Transaksi!#REF!=$F$11,Transaksi!#REF!,0)</f>
        <v>#REF!</v>
      </c>
      <c r="I1029" t="e">
        <f>I1028+G1029-H1029</f>
        <v>#REF!</v>
      </c>
      <c r="J1029" t="e">
        <f>IF(G1029+H1029&lt;&gt;0,Transaksi!#REF!,"")</f>
        <v>#REF!</v>
      </c>
    </row>
    <row r="1030">
      <c r="C1030" t="e">
        <f>IF(G1030+H1030&lt;&gt;0,Transaksi!#REF!,"")</f>
        <v>#REF!</v>
      </c>
      <c r="D1030" t="e">
        <f>IF(G1030+H1030&lt;&gt;0,Transaksi!#REF!,"")</f>
        <v>#REF!</v>
      </c>
      <c r="E1030" t="e">
        <f>IF(G1030+H1030&lt;&gt;0,Transaksi!#REF!,"")</f>
        <v>#REF!</v>
      </c>
      <c r="F1030" t="e">
        <f>IF(G1030+H1030&lt;&gt;0,Transaksi!#REF!,"")</f>
        <v>#REF!</v>
      </c>
      <c r="G1030" t="e">
        <f>IF(Transaksi!#REF!=$F$11,Transaksi!#REF!,0)</f>
        <v>#REF!</v>
      </c>
      <c r="H1030" t="e">
        <f>IF(Transaksi!#REF!=$F$11,Transaksi!#REF!,0)</f>
        <v>#REF!</v>
      </c>
      <c r="I1030" t="e">
        <f>I1029+G1030-H1030</f>
        <v>#REF!</v>
      </c>
      <c r="J1030" t="e">
        <f>IF(G1030+H1030&lt;&gt;0,Transaksi!#REF!,"")</f>
        <v>#REF!</v>
      </c>
    </row>
    <row r="1031">
      <c r="C1031" t="e">
        <f>IF(G1031+H1031&lt;&gt;0,Transaksi!#REF!,"")</f>
        <v>#REF!</v>
      </c>
      <c r="D1031" t="e">
        <f>IF(G1031+H1031&lt;&gt;0,Transaksi!#REF!,"")</f>
        <v>#REF!</v>
      </c>
      <c r="E1031" t="e">
        <f>IF(G1031+H1031&lt;&gt;0,Transaksi!#REF!,"")</f>
        <v>#REF!</v>
      </c>
      <c r="F1031" t="e">
        <f>IF(G1031+H1031&lt;&gt;0,Transaksi!#REF!,"")</f>
        <v>#REF!</v>
      </c>
      <c r="G1031" t="e">
        <f>IF(Transaksi!#REF!=$F$11,Transaksi!#REF!,0)</f>
        <v>#REF!</v>
      </c>
      <c r="H1031" t="e">
        <f>IF(Transaksi!#REF!=$F$11,Transaksi!#REF!,0)</f>
        <v>#REF!</v>
      </c>
      <c r="I1031" t="e">
        <f>I1030+G1031-H1031</f>
        <v>#REF!</v>
      </c>
      <c r="J1031" t="e">
        <f>IF(G1031+H1031&lt;&gt;0,Transaksi!#REF!,"")</f>
        <v>#REF!</v>
      </c>
    </row>
    <row r="1032">
      <c r="C1032" t="e">
        <f>IF(G1032+H1032&lt;&gt;0,Transaksi!#REF!,"")</f>
        <v>#REF!</v>
      </c>
      <c r="D1032" t="e">
        <f>IF(G1032+H1032&lt;&gt;0,Transaksi!#REF!,"")</f>
        <v>#REF!</v>
      </c>
      <c r="E1032" t="e">
        <f>IF(G1032+H1032&lt;&gt;0,Transaksi!#REF!,"")</f>
        <v>#REF!</v>
      </c>
      <c r="F1032" t="e">
        <f>IF(G1032+H1032&lt;&gt;0,Transaksi!#REF!,"")</f>
        <v>#REF!</v>
      </c>
      <c r="G1032" t="e">
        <f>IF(Transaksi!#REF!=$F$11,Transaksi!#REF!,0)</f>
        <v>#REF!</v>
      </c>
      <c r="H1032" t="e">
        <f>IF(Transaksi!#REF!=$F$11,Transaksi!#REF!,0)</f>
        <v>#REF!</v>
      </c>
      <c r="I1032" t="e">
        <f>I1031+G1032-H1032</f>
        <v>#REF!</v>
      </c>
      <c r="J1032" t="e">
        <f>IF(G1032+H1032&lt;&gt;0,Transaksi!#REF!,"")</f>
        <v>#REF!</v>
      </c>
    </row>
    <row r="1033">
      <c r="C1033" t="e">
        <f>IF(G1033+H1033&lt;&gt;0,Transaksi!#REF!,"")</f>
        <v>#REF!</v>
      </c>
      <c r="D1033" t="e">
        <f>IF(G1033+H1033&lt;&gt;0,Transaksi!#REF!,"")</f>
        <v>#REF!</v>
      </c>
      <c r="E1033" t="e">
        <f>IF(G1033+H1033&lt;&gt;0,Transaksi!#REF!,"")</f>
        <v>#REF!</v>
      </c>
      <c r="F1033" t="e">
        <f>IF(G1033+H1033&lt;&gt;0,Transaksi!#REF!,"")</f>
        <v>#REF!</v>
      </c>
      <c r="G1033" t="e">
        <f>IF(Transaksi!#REF!=$F$11,Transaksi!#REF!,0)</f>
        <v>#REF!</v>
      </c>
      <c r="H1033" t="e">
        <f>IF(Transaksi!#REF!=$F$11,Transaksi!#REF!,0)</f>
        <v>#REF!</v>
      </c>
      <c r="I1033" t="e">
        <f>I1032+G1033-H1033</f>
        <v>#REF!</v>
      </c>
      <c r="J1033" t="e">
        <f>IF(G1033+H1033&lt;&gt;0,Transaksi!#REF!,"")</f>
        <v>#REF!</v>
      </c>
      <c r="L1033" t="e">
        <f>H1033</f>
        <v>#REF!</v>
      </c>
    </row>
    <row r="1034">
      <c r="C1034" t="e">
        <f>IF(G1034+H1034&lt;&gt;0,Transaksi!#REF!,"")</f>
        <v>#REF!</v>
      </c>
      <c r="D1034" t="e">
        <f>IF(G1034+H1034&lt;&gt;0,Transaksi!#REF!,"")</f>
        <v>#REF!</v>
      </c>
      <c r="E1034" t="e">
        <f>IF(G1034+H1034&lt;&gt;0,Transaksi!#REF!,"")</f>
        <v>#REF!</v>
      </c>
      <c r="F1034" t="e">
        <f>IF(G1034+H1034&lt;&gt;0,Transaksi!#REF!,"")</f>
        <v>#REF!</v>
      </c>
      <c r="G1034" t="e">
        <f>IF(Transaksi!#REF!=$F$11,Transaksi!#REF!,0)</f>
        <v>#REF!</v>
      </c>
      <c r="H1034" t="e">
        <f>IF(Transaksi!#REF!=$F$11,Transaksi!#REF!,0)</f>
        <v>#REF!</v>
      </c>
      <c r="I1034" t="e">
        <f>I1033+G1034-H1034</f>
        <v>#REF!</v>
      </c>
      <c r="J1034" t="e">
        <f>IF(G1034+H1034&lt;&gt;0,Transaksi!#REF!,"")</f>
        <v>#REF!</v>
      </c>
    </row>
    <row r="1035">
      <c r="C1035" t="e">
        <f>IF(G1035+H1035&lt;&gt;0,Transaksi!#REF!,"")</f>
        <v>#REF!</v>
      </c>
      <c r="D1035" t="e">
        <f>IF(G1035+H1035&lt;&gt;0,Transaksi!#REF!,"")</f>
        <v>#REF!</v>
      </c>
      <c r="E1035" t="e">
        <f>IF(G1035+H1035&lt;&gt;0,Transaksi!#REF!,"")</f>
        <v>#REF!</v>
      </c>
      <c r="F1035" t="e">
        <f>IF(G1035+H1035&lt;&gt;0,Transaksi!#REF!,"")</f>
        <v>#REF!</v>
      </c>
      <c r="G1035" t="e">
        <f>IF(Transaksi!#REF!=$F$11,Transaksi!#REF!,0)</f>
        <v>#REF!</v>
      </c>
      <c r="H1035" t="e">
        <f>IF(Transaksi!#REF!=$F$11,Transaksi!#REF!,0)</f>
        <v>#REF!</v>
      </c>
      <c r="I1035" t="e">
        <f>I1034+G1035-H1035</f>
        <v>#REF!</v>
      </c>
      <c r="J1035" t="e">
        <f>IF(G1035+H1035&lt;&gt;0,Transaksi!#REF!,"")</f>
        <v>#REF!</v>
      </c>
    </row>
    <row r="1036">
      <c r="C1036" t="e">
        <f>IF(G1036+H1036&lt;&gt;0,Transaksi!#REF!,"")</f>
        <v>#REF!</v>
      </c>
      <c r="D1036" t="e">
        <f>IF(G1036+H1036&lt;&gt;0,Transaksi!#REF!,"")</f>
        <v>#REF!</v>
      </c>
      <c r="E1036" t="e">
        <f>IF(G1036+H1036&lt;&gt;0,Transaksi!#REF!,"")</f>
        <v>#REF!</v>
      </c>
      <c r="F1036" t="e">
        <f>IF(G1036+H1036&lt;&gt;0,Transaksi!#REF!,"")</f>
        <v>#REF!</v>
      </c>
      <c r="G1036" t="e">
        <f>IF(Transaksi!#REF!=$F$11,Transaksi!#REF!,0)</f>
        <v>#REF!</v>
      </c>
      <c r="H1036" t="e">
        <f>IF(Transaksi!#REF!=$F$11,Transaksi!#REF!,0)</f>
        <v>#REF!</v>
      </c>
      <c r="I1036" t="e">
        <f>I1035+G1036-H1036</f>
        <v>#REF!</v>
      </c>
      <c r="J1036" t="e">
        <f>IF(G1036+H1036&lt;&gt;0,Transaksi!#REF!,"")</f>
        <v>#REF!</v>
      </c>
    </row>
    <row r="1037">
      <c r="C1037" t="e">
        <f>IF(G1037+H1037&lt;&gt;0,Transaksi!#REF!,"")</f>
        <v>#REF!</v>
      </c>
      <c r="D1037" t="e">
        <f>IF(G1037+H1037&lt;&gt;0,Transaksi!#REF!,"")</f>
        <v>#REF!</v>
      </c>
      <c r="E1037" t="e">
        <f>IF(G1037+H1037&lt;&gt;0,Transaksi!#REF!,"")</f>
        <v>#REF!</v>
      </c>
      <c r="F1037" t="e">
        <f>IF(G1037+H1037&lt;&gt;0,Transaksi!#REF!,"")</f>
        <v>#REF!</v>
      </c>
      <c r="G1037" t="e">
        <f>IF(Transaksi!#REF!=$F$11,Transaksi!#REF!,0)</f>
        <v>#REF!</v>
      </c>
      <c r="H1037" t="e">
        <f>IF(Transaksi!#REF!=$F$11,Transaksi!#REF!,0)</f>
        <v>#REF!</v>
      </c>
      <c r="I1037" t="e">
        <f>I1036+G1037-H1037</f>
        <v>#REF!</v>
      </c>
      <c r="J1037" t="e">
        <f>IF(G1037+H1037&lt;&gt;0,Transaksi!#REF!,"")</f>
        <v>#REF!</v>
      </c>
    </row>
    <row r="1038">
      <c r="C1038" t="e">
        <f>IF(G1038+H1038&lt;&gt;0,Transaksi!#REF!,"")</f>
        <v>#REF!</v>
      </c>
      <c r="D1038" t="e">
        <f>IF(G1038+H1038&lt;&gt;0,Transaksi!#REF!,"")</f>
        <v>#REF!</v>
      </c>
      <c r="E1038" t="e">
        <f>IF(G1038+H1038&lt;&gt;0,Transaksi!#REF!,"")</f>
        <v>#REF!</v>
      </c>
      <c r="F1038" t="e">
        <f>IF(G1038+H1038&lt;&gt;0,Transaksi!#REF!,"")</f>
        <v>#REF!</v>
      </c>
      <c r="G1038" t="e">
        <f>IF(Transaksi!#REF!=$F$11,Transaksi!#REF!,0)</f>
        <v>#REF!</v>
      </c>
      <c r="H1038" t="e">
        <f>IF(Transaksi!#REF!=$F$11,Transaksi!#REF!,0)</f>
        <v>#REF!</v>
      </c>
      <c r="I1038" t="e">
        <f>I1037+G1038-H1038</f>
        <v>#REF!</v>
      </c>
      <c r="J1038" t="e">
        <f>IF(G1038+H1038&lt;&gt;0,Transaksi!#REF!,"")</f>
        <v>#REF!</v>
      </c>
    </row>
    <row r="1039">
      <c r="C1039" t="e">
        <f>IF(G1039+H1039&lt;&gt;0,Transaksi!#REF!,"")</f>
        <v>#REF!</v>
      </c>
      <c r="D1039" t="e">
        <f>IF(G1039+H1039&lt;&gt;0,Transaksi!#REF!,"")</f>
        <v>#REF!</v>
      </c>
      <c r="E1039" t="e">
        <f>IF(G1039+H1039&lt;&gt;0,Transaksi!#REF!,"")</f>
        <v>#REF!</v>
      </c>
      <c r="F1039" t="e">
        <f>IF(G1039+H1039&lt;&gt;0,Transaksi!#REF!,"")</f>
        <v>#REF!</v>
      </c>
      <c r="G1039" t="e">
        <f>IF(Transaksi!#REF!=$F$11,Transaksi!#REF!,0)</f>
        <v>#REF!</v>
      </c>
      <c r="H1039" t="e">
        <f>IF(Transaksi!#REF!=$F$11,Transaksi!#REF!,0)</f>
        <v>#REF!</v>
      </c>
      <c r="I1039" t="e">
        <f>I1038+G1039-H1039</f>
        <v>#REF!</v>
      </c>
      <c r="J1039" t="e">
        <f>IF(G1039+H1039&lt;&gt;0,Transaksi!#REF!,"")</f>
        <v>#REF!</v>
      </c>
    </row>
    <row r="1040">
      <c r="C1040" t="e">
        <f>IF(G1040+H1040&lt;&gt;0,Transaksi!#REF!,"")</f>
        <v>#REF!</v>
      </c>
      <c r="D1040" t="e">
        <f>IF(G1040+H1040&lt;&gt;0,Transaksi!#REF!,"")</f>
        <v>#REF!</v>
      </c>
      <c r="E1040" t="e">
        <f>IF(G1040+H1040&lt;&gt;0,Transaksi!#REF!,"")</f>
        <v>#REF!</v>
      </c>
      <c r="F1040" t="e">
        <f>IF(G1040+H1040&lt;&gt;0,Transaksi!#REF!,"")</f>
        <v>#REF!</v>
      </c>
      <c r="G1040" t="e">
        <f>IF(Transaksi!#REF!=$F$11,Transaksi!#REF!,0)</f>
        <v>#REF!</v>
      </c>
      <c r="H1040" t="e">
        <f>IF(Transaksi!#REF!=$F$11,Transaksi!#REF!,0)</f>
        <v>#REF!</v>
      </c>
      <c r="I1040" t="e">
        <f>I1039+G1040-H1040</f>
        <v>#REF!</v>
      </c>
      <c r="J1040" t="e">
        <f>IF(G1040+H1040&lt;&gt;0,Transaksi!#REF!,"")</f>
        <v>#REF!</v>
      </c>
    </row>
    <row r="1041">
      <c r="C1041" t="e">
        <f>IF(G1041+H1041&lt;&gt;0,Transaksi!#REF!,"")</f>
        <v>#REF!</v>
      </c>
      <c r="D1041" t="e">
        <f>IF(G1041+H1041&lt;&gt;0,Transaksi!#REF!,"")</f>
        <v>#REF!</v>
      </c>
      <c r="E1041" t="e">
        <f>IF(G1041+H1041&lt;&gt;0,Transaksi!#REF!,"")</f>
        <v>#REF!</v>
      </c>
      <c r="F1041" t="e">
        <f>IF(G1041+H1041&lt;&gt;0,Transaksi!#REF!,"")</f>
        <v>#REF!</v>
      </c>
      <c r="G1041" t="e">
        <f>IF(Transaksi!#REF!=$F$11,Transaksi!#REF!,0)</f>
        <v>#REF!</v>
      </c>
      <c r="H1041" t="e">
        <f>IF(Transaksi!#REF!=$F$11,Transaksi!#REF!,0)</f>
        <v>#REF!</v>
      </c>
      <c r="I1041" t="e">
        <f>I1040+G1041-H1041</f>
        <v>#REF!</v>
      </c>
      <c r="J1041" t="e">
        <f>IF(G1041+H1041&lt;&gt;0,Transaksi!#REF!,"")</f>
        <v>#REF!</v>
      </c>
    </row>
    <row r="1042">
      <c r="C1042" t="e">
        <f>IF(G1042+H1042&lt;&gt;0,Transaksi!#REF!,"")</f>
        <v>#REF!</v>
      </c>
      <c r="D1042" t="e">
        <f>IF(G1042+H1042&lt;&gt;0,Transaksi!#REF!,"")</f>
        <v>#REF!</v>
      </c>
      <c r="E1042" t="e">
        <f>IF(G1042+H1042&lt;&gt;0,Transaksi!#REF!,"")</f>
        <v>#REF!</v>
      </c>
      <c r="F1042" t="e">
        <f>IF(G1042+H1042&lt;&gt;0,Transaksi!#REF!,"")</f>
        <v>#REF!</v>
      </c>
      <c r="G1042" t="e">
        <f>IF(Transaksi!#REF!=$F$11,Transaksi!#REF!,0)</f>
        <v>#REF!</v>
      </c>
      <c r="H1042" t="e">
        <f>IF(Transaksi!#REF!=$F$11,Transaksi!#REF!,0)</f>
        <v>#REF!</v>
      </c>
      <c r="I1042" t="e">
        <f>I1041+G1042-H1042</f>
        <v>#REF!</v>
      </c>
      <c r="J1042" t="e">
        <f>IF(G1042+H1042&lt;&gt;0,Transaksi!#REF!,"")</f>
        <v>#REF!</v>
      </c>
    </row>
    <row r="1043">
      <c r="C1043" t="e">
        <f>IF(G1043+H1043&lt;&gt;0,Transaksi!#REF!,"")</f>
        <v>#REF!</v>
      </c>
      <c r="D1043" t="e">
        <f>IF(G1043+H1043&lt;&gt;0,Transaksi!#REF!,"")</f>
        <v>#REF!</v>
      </c>
      <c r="E1043" t="e">
        <f>IF(G1043+H1043&lt;&gt;0,Transaksi!#REF!,"")</f>
        <v>#REF!</v>
      </c>
      <c r="F1043" t="e">
        <f>IF(G1043+H1043&lt;&gt;0,Transaksi!#REF!,"")</f>
        <v>#REF!</v>
      </c>
      <c r="G1043" t="e">
        <f>IF(Transaksi!#REF!=$F$11,Transaksi!#REF!,0)</f>
        <v>#REF!</v>
      </c>
      <c r="H1043" t="e">
        <f>IF(Transaksi!#REF!=$F$11,Transaksi!#REF!,0)</f>
        <v>#REF!</v>
      </c>
      <c r="I1043" t="e">
        <f>I1042+G1043-H1043</f>
        <v>#REF!</v>
      </c>
      <c r="J1043" t="e">
        <f>IF(G1043+H1043&lt;&gt;0,Transaksi!#REF!,"")</f>
        <v>#REF!</v>
      </c>
    </row>
    <row r="1044">
      <c r="C1044" t="e">
        <f>IF(G1044+H1044&lt;&gt;0,Transaksi!#REF!,"")</f>
        <v>#REF!</v>
      </c>
      <c r="D1044" t="e">
        <f>IF(G1044+H1044&lt;&gt;0,Transaksi!#REF!,"")</f>
        <v>#REF!</v>
      </c>
      <c r="E1044" t="e">
        <f>IF(G1044+H1044&lt;&gt;0,Transaksi!#REF!,"")</f>
        <v>#REF!</v>
      </c>
      <c r="F1044" t="e">
        <f>IF(G1044+H1044&lt;&gt;0,Transaksi!#REF!,"")</f>
        <v>#REF!</v>
      </c>
      <c r="G1044" t="e">
        <f>IF(Transaksi!#REF!=$F$11,Transaksi!#REF!,0)</f>
        <v>#REF!</v>
      </c>
      <c r="H1044" t="e">
        <f>IF(Transaksi!#REF!=$F$11,Transaksi!#REF!,0)</f>
        <v>#REF!</v>
      </c>
      <c r="I1044" t="e">
        <f>I1043+G1044-H1044</f>
        <v>#REF!</v>
      </c>
      <c r="J1044" t="e">
        <f>IF(G1044+H1044&lt;&gt;0,Transaksi!#REF!,"")</f>
        <v>#REF!</v>
      </c>
    </row>
    <row r="1045">
      <c r="C1045" t="e">
        <f>IF(G1045+H1045&lt;&gt;0,Transaksi!#REF!,"")</f>
        <v>#REF!</v>
      </c>
      <c r="D1045" t="e">
        <f>IF(G1045+H1045&lt;&gt;0,Transaksi!#REF!,"")</f>
        <v>#REF!</v>
      </c>
      <c r="E1045" t="e">
        <f>IF(G1045+H1045&lt;&gt;0,Transaksi!#REF!,"")</f>
        <v>#REF!</v>
      </c>
      <c r="F1045" t="e">
        <f>IF(G1045+H1045&lt;&gt;0,Transaksi!#REF!,"")</f>
        <v>#REF!</v>
      </c>
      <c r="G1045" t="e">
        <f>IF(Transaksi!#REF!=$F$11,Transaksi!#REF!,0)</f>
        <v>#REF!</v>
      </c>
      <c r="H1045" t="e">
        <f>IF(Transaksi!#REF!=$F$11,Transaksi!#REF!,0)</f>
        <v>#REF!</v>
      </c>
      <c r="I1045" t="e">
        <f>I1044+G1045-H1045</f>
        <v>#REF!</v>
      </c>
      <c r="J1045" t="e">
        <f>IF(G1045+H1045&lt;&gt;0,Transaksi!#REF!,"")</f>
        <v>#REF!</v>
      </c>
    </row>
    <row r="1046">
      <c r="C1046" t="e">
        <f>IF(G1046+H1046&lt;&gt;0,Transaksi!#REF!,"")</f>
        <v>#REF!</v>
      </c>
      <c r="D1046" t="e">
        <f>IF(G1046+H1046&lt;&gt;0,Transaksi!#REF!,"")</f>
        <v>#REF!</v>
      </c>
      <c r="E1046" t="e">
        <f>IF(G1046+H1046&lt;&gt;0,Transaksi!#REF!,"")</f>
        <v>#REF!</v>
      </c>
      <c r="F1046" t="e">
        <f>IF(G1046+H1046&lt;&gt;0,Transaksi!#REF!,"")</f>
        <v>#REF!</v>
      </c>
      <c r="G1046" t="e">
        <f>IF(Transaksi!#REF!=$F$11,Transaksi!#REF!,0)</f>
        <v>#REF!</v>
      </c>
      <c r="H1046" t="e">
        <f>IF(Transaksi!#REF!=$F$11,Transaksi!#REF!,0)</f>
        <v>#REF!</v>
      </c>
      <c r="I1046" t="e">
        <f>I1045+G1046-H1046</f>
        <v>#REF!</v>
      </c>
      <c r="J1046" t="e">
        <f>IF(G1046+H1046&lt;&gt;0,Transaksi!#REF!,"")</f>
        <v>#REF!</v>
      </c>
    </row>
    <row r="1047">
      <c r="C1047" t="e">
        <f>IF(G1047+H1047&lt;&gt;0,Transaksi!#REF!,"")</f>
        <v>#REF!</v>
      </c>
      <c r="D1047" t="e">
        <f>IF(G1047+H1047&lt;&gt;0,Transaksi!#REF!,"")</f>
        <v>#REF!</v>
      </c>
      <c r="E1047" t="e">
        <f>IF(G1047+H1047&lt;&gt;0,Transaksi!#REF!,"")</f>
        <v>#REF!</v>
      </c>
      <c r="F1047" t="e">
        <f>IF(G1047+H1047&lt;&gt;0,Transaksi!#REF!,"")</f>
        <v>#REF!</v>
      </c>
      <c r="G1047" t="e">
        <f>IF(Transaksi!#REF!=$F$11,Transaksi!#REF!,0)</f>
        <v>#REF!</v>
      </c>
      <c r="H1047" t="e">
        <f>IF(Transaksi!#REF!=$F$11,Transaksi!#REF!,0)</f>
        <v>#REF!</v>
      </c>
      <c r="I1047" t="e">
        <f>I1046+G1047-H1047</f>
        <v>#REF!</v>
      </c>
      <c r="J1047" t="e">
        <f>IF(G1047+H1047&lt;&gt;0,Transaksi!#REF!,"")</f>
        <v>#REF!</v>
      </c>
    </row>
    <row r="1048">
      <c r="C1048" t="e">
        <f>IF(G1048+H1048&lt;&gt;0,Transaksi!#REF!,"")</f>
        <v>#REF!</v>
      </c>
      <c r="D1048" t="e">
        <f>IF(G1048+H1048&lt;&gt;0,Transaksi!#REF!,"")</f>
        <v>#REF!</v>
      </c>
      <c r="E1048" t="e">
        <f>IF(G1048+H1048&lt;&gt;0,Transaksi!#REF!,"")</f>
        <v>#REF!</v>
      </c>
      <c r="F1048" t="e">
        <f>IF(G1048+H1048&lt;&gt;0,Transaksi!#REF!,"")</f>
        <v>#REF!</v>
      </c>
      <c r="G1048" t="e">
        <f>IF(Transaksi!#REF!=$F$11,Transaksi!#REF!,0)</f>
        <v>#REF!</v>
      </c>
      <c r="H1048" t="e">
        <f>IF(Transaksi!#REF!=$F$11,Transaksi!#REF!,0)</f>
        <v>#REF!</v>
      </c>
      <c r="I1048" t="e">
        <f>I1047+G1048-H1048</f>
        <v>#REF!</v>
      </c>
      <c r="J1048" t="e">
        <f>IF(G1048+H1048&lt;&gt;0,Transaksi!#REF!,"")</f>
        <v>#REF!</v>
      </c>
    </row>
    <row r="1049">
      <c r="C1049" t="e">
        <f>IF(G1049+H1049&lt;&gt;0,Transaksi!#REF!,"")</f>
        <v>#REF!</v>
      </c>
      <c r="D1049" t="e">
        <f>IF(G1049+H1049&lt;&gt;0,Transaksi!#REF!,"")</f>
        <v>#REF!</v>
      </c>
      <c r="E1049" t="e">
        <f>IF(G1049+H1049&lt;&gt;0,Transaksi!#REF!,"")</f>
        <v>#REF!</v>
      </c>
      <c r="F1049" t="e">
        <f>IF(G1049+H1049&lt;&gt;0,Transaksi!#REF!,"")</f>
        <v>#REF!</v>
      </c>
      <c r="G1049" t="e">
        <f>IF(Transaksi!#REF!=$F$11,Transaksi!#REF!,0)</f>
        <v>#REF!</v>
      </c>
      <c r="H1049" t="e">
        <f>IF(Transaksi!#REF!=$F$11,Transaksi!#REF!,0)</f>
        <v>#REF!</v>
      </c>
      <c r="I1049" t="e">
        <f>I1048+G1049-H1049</f>
        <v>#REF!</v>
      </c>
      <c r="J1049" t="e">
        <f>IF(G1049+H1049&lt;&gt;0,Transaksi!#REF!,"")</f>
        <v>#REF!</v>
      </c>
    </row>
    <row r="1050">
      <c r="C1050" t="e">
        <f>IF(G1050+H1050&lt;&gt;0,Transaksi!#REF!,"")</f>
        <v>#REF!</v>
      </c>
      <c r="D1050" t="e">
        <f>IF(G1050+H1050&lt;&gt;0,Transaksi!#REF!,"")</f>
        <v>#REF!</v>
      </c>
      <c r="E1050" t="e">
        <f>IF(G1050+H1050&lt;&gt;0,Transaksi!#REF!,"")</f>
        <v>#REF!</v>
      </c>
      <c r="F1050" t="e">
        <f>IF(G1050+H1050&lt;&gt;0,Transaksi!#REF!,"")</f>
        <v>#REF!</v>
      </c>
      <c r="G1050" t="e">
        <f>IF(Transaksi!#REF!=$F$11,Transaksi!#REF!,0)</f>
        <v>#REF!</v>
      </c>
      <c r="H1050" t="e">
        <f>IF(Transaksi!#REF!=$F$11,Transaksi!#REF!,0)</f>
        <v>#REF!</v>
      </c>
      <c r="I1050" t="e">
        <f>I1049+G1050-H1050</f>
        <v>#REF!</v>
      </c>
      <c r="J1050" t="e">
        <f>IF(G1050+H1050&lt;&gt;0,Transaksi!#REF!,"")</f>
        <v>#REF!</v>
      </c>
    </row>
    <row r="1051">
      <c r="C1051" t="e">
        <f>IF(G1051+H1051&lt;&gt;0,Transaksi!#REF!,"")</f>
        <v>#REF!</v>
      </c>
      <c r="D1051" t="e">
        <f>IF(G1051+H1051&lt;&gt;0,Transaksi!#REF!,"")</f>
        <v>#REF!</v>
      </c>
      <c r="E1051" t="e">
        <f>IF(G1051+H1051&lt;&gt;0,Transaksi!#REF!,"")</f>
        <v>#REF!</v>
      </c>
      <c r="F1051" t="e">
        <f>IF(G1051+H1051&lt;&gt;0,Transaksi!#REF!,"")</f>
        <v>#REF!</v>
      </c>
      <c r="G1051" t="e">
        <f>IF(Transaksi!#REF!=$F$11,Transaksi!#REF!,0)</f>
        <v>#REF!</v>
      </c>
      <c r="H1051" t="e">
        <f>IF(Transaksi!#REF!=$F$11,Transaksi!#REF!,0)</f>
        <v>#REF!</v>
      </c>
      <c r="I1051" t="e">
        <f>I1050+G1051-H1051</f>
        <v>#REF!</v>
      </c>
      <c r="J1051" t="e">
        <f>IF(G1051+H1051&lt;&gt;0,Transaksi!#REF!,"")</f>
        <v>#REF!</v>
      </c>
    </row>
    <row r="1052">
      <c r="C1052" t="e">
        <f>IF(G1052+H1052&lt;&gt;0,Transaksi!#REF!,"")</f>
        <v>#REF!</v>
      </c>
      <c r="D1052" t="e">
        <f>IF(G1052+H1052&lt;&gt;0,Transaksi!#REF!,"")</f>
        <v>#REF!</v>
      </c>
      <c r="E1052" t="e">
        <f>IF(G1052+H1052&lt;&gt;0,Transaksi!#REF!,"")</f>
        <v>#REF!</v>
      </c>
      <c r="F1052" t="e">
        <f>IF(G1052+H1052&lt;&gt;0,Transaksi!#REF!,"")</f>
        <v>#REF!</v>
      </c>
      <c r="G1052" t="e">
        <f>IF(Transaksi!#REF!=$F$11,Transaksi!#REF!,0)</f>
        <v>#REF!</v>
      </c>
      <c r="H1052" t="e">
        <f>IF(Transaksi!#REF!=$F$11,Transaksi!#REF!,0)</f>
        <v>#REF!</v>
      </c>
      <c r="I1052" t="e">
        <f>I1051+G1052-H1052</f>
        <v>#REF!</v>
      </c>
      <c r="J1052" t="e">
        <f>IF(G1052+H1052&lt;&gt;0,Transaksi!#REF!,"")</f>
        <v>#REF!</v>
      </c>
    </row>
    <row r="1053">
      <c r="C1053" t="e">
        <f>IF(G1053+H1053&lt;&gt;0,Transaksi!#REF!,"")</f>
        <v>#REF!</v>
      </c>
      <c r="D1053" t="e">
        <f>IF(G1053+H1053&lt;&gt;0,Transaksi!#REF!,"")</f>
        <v>#REF!</v>
      </c>
      <c r="E1053" t="e">
        <f>IF(G1053+H1053&lt;&gt;0,Transaksi!#REF!,"")</f>
        <v>#REF!</v>
      </c>
      <c r="F1053" t="e">
        <f>IF(G1053+H1053&lt;&gt;0,Transaksi!#REF!,"")</f>
        <v>#REF!</v>
      </c>
      <c r="G1053" t="e">
        <f>IF(Transaksi!#REF!=$F$11,Transaksi!#REF!,0)</f>
        <v>#REF!</v>
      </c>
      <c r="H1053" t="e">
        <f>IF(Transaksi!#REF!=$F$11,Transaksi!#REF!,0)</f>
        <v>#REF!</v>
      </c>
      <c r="I1053" t="e">
        <f>I1052+G1053-H1053</f>
        <v>#REF!</v>
      </c>
      <c r="J1053" t="e">
        <f>IF(G1053+H1053&lt;&gt;0,Transaksi!#REF!,"")</f>
        <v>#REF!</v>
      </c>
    </row>
    <row r="1054">
      <c r="C1054" t="e">
        <f>IF(G1054+H1054&lt;&gt;0,Transaksi!#REF!,"")</f>
        <v>#REF!</v>
      </c>
      <c r="D1054" t="e">
        <f>IF(G1054+H1054&lt;&gt;0,Transaksi!#REF!,"")</f>
        <v>#REF!</v>
      </c>
      <c r="E1054" t="e">
        <f>IF(G1054+H1054&lt;&gt;0,Transaksi!#REF!,"")</f>
        <v>#REF!</v>
      </c>
      <c r="F1054" t="e">
        <f>IF(G1054+H1054&lt;&gt;0,Transaksi!#REF!,"")</f>
        <v>#REF!</v>
      </c>
      <c r="G1054" t="e">
        <f>IF(Transaksi!#REF!=$F$11,Transaksi!#REF!,0)</f>
        <v>#REF!</v>
      </c>
      <c r="H1054" t="e">
        <f>IF(Transaksi!#REF!=$F$11,Transaksi!#REF!,0)</f>
        <v>#REF!</v>
      </c>
      <c r="I1054" t="e">
        <f>I1053+G1054-H1054</f>
        <v>#REF!</v>
      </c>
      <c r="J1054" t="e">
        <f>IF(G1054+H1054&lt;&gt;0,Transaksi!#REF!,"")</f>
        <v>#REF!</v>
      </c>
    </row>
    <row r="1055">
      <c r="C1055" t="e">
        <f>IF(G1055+H1055&lt;&gt;0,Transaksi!#REF!,"")</f>
        <v>#REF!</v>
      </c>
      <c r="D1055" t="e">
        <f>IF(G1055+H1055&lt;&gt;0,Transaksi!#REF!,"")</f>
        <v>#REF!</v>
      </c>
      <c r="E1055" t="e">
        <f>IF(G1055+H1055&lt;&gt;0,Transaksi!#REF!,"")</f>
        <v>#REF!</v>
      </c>
      <c r="F1055" t="e">
        <f>IF(G1055+H1055&lt;&gt;0,Transaksi!#REF!,"")</f>
        <v>#REF!</v>
      </c>
      <c r="G1055" t="e">
        <f>IF(Transaksi!#REF!=$F$11,Transaksi!#REF!,0)</f>
        <v>#REF!</v>
      </c>
      <c r="H1055" t="e">
        <f>IF(Transaksi!#REF!=$F$11,Transaksi!#REF!,0)</f>
        <v>#REF!</v>
      </c>
      <c r="I1055" t="e">
        <f>I1054+G1055-H1055</f>
        <v>#REF!</v>
      </c>
      <c r="J1055" t="e">
        <f>IF(G1055+H1055&lt;&gt;0,Transaksi!#REF!,"")</f>
        <v>#REF!</v>
      </c>
    </row>
    <row r="1056">
      <c r="C1056" t="e">
        <f>IF(G1056+H1056&lt;&gt;0,Transaksi!#REF!,"")</f>
        <v>#REF!</v>
      </c>
      <c r="D1056" t="e">
        <f>IF(G1056+H1056&lt;&gt;0,Transaksi!#REF!,"")</f>
        <v>#REF!</v>
      </c>
      <c r="E1056" t="e">
        <f>IF(G1056+H1056&lt;&gt;0,Transaksi!#REF!,"")</f>
        <v>#REF!</v>
      </c>
      <c r="F1056" t="e">
        <f>IF(G1056+H1056&lt;&gt;0,Transaksi!#REF!,"")</f>
        <v>#REF!</v>
      </c>
      <c r="G1056" t="e">
        <f>IF(Transaksi!#REF!=$F$11,Transaksi!#REF!,0)</f>
        <v>#REF!</v>
      </c>
      <c r="H1056" t="e">
        <f>IF(Transaksi!#REF!=$F$11,Transaksi!#REF!,0)</f>
        <v>#REF!</v>
      </c>
      <c r="I1056" t="e">
        <f>I1055+G1056-H1056</f>
        <v>#REF!</v>
      </c>
      <c r="J1056" t="e">
        <f>IF(G1056+H1056&lt;&gt;0,Transaksi!#REF!,"")</f>
        <v>#REF!</v>
      </c>
    </row>
    <row r="1057">
      <c r="C1057" t="e">
        <f>IF(G1057+H1057&lt;&gt;0,Transaksi!#REF!,"")</f>
        <v>#REF!</v>
      </c>
      <c r="D1057" t="e">
        <f>IF(G1057+H1057&lt;&gt;0,Transaksi!#REF!,"")</f>
        <v>#REF!</v>
      </c>
      <c r="E1057" t="e">
        <f>IF(G1057+H1057&lt;&gt;0,Transaksi!#REF!,"")</f>
        <v>#REF!</v>
      </c>
      <c r="F1057" t="e">
        <f>IF(G1057+H1057&lt;&gt;0,Transaksi!#REF!,"")</f>
        <v>#REF!</v>
      </c>
      <c r="G1057" t="e">
        <f>IF(Transaksi!#REF!=$F$11,Transaksi!#REF!,0)</f>
        <v>#REF!</v>
      </c>
      <c r="H1057" t="e">
        <f>IF(Transaksi!#REF!=$F$11,Transaksi!#REF!,0)</f>
        <v>#REF!</v>
      </c>
      <c r="I1057" t="e">
        <f>I1056+G1057-H1057</f>
        <v>#REF!</v>
      </c>
      <c r="J1057" t="e">
        <f>IF(G1057+H1057&lt;&gt;0,Transaksi!#REF!,"")</f>
        <v>#REF!</v>
      </c>
    </row>
    <row r="1058">
      <c r="C1058" t="e">
        <f>IF(G1058+H1058&lt;&gt;0,Transaksi!#REF!,"")</f>
        <v>#REF!</v>
      </c>
      <c r="D1058" t="e">
        <f>IF(G1058+H1058&lt;&gt;0,Transaksi!#REF!,"")</f>
        <v>#REF!</v>
      </c>
      <c r="E1058" t="e">
        <f>IF(G1058+H1058&lt;&gt;0,Transaksi!#REF!,"")</f>
        <v>#REF!</v>
      </c>
      <c r="F1058" t="e">
        <f>IF(G1058+H1058&lt;&gt;0,Transaksi!#REF!,"")</f>
        <v>#REF!</v>
      </c>
      <c r="G1058" t="e">
        <f>IF(Transaksi!#REF!=$F$11,Transaksi!#REF!,0)</f>
        <v>#REF!</v>
      </c>
      <c r="H1058" t="e">
        <f>IF(Transaksi!#REF!=$F$11,Transaksi!#REF!,0)</f>
        <v>#REF!</v>
      </c>
      <c r="I1058" t="e">
        <f>I1057+G1058-H1058</f>
        <v>#REF!</v>
      </c>
      <c r="J1058" t="e">
        <f>IF(G1058+H1058&lt;&gt;0,Transaksi!#REF!,"")</f>
        <v>#REF!</v>
      </c>
    </row>
    <row r="1059">
      <c r="C1059" t="e">
        <f>IF(G1059+H1059&lt;&gt;0,Transaksi!#REF!,"")</f>
        <v>#REF!</v>
      </c>
      <c r="D1059" t="e">
        <f>IF(G1059+H1059&lt;&gt;0,Transaksi!#REF!,"")</f>
        <v>#REF!</v>
      </c>
      <c r="E1059" t="e">
        <f>IF(G1059+H1059&lt;&gt;0,Transaksi!#REF!,"")</f>
        <v>#REF!</v>
      </c>
      <c r="F1059" t="e">
        <f>IF(G1059+H1059&lt;&gt;0,Transaksi!#REF!,"")</f>
        <v>#REF!</v>
      </c>
      <c r="G1059" t="e">
        <f>IF(Transaksi!#REF!=$F$11,Transaksi!#REF!,0)</f>
        <v>#REF!</v>
      </c>
      <c r="H1059" t="e">
        <f>IF(Transaksi!#REF!=$F$11,Transaksi!#REF!,0)</f>
        <v>#REF!</v>
      </c>
      <c r="I1059" t="e">
        <f>I1058+G1059-H1059</f>
        <v>#REF!</v>
      </c>
      <c r="J1059" t="e">
        <f>IF(G1059+H1059&lt;&gt;0,Transaksi!#REF!,"")</f>
        <v>#REF!</v>
      </c>
    </row>
    <row r="1060">
      <c r="C1060" t="e">
        <f>IF(G1060+H1060&lt;&gt;0,Transaksi!#REF!,"")</f>
        <v>#REF!</v>
      </c>
      <c r="D1060" t="e">
        <f>IF(G1060+H1060&lt;&gt;0,Transaksi!#REF!,"")</f>
        <v>#REF!</v>
      </c>
      <c r="E1060" t="e">
        <f>IF(G1060+H1060&lt;&gt;0,Transaksi!#REF!,"")</f>
        <v>#REF!</v>
      </c>
      <c r="F1060" t="e">
        <f>IF(G1060+H1060&lt;&gt;0,Transaksi!#REF!,"")</f>
        <v>#REF!</v>
      </c>
      <c r="G1060" t="e">
        <f>IF(Transaksi!#REF!=$F$11,Transaksi!#REF!,0)</f>
        <v>#REF!</v>
      </c>
      <c r="H1060" t="e">
        <f>IF(Transaksi!#REF!=$F$11,Transaksi!#REF!,0)</f>
        <v>#REF!</v>
      </c>
      <c r="I1060" t="e">
        <f>I1059+G1060-H1060</f>
        <v>#REF!</v>
      </c>
      <c r="J1060" t="e">
        <f>IF(G1060+H1060&lt;&gt;0,Transaksi!#REF!,"")</f>
        <v>#REF!</v>
      </c>
    </row>
    <row r="1061">
      <c r="C1061" t="e">
        <f>IF(G1061+H1061&lt;&gt;0,Transaksi!#REF!,"")</f>
        <v>#REF!</v>
      </c>
      <c r="D1061" t="e">
        <f>IF(G1061+H1061&lt;&gt;0,Transaksi!#REF!,"")</f>
        <v>#REF!</v>
      </c>
      <c r="E1061" t="e">
        <f>IF(G1061+H1061&lt;&gt;0,Transaksi!#REF!,"")</f>
        <v>#REF!</v>
      </c>
      <c r="F1061" t="e">
        <f>IF(G1061+H1061&lt;&gt;0,Transaksi!#REF!,"")</f>
        <v>#REF!</v>
      </c>
      <c r="G1061" t="e">
        <f>IF(Transaksi!#REF!=$F$11,Transaksi!#REF!,0)</f>
        <v>#REF!</v>
      </c>
      <c r="H1061" t="e">
        <f>IF(Transaksi!#REF!=$F$11,Transaksi!#REF!,0)</f>
        <v>#REF!</v>
      </c>
      <c r="I1061" t="e">
        <f>I1060+G1061-H1061</f>
        <v>#REF!</v>
      </c>
      <c r="J1061" t="e">
        <f>IF(G1061+H1061&lt;&gt;0,Transaksi!#REF!,"")</f>
        <v>#REF!</v>
      </c>
    </row>
    <row r="1062">
      <c r="C1062" t="e">
        <f>IF(G1062+H1062&lt;&gt;0,Transaksi!#REF!,"")</f>
        <v>#REF!</v>
      </c>
      <c r="D1062" t="e">
        <f>IF(G1062+H1062&lt;&gt;0,Transaksi!#REF!,"")</f>
        <v>#REF!</v>
      </c>
      <c r="E1062" t="e">
        <f>IF(G1062+H1062&lt;&gt;0,Transaksi!#REF!,"")</f>
        <v>#REF!</v>
      </c>
      <c r="F1062" t="e">
        <f>IF(G1062+H1062&lt;&gt;0,Transaksi!#REF!,"")</f>
        <v>#REF!</v>
      </c>
      <c r="G1062" t="e">
        <f>IF(Transaksi!#REF!=$F$11,Transaksi!#REF!,0)</f>
        <v>#REF!</v>
      </c>
      <c r="H1062" t="e">
        <f>IF(Transaksi!#REF!=$F$11,Transaksi!#REF!,0)</f>
        <v>#REF!</v>
      </c>
      <c r="I1062" t="e">
        <f>I1061+G1062-H1062</f>
        <v>#REF!</v>
      </c>
      <c r="J1062" t="e">
        <f>IF(G1062+H1062&lt;&gt;0,Transaksi!#REF!,"")</f>
        <v>#REF!</v>
      </c>
    </row>
    <row r="1063">
      <c r="C1063" t="e">
        <f>IF(G1063+H1063&lt;&gt;0,Transaksi!#REF!,"")</f>
        <v>#REF!</v>
      </c>
      <c r="D1063" t="e">
        <f>IF(G1063+H1063&lt;&gt;0,Transaksi!#REF!,"")</f>
        <v>#REF!</v>
      </c>
      <c r="E1063" t="e">
        <f>IF(G1063+H1063&lt;&gt;0,Transaksi!#REF!,"")</f>
        <v>#REF!</v>
      </c>
      <c r="F1063" t="e">
        <f>IF(G1063+H1063&lt;&gt;0,Transaksi!#REF!,"")</f>
        <v>#REF!</v>
      </c>
      <c r="G1063" t="e">
        <f>IF(Transaksi!#REF!=$F$11,Transaksi!#REF!,0)</f>
        <v>#REF!</v>
      </c>
      <c r="H1063" t="e">
        <f>IF(Transaksi!#REF!=$F$11,Transaksi!#REF!,0)</f>
        <v>#REF!</v>
      </c>
      <c r="I1063" t="e">
        <f>I1062+G1063-H1063</f>
        <v>#REF!</v>
      </c>
      <c r="J1063" t="e">
        <f>IF(G1063+H1063&lt;&gt;0,Transaksi!#REF!,"")</f>
        <v>#REF!</v>
      </c>
    </row>
    <row r="1064">
      <c r="C1064" t="e">
        <f>IF(G1064+H1064&lt;&gt;0,Transaksi!#REF!,"")</f>
        <v>#REF!</v>
      </c>
      <c r="D1064" t="e">
        <f>IF(G1064+H1064&lt;&gt;0,Transaksi!#REF!,"")</f>
        <v>#REF!</v>
      </c>
      <c r="E1064" t="e">
        <f>IF(G1064+H1064&lt;&gt;0,Transaksi!#REF!,"")</f>
        <v>#REF!</v>
      </c>
      <c r="F1064" t="e">
        <f>IF(G1064+H1064&lt;&gt;0,Transaksi!#REF!,"")</f>
        <v>#REF!</v>
      </c>
      <c r="G1064" t="e">
        <f>IF(Transaksi!#REF!=$F$11,Transaksi!#REF!,0)</f>
        <v>#REF!</v>
      </c>
      <c r="H1064" t="e">
        <f>IF(Transaksi!#REF!=$F$11,Transaksi!#REF!,0)</f>
        <v>#REF!</v>
      </c>
      <c r="I1064" t="e">
        <f>I1063+G1064-H1064</f>
        <v>#REF!</v>
      </c>
      <c r="J1064" t="e">
        <f>IF(G1064+H1064&lt;&gt;0,Transaksi!#REF!,"")</f>
        <v>#REF!</v>
      </c>
    </row>
    <row r="1065">
      <c r="C1065" t="e">
        <f>IF(G1065+H1065&lt;&gt;0,Transaksi!#REF!,"")</f>
        <v>#REF!</v>
      </c>
      <c r="D1065" t="e">
        <f>IF(G1065+H1065&lt;&gt;0,Transaksi!#REF!,"")</f>
        <v>#REF!</v>
      </c>
      <c r="E1065" t="e">
        <f>IF(G1065+H1065&lt;&gt;0,Transaksi!#REF!,"")</f>
        <v>#REF!</v>
      </c>
      <c r="F1065" t="e">
        <f>IF(G1065+H1065&lt;&gt;0,Transaksi!#REF!,"")</f>
        <v>#REF!</v>
      </c>
      <c r="G1065" t="e">
        <f>IF(Transaksi!#REF!=$F$11,Transaksi!#REF!,0)</f>
        <v>#REF!</v>
      </c>
      <c r="H1065" t="e">
        <f>IF(Transaksi!#REF!=$F$11,Transaksi!#REF!,0)</f>
        <v>#REF!</v>
      </c>
      <c r="I1065" t="e">
        <f>I1064+G1065-H1065</f>
        <v>#REF!</v>
      </c>
      <c r="J1065" t="e">
        <f>IF(G1065+H1065&lt;&gt;0,Transaksi!#REF!,"")</f>
        <v>#REF!</v>
      </c>
    </row>
    <row r="1066">
      <c r="C1066" t="e">
        <f>IF(G1066+H1066&lt;&gt;0,Transaksi!#REF!,"")</f>
        <v>#REF!</v>
      </c>
      <c r="D1066" t="e">
        <f>IF(G1066+H1066&lt;&gt;0,Transaksi!#REF!,"")</f>
        <v>#REF!</v>
      </c>
      <c r="E1066" t="e">
        <f>IF(G1066+H1066&lt;&gt;0,Transaksi!#REF!,"")</f>
        <v>#REF!</v>
      </c>
      <c r="F1066" t="e">
        <f>IF(G1066+H1066&lt;&gt;0,Transaksi!#REF!,"")</f>
        <v>#REF!</v>
      </c>
      <c r="G1066" t="e">
        <f>IF(Transaksi!#REF!=$F$11,Transaksi!#REF!,0)</f>
        <v>#REF!</v>
      </c>
      <c r="H1066" t="e">
        <f>IF(Transaksi!#REF!=$F$11,Transaksi!#REF!,0)</f>
        <v>#REF!</v>
      </c>
      <c r="I1066" t="e">
        <f>I1065+G1066-H1066</f>
        <v>#REF!</v>
      </c>
      <c r="J1066" t="e">
        <f>IF(G1066+H1066&lt;&gt;0,Transaksi!#REF!,"")</f>
        <v>#REF!</v>
      </c>
    </row>
    <row r="1067">
      <c r="C1067" t="e">
        <f>IF(G1067+H1067&lt;&gt;0,Transaksi!#REF!,"")</f>
        <v>#REF!</v>
      </c>
      <c r="D1067" t="e">
        <f>IF(G1067+H1067&lt;&gt;0,Transaksi!#REF!,"")</f>
        <v>#REF!</v>
      </c>
      <c r="E1067" t="e">
        <f>IF(G1067+H1067&lt;&gt;0,Transaksi!#REF!,"")</f>
        <v>#REF!</v>
      </c>
      <c r="F1067" t="e">
        <f>IF(G1067+H1067&lt;&gt;0,Transaksi!#REF!,"")</f>
        <v>#REF!</v>
      </c>
      <c r="G1067" t="e">
        <f>IF(Transaksi!#REF!=$F$11,Transaksi!#REF!,0)</f>
        <v>#REF!</v>
      </c>
      <c r="H1067" t="e">
        <f>IF(Transaksi!#REF!=$F$11,Transaksi!#REF!,0)</f>
        <v>#REF!</v>
      </c>
      <c r="I1067" t="e">
        <f>I1066+G1067-H1067</f>
        <v>#REF!</v>
      </c>
      <c r="J1067" t="e">
        <f>IF(G1067+H1067&lt;&gt;0,Transaksi!#REF!,"")</f>
        <v>#REF!</v>
      </c>
    </row>
    <row r="1068">
      <c r="C1068" t="e">
        <f>IF(G1068+H1068&lt;&gt;0,Transaksi!#REF!,"")</f>
        <v>#REF!</v>
      </c>
      <c r="D1068" t="e">
        <f>IF(G1068+H1068&lt;&gt;0,Transaksi!#REF!,"")</f>
        <v>#REF!</v>
      </c>
      <c r="E1068" t="e">
        <f>IF(G1068+H1068&lt;&gt;0,Transaksi!#REF!,"")</f>
        <v>#REF!</v>
      </c>
      <c r="F1068" t="e">
        <f>IF(G1068+H1068&lt;&gt;0,Transaksi!#REF!,"")</f>
        <v>#REF!</v>
      </c>
      <c r="G1068" t="e">
        <f>IF(Transaksi!#REF!=$F$11,Transaksi!#REF!,0)</f>
        <v>#REF!</v>
      </c>
      <c r="H1068" t="e">
        <f>IF(Transaksi!#REF!=$F$11,Transaksi!#REF!,0)</f>
        <v>#REF!</v>
      </c>
      <c r="I1068" t="e">
        <f>I1067+G1068-H1068</f>
        <v>#REF!</v>
      </c>
      <c r="J1068" t="e">
        <f>IF(G1068+H1068&lt;&gt;0,Transaksi!#REF!,"")</f>
        <v>#REF!</v>
      </c>
    </row>
    <row r="1069">
      <c r="C1069" t="e">
        <f>IF(G1069+H1069&lt;&gt;0,Transaksi!#REF!,"")</f>
        <v>#REF!</v>
      </c>
      <c r="D1069" t="e">
        <f>IF(G1069+H1069&lt;&gt;0,Transaksi!#REF!,"")</f>
        <v>#REF!</v>
      </c>
      <c r="E1069" t="e">
        <f>IF(G1069+H1069&lt;&gt;0,Transaksi!#REF!,"")</f>
        <v>#REF!</v>
      </c>
      <c r="F1069" t="e">
        <f>IF(G1069+H1069&lt;&gt;0,Transaksi!#REF!,"")</f>
        <v>#REF!</v>
      </c>
      <c r="G1069" t="e">
        <f>IF(Transaksi!#REF!=$F$11,Transaksi!#REF!,0)</f>
        <v>#REF!</v>
      </c>
      <c r="H1069" t="e">
        <f>IF(Transaksi!#REF!=$F$11,Transaksi!#REF!,0)</f>
        <v>#REF!</v>
      </c>
      <c r="I1069" t="e">
        <f>I1068+G1069-H1069</f>
        <v>#REF!</v>
      </c>
      <c r="J1069" t="e">
        <f>IF(G1069+H1069&lt;&gt;0,Transaksi!#REF!,"")</f>
        <v>#REF!</v>
      </c>
    </row>
    <row r="1070">
      <c r="C1070" t="e">
        <f>IF(G1070+H1070&lt;&gt;0,Transaksi!#REF!,"")</f>
        <v>#REF!</v>
      </c>
      <c r="D1070" t="e">
        <f>IF(G1070+H1070&lt;&gt;0,Transaksi!#REF!,"")</f>
        <v>#REF!</v>
      </c>
      <c r="E1070" t="e">
        <f>IF(G1070+H1070&lt;&gt;0,Transaksi!#REF!,"")</f>
        <v>#REF!</v>
      </c>
      <c r="F1070" t="e">
        <f>IF(G1070+H1070&lt;&gt;0,Transaksi!#REF!,"")</f>
        <v>#REF!</v>
      </c>
      <c r="G1070" t="e">
        <f>IF(Transaksi!#REF!=$F$11,Transaksi!#REF!,0)</f>
        <v>#REF!</v>
      </c>
      <c r="H1070" t="e">
        <f>IF(Transaksi!#REF!=$F$11,Transaksi!#REF!,0)</f>
        <v>#REF!</v>
      </c>
      <c r="I1070" t="e">
        <f>I1069+G1070-H1070</f>
        <v>#REF!</v>
      </c>
      <c r="J1070" t="e">
        <f>IF(G1070+H1070&lt;&gt;0,Transaksi!#REF!,"")</f>
        <v>#REF!</v>
      </c>
    </row>
    <row r="1071">
      <c r="C1071" t="e">
        <f>IF(G1071+H1071&lt;&gt;0,Transaksi!#REF!,"")</f>
        <v>#REF!</v>
      </c>
      <c r="D1071" t="e">
        <f>IF(G1071+H1071&lt;&gt;0,Transaksi!#REF!,"")</f>
        <v>#REF!</v>
      </c>
      <c r="E1071" t="e">
        <f>IF(G1071+H1071&lt;&gt;0,Transaksi!#REF!,"")</f>
        <v>#REF!</v>
      </c>
      <c r="F1071" t="e">
        <f>IF(G1071+H1071&lt;&gt;0,Transaksi!#REF!,"")</f>
        <v>#REF!</v>
      </c>
      <c r="G1071" t="e">
        <f>IF(Transaksi!#REF!=$F$11,Transaksi!#REF!,0)</f>
        <v>#REF!</v>
      </c>
      <c r="H1071" t="e">
        <f>IF(Transaksi!#REF!=$F$11,Transaksi!#REF!,0)</f>
        <v>#REF!</v>
      </c>
      <c r="I1071" t="e">
        <f>I1070+G1071-H1071</f>
        <v>#REF!</v>
      </c>
      <c r="J1071" t="e">
        <f>IF(G1071+H1071&lt;&gt;0,Transaksi!#REF!,"")</f>
        <v>#REF!</v>
      </c>
    </row>
    <row r="1072">
      <c r="C1072" t="e">
        <f>IF(G1072+H1072&lt;&gt;0,Transaksi!#REF!,"")</f>
        <v>#REF!</v>
      </c>
      <c r="D1072" t="e">
        <f>IF(G1072+H1072&lt;&gt;0,Transaksi!#REF!,"")</f>
        <v>#REF!</v>
      </c>
      <c r="E1072" t="e">
        <f>IF(G1072+H1072&lt;&gt;0,Transaksi!#REF!,"")</f>
        <v>#REF!</v>
      </c>
      <c r="F1072" t="e">
        <f>IF(G1072+H1072&lt;&gt;0,Transaksi!#REF!,"")</f>
        <v>#REF!</v>
      </c>
      <c r="G1072" t="e">
        <f>IF(Transaksi!#REF!=$F$11,Transaksi!#REF!,0)</f>
        <v>#REF!</v>
      </c>
      <c r="H1072" t="e">
        <f>IF(Transaksi!#REF!=$F$11,Transaksi!#REF!,0)</f>
        <v>#REF!</v>
      </c>
      <c r="I1072" t="e">
        <f>I1071+G1072-H1072</f>
        <v>#REF!</v>
      </c>
      <c r="J1072" t="e">
        <f>IF(G1072+H1072&lt;&gt;0,Transaksi!#REF!,"")</f>
        <v>#REF!</v>
      </c>
    </row>
    <row r="1073">
      <c r="C1073" t="e">
        <f>IF(G1073+H1073&lt;&gt;0,Transaksi!#REF!,"")</f>
        <v>#REF!</v>
      </c>
      <c r="D1073" t="e">
        <f>IF(G1073+H1073&lt;&gt;0,Transaksi!#REF!,"")</f>
        <v>#REF!</v>
      </c>
      <c r="E1073" t="e">
        <f>IF(G1073+H1073&lt;&gt;0,Transaksi!#REF!,"")</f>
        <v>#REF!</v>
      </c>
      <c r="F1073" t="e">
        <f>IF(G1073+H1073&lt;&gt;0,Transaksi!#REF!,"")</f>
        <v>#REF!</v>
      </c>
      <c r="G1073" t="e">
        <f>IF(Transaksi!#REF!=$F$11,Transaksi!#REF!,0)</f>
        <v>#REF!</v>
      </c>
      <c r="H1073" t="e">
        <f>IF(Transaksi!#REF!=$F$11,Transaksi!#REF!,0)</f>
        <v>#REF!</v>
      </c>
      <c r="I1073" t="e">
        <f>I1072+G1073-H1073</f>
        <v>#REF!</v>
      </c>
      <c r="J1073" t="e">
        <f>IF(G1073+H1073&lt;&gt;0,Transaksi!#REF!,"")</f>
        <v>#REF!</v>
      </c>
    </row>
    <row r="1074">
      <c r="C1074" t="e">
        <f>IF(G1074+H1074&lt;&gt;0,Transaksi!#REF!,"")</f>
        <v>#REF!</v>
      </c>
      <c r="D1074" t="e">
        <f>IF(G1074+H1074&lt;&gt;0,Transaksi!#REF!,"")</f>
        <v>#REF!</v>
      </c>
      <c r="E1074" t="e">
        <f>IF(G1074+H1074&lt;&gt;0,Transaksi!#REF!,"")</f>
        <v>#REF!</v>
      </c>
      <c r="F1074" t="e">
        <f>IF(G1074+H1074&lt;&gt;0,Transaksi!#REF!,"")</f>
        <v>#REF!</v>
      </c>
      <c r="G1074" t="e">
        <f>IF(Transaksi!#REF!=$F$11,Transaksi!#REF!,0)</f>
        <v>#REF!</v>
      </c>
      <c r="H1074" t="e">
        <f>IF(Transaksi!#REF!=$F$11,Transaksi!#REF!,0)</f>
        <v>#REF!</v>
      </c>
      <c r="I1074" t="e">
        <f>I1073+G1074-H1074</f>
        <v>#REF!</v>
      </c>
      <c r="J1074" t="e">
        <f>IF(G1074+H1074&lt;&gt;0,Transaksi!#REF!,"")</f>
        <v>#REF!</v>
      </c>
    </row>
    <row r="1075">
      <c r="C1075" t="e">
        <f>IF(G1075+H1075&lt;&gt;0,Transaksi!#REF!,"")</f>
        <v>#REF!</v>
      </c>
      <c r="D1075" t="e">
        <f>IF(G1075+H1075&lt;&gt;0,Transaksi!#REF!,"")</f>
        <v>#REF!</v>
      </c>
      <c r="E1075" t="e">
        <f>IF(G1075+H1075&lt;&gt;0,Transaksi!#REF!,"")</f>
        <v>#REF!</v>
      </c>
      <c r="F1075" t="e">
        <f>IF(G1075+H1075&lt;&gt;0,Transaksi!#REF!,"")</f>
        <v>#REF!</v>
      </c>
      <c r="G1075" t="e">
        <f>IF(Transaksi!#REF!=$F$11,Transaksi!#REF!,0)</f>
        <v>#REF!</v>
      </c>
      <c r="H1075" t="e">
        <f>IF(Transaksi!#REF!=$F$11,Transaksi!#REF!,0)</f>
        <v>#REF!</v>
      </c>
      <c r="I1075" t="e">
        <f>I1074+G1075-H1075</f>
        <v>#REF!</v>
      </c>
      <c r="J1075" t="e">
        <f>IF(G1075+H1075&lt;&gt;0,Transaksi!#REF!,"")</f>
        <v>#REF!</v>
      </c>
    </row>
    <row r="1076">
      <c r="C1076" t="e">
        <f>IF(G1076+H1076&lt;&gt;0,Transaksi!#REF!,"")</f>
        <v>#REF!</v>
      </c>
      <c r="D1076" t="e">
        <f>IF(G1076+H1076&lt;&gt;0,Transaksi!#REF!,"")</f>
        <v>#REF!</v>
      </c>
      <c r="E1076" t="e">
        <f>IF(G1076+H1076&lt;&gt;0,Transaksi!#REF!,"")</f>
        <v>#REF!</v>
      </c>
      <c r="F1076" t="e">
        <f>IF(G1076+H1076&lt;&gt;0,Transaksi!#REF!,"")</f>
        <v>#REF!</v>
      </c>
      <c r="G1076" t="e">
        <f>IF(Transaksi!#REF!=$F$11,Transaksi!#REF!,0)</f>
        <v>#REF!</v>
      </c>
      <c r="H1076" t="e">
        <f>IF(Transaksi!#REF!=$F$11,Transaksi!#REF!,0)</f>
        <v>#REF!</v>
      </c>
      <c r="I1076" t="e">
        <f>I1075+G1076-H1076</f>
        <v>#REF!</v>
      </c>
      <c r="J1076" t="e">
        <f>IF(G1076+H1076&lt;&gt;0,Transaksi!#REF!,"")</f>
        <v>#REF!</v>
      </c>
    </row>
    <row r="1077">
      <c r="C1077" t="e">
        <f>IF(G1077+H1077&lt;&gt;0,Transaksi!#REF!,"")</f>
        <v>#REF!</v>
      </c>
      <c r="D1077" t="e">
        <f>IF(G1077+H1077&lt;&gt;0,Transaksi!#REF!,"")</f>
        <v>#REF!</v>
      </c>
      <c r="E1077" t="e">
        <f>IF(G1077+H1077&lt;&gt;0,Transaksi!#REF!,"")</f>
        <v>#REF!</v>
      </c>
      <c r="F1077" t="e">
        <f>IF(G1077+H1077&lt;&gt;0,Transaksi!#REF!,"")</f>
        <v>#REF!</v>
      </c>
      <c r="G1077" t="e">
        <f>IF(Transaksi!#REF!=$F$11,Transaksi!#REF!,0)</f>
        <v>#REF!</v>
      </c>
      <c r="H1077" t="e">
        <f>IF(Transaksi!#REF!=$F$11,Transaksi!#REF!,0)</f>
        <v>#REF!</v>
      </c>
      <c r="I1077" t="e">
        <f>I1076+G1077-H1077</f>
        <v>#REF!</v>
      </c>
      <c r="J1077" t="e">
        <f>IF(G1077+H1077&lt;&gt;0,Transaksi!#REF!,"")</f>
        <v>#REF!</v>
      </c>
    </row>
    <row r="1078">
      <c r="C1078" t="e">
        <f>IF(G1078+H1078&lt;&gt;0,Transaksi!#REF!,"")</f>
        <v>#REF!</v>
      </c>
      <c r="D1078" t="e">
        <f>IF(G1078+H1078&lt;&gt;0,Transaksi!#REF!,"")</f>
        <v>#REF!</v>
      </c>
      <c r="E1078" t="e">
        <f>IF(G1078+H1078&lt;&gt;0,Transaksi!#REF!,"")</f>
        <v>#REF!</v>
      </c>
      <c r="F1078" t="e">
        <f>IF(G1078+H1078&lt;&gt;0,Transaksi!#REF!,"")</f>
        <v>#REF!</v>
      </c>
      <c r="G1078" t="e">
        <f>IF(Transaksi!#REF!=$F$11,Transaksi!#REF!,0)</f>
        <v>#REF!</v>
      </c>
      <c r="H1078" t="e">
        <f>IF(Transaksi!#REF!=$F$11,Transaksi!#REF!,0)</f>
        <v>#REF!</v>
      </c>
      <c r="I1078" t="e">
        <f>I1077+G1078-H1078</f>
        <v>#REF!</v>
      </c>
      <c r="J1078" t="e">
        <f>IF(G1078+H1078&lt;&gt;0,Transaksi!#REF!,"")</f>
        <v>#REF!</v>
      </c>
    </row>
    <row r="1079">
      <c r="C1079" t="e">
        <f>IF(G1079+H1079&lt;&gt;0,Transaksi!#REF!,"")</f>
        <v>#REF!</v>
      </c>
      <c r="D1079" t="e">
        <f>IF(G1079+H1079&lt;&gt;0,Transaksi!#REF!,"")</f>
        <v>#REF!</v>
      </c>
      <c r="E1079" t="e">
        <f>IF(G1079+H1079&lt;&gt;0,Transaksi!#REF!,"")</f>
        <v>#REF!</v>
      </c>
      <c r="F1079" t="e">
        <f>IF(G1079+H1079&lt;&gt;0,Transaksi!#REF!,"")</f>
        <v>#REF!</v>
      </c>
      <c r="G1079" t="e">
        <f>IF(Transaksi!#REF!=$F$11,Transaksi!#REF!,0)</f>
        <v>#REF!</v>
      </c>
      <c r="H1079" t="e">
        <f>IF(Transaksi!#REF!=$F$11,Transaksi!#REF!,0)</f>
        <v>#REF!</v>
      </c>
      <c r="I1079" t="e">
        <f>I1078+G1079-H1079</f>
        <v>#REF!</v>
      </c>
      <c r="J1079" t="e">
        <f>IF(G1079+H1079&lt;&gt;0,Transaksi!#REF!,"")</f>
        <v>#REF!</v>
      </c>
    </row>
    <row r="1080">
      <c r="C1080" t="e">
        <f>IF(G1080+H1080&lt;&gt;0,Transaksi!#REF!,"")</f>
        <v>#REF!</v>
      </c>
      <c r="D1080" t="e">
        <f>IF(G1080+H1080&lt;&gt;0,Transaksi!#REF!,"")</f>
        <v>#REF!</v>
      </c>
      <c r="E1080" t="e">
        <f>IF(G1080+H1080&lt;&gt;0,Transaksi!#REF!,"")</f>
        <v>#REF!</v>
      </c>
      <c r="F1080" t="e">
        <f>IF(G1080+H1080&lt;&gt;0,Transaksi!#REF!,"")</f>
        <v>#REF!</v>
      </c>
      <c r="G1080" t="e">
        <f>IF(Transaksi!#REF!=$F$11,Transaksi!#REF!,0)</f>
        <v>#REF!</v>
      </c>
      <c r="H1080" t="e">
        <f>IF(Transaksi!#REF!=$F$11,Transaksi!#REF!,0)</f>
        <v>#REF!</v>
      </c>
      <c r="I1080" t="e">
        <f>I1079+G1080-H1080</f>
        <v>#REF!</v>
      </c>
      <c r="J1080" t="e">
        <f>IF(G1080+H1080&lt;&gt;0,Transaksi!#REF!,"")</f>
        <v>#REF!</v>
      </c>
    </row>
    <row r="1081">
      <c r="C1081" t="e">
        <f>IF(G1081+H1081&lt;&gt;0,Transaksi!#REF!,"")</f>
        <v>#REF!</v>
      </c>
      <c r="D1081" t="e">
        <f>IF(G1081+H1081&lt;&gt;0,Transaksi!#REF!,"")</f>
        <v>#REF!</v>
      </c>
      <c r="E1081" t="e">
        <f>IF(G1081+H1081&lt;&gt;0,Transaksi!#REF!,"")</f>
        <v>#REF!</v>
      </c>
      <c r="F1081" t="e">
        <f>IF(G1081+H1081&lt;&gt;0,Transaksi!#REF!,"")</f>
        <v>#REF!</v>
      </c>
      <c r="G1081" t="e">
        <f>IF(Transaksi!#REF!=$F$11,Transaksi!#REF!,0)</f>
        <v>#REF!</v>
      </c>
      <c r="H1081" t="e">
        <f>IF(Transaksi!#REF!=$F$11,Transaksi!#REF!,0)</f>
        <v>#REF!</v>
      </c>
      <c r="I1081" t="e">
        <f>I1080+G1081-H1081</f>
        <v>#REF!</v>
      </c>
      <c r="J1081" t="e">
        <f>IF(G1081+H1081&lt;&gt;0,Transaksi!#REF!,"")</f>
        <v>#REF!</v>
      </c>
    </row>
    <row r="1082">
      <c r="C1082" t="e">
        <f>IF(G1082+H1082&lt;&gt;0,Transaksi!#REF!,"")</f>
        <v>#REF!</v>
      </c>
      <c r="D1082" t="e">
        <f>IF(G1082+H1082&lt;&gt;0,Transaksi!#REF!,"")</f>
        <v>#REF!</v>
      </c>
      <c r="E1082" t="e">
        <f>IF(G1082+H1082&lt;&gt;0,Transaksi!#REF!,"")</f>
        <v>#REF!</v>
      </c>
      <c r="F1082" t="e">
        <f>IF(G1082+H1082&lt;&gt;0,Transaksi!#REF!,"")</f>
        <v>#REF!</v>
      </c>
      <c r="G1082" t="e">
        <f>IF(Transaksi!#REF!=$F$11,Transaksi!#REF!,0)</f>
        <v>#REF!</v>
      </c>
      <c r="H1082" t="e">
        <f>IF(Transaksi!#REF!=$F$11,Transaksi!#REF!,0)</f>
        <v>#REF!</v>
      </c>
      <c r="I1082" t="e">
        <f>I1081+G1082-H1082</f>
        <v>#REF!</v>
      </c>
      <c r="J1082" t="e">
        <f>IF(G1082+H1082&lt;&gt;0,Transaksi!#REF!,"")</f>
        <v>#REF!</v>
      </c>
    </row>
    <row r="1083">
      <c r="C1083" t="e">
        <f>IF(G1083+H1083&lt;&gt;0,Transaksi!#REF!,"")</f>
        <v>#REF!</v>
      </c>
      <c r="D1083" t="e">
        <f>IF(G1083+H1083&lt;&gt;0,Transaksi!#REF!,"")</f>
        <v>#REF!</v>
      </c>
      <c r="E1083" t="e">
        <f>IF(G1083+H1083&lt;&gt;0,Transaksi!#REF!,"")</f>
        <v>#REF!</v>
      </c>
      <c r="F1083" t="e">
        <f>IF(G1083+H1083&lt;&gt;0,Transaksi!#REF!,"")</f>
        <v>#REF!</v>
      </c>
      <c r="G1083" t="e">
        <f>IF(Transaksi!#REF!=$F$11,Transaksi!#REF!,0)</f>
        <v>#REF!</v>
      </c>
      <c r="H1083" t="e">
        <f>IF(Transaksi!#REF!=$F$11,Transaksi!#REF!,0)</f>
        <v>#REF!</v>
      </c>
      <c r="I1083" t="e">
        <f>I1082+G1083-H1083</f>
        <v>#REF!</v>
      </c>
      <c r="J1083" t="e">
        <f>IF(G1083+H1083&lt;&gt;0,Transaksi!#REF!,"")</f>
        <v>#REF!</v>
      </c>
    </row>
    <row r="1084">
      <c r="C1084" t="e">
        <f>IF(G1084+H1084&lt;&gt;0,Transaksi!#REF!,"")</f>
        <v>#REF!</v>
      </c>
      <c r="D1084" t="e">
        <f>IF(G1084+H1084&lt;&gt;0,Transaksi!#REF!,"")</f>
        <v>#REF!</v>
      </c>
      <c r="E1084" t="e">
        <f>IF(G1084+H1084&lt;&gt;0,Transaksi!#REF!,"")</f>
        <v>#REF!</v>
      </c>
      <c r="F1084" t="e">
        <f>IF(G1084+H1084&lt;&gt;0,Transaksi!#REF!,"")</f>
        <v>#REF!</v>
      </c>
      <c r="G1084" t="e">
        <f>IF(Transaksi!#REF!=$F$11,Transaksi!#REF!,0)</f>
        <v>#REF!</v>
      </c>
      <c r="H1084" t="e">
        <f>IF(Transaksi!#REF!=$F$11,Transaksi!#REF!,0)</f>
        <v>#REF!</v>
      </c>
      <c r="I1084" t="e">
        <f>I1083+G1084-H1084</f>
        <v>#REF!</v>
      </c>
      <c r="J1084" t="e">
        <f>IF(G1084+H1084&lt;&gt;0,Transaksi!#REF!,"")</f>
        <v>#REF!</v>
      </c>
    </row>
    <row r="1085">
      <c r="C1085" t="e">
        <f>IF(G1085+H1085&lt;&gt;0,Transaksi!#REF!,"")</f>
        <v>#REF!</v>
      </c>
      <c r="D1085" t="e">
        <f>IF(G1085+H1085&lt;&gt;0,Transaksi!#REF!,"")</f>
        <v>#REF!</v>
      </c>
      <c r="E1085" t="e">
        <f>IF(G1085+H1085&lt;&gt;0,Transaksi!#REF!,"")</f>
        <v>#REF!</v>
      </c>
      <c r="F1085" t="e">
        <f>IF(G1085+H1085&lt;&gt;0,Transaksi!#REF!,"")</f>
        <v>#REF!</v>
      </c>
      <c r="G1085" t="e">
        <f>IF(Transaksi!#REF!=$F$11,Transaksi!#REF!,0)</f>
        <v>#REF!</v>
      </c>
      <c r="H1085" t="e">
        <f>IF(Transaksi!#REF!=$F$11,Transaksi!#REF!,0)</f>
        <v>#REF!</v>
      </c>
      <c r="I1085" t="e">
        <f>I1084+G1085-H1085</f>
        <v>#REF!</v>
      </c>
      <c r="J1085" t="e">
        <f>IF(G1085+H1085&lt;&gt;0,Transaksi!#REF!,"")</f>
        <v>#REF!</v>
      </c>
    </row>
    <row r="1086">
      <c r="C1086" t="e">
        <f>IF(G1086+H1086&lt;&gt;0,Transaksi!#REF!,"")</f>
        <v>#REF!</v>
      </c>
      <c r="D1086" t="e">
        <f>IF(G1086+H1086&lt;&gt;0,Transaksi!#REF!,"")</f>
        <v>#REF!</v>
      </c>
      <c r="E1086" t="e">
        <f>IF(G1086+H1086&lt;&gt;0,Transaksi!#REF!,"")</f>
        <v>#REF!</v>
      </c>
      <c r="F1086" t="e">
        <f>IF(G1086+H1086&lt;&gt;0,Transaksi!#REF!,"")</f>
        <v>#REF!</v>
      </c>
      <c r="G1086" t="e">
        <f>IF(Transaksi!#REF!=$F$11,Transaksi!#REF!,0)</f>
        <v>#REF!</v>
      </c>
      <c r="H1086" t="e">
        <f>IF(Transaksi!#REF!=$F$11,Transaksi!#REF!,0)</f>
        <v>#REF!</v>
      </c>
      <c r="I1086" t="e">
        <f>I1085+G1086-H1086</f>
        <v>#REF!</v>
      </c>
      <c r="J1086" t="e">
        <f>IF(G1086+H1086&lt;&gt;0,Transaksi!#REF!,"")</f>
        <v>#REF!</v>
      </c>
    </row>
    <row r="1087">
      <c r="C1087" t="e">
        <f>IF(G1087+H1087&lt;&gt;0,Transaksi!#REF!,"")</f>
        <v>#REF!</v>
      </c>
      <c r="D1087" t="e">
        <f>IF(G1087+H1087&lt;&gt;0,Transaksi!#REF!,"")</f>
        <v>#REF!</v>
      </c>
      <c r="E1087" t="e">
        <f>IF(G1087+H1087&lt;&gt;0,Transaksi!#REF!,"")</f>
        <v>#REF!</v>
      </c>
      <c r="F1087" t="e">
        <f>IF(G1087+H1087&lt;&gt;0,Transaksi!#REF!,"")</f>
        <v>#REF!</v>
      </c>
      <c r="G1087" t="e">
        <f>IF(Transaksi!#REF!=$F$11,Transaksi!#REF!,0)</f>
        <v>#REF!</v>
      </c>
      <c r="H1087" t="e">
        <f>IF(Transaksi!#REF!=$F$11,Transaksi!#REF!,0)</f>
        <v>#REF!</v>
      </c>
      <c r="I1087" t="e">
        <f>I1086+G1087-H1087</f>
        <v>#REF!</v>
      </c>
      <c r="J1087" t="e">
        <f>IF(G1087+H1087&lt;&gt;0,Transaksi!#REF!,"")</f>
        <v>#REF!</v>
      </c>
    </row>
    <row r="1088">
      <c r="C1088" t="e">
        <f>IF(G1088+H1088&lt;&gt;0,Transaksi!#REF!,"")</f>
        <v>#REF!</v>
      </c>
      <c r="D1088" t="e">
        <f>IF(G1088+H1088&lt;&gt;0,Transaksi!#REF!,"")</f>
        <v>#REF!</v>
      </c>
      <c r="E1088" t="e">
        <f>IF(G1088+H1088&lt;&gt;0,Transaksi!#REF!,"")</f>
        <v>#REF!</v>
      </c>
      <c r="F1088" t="e">
        <f>IF(G1088+H1088&lt;&gt;0,Transaksi!#REF!,"")</f>
        <v>#REF!</v>
      </c>
      <c r="G1088" t="e">
        <f>IF(Transaksi!#REF!=$F$11,Transaksi!#REF!,0)</f>
        <v>#REF!</v>
      </c>
      <c r="H1088" t="e">
        <f>IF(Transaksi!#REF!=$F$11,Transaksi!#REF!,0)</f>
        <v>#REF!</v>
      </c>
      <c r="I1088" t="e">
        <f>I1087+G1088-H1088</f>
        <v>#REF!</v>
      </c>
      <c r="J1088" t="e">
        <f>IF(G1088+H1088&lt;&gt;0,Transaksi!#REF!,"")</f>
        <v>#REF!</v>
      </c>
    </row>
    <row r="1089">
      <c r="C1089" t="e">
        <f>IF(G1089+H1089&lt;&gt;0,Transaksi!#REF!,"")</f>
        <v>#REF!</v>
      </c>
      <c r="D1089" t="e">
        <f>IF(G1089+H1089&lt;&gt;0,Transaksi!#REF!,"")</f>
        <v>#REF!</v>
      </c>
      <c r="E1089" t="e">
        <f>IF(G1089+H1089&lt;&gt;0,Transaksi!#REF!,"")</f>
        <v>#REF!</v>
      </c>
      <c r="F1089" t="e">
        <f>IF(G1089+H1089&lt;&gt;0,Transaksi!#REF!,"")</f>
        <v>#REF!</v>
      </c>
      <c r="G1089" t="e">
        <f>IF(Transaksi!#REF!=$F$11,Transaksi!#REF!,0)</f>
        <v>#REF!</v>
      </c>
      <c r="H1089" t="e">
        <f>IF(Transaksi!#REF!=$F$11,Transaksi!#REF!,0)</f>
        <v>#REF!</v>
      </c>
      <c r="I1089" t="e">
        <f>I1088+G1089-H1089</f>
        <v>#REF!</v>
      </c>
      <c r="J1089" t="e">
        <f>IF(G1089+H1089&lt;&gt;0,Transaksi!#REF!,"")</f>
        <v>#REF!</v>
      </c>
    </row>
    <row r="1090">
      <c r="C1090" t="e">
        <f>IF(G1090+H1090&lt;&gt;0,Transaksi!#REF!,"")</f>
        <v>#REF!</v>
      </c>
      <c r="D1090" t="e">
        <f>IF(G1090+H1090&lt;&gt;0,Transaksi!#REF!,"")</f>
        <v>#REF!</v>
      </c>
      <c r="E1090" t="e">
        <f>IF(G1090+H1090&lt;&gt;0,Transaksi!#REF!,"")</f>
        <v>#REF!</v>
      </c>
      <c r="F1090" t="e">
        <f>IF(G1090+H1090&lt;&gt;0,Transaksi!#REF!,"")</f>
        <v>#REF!</v>
      </c>
      <c r="G1090" t="e">
        <f>IF(Transaksi!#REF!=$F$11,Transaksi!#REF!,0)</f>
        <v>#REF!</v>
      </c>
      <c r="H1090" t="e">
        <f>IF(Transaksi!#REF!=$F$11,Transaksi!#REF!,0)</f>
        <v>#REF!</v>
      </c>
      <c r="I1090" t="e">
        <f>I1089+G1090-H1090</f>
        <v>#REF!</v>
      </c>
      <c r="J1090" t="e">
        <f>IF(G1090+H1090&lt;&gt;0,Transaksi!#REF!,"")</f>
        <v>#REF!</v>
      </c>
    </row>
    <row r="1091">
      <c r="C1091" t="e">
        <f>IF(G1091+H1091&lt;&gt;0,Transaksi!#REF!,"")</f>
        <v>#REF!</v>
      </c>
      <c r="D1091" t="e">
        <f>IF(G1091+H1091&lt;&gt;0,Transaksi!#REF!,"")</f>
        <v>#REF!</v>
      </c>
      <c r="E1091" t="e">
        <f>IF(G1091+H1091&lt;&gt;0,Transaksi!#REF!,"")</f>
        <v>#REF!</v>
      </c>
      <c r="F1091" t="e">
        <f>IF(G1091+H1091&lt;&gt;0,Transaksi!#REF!,"")</f>
        <v>#REF!</v>
      </c>
      <c r="G1091" t="e">
        <f>IF(Transaksi!#REF!=$F$11,Transaksi!#REF!,0)</f>
        <v>#REF!</v>
      </c>
      <c r="H1091" t="e">
        <f>IF(Transaksi!#REF!=$F$11,Transaksi!#REF!,0)</f>
        <v>#REF!</v>
      </c>
      <c r="I1091" t="e">
        <f>I1090+G1091-H1091</f>
        <v>#REF!</v>
      </c>
      <c r="J1091" t="e">
        <f>IF(G1091+H1091&lt;&gt;0,Transaksi!#REF!,"")</f>
        <v>#REF!</v>
      </c>
    </row>
    <row r="1092">
      <c r="C1092" t="e">
        <f>IF(G1092+H1092&lt;&gt;0,Transaksi!#REF!,"")</f>
        <v>#REF!</v>
      </c>
      <c r="D1092" t="e">
        <f>IF(G1092+H1092&lt;&gt;0,Transaksi!#REF!,"")</f>
        <v>#REF!</v>
      </c>
      <c r="E1092" t="e">
        <f>IF(G1092+H1092&lt;&gt;0,Transaksi!#REF!,"")</f>
        <v>#REF!</v>
      </c>
      <c r="F1092" t="e">
        <f>IF(G1092+H1092&lt;&gt;0,Transaksi!#REF!,"")</f>
        <v>#REF!</v>
      </c>
      <c r="G1092" t="e">
        <f>IF(Transaksi!#REF!=$F$11,Transaksi!#REF!,0)</f>
        <v>#REF!</v>
      </c>
      <c r="H1092" t="e">
        <f>IF(Transaksi!#REF!=$F$11,Transaksi!#REF!,0)</f>
        <v>#REF!</v>
      </c>
      <c r="I1092" t="e">
        <f>I1091+G1092-H1092</f>
        <v>#REF!</v>
      </c>
      <c r="J1092" t="e">
        <f>IF(G1092+H1092&lt;&gt;0,Transaksi!#REF!,"")</f>
        <v>#REF!</v>
      </c>
    </row>
    <row r="1093">
      <c r="C1093" t="e">
        <f>IF(G1093+H1093&lt;&gt;0,Transaksi!#REF!,"")</f>
        <v>#REF!</v>
      </c>
      <c r="D1093" t="e">
        <f>IF(G1093+H1093&lt;&gt;0,Transaksi!#REF!,"")</f>
        <v>#REF!</v>
      </c>
      <c r="E1093" t="e">
        <f>IF(G1093+H1093&lt;&gt;0,Transaksi!#REF!,"")</f>
        <v>#REF!</v>
      </c>
      <c r="F1093" t="e">
        <f>IF(G1093+H1093&lt;&gt;0,Transaksi!#REF!,"")</f>
        <v>#REF!</v>
      </c>
      <c r="G1093" t="e">
        <f>IF(Transaksi!#REF!=$F$11,Transaksi!#REF!,0)</f>
        <v>#REF!</v>
      </c>
      <c r="H1093" t="e">
        <f>IF(Transaksi!#REF!=$F$11,Transaksi!#REF!,0)</f>
        <v>#REF!</v>
      </c>
      <c r="I1093" t="e">
        <f>I1092+G1093-H1093</f>
        <v>#REF!</v>
      </c>
      <c r="J1093" t="e">
        <f>IF(G1093+H1093&lt;&gt;0,Transaksi!#REF!,"")</f>
        <v>#REF!</v>
      </c>
    </row>
    <row r="1094">
      <c r="C1094" t="e">
        <f>IF(G1094+H1094&lt;&gt;0,Transaksi!#REF!,"")</f>
        <v>#REF!</v>
      </c>
      <c r="D1094" t="e">
        <f>IF(G1094+H1094&lt;&gt;0,Transaksi!#REF!,"")</f>
        <v>#REF!</v>
      </c>
      <c r="E1094" t="e">
        <f>IF(G1094+H1094&lt;&gt;0,Transaksi!#REF!,"")</f>
        <v>#REF!</v>
      </c>
      <c r="F1094" t="e">
        <f>IF(G1094+H1094&lt;&gt;0,Transaksi!#REF!,"")</f>
        <v>#REF!</v>
      </c>
      <c r="G1094" t="e">
        <f>IF(Transaksi!#REF!=$F$11,Transaksi!#REF!,0)</f>
        <v>#REF!</v>
      </c>
      <c r="H1094" t="e">
        <f>IF(Transaksi!#REF!=$F$11,Transaksi!#REF!,0)</f>
        <v>#REF!</v>
      </c>
      <c r="I1094" t="e">
        <f>I1093+G1094-H1094</f>
        <v>#REF!</v>
      </c>
      <c r="J1094" t="e">
        <f>IF(G1094+H1094&lt;&gt;0,Transaksi!#REF!,"")</f>
        <v>#REF!</v>
      </c>
    </row>
    <row r="1095">
      <c r="C1095" t="e">
        <f>IF(G1095+H1095&lt;&gt;0,Transaksi!#REF!,"")</f>
        <v>#REF!</v>
      </c>
      <c r="D1095" t="e">
        <f>IF(G1095+H1095&lt;&gt;0,Transaksi!#REF!,"")</f>
        <v>#REF!</v>
      </c>
      <c r="E1095" t="e">
        <f>IF(G1095+H1095&lt;&gt;0,Transaksi!#REF!,"")</f>
        <v>#REF!</v>
      </c>
      <c r="F1095" t="e">
        <f>IF(G1095+H1095&lt;&gt;0,Transaksi!#REF!,"")</f>
        <v>#REF!</v>
      </c>
      <c r="G1095" t="e">
        <f>IF(Transaksi!#REF!=$F$11,Transaksi!#REF!,0)</f>
        <v>#REF!</v>
      </c>
      <c r="H1095" t="e">
        <f>IF(Transaksi!#REF!=$F$11,Transaksi!#REF!,0)</f>
        <v>#REF!</v>
      </c>
      <c r="I1095" t="e">
        <f>I1094+G1095-H1095</f>
        <v>#REF!</v>
      </c>
      <c r="J1095" t="e">
        <f>IF(G1095+H1095&lt;&gt;0,Transaksi!#REF!,"")</f>
        <v>#REF!</v>
      </c>
    </row>
    <row r="1096">
      <c r="C1096" t="e">
        <f>IF(G1096+H1096&lt;&gt;0,Transaksi!#REF!,"")</f>
        <v>#REF!</v>
      </c>
      <c r="D1096" t="e">
        <f>IF(G1096+H1096&lt;&gt;0,Transaksi!#REF!,"")</f>
        <v>#REF!</v>
      </c>
      <c r="E1096" t="e">
        <f>IF(G1096+H1096&lt;&gt;0,Transaksi!#REF!,"")</f>
        <v>#REF!</v>
      </c>
      <c r="F1096" t="e">
        <f>IF(G1096+H1096&lt;&gt;0,Transaksi!#REF!,"")</f>
        <v>#REF!</v>
      </c>
      <c r="G1096" t="e">
        <f>IF(Transaksi!#REF!=$F$11,Transaksi!#REF!,0)</f>
        <v>#REF!</v>
      </c>
      <c r="H1096" t="e">
        <f>IF(Transaksi!#REF!=$F$11,Transaksi!#REF!,0)</f>
        <v>#REF!</v>
      </c>
      <c r="I1096" t="e">
        <f>I1095+G1096-H1096</f>
        <v>#REF!</v>
      </c>
      <c r="J1096" t="e">
        <f>IF(G1096+H1096&lt;&gt;0,Transaksi!#REF!,"")</f>
        <v>#REF!</v>
      </c>
    </row>
    <row r="1097">
      <c r="C1097" t="e">
        <f>IF(G1097+H1097&lt;&gt;0,Transaksi!#REF!,"")</f>
        <v>#REF!</v>
      </c>
      <c r="D1097" t="e">
        <f>IF(G1097+H1097&lt;&gt;0,Transaksi!#REF!,"")</f>
        <v>#REF!</v>
      </c>
      <c r="E1097" t="e">
        <f>IF(G1097+H1097&lt;&gt;0,Transaksi!#REF!,"")</f>
        <v>#REF!</v>
      </c>
      <c r="F1097" t="e">
        <f>IF(G1097+H1097&lt;&gt;0,Transaksi!#REF!,"")</f>
        <v>#REF!</v>
      </c>
      <c r="G1097" t="e">
        <f>IF(Transaksi!#REF!=$F$11,Transaksi!#REF!,0)</f>
        <v>#REF!</v>
      </c>
      <c r="H1097" t="e">
        <f>IF(Transaksi!#REF!=$F$11,Transaksi!#REF!,0)</f>
        <v>#REF!</v>
      </c>
      <c r="I1097" t="e">
        <f>I1096+G1097-H1097</f>
        <v>#REF!</v>
      </c>
      <c r="J1097" t="e">
        <f>IF(G1097+H1097&lt;&gt;0,Transaksi!#REF!,"")</f>
        <v>#REF!</v>
      </c>
    </row>
    <row r="1098">
      <c r="C1098" t="e">
        <f>IF(G1098+H1098&lt;&gt;0,Transaksi!#REF!,"")</f>
        <v>#REF!</v>
      </c>
      <c r="D1098" t="e">
        <f>IF(G1098+H1098&lt;&gt;0,Transaksi!#REF!,"")</f>
        <v>#REF!</v>
      </c>
      <c r="E1098" t="e">
        <f>IF(G1098+H1098&lt;&gt;0,Transaksi!#REF!,"")</f>
        <v>#REF!</v>
      </c>
      <c r="F1098" t="e">
        <f>IF(G1098+H1098&lt;&gt;0,Transaksi!#REF!,"")</f>
        <v>#REF!</v>
      </c>
      <c r="G1098" t="e">
        <f>IF(Transaksi!#REF!=$F$11,Transaksi!#REF!,0)</f>
        <v>#REF!</v>
      </c>
      <c r="H1098" t="e">
        <f>IF(Transaksi!#REF!=$F$11,Transaksi!#REF!,0)</f>
        <v>#REF!</v>
      </c>
      <c r="I1098" t="e">
        <f>I1097+G1098-H1098</f>
        <v>#REF!</v>
      </c>
      <c r="J1098" t="e">
        <f>IF(G1098+H1098&lt;&gt;0,Transaksi!#REF!,"")</f>
        <v>#REF!</v>
      </c>
    </row>
    <row r="1099">
      <c r="C1099" t="e">
        <f>IF(G1099+H1099&lt;&gt;0,Transaksi!#REF!,"")</f>
        <v>#REF!</v>
      </c>
      <c r="D1099" t="e">
        <f>IF(G1099+H1099&lt;&gt;0,Transaksi!#REF!,"")</f>
        <v>#REF!</v>
      </c>
      <c r="E1099" t="e">
        <f>IF(G1099+H1099&lt;&gt;0,Transaksi!#REF!,"")</f>
        <v>#REF!</v>
      </c>
      <c r="F1099" t="e">
        <f>IF(G1099+H1099&lt;&gt;0,Transaksi!#REF!,"")</f>
        <v>#REF!</v>
      </c>
      <c r="G1099" t="e">
        <f>IF(Transaksi!#REF!=$F$11,Transaksi!#REF!,0)</f>
        <v>#REF!</v>
      </c>
      <c r="H1099" t="e">
        <f>IF(Transaksi!#REF!=$F$11,Transaksi!#REF!,0)</f>
        <v>#REF!</v>
      </c>
      <c r="I1099" t="e">
        <f>I1098+G1099-H1099</f>
        <v>#REF!</v>
      </c>
      <c r="J1099" t="e">
        <f>IF(G1099+H1099&lt;&gt;0,Transaksi!#REF!,"")</f>
        <v>#REF!</v>
      </c>
    </row>
    <row r="1100">
      <c r="C1100" t="e">
        <f>IF(G1100+H1100&lt;&gt;0,Transaksi!#REF!,"")</f>
        <v>#REF!</v>
      </c>
      <c r="D1100" t="e">
        <f>IF(G1100+H1100&lt;&gt;0,Transaksi!#REF!,"")</f>
        <v>#REF!</v>
      </c>
      <c r="E1100" t="e">
        <f>IF(G1100+H1100&lt;&gt;0,Transaksi!#REF!,"")</f>
        <v>#REF!</v>
      </c>
      <c r="F1100" t="e">
        <f>IF(G1100+H1100&lt;&gt;0,Transaksi!#REF!,"")</f>
        <v>#REF!</v>
      </c>
      <c r="G1100" t="e">
        <f>IF(Transaksi!#REF!=$F$11,Transaksi!#REF!,0)</f>
        <v>#REF!</v>
      </c>
      <c r="H1100" t="e">
        <f>IF(Transaksi!#REF!=$F$11,Transaksi!#REF!,0)</f>
        <v>#REF!</v>
      </c>
      <c r="I1100" t="e">
        <f>I1099+G1100-H1100</f>
        <v>#REF!</v>
      </c>
      <c r="J1100" t="e">
        <f>IF(G1100+H1100&lt;&gt;0,Transaksi!#REF!,"")</f>
        <v>#REF!</v>
      </c>
    </row>
    <row r="1101">
      <c r="C1101" t="e">
        <f>IF(G1101+H1101&lt;&gt;0,Transaksi!#REF!,"")</f>
        <v>#REF!</v>
      </c>
      <c r="D1101" t="e">
        <f>IF(G1101+H1101&lt;&gt;0,Transaksi!#REF!,"")</f>
        <v>#REF!</v>
      </c>
      <c r="E1101" t="e">
        <f>IF(G1101+H1101&lt;&gt;0,Transaksi!#REF!,"")</f>
        <v>#REF!</v>
      </c>
      <c r="F1101" t="e">
        <f>IF(G1101+H1101&lt;&gt;0,Transaksi!#REF!,"")</f>
        <v>#REF!</v>
      </c>
      <c r="G1101" t="e">
        <f>IF(Transaksi!#REF!=$F$11,Transaksi!#REF!,0)</f>
        <v>#REF!</v>
      </c>
      <c r="H1101" t="e">
        <f>IF(Transaksi!#REF!=$F$11,Transaksi!#REF!,0)</f>
        <v>#REF!</v>
      </c>
      <c r="I1101" t="e">
        <f>I1100+G1101-H1101</f>
        <v>#REF!</v>
      </c>
      <c r="J1101" t="e">
        <f>IF(G1101+H1101&lt;&gt;0,Transaksi!#REF!,"")</f>
        <v>#REF!</v>
      </c>
    </row>
    <row r="1102">
      <c r="C1102" t="e">
        <f>IF(G1102+H1102&lt;&gt;0,Transaksi!#REF!,"")</f>
        <v>#REF!</v>
      </c>
      <c r="D1102" t="e">
        <f>IF(G1102+H1102&lt;&gt;0,Transaksi!#REF!,"")</f>
        <v>#REF!</v>
      </c>
      <c r="E1102" t="e">
        <f>IF(G1102+H1102&lt;&gt;0,Transaksi!#REF!,"")</f>
        <v>#REF!</v>
      </c>
      <c r="F1102" t="e">
        <f>IF(G1102+H1102&lt;&gt;0,Transaksi!#REF!,"")</f>
        <v>#REF!</v>
      </c>
      <c r="G1102" t="e">
        <f>IF(Transaksi!#REF!=$F$11,Transaksi!#REF!,0)</f>
        <v>#REF!</v>
      </c>
      <c r="H1102" t="e">
        <f>IF(Transaksi!#REF!=$F$11,Transaksi!#REF!,0)</f>
        <v>#REF!</v>
      </c>
      <c r="I1102" t="e">
        <f>I1101+G1102-H1102</f>
        <v>#REF!</v>
      </c>
      <c r="J1102" t="e">
        <f>IF(G1102+H1102&lt;&gt;0,Transaksi!#REF!,"")</f>
        <v>#REF!</v>
      </c>
    </row>
    <row r="1103">
      <c r="C1103" t="e">
        <f>IF(G1103+H1103&lt;&gt;0,Transaksi!#REF!,"")</f>
        <v>#REF!</v>
      </c>
      <c r="D1103" t="e">
        <f>IF(G1103+H1103&lt;&gt;0,Transaksi!#REF!,"")</f>
        <v>#REF!</v>
      </c>
      <c r="E1103" t="e">
        <f>IF(G1103+H1103&lt;&gt;0,Transaksi!#REF!,"")</f>
        <v>#REF!</v>
      </c>
      <c r="F1103" t="e">
        <f>IF(G1103+H1103&lt;&gt;0,Transaksi!#REF!,"")</f>
        <v>#REF!</v>
      </c>
      <c r="G1103" t="e">
        <f>IF(Transaksi!#REF!=$F$11,Transaksi!#REF!,0)</f>
        <v>#REF!</v>
      </c>
      <c r="H1103" t="e">
        <f>IF(Transaksi!#REF!=$F$11,Transaksi!#REF!,0)</f>
        <v>#REF!</v>
      </c>
      <c r="I1103" t="e">
        <f>I1102+G1103-H1103</f>
        <v>#REF!</v>
      </c>
      <c r="J1103" t="e">
        <f>IF(G1103+H1103&lt;&gt;0,Transaksi!#REF!,"")</f>
        <v>#REF!</v>
      </c>
    </row>
    <row r="1104">
      <c r="C1104" t="e">
        <f>IF(G1104+H1104&lt;&gt;0,Transaksi!#REF!,"")</f>
        <v>#REF!</v>
      </c>
      <c r="D1104" t="e">
        <f>IF(G1104+H1104&lt;&gt;0,Transaksi!#REF!,"")</f>
        <v>#REF!</v>
      </c>
      <c r="E1104" t="e">
        <f>IF(G1104+H1104&lt;&gt;0,Transaksi!#REF!,"")</f>
        <v>#REF!</v>
      </c>
      <c r="F1104" t="e">
        <f>IF(G1104+H1104&lt;&gt;0,Transaksi!#REF!,"")</f>
        <v>#REF!</v>
      </c>
      <c r="G1104" t="e">
        <f>IF(Transaksi!#REF!=$F$11,Transaksi!#REF!,0)</f>
        <v>#REF!</v>
      </c>
      <c r="H1104" t="e">
        <f>IF(Transaksi!#REF!=$F$11,Transaksi!#REF!,0)</f>
        <v>#REF!</v>
      </c>
      <c r="I1104" t="e">
        <f>I1103+G1104-H1104</f>
        <v>#REF!</v>
      </c>
      <c r="J1104" t="e">
        <f>IF(G1104+H1104&lt;&gt;0,Transaksi!#REF!,"")</f>
        <v>#REF!</v>
      </c>
    </row>
    <row r="1105">
      <c r="C1105" t="e">
        <f>IF(G1105+H1105&lt;&gt;0,Transaksi!#REF!,"")</f>
        <v>#REF!</v>
      </c>
      <c r="D1105" t="e">
        <f>IF(G1105+H1105&lt;&gt;0,Transaksi!#REF!,"")</f>
        <v>#REF!</v>
      </c>
      <c r="E1105" t="e">
        <f>IF(G1105+H1105&lt;&gt;0,Transaksi!#REF!,"")</f>
        <v>#REF!</v>
      </c>
      <c r="F1105" t="e">
        <f>IF(G1105+H1105&lt;&gt;0,Transaksi!#REF!,"")</f>
        <v>#REF!</v>
      </c>
      <c r="G1105" t="e">
        <f>IF(Transaksi!#REF!=$F$11,Transaksi!#REF!,0)</f>
        <v>#REF!</v>
      </c>
      <c r="H1105" t="e">
        <f>IF(Transaksi!#REF!=$F$11,Transaksi!#REF!,0)</f>
        <v>#REF!</v>
      </c>
      <c r="I1105" t="e">
        <f>I1104+G1105-H1105</f>
        <v>#REF!</v>
      </c>
      <c r="J1105" t="e">
        <f>IF(G1105+H1105&lt;&gt;0,Transaksi!#REF!,"")</f>
        <v>#REF!</v>
      </c>
    </row>
    <row r="1106">
      <c r="C1106" t="e">
        <f>IF(G1106+H1106&lt;&gt;0,Transaksi!#REF!,"")</f>
        <v>#REF!</v>
      </c>
      <c r="D1106" t="e">
        <f>IF(G1106+H1106&lt;&gt;0,Transaksi!#REF!,"")</f>
        <v>#REF!</v>
      </c>
      <c r="E1106" t="e">
        <f>IF(G1106+H1106&lt;&gt;0,Transaksi!#REF!,"")</f>
        <v>#REF!</v>
      </c>
      <c r="F1106" t="e">
        <f>IF(G1106+H1106&lt;&gt;0,Transaksi!#REF!,"")</f>
        <v>#REF!</v>
      </c>
      <c r="G1106" t="e">
        <f>IF(Transaksi!#REF!=$F$11,Transaksi!#REF!,0)</f>
        <v>#REF!</v>
      </c>
      <c r="H1106" t="e">
        <f>IF(Transaksi!#REF!=$F$11,Transaksi!#REF!,0)</f>
        <v>#REF!</v>
      </c>
      <c r="I1106" t="e">
        <f>I1105+G1106-H1106</f>
        <v>#REF!</v>
      </c>
      <c r="J1106" t="e">
        <f>IF(G1106+H1106&lt;&gt;0,Transaksi!#REF!,"")</f>
        <v>#REF!</v>
      </c>
    </row>
    <row r="1107">
      <c r="C1107" t="e">
        <f>IF(G1107+H1107&lt;&gt;0,Transaksi!#REF!,"")</f>
        <v>#REF!</v>
      </c>
      <c r="D1107" t="e">
        <f>IF(G1107+H1107&lt;&gt;0,Transaksi!#REF!,"")</f>
        <v>#REF!</v>
      </c>
      <c r="E1107" t="e">
        <f>IF(G1107+H1107&lt;&gt;0,Transaksi!#REF!,"")</f>
        <v>#REF!</v>
      </c>
      <c r="F1107" t="e">
        <f>IF(G1107+H1107&lt;&gt;0,Transaksi!#REF!,"")</f>
        <v>#REF!</v>
      </c>
      <c r="G1107" t="e">
        <f>IF(Transaksi!#REF!=$F$11,Transaksi!#REF!,0)</f>
        <v>#REF!</v>
      </c>
      <c r="H1107" t="e">
        <f>IF(Transaksi!#REF!=$F$11,Transaksi!#REF!,0)</f>
        <v>#REF!</v>
      </c>
      <c r="I1107" t="e">
        <f>I1106+G1107-H1107</f>
        <v>#REF!</v>
      </c>
      <c r="J1107" t="e">
        <f>IF(G1107+H1107&lt;&gt;0,Transaksi!#REF!,"")</f>
        <v>#REF!</v>
      </c>
    </row>
    <row r="1108">
      <c r="C1108" t="e">
        <f>IF(G1108+H1108&lt;&gt;0,Transaksi!#REF!,"")</f>
        <v>#REF!</v>
      </c>
      <c r="D1108" t="e">
        <f>IF(G1108+H1108&lt;&gt;0,Transaksi!#REF!,"")</f>
        <v>#REF!</v>
      </c>
      <c r="E1108" t="e">
        <f>IF(G1108+H1108&lt;&gt;0,Transaksi!#REF!,"")</f>
        <v>#REF!</v>
      </c>
      <c r="F1108" t="e">
        <f>IF(G1108+H1108&lt;&gt;0,Transaksi!#REF!,"")</f>
        <v>#REF!</v>
      </c>
      <c r="G1108" t="e">
        <f>IF(Transaksi!#REF!=$F$11,Transaksi!#REF!,0)</f>
        <v>#REF!</v>
      </c>
      <c r="H1108" t="e">
        <f>IF(Transaksi!#REF!=$F$11,Transaksi!#REF!,0)</f>
        <v>#REF!</v>
      </c>
      <c r="I1108" t="e">
        <f>I1107+G1108-H1108</f>
        <v>#REF!</v>
      </c>
      <c r="J1108" t="e">
        <f>IF(G1108+H1108&lt;&gt;0,Transaksi!#REF!,"")</f>
        <v>#REF!</v>
      </c>
    </row>
    <row r="1109">
      <c r="C1109" t="e">
        <f>IF(G1109+H1109&lt;&gt;0,Transaksi!#REF!,"")</f>
        <v>#REF!</v>
      </c>
      <c r="D1109" t="e">
        <f>IF(G1109+H1109&lt;&gt;0,Transaksi!#REF!,"")</f>
        <v>#REF!</v>
      </c>
      <c r="E1109" t="e">
        <f>IF(G1109+H1109&lt;&gt;0,Transaksi!#REF!,"")</f>
        <v>#REF!</v>
      </c>
      <c r="F1109" t="e">
        <f>IF(G1109+H1109&lt;&gt;0,Transaksi!#REF!,"")</f>
        <v>#REF!</v>
      </c>
      <c r="G1109" t="e">
        <f>IF(Transaksi!#REF!=$F$11,Transaksi!#REF!,0)</f>
        <v>#REF!</v>
      </c>
      <c r="H1109" t="e">
        <f>IF(Transaksi!#REF!=$F$11,Transaksi!#REF!,0)</f>
        <v>#REF!</v>
      </c>
      <c r="I1109" t="e">
        <f>I1108+G1109-H1109</f>
        <v>#REF!</v>
      </c>
      <c r="J1109" t="e">
        <f>IF(G1109+H1109&lt;&gt;0,Transaksi!#REF!,"")</f>
        <v>#REF!</v>
      </c>
    </row>
    <row r="1110">
      <c r="C1110" t="e">
        <f>IF(G1110+H1110&lt;&gt;0,Transaksi!#REF!,"")</f>
        <v>#REF!</v>
      </c>
      <c r="D1110" t="e">
        <f>IF(G1110+H1110&lt;&gt;0,Transaksi!#REF!,"")</f>
        <v>#REF!</v>
      </c>
      <c r="E1110" t="e">
        <f>IF(G1110+H1110&lt;&gt;0,Transaksi!#REF!,"")</f>
        <v>#REF!</v>
      </c>
      <c r="F1110" t="e">
        <f>IF(G1110+H1110&lt;&gt;0,Transaksi!#REF!,"")</f>
        <v>#REF!</v>
      </c>
      <c r="G1110" t="e">
        <f>IF(Transaksi!#REF!=$F$11,Transaksi!#REF!,0)</f>
        <v>#REF!</v>
      </c>
      <c r="H1110" t="e">
        <f>IF(Transaksi!#REF!=$F$11,Transaksi!#REF!,0)</f>
        <v>#REF!</v>
      </c>
      <c r="I1110" t="e">
        <f>I1109+G1110-H1110</f>
        <v>#REF!</v>
      </c>
      <c r="J1110" t="e">
        <f>IF(G1110+H1110&lt;&gt;0,Transaksi!#REF!,"")</f>
        <v>#REF!</v>
      </c>
    </row>
    <row r="1111">
      <c r="C1111" t="e">
        <f>IF(G1111+H1111&lt;&gt;0,Transaksi!#REF!,"")</f>
        <v>#REF!</v>
      </c>
      <c r="D1111" t="e">
        <f>IF(G1111+H1111&lt;&gt;0,Transaksi!#REF!,"")</f>
        <v>#REF!</v>
      </c>
      <c r="E1111" t="e">
        <f>IF(G1111+H1111&lt;&gt;0,Transaksi!#REF!,"")</f>
        <v>#REF!</v>
      </c>
      <c r="F1111" t="e">
        <f>IF(G1111+H1111&lt;&gt;0,Transaksi!#REF!,"")</f>
        <v>#REF!</v>
      </c>
      <c r="G1111" t="e">
        <f>IF(Transaksi!#REF!=$F$11,Transaksi!#REF!,0)</f>
        <v>#REF!</v>
      </c>
      <c r="H1111" t="e">
        <f>IF(Transaksi!#REF!=$F$11,Transaksi!#REF!,0)</f>
        <v>#REF!</v>
      </c>
      <c r="I1111" t="e">
        <f>I1110+G1111-H1111</f>
        <v>#REF!</v>
      </c>
      <c r="J1111" t="e">
        <f>IF(G1111+H1111&lt;&gt;0,Transaksi!#REF!,"")</f>
        <v>#REF!</v>
      </c>
    </row>
    <row r="1112">
      <c r="C1112" t="e">
        <f>IF(G1112+H1112&lt;&gt;0,Transaksi!#REF!,"")</f>
        <v>#REF!</v>
      </c>
      <c r="D1112" t="e">
        <f>IF(G1112+H1112&lt;&gt;0,Transaksi!#REF!,"")</f>
        <v>#REF!</v>
      </c>
      <c r="E1112" t="e">
        <f>IF(G1112+H1112&lt;&gt;0,Transaksi!#REF!,"")</f>
        <v>#REF!</v>
      </c>
      <c r="F1112" t="e">
        <f>IF(G1112+H1112&lt;&gt;0,Transaksi!#REF!,"")</f>
        <v>#REF!</v>
      </c>
      <c r="G1112" t="e">
        <f>IF(Transaksi!#REF!=$F$11,Transaksi!#REF!,0)</f>
        <v>#REF!</v>
      </c>
      <c r="H1112" t="e">
        <f>IF(Transaksi!#REF!=$F$11,Transaksi!#REF!,0)</f>
        <v>#REF!</v>
      </c>
      <c r="I1112" t="e">
        <f>I1111+G1112-H1112</f>
        <v>#REF!</v>
      </c>
      <c r="J1112" t="e">
        <f>IF(G1112+H1112&lt;&gt;0,Transaksi!#REF!,"")</f>
        <v>#REF!</v>
      </c>
    </row>
    <row r="1113">
      <c r="C1113" t="e">
        <f>IF(G1113+H1113&lt;&gt;0,Transaksi!#REF!,"")</f>
        <v>#REF!</v>
      </c>
      <c r="D1113" t="e">
        <f>IF(G1113+H1113&lt;&gt;0,Transaksi!#REF!,"")</f>
        <v>#REF!</v>
      </c>
      <c r="E1113" t="e">
        <f>IF(G1113+H1113&lt;&gt;0,Transaksi!#REF!,"")</f>
        <v>#REF!</v>
      </c>
      <c r="F1113" t="e">
        <f>IF(G1113+H1113&lt;&gt;0,Transaksi!#REF!,"")</f>
        <v>#REF!</v>
      </c>
      <c r="G1113" t="e">
        <f>IF(Transaksi!#REF!=$F$11,Transaksi!#REF!,0)</f>
        <v>#REF!</v>
      </c>
      <c r="H1113" t="e">
        <f>IF(Transaksi!#REF!=$F$11,Transaksi!#REF!,0)</f>
        <v>#REF!</v>
      </c>
      <c r="I1113" t="e">
        <f>I1112+G1113-H1113</f>
        <v>#REF!</v>
      </c>
      <c r="J1113" t="e">
        <f>IF(G1113+H1113&lt;&gt;0,Transaksi!#REF!,"")</f>
        <v>#REF!</v>
      </c>
    </row>
    <row r="1114">
      <c r="C1114" t="e">
        <f>IF(G1114+H1114&lt;&gt;0,Transaksi!#REF!,"")</f>
        <v>#REF!</v>
      </c>
      <c r="D1114" t="e">
        <f>IF(G1114+H1114&lt;&gt;0,Transaksi!#REF!,"")</f>
        <v>#REF!</v>
      </c>
      <c r="E1114" t="e">
        <f>IF(G1114+H1114&lt;&gt;0,Transaksi!#REF!,"")</f>
        <v>#REF!</v>
      </c>
      <c r="F1114" t="e">
        <f>IF(G1114+H1114&lt;&gt;0,Transaksi!#REF!,"")</f>
        <v>#REF!</v>
      </c>
      <c r="G1114" t="e">
        <f>IF(Transaksi!#REF!=$F$11,Transaksi!#REF!,0)</f>
        <v>#REF!</v>
      </c>
      <c r="H1114" t="e">
        <f>IF(Transaksi!#REF!=$F$11,Transaksi!#REF!,0)</f>
        <v>#REF!</v>
      </c>
      <c r="I1114" t="e">
        <f>I1113+G1114-H1114</f>
        <v>#REF!</v>
      </c>
      <c r="J1114" t="e">
        <f>IF(G1114+H1114&lt;&gt;0,Transaksi!#REF!,"")</f>
        <v>#REF!</v>
      </c>
    </row>
    <row r="1115">
      <c r="C1115" t="e">
        <f>IF(G1115+H1115&lt;&gt;0,Transaksi!#REF!,"")</f>
        <v>#REF!</v>
      </c>
      <c r="D1115" t="e">
        <f>IF(G1115+H1115&lt;&gt;0,Transaksi!#REF!,"")</f>
        <v>#REF!</v>
      </c>
      <c r="E1115" t="e">
        <f>IF(G1115+H1115&lt;&gt;0,Transaksi!#REF!,"")</f>
        <v>#REF!</v>
      </c>
      <c r="F1115" t="e">
        <f>IF(G1115+H1115&lt;&gt;0,Transaksi!#REF!,"")</f>
        <v>#REF!</v>
      </c>
      <c r="G1115" t="e">
        <f>IF(Transaksi!#REF!=$F$11,Transaksi!#REF!,0)</f>
        <v>#REF!</v>
      </c>
      <c r="H1115" t="e">
        <f>IF(Transaksi!#REF!=$F$11,Transaksi!#REF!,0)</f>
        <v>#REF!</v>
      </c>
      <c r="I1115" t="e">
        <f>I1114+G1115-H1115</f>
        <v>#REF!</v>
      </c>
      <c r="J1115" t="e">
        <f>IF(G1115+H1115&lt;&gt;0,Transaksi!#REF!,"")</f>
        <v>#REF!</v>
      </c>
    </row>
    <row r="1116">
      <c r="C1116" t="e">
        <f>IF(G1116+H1116&lt;&gt;0,Transaksi!#REF!,"")</f>
        <v>#REF!</v>
      </c>
      <c r="D1116" t="e">
        <f>IF(G1116+H1116&lt;&gt;0,Transaksi!#REF!,"")</f>
        <v>#REF!</v>
      </c>
      <c r="E1116" t="e">
        <f>IF(G1116+H1116&lt;&gt;0,Transaksi!#REF!,"")</f>
        <v>#REF!</v>
      </c>
      <c r="F1116" t="e">
        <f>IF(G1116+H1116&lt;&gt;0,Transaksi!#REF!,"")</f>
        <v>#REF!</v>
      </c>
      <c r="G1116" t="e">
        <f>IF(Transaksi!#REF!=$F$11,Transaksi!#REF!,0)</f>
        <v>#REF!</v>
      </c>
      <c r="H1116" t="e">
        <f>IF(Transaksi!#REF!=$F$11,Transaksi!#REF!,0)</f>
        <v>#REF!</v>
      </c>
      <c r="I1116" t="e">
        <f>I1115+G1116-H1116</f>
        <v>#REF!</v>
      </c>
      <c r="J1116" t="e">
        <f>IF(G1116+H1116&lt;&gt;0,Transaksi!#REF!,"")</f>
        <v>#REF!</v>
      </c>
    </row>
    <row r="1117">
      <c r="C1117" t="e">
        <f>IF(G1117+H1117&lt;&gt;0,Transaksi!#REF!,"")</f>
        <v>#REF!</v>
      </c>
      <c r="D1117" t="e">
        <f>IF(G1117+H1117&lt;&gt;0,Transaksi!#REF!,"")</f>
        <v>#REF!</v>
      </c>
      <c r="E1117" t="e">
        <f>IF(G1117+H1117&lt;&gt;0,Transaksi!#REF!,"")</f>
        <v>#REF!</v>
      </c>
      <c r="F1117" t="e">
        <f>IF(G1117+H1117&lt;&gt;0,Transaksi!#REF!,"")</f>
        <v>#REF!</v>
      </c>
      <c r="G1117" t="e">
        <f>IF(Transaksi!#REF!=$F$11,Transaksi!#REF!,0)</f>
        <v>#REF!</v>
      </c>
      <c r="H1117" t="e">
        <f>IF(Transaksi!#REF!=$F$11,Transaksi!#REF!,0)</f>
        <v>#REF!</v>
      </c>
      <c r="I1117" t="e">
        <f>I1116+G1117-H1117</f>
        <v>#REF!</v>
      </c>
      <c r="J1117" t="e">
        <f>IF(G1117+H1117&lt;&gt;0,Transaksi!#REF!,"")</f>
        <v>#REF!</v>
      </c>
    </row>
    <row r="1118">
      <c r="C1118" t="e">
        <f>IF(G1118+H1118&lt;&gt;0,Transaksi!#REF!,"")</f>
        <v>#REF!</v>
      </c>
      <c r="D1118" t="e">
        <f>IF(G1118+H1118&lt;&gt;0,Transaksi!#REF!,"")</f>
        <v>#REF!</v>
      </c>
      <c r="E1118" t="e">
        <f>IF(G1118+H1118&lt;&gt;0,Transaksi!#REF!,"")</f>
        <v>#REF!</v>
      </c>
      <c r="F1118" t="e">
        <f>IF(G1118+H1118&lt;&gt;0,Transaksi!#REF!,"")</f>
        <v>#REF!</v>
      </c>
      <c r="G1118" t="e">
        <f>IF(Transaksi!#REF!=$F$11,Transaksi!#REF!,0)</f>
        <v>#REF!</v>
      </c>
      <c r="H1118" t="e">
        <f>IF(Transaksi!#REF!=$F$11,Transaksi!#REF!,0)</f>
        <v>#REF!</v>
      </c>
      <c r="I1118" t="e">
        <f>I1117+G1118-H1118</f>
        <v>#REF!</v>
      </c>
      <c r="J1118" t="e">
        <f>IF(G1118+H1118&lt;&gt;0,Transaksi!#REF!,"")</f>
        <v>#REF!</v>
      </c>
    </row>
    <row r="1119">
      <c r="C1119" t="e">
        <f>IF(G1119+H1119&lt;&gt;0,Transaksi!#REF!,"")</f>
        <v>#REF!</v>
      </c>
      <c r="D1119" t="e">
        <f>IF(G1119+H1119&lt;&gt;0,Transaksi!#REF!,"")</f>
        <v>#REF!</v>
      </c>
      <c r="E1119" t="e">
        <f>IF(G1119+H1119&lt;&gt;0,Transaksi!#REF!,"")</f>
        <v>#REF!</v>
      </c>
      <c r="F1119" t="e">
        <f>IF(G1119+H1119&lt;&gt;0,Transaksi!#REF!,"")</f>
        <v>#REF!</v>
      </c>
      <c r="G1119" t="e">
        <f>IF(Transaksi!#REF!=$F$11,Transaksi!#REF!,0)</f>
        <v>#REF!</v>
      </c>
      <c r="H1119" t="e">
        <f>IF(Transaksi!#REF!=$F$11,Transaksi!#REF!,0)</f>
        <v>#REF!</v>
      </c>
      <c r="I1119" t="e">
        <f>I1118+G1119-H1119</f>
        <v>#REF!</v>
      </c>
      <c r="J1119" t="e">
        <f>IF(G1119+H1119&lt;&gt;0,Transaksi!#REF!,"")</f>
        <v>#REF!</v>
      </c>
    </row>
    <row r="1120">
      <c r="C1120" t="e">
        <f>IF(G1120+H1120&lt;&gt;0,Transaksi!#REF!,"")</f>
        <v>#REF!</v>
      </c>
      <c r="D1120" t="e">
        <f>IF(G1120+H1120&lt;&gt;0,Transaksi!#REF!,"")</f>
        <v>#REF!</v>
      </c>
      <c r="E1120" t="e">
        <f>IF(G1120+H1120&lt;&gt;0,Transaksi!#REF!,"")</f>
        <v>#REF!</v>
      </c>
      <c r="F1120" t="e">
        <f>IF(G1120+H1120&lt;&gt;0,Transaksi!#REF!,"")</f>
        <v>#REF!</v>
      </c>
      <c r="G1120" t="e">
        <f>IF(Transaksi!#REF!=$F$11,Transaksi!#REF!,0)</f>
        <v>#REF!</v>
      </c>
      <c r="H1120" t="e">
        <f>IF(Transaksi!#REF!=$F$11,Transaksi!#REF!,0)</f>
        <v>#REF!</v>
      </c>
      <c r="I1120" t="e">
        <f>I1119+G1120-H1120</f>
        <v>#REF!</v>
      </c>
      <c r="J1120" t="e">
        <f>IF(G1120+H1120&lt;&gt;0,Transaksi!#REF!,"")</f>
        <v>#REF!</v>
      </c>
    </row>
    <row r="1121">
      <c r="C1121" t="e">
        <f>IF(G1121+H1121&lt;&gt;0,Transaksi!#REF!,"")</f>
        <v>#REF!</v>
      </c>
      <c r="D1121" t="e">
        <f>IF(G1121+H1121&lt;&gt;0,Transaksi!#REF!,"")</f>
        <v>#REF!</v>
      </c>
      <c r="E1121" t="e">
        <f>IF(G1121+H1121&lt;&gt;0,Transaksi!#REF!,"")</f>
        <v>#REF!</v>
      </c>
      <c r="F1121" t="e">
        <f>IF(G1121+H1121&lt;&gt;0,Transaksi!#REF!,"")</f>
        <v>#REF!</v>
      </c>
      <c r="G1121" t="e">
        <f>IF(Transaksi!#REF!=$F$11,Transaksi!#REF!,0)</f>
        <v>#REF!</v>
      </c>
      <c r="H1121" t="e">
        <f>IF(Transaksi!#REF!=$F$11,Transaksi!#REF!,0)</f>
        <v>#REF!</v>
      </c>
      <c r="I1121" t="e">
        <f>I1120+G1121-H1121</f>
        <v>#REF!</v>
      </c>
      <c r="J1121" t="e">
        <f>IF(G1121+H1121&lt;&gt;0,Transaksi!#REF!,"")</f>
        <v>#REF!</v>
      </c>
    </row>
    <row r="1122">
      <c r="C1122" t="e">
        <f>IF(G1122+H1122&lt;&gt;0,Transaksi!#REF!,"")</f>
        <v>#REF!</v>
      </c>
      <c r="D1122" t="e">
        <f>IF(G1122+H1122&lt;&gt;0,Transaksi!#REF!,"")</f>
        <v>#REF!</v>
      </c>
      <c r="E1122" t="e">
        <f>IF(G1122+H1122&lt;&gt;0,Transaksi!#REF!,"")</f>
        <v>#REF!</v>
      </c>
      <c r="F1122" t="e">
        <f>IF(G1122+H1122&lt;&gt;0,Transaksi!#REF!,"")</f>
        <v>#REF!</v>
      </c>
      <c r="G1122" t="e">
        <f>IF(Transaksi!#REF!=$F$11,Transaksi!#REF!,0)</f>
        <v>#REF!</v>
      </c>
      <c r="H1122" t="e">
        <f>IF(Transaksi!#REF!=$F$11,Transaksi!#REF!,0)</f>
        <v>#REF!</v>
      </c>
      <c r="I1122" t="e">
        <f>I1121+G1122-H1122</f>
        <v>#REF!</v>
      </c>
      <c r="J1122" t="e">
        <f>IF(G1122+H1122&lt;&gt;0,Transaksi!#REF!,"")</f>
        <v>#REF!</v>
      </c>
    </row>
    <row r="1123">
      <c r="C1123" t="e">
        <f>IF(G1123+H1123&lt;&gt;0,Transaksi!#REF!,"")</f>
        <v>#REF!</v>
      </c>
      <c r="D1123" t="e">
        <f>IF(G1123+H1123&lt;&gt;0,Transaksi!#REF!,"")</f>
        <v>#REF!</v>
      </c>
      <c r="E1123" t="e">
        <f>IF(G1123+H1123&lt;&gt;0,Transaksi!#REF!,"")</f>
        <v>#REF!</v>
      </c>
      <c r="F1123" t="e">
        <f>IF(G1123+H1123&lt;&gt;0,Transaksi!#REF!,"")</f>
        <v>#REF!</v>
      </c>
      <c r="G1123" t="e">
        <f>IF(Transaksi!#REF!=$F$11,Transaksi!#REF!,0)</f>
        <v>#REF!</v>
      </c>
      <c r="H1123" t="e">
        <f>IF(Transaksi!#REF!=$F$11,Transaksi!#REF!,0)</f>
        <v>#REF!</v>
      </c>
      <c r="I1123" t="e">
        <f>I1122+G1123-H1123</f>
        <v>#REF!</v>
      </c>
      <c r="J1123" t="e">
        <f>IF(G1123+H1123&lt;&gt;0,Transaksi!#REF!,"")</f>
        <v>#REF!</v>
      </c>
    </row>
    <row r="1124">
      <c r="C1124" t="e">
        <f>IF(G1124+H1124&lt;&gt;0,Transaksi!#REF!,"")</f>
        <v>#REF!</v>
      </c>
      <c r="D1124" t="e">
        <f>IF(G1124+H1124&lt;&gt;0,Transaksi!#REF!,"")</f>
        <v>#REF!</v>
      </c>
      <c r="E1124" t="e">
        <f>IF(G1124+H1124&lt;&gt;0,Transaksi!#REF!,"")</f>
        <v>#REF!</v>
      </c>
      <c r="F1124" t="e">
        <f>IF(G1124+H1124&lt;&gt;0,Transaksi!#REF!,"")</f>
        <v>#REF!</v>
      </c>
      <c r="G1124" t="e">
        <f>IF(Transaksi!#REF!=$F$11,Transaksi!#REF!,0)</f>
        <v>#REF!</v>
      </c>
      <c r="H1124" t="e">
        <f>IF(Transaksi!#REF!=$F$11,Transaksi!#REF!,0)</f>
        <v>#REF!</v>
      </c>
      <c r="I1124" t="e">
        <f>I1123+G1124-H1124</f>
        <v>#REF!</v>
      </c>
      <c r="J1124" t="e">
        <f>IF(G1124+H1124&lt;&gt;0,Transaksi!#REF!,"")</f>
        <v>#REF!</v>
      </c>
    </row>
    <row r="1125">
      <c r="C1125" t="e">
        <f>IF(G1125+H1125&lt;&gt;0,Transaksi!#REF!,"")</f>
        <v>#REF!</v>
      </c>
      <c r="D1125" t="e">
        <f>IF(G1125+H1125&lt;&gt;0,Transaksi!#REF!,"")</f>
        <v>#REF!</v>
      </c>
      <c r="E1125" t="e">
        <f>IF(G1125+H1125&lt;&gt;0,Transaksi!#REF!,"")</f>
        <v>#REF!</v>
      </c>
      <c r="F1125" t="e">
        <f>IF(G1125+H1125&lt;&gt;0,Transaksi!#REF!,"")</f>
        <v>#REF!</v>
      </c>
      <c r="G1125" t="e">
        <f>IF(Transaksi!#REF!=$F$11,Transaksi!#REF!,0)</f>
        <v>#REF!</v>
      </c>
      <c r="H1125" t="e">
        <f>IF(Transaksi!#REF!=$F$11,Transaksi!#REF!,0)</f>
        <v>#REF!</v>
      </c>
      <c r="I1125" t="e">
        <f>I1124+G1125-H1125</f>
        <v>#REF!</v>
      </c>
      <c r="J1125" t="e">
        <f>IF(G1125+H1125&lt;&gt;0,Transaksi!#REF!,"")</f>
        <v>#REF!</v>
      </c>
    </row>
    <row r="1126">
      <c r="C1126" t="e">
        <f>IF(G1126+H1126&lt;&gt;0,Transaksi!#REF!,"")</f>
        <v>#REF!</v>
      </c>
      <c r="D1126" t="e">
        <f>IF(G1126+H1126&lt;&gt;0,Transaksi!#REF!,"")</f>
        <v>#REF!</v>
      </c>
      <c r="E1126" t="e">
        <f>IF(G1126+H1126&lt;&gt;0,Transaksi!#REF!,"")</f>
        <v>#REF!</v>
      </c>
      <c r="F1126" t="e">
        <f>IF(G1126+H1126&lt;&gt;0,Transaksi!#REF!,"")</f>
        <v>#REF!</v>
      </c>
      <c r="G1126" t="e">
        <f>IF(Transaksi!#REF!=$F$11,Transaksi!#REF!,0)</f>
        <v>#REF!</v>
      </c>
      <c r="H1126" t="e">
        <f>IF(Transaksi!#REF!=$F$11,Transaksi!#REF!,0)</f>
        <v>#REF!</v>
      </c>
      <c r="I1126" t="e">
        <f>I1125+G1126-H1126</f>
        <v>#REF!</v>
      </c>
      <c r="J1126" t="e">
        <f>IF(G1126+H1126&lt;&gt;0,Transaksi!#REF!,"")</f>
        <v>#REF!</v>
      </c>
    </row>
    <row r="1127">
      <c r="C1127" t="e">
        <f>IF(G1127+H1127&lt;&gt;0,Transaksi!#REF!,"")</f>
        <v>#REF!</v>
      </c>
      <c r="D1127" t="e">
        <f>IF(G1127+H1127&lt;&gt;0,Transaksi!#REF!,"")</f>
        <v>#REF!</v>
      </c>
      <c r="E1127" t="e">
        <f>IF(G1127+H1127&lt;&gt;0,Transaksi!#REF!,"")</f>
        <v>#REF!</v>
      </c>
      <c r="F1127" t="e">
        <f>IF(G1127+H1127&lt;&gt;0,Transaksi!#REF!,"")</f>
        <v>#REF!</v>
      </c>
      <c r="G1127" t="e">
        <f>IF(Transaksi!#REF!=$F$11,Transaksi!#REF!,0)</f>
        <v>#REF!</v>
      </c>
      <c r="H1127" t="e">
        <f>IF(Transaksi!#REF!=$F$11,Transaksi!#REF!,0)</f>
        <v>#REF!</v>
      </c>
      <c r="I1127" t="e">
        <f>I1126+G1127-H1127</f>
        <v>#REF!</v>
      </c>
      <c r="J1127" t="e">
        <f>IF(G1127+H1127&lt;&gt;0,Transaksi!#REF!,"")</f>
        <v>#REF!</v>
      </c>
    </row>
    <row r="1128">
      <c r="C1128" t="e">
        <f>IF(G1128+H1128&lt;&gt;0,Transaksi!#REF!,"")</f>
        <v>#REF!</v>
      </c>
      <c r="D1128" t="e">
        <f>IF(G1128+H1128&lt;&gt;0,Transaksi!#REF!,"")</f>
        <v>#REF!</v>
      </c>
      <c r="E1128" t="e">
        <f>IF(G1128+H1128&lt;&gt;0,Transaksi!#REF!,"")</f>
        <v>#REF!</v>
      </c>
      <c r="F1128" t="e">
        <f>IF(G1128+H1128&lt;&gt;0,Transaksi!#REF!,"")</f>
        <v>#REF!</v>
      </c>
      <c r="G1128" t="e">
        <f>IF(Transaksi!#REF!=$F$11,Transaksi!#REF!,0)</f>
        <v>#REF!</v>
      </c>
      <c r="H1128" t="e">
        <f>IF(Transaksi!#REF!=$F$11,Transaksi!#REF!,0)</f>
        <v>#REF!</v>
      </c>
      <c r="I1128" t="e">
        <f>I1127+G1128-H1128</f>
        <v>#REF!</v>
      </c>
      <c r="J1128" t="e">
        <f>IF(G1128+H1128&lt;&gt;0,Transaksi!#REF!,"")</f>
        <v>#REF!</v>
      </c>
    </row>
    <row r="1129">
      <c r="C1129" t="e">
        <f>IF(G1129+H1129&lt;&gt;0,Transaksi!#REF!,"")</f>
        <v>#REF!</v>
      </c>
      <c r="D1129" t="e">
        <f>IF(G1129+H1129&lt;&gt;0,Transaksi!#REF!,"")</f>
        <v>#REF!</v>
      </c>
      <c r="E1129" t="e">
        <f>IF(G1129+H1129&lt;&gt;0,Transaksi!#REF!,"")</f>
        <v>#REF!</v>
      </c>
      <c r="F1129" t="e">
        <f>IF(G1129+H1129&lt;&gt;0,Transaksi!#REF!,"")</f>
        <v>#REF!</v>
      </c>
      <c r="G1129" t="e">
        <f>IF(Transaksi!#REF!=$F$11,Transaksi!#REF!,0)</f>
        <v>#REF!</v>
      </c>
      <c r="H1129" t="e">
        <f>IF(Transaksi!#REF!=$F$11,Transaksi!#REF!,0)</f>
        <v>#REF!</v>
      </c>
      <c r="I1129" t="e">
        <f>I1128+G1129-H1129</f>
        <v>#REF!</v>
      </c>
      <c r="J1129" t="e">
        <f>IF(G1129+H1129&lt;&gt;0,Transaksi!#REF!,"")</f>
        <v>#REF!</v>
      </c>
    </row>
    <row r="1130">
      <c r="C1130" t="e">
        <f>IF(G1130+H1130&lt;&gt;0,Transaksi!#REF!,"")</f>
        <v>#REF!</v>
      </c>
      <c r="D1130" t="e">
        <f>IF(G1130+H1130&lt;&gt;0,Transaksi!#REF!,"")</f>
        <v>#REF!</v>
      </c>
      <c r="E1130" t="e">
        <f>IF(G1130+H1130&lt;&gt;0,Transaksi!#REF!,"")</f>
        <v>#REF!</v>
      </c>
      <c r="F1130" t="e">
        <f>IF(G1130+H1130&lt;&gt;0,Transaksi!#REF!,"")</f>
        <v>#REF!</v>
      </c>
      <c r="G1130" t="e">
        <f>IF(Transaksi!#REF!=$F$11,Transaksi!#REF!,0)</f>
        <v>#REF!</v>
      </c>
      <c r="H1130" t="e">
        <f>IF(Transaksi!#REF!=$F$11,Transaksi!#REF!,0)</f>
        <v>#REF!</v>
      </c>
      <c r="I1130" t="e">
        <f>I1129+G1130-H1130</f>
        <v>#REF!</v>
      </c>
      <c r="J1130" t="e">
        <f>IF(G1130+H1130&lt;&gt;0,Transaksi!#REF!,"")</f>
        <v>#REF!</v>
      </c>
    </row>
    <row r="1131">
      <c r="C1131" t="e">
        <f>IF(G1131+H1131&lt;&gt;0,Transaksi!#REF!,"")</f>
        <v>#REF!</v>
      </c>
      <c r="D1131" t="e">
        <f>IF(G1131+H1131&lt;&gt;0,Transaksi!#REF!,"")</f>
        <v>#REF!</v>
      </c>
      <c r="E1131" t="e">
        <f>IF(G1131+H1131&lt;&gt;0,Transaksi!#REF!,"")</f>
        <v>#REF!</v>
      </c>
      <c r="F1131" t="e">
        <f>IF(G1131+H1131&lt;&gt;0,Transaksi!#REF!,"")</f>
        <v>#REF!</v>
      </c>
      <c r="G1131" t="e">
        <f>IF(Transaksi!#REF!=$F$11,Transaksi!#REF!,0)</f>
        <v>#REF!</v>
      </c>
      <c r="H1131" t="e">
        <f>IF(Transaksi!#REF!=$F$11,Transaksi!#REF!,0)</f>
        <v>#REF!</v>
      </c>
      <c r="I1131" t="e">
        <f>I1130+G1131-H1131</f>
        <v>#REF!</v>
      </c>
      <c r="J1131" t="e">
        <f>IF(G1131+H1131&lt;&gt;0,Transaksi!#REF!,"")</f>
        <v>#REF!</v>
      </c>
    </row>
    <row r="1132">
      <c r="C1132" t="e">
        <f>IF(G1132+H1132&lt;&gt;0,Transaksi!#REF!,"")</f>
        <v>#REF!</v>
      </c>
      <c r="D1132" t="e">
        <f>IF(G1132+H1132&lt;&gt;0,Transaksi!#REF!,"")</f>
        <v>#REF!</v>
      </c>
      <c r="E1132" t="e">
        <f>IF(G1132+H1132&lt;&gt;0,Transaksi!#REF!,"")</f>
        <v>#REF!</v>
      </c>
      <c r="F1132" t="e">
        <f>IF(G1132+H1132&lt;&gt;0,Transaksi!#REF!,"")</f>
        <v>#REF!</v>
      </c>
      <c r="G1132" t="e">
        <f>IF(Transaksi!#REF!=$F$11,Transaksi!#REF!,0)</f>
        <v>#REF!</v>
      </c>
      <c r="H1132" t="e">
        <f>IF(Transaksi!#REF!=$F$11,Transaksi!#REF!,0)</f>
        <v>#REF!</v>
      </c>
      <c r="I1132" t="e">
        <f>I1131+G1132-H1132</f>
        <v>#REF!</v>
      </c>
      <c r="J1132" t="e">
        <f>IF(G1132+H1132&lt;&gt;0,Transaksi!#REF!,"")</f>
        <v>#REF!</v>
      </c>
    </row>
    <row r="1133">
      <c r="C1133" t="e">
        <f>IF(G1133+H1133&lt;&gt;0,Transaksi!#REF!,"")</f>
        <v>#REF!</v>
      </c>
      <c r="D1133" t="e">
        <f>IF(G1133+H1133&lt;&gt;0,Transaksi!#REF!,"")</f>
        <v>#REF!</v>
      </c>
      <c r="E1133" t="e">
        <f>IF(G1133+H1133&lt;&gt;0,Transaksi!#REF!,"")</f>
        <v>#REF!</v>
      </c>
      <c r="F1133" t="e">
        <f>IF(G1133+H1133&lt;&gt;0,Transaksi!#REF!,"")</f>
        <v>#REF!</v>
      </c>
      <c r="G1133" t="e">
        <f>IF(Transaksi!#REF!=$F$11,Transaksi!#REF!,0)</f>
        <v>#REF!</v>
      </c>
      <c r="H1133" t="e">
        <f>IF(Transaksi!#REF!=$F$11,Transaksi!#REF!,0)</f>
        <v>#REF!</v>
      </c>
      <c r="I1133" t="e">
        <f>I1132+G1133-H1133</f>
        <v>#REF!</v>
      </c>
      <c r="J1133" t="e">
        <f>IF(G1133+H1133&lt;&gt;0,Transaksi!#REF!,"")</f>
        <v>#REF!</v>
      </c>
    </row>
    <row r="1134">
      <c r="C1134" t="e">
        <f>IF(G1134+H1134&lt;&gt;0,Transaksi!#REF!,"")</f>
        <v>#REF!</v>
      </c>
      <c r="D1134" t="e">
        <f>IF(G1134+H1134&lt;&gt;0,Transaksi!#REF!,"")</f>
        <v>#REF!</v>
      </c>
      <c r="E1134" t="e">
        <f>IF(G1134+H1134&lt;&gt;0,Transaksi!#REF!,"")</f>
        <v>#REF!</v>
      </c>
      <c r="F1134" t="e">
        <f>IF(G1134+H1134&lt;&gt;0,Transaksi!#REF!,"")</f>
        <v>#REF!</v>
      </c>
      <c r="G1134" t="e">
        <f>IF(Transaksi!#REF!=$F$11,Transaksi!#REF!,0)</f>
        <v>#REF!</v>
      </c>
      <c r="H1134" t="e">
        <f>IF(Transaksi!#REF!=$F$11,Transaksi!#REF!,0)</f>
        <v>#REF!</v>
      </c>
      <c r="I1134" t="e">
        <f>I1133+G1134-H1134</f>
        <v>#REF!</v>
      </c>
      <c r="J1134" t="e">
        <f>IF(G1134+H1134&lt;&gt;0,Transaksi!#REF!,"")</f>
        <v>#REF!</v>
      </c>
    </row>
    <row r="1135">
      <c r="C1135" t="e">
        <f>IF(G1135+H1135&lt;&gt;0,Transaksi!#REF!,"")</f>
        <v>#REF!</v>
      </c>
      <c r="D1135" t="e">
        <f>IF(G1135+H1135&lt;&gt;0,Transaksi!#REF!,"")</f>
        <v>#REF!</v>
      </c>
      <c r="E1135" t="e">
        <f>IF(G1135+H1135&lt;&gt;0,Transaksi!#REF!,"")</f>
        <v>#REF!</v>
      </c>
      <c r="F1135" t="e">
        <f>IF(G1135+H1135&lt;&gt;0,Transaksi!#REF!,"")</f>
        <v>#REF!</v>
      </c>
      <c r="G1135" t="e">
        <f>IF(Transaksi!#REF!=$F$11,Transaksi!#REF!,0)</f>
        <v>#REF!</v>
      </c>
      <c r="H1135" t="e">
        <f>IF(Transaksi!#REF!=$F$11,Transaksi!#REF!,0)</f>
        <v>#REF!</v>
      </c>
      <c r="I1135" t="e">
        <f>I1134+G1135-H1135</f>
        <v>#REF!</v>
      </c>
      <c r="J1135" t="e">
        <f>IF(G1135+H1135&lt;&gt;0,Transaksi!#REF!,"")</f>
        <v>#REF!</v>
      </c>
    </row>
    <row r="1136">
      <c r="C1136" t="e">
        <f>IF(G1136+H1136&lt;&gt;0,Transaksi!#REF!,"")</f>
        <v>#REF!</v>
      </c>
      <c r="D1136" t="e">
        <f>IF(G1136+H1136&lt;&gt;0,Transaksi!#REF!,"")</f>
        <v>#REF!</v>
      </c>
      <c r="E1136" t="e">
        <f>IF(G1136+H1136&lt;&gt;0,Transaksi!#REF!,"")</f>
        <v>#REF!</v>
      </c>
      <c r="F1136" t="e">
        <f>IF(G1136+H1136&lt;&gt;0,Transaksi!#REF!,"")</f>
        <v>#REF!</v>
      </c>
      <c r="G1136" t="e">
        <f>IF(Transaksi!#REF!=$F$11,Transaksi!#REF!,0)</f>
        <v>#REF!</v>
      </c>
      <c r="H1136" t="e">
        <f>IF(Transaksi!#REF!=$F$11,Transaksi!#REF!,0)</f>
        <v>#REF!</v>
      </c>
      <c r="I1136" t="e">
        <f>I1135+G1136-H1136</f>
        <v>#REF!</v>
      </c>
      <c r="J1136" t="e">
        <f>IF(G1136+H1136&lt;&gt;0,Transaksi!#REF!,"")</f>
        <v>#REF!</v>
      </c>
    </row>
    <row r="1137">
      <c r="C1137" t="e">
        <f>IF(G1137+H1137&lt;&gt;0,Transaksi!#REF!,"")</f>
        <v>#REF!</v>
      </c>
      <c r="D1137" t="e">
        <f>IF(G1137+H1137&lt;&gt;0,Transaksi!#REF!,"")</f>
        <v>#REF!</v>
      </c>
      <c r="E1137" t="e">
        <f>IF(G1137+H1137&lt;&gt;0,Transaksi!#REF!,"")</f>
        <v>#REF!</v>
      </c>
      <c r="F1137" t="e">
        <f>IF(G1137+H1137&lt;&gt;0,Transaksi!#REF!,"")</f>
        <v>#REF!</v>
      </c>
      <c r="G1137" t="e">
        <f>IF(Transaksi!#REF!=$F$11,Transaksi!#REF!,0)</f>
        <v>#REF!</v>
      </c>
      <c r="H1137" t="e">
        <f>IF(Transaksi!#REF!=$F$11,Transaksi!#REF!,0)</f>
        <v>#REF!</v>
      </c>
      <c r="I1137" t="e">
        <f>I1136+G1137-H1137</f>
        <v>#REF!</v>
      </c>
      <c r="J1137" t="e">
        <f>IF(G1137+H1137&lt;&gt;0,Transaksi!#REF!,"")</f>
        <v>#REF!</v>
      </c>
    </row>
    <row r="1138">
      <c r="C1138" t="e">
        <f>IF(G1138+H1138&lt;&gt;0,Transaksi!#REF!,"")</f>
        <v>#REF!</v>
      </c>
      <c r="D1138" t="e">
        <f>IF(G1138+H1138&lt;&gt;0,Transaksi!#REF!,"")</f>
        <v>#REF!</v>
      </c>
      <c r="E1138" t="e">
        <f>IF(G1138+H1138&lt;&gt;0,Transaksi!#REF!,"")</f>
        <v>#REF!</v>
      </c>
      <c r="F1138" t="e">
        <f>IF(G1138+H1138&lt;&gt;0,Transaksi!#REF!,"")</f>
        <v>#REF!</v>
      </c>
      <c r="G1138" t="e">
        <f>IF(Transaksi!#REF!=$F$11,Transaksi!#REF!,0)</f>
        <v>#REF!</v>
      </c>
      <c r="H1138" t="e">
        <f>IF(Transaksi!#REF!=$F$11,Transaksi!#REF!,0)</f>
        <v>#REF!</v>
      </c>
      <c r="I1138" t="e">
        <f>I1137+G1138-H1138</f>
        <v>#REF!</v>
      </c>
      <c r="J1138" t="e">
        <f>IF(G1138+H1138&lt;&gt;0,Transaksi!#REF!,"")</f>
        <v>#REF!</v>
      </c>
    </row>
    <row r="1139">
      <c r="C1139" t="e">
        <f>IF(G1139+H1139&lt;&gt;0,Transaksi!#REF!,"")</f>
        <v>#REF!</v>
      </c>
      <c r="D1139" t="e">
        <f>IF(G1139+H1139&lt;&gt;0,Transaksi!#REF!,"")</f>
        <v>#REF!</v>
      </c>
      <c r="E1139" t="e">
        <f>IF(G1139+H1139&lt;&gt;0,Transaksi!#REF!,"")</f>
        <v>#REF!</v>
      </c>
      <c r="F1139" t="e">
        <f>IF(G1139+H1139&lt;&gt;0,Transaksi!#REF!,"")</f>
        <v>#REF!</v>
      </c>
      <c r="G1139" t="e">
        <f>IF(Transaksi!#REF!=$F$11,Transaksi!#REF!,0)</f>
        <v>#REF!</v>
      </c>
      <c r="H1139" t="e">
        <f>IF(Transaksi!#REF!=$F$11,Transaksi!#REF!,0)</f>
        <v>#REF!</v>
      </c>
      <c r="I1139" t="e">
        <f>I1138+G1139-H1139</f>
        <v>#REF!</v>
      </c>
      <c r="J1139" t="e">
        <f>IF(G1139+H1139&lt;&gt;0,Transaksi!#REF!,"")</f>
        <v>#REF!</v>
      </c>
    </row>
    <row r="1140">
      <c r="C1140" t="e">
        <f>IF(G1140+H1140&lt;&gt;0,Transaksi!#REF!,"")</f>
        <v>#REF!</v>
      </c>
      <c r="D1140" t="e">
        <f>IF(G1140+H1140&lt;&gt;0,Transaksi!#REF!,"")</f>
        <v>#REF!</v>
      </c>
      <c r="E1140" t="e">
        <f>IF(G1140+H1140&lt;&gt;0,Transaksi!#REF!,"")</f>
        <v>#REF!</v>
      </c>
      <c r="F1140" t="e">
        <f>IF(G1140+H1140&lt;&gt;0,Transaksi!#REF!,"")</f>
        <v>#REF!</v>
      </c>
      <c r="G1140" t="e">
        <f>IF(Transaksi!#REF!=$F$11,Transaksi!#REF!,0)</f>
        <v>#REF!</v>
      </c>
      <c r="H1140" t="e">
        <f>IF(Transaksi!#REF!=$F$11,Transaksi!#REF!,0)</f>
        <v>#REF!</v>
      </c>
      <c r="I1140" t="e">
        <f>I1139+G1140-H1140</f>
        <v>#REF!</v>
      </c>
      <c r="J1140" t="e">
        <f>IF(G1140+H1140&lt;&gt;0,Transaksi!#REF!,"")</f>
        <v>#REF!</v>
      </c>
    </row>
    <row r="1141">
      <c r="C1141" t="e">
        <f>IF(G1141+H1141&lt;&gt;0,Transaksi!#REF!,"")</f>
        <v>#REF!</v>
      </c>
      <c r="D1141" t="e">
        <f>IF(G1141+H1141&lt;&gt;0,Transaksi!#REF!,"")</f>
        <v>#REF!</v>
      </c>
      <c r="E1141" t="e">
        <f>IF(G1141+H1141&lt;&gt;0,Transaksi!#REF!,"")</f>
        <v>#REF!</v>
      </c>
      <c r="F1141" t="e">
        <f>IF(G1141+H1141&lt;&gt;0,Transaksi!#REF!,"")</f>
        <v>#REF!</v>
      </c>
      <c r="G1141" t="e">
        <f>IF(Transaksi!#REF!=$F$11,Transaksi!#REF!,0)</f>
        <v>#REF!</v>
      </c>
      <c r="H1141" t="e">
        <f>IF(Transaksi!#REF!=$F$11,Transaksi!#REF!,0)</f>
        <v>#REF!</v>
      </c>
      <c r="I1141" t="e">
        <f>I1140+G1141-H1141</f>
        <v>#REF!</v>
      </c>
      <c r="J1141" t="e">
        <f>IF(G1141+H1141&lt;&gt;0,Transaksi!#REF!,"")</f>
        <v>#REF!</v>
      </c>
    </row>
    <row r="1142">
      <c r="C1142" t="e">
        <f>IF(G1142+H1142&lt;&gt;0,Transaksi!#REF!,"")</f>
        <v>#REF!</v>
      </c>
      <c r="D1142" t="e">
        <f>IF(G1142+H1142&lt;&gt;0,Transaksi!#REF!,"")</f>
        <v>#REF!</v>
      </c>
      <c r="E1142" t="e">
        <f>IF(G1142+H1142&lt;&gt;0,Transaksi!#REF!,"")</f>
        <v>#REF!</v>
      </c>
      <c r="F1142" t="e">
        <f>IF(G1142+H1142&lt;&gt;0,Transaksi!#REF!,"")</f>
        <v>#REF!</v>
      </c>
      <c r="G1142" t="e">
        <f>IF(Transaksi!#REF!=$F$11,Transaksi!#REF!,0)</f>
        <v>#REF!</v>
      </c>
      <c r="H1142" t="e">
        <f>IF(Transaksi!#REF!=$F$11,Transaksi!#REF!,0)</f>
        <v>#REF!</v>
      </c>
      <c r="I1142" t="e">
        <f>I1141+G1142-H1142</f>
        <v>#REF!</v>
      </c>
      <c r="J1142" t="e">
        <f>IF(G1142+H1142&lt;&gt;0,Transaksi!#REF!,"")</f>
        <v>#REF!</v>
      </c>
    </row>
    <row r="1143">
      <c r="C1143" t="e">
        <f>IF(G1143+H1143&lt;&gt;0,Transaksi!#REF!,"")</f>
        <v>#REF!</v>
      </c>
      <c r="D1143" t="e">
        <f>IF(G1143+H1143&lt;&gt;0,Transaksi!#REF!,"")</f>
        <v>#REF!</v>
      </c>
      <c r="E1143" t="e">
        <f>IF(G1143+H1143&lt;&gt;0,Transaksi!#REF!,"")</f>
        <v>#REF!</v>
      </c>
      <c r="F1143" t="e">
        <f>IF(G1143+H1143&lt;&gt;0,Transaksi!#REF!,"")</f>
        <v>#REF!</v>
      </c>
      <c r="G1143" t="e">
        <f>IF(Transaksi!#REF!=$F$11,Transaksi!#REF!,0)</f>
        <v>#REF!</v>
      </c>
      <c r="H1143" t="e">
        <f>IF(Transaksi!#REF!=$F$11,Transaksi!#REF!,0)</f>
        <v>#REF!</v>
      </c>
      <c r="I1143" t="e">
        <f>I1142+G1143-H1143</f>
        <v>#REF!</v>
      </c>
      <c r="J1143" t="e">
        <f>IF(G1143+H1143&lt;&gt;0,Transaksi!#REF!,"")</f>
        <v>#REF!</v>
      </c>
    </row>
    <row r="1144">
      <c r="C1144" t="e">
        <f>IF(G1144+H1144&lt;&gt;0,Transaksi!#REF!,"")</f>
        <v>#REF!</v>
      </c>
      <c r="D1144" t="e">
        <f>IF(G1144+H1144&lt;&gt;0,Transaksi!#REF!,"")</f>
        <v>#REF!</v>
      </c>
      <c r="E1144" t="e">
        <f>IF(G1144+H1144&lt;&gt;0,Transaksi!#REF!,"")</f>
        <v>#REF!</v>
      </c>
      <c r="F1144" t="e">
        <f>IF(G1144+H1144&lt;&gt;0,Transaksi!#REF!,"")</f>
        <v>#REF!</v>
      </c>
      <c r="G1144" t="e">
        <f>IF(Transaksi!#REF!=$F$11,Transaksi!#REF!,0)</f>
        <v>#REF!</v>
      </c>
      <c r="H1144" t="e">
        <f>IF(Transaksi!#REF!=$F$11,Transaksi!#REF!,0)</f>
        <v>#REF!</v>
      </c>
      <c r="I1144" t="e">
        <f>I1143+G1144-H1144</f>
        <v>#REF!</v>
      </c>
      <c r="J1144" t="e">
        <f>IF(G1144+H1144&lt;&gt;0,Transaksi!#REF!,"")</f>
        <v>#REF!</v>
      </c>
    </row>
    <row r="1145">
      <c r="C1145" t="e">
        <f>IF(G1145+H1145&lt;&gt;0,Transaksi!#REF!,"")</f>
        <v>#REF!</v>
      </c>
      <c r="D1145" t="e">
        <f>IF(G1145+H1145&lt;&gt;0,Transaksi!#REF!,"")</f>
        <v>#REF!</v>
      </c>
      <c r="E1145" t="e">
        <f>IF(G1145+H1145&lt;&gt;0,Transaksi!#REF!,"")</f>
        <v>#REF!</v>
      </c>
      <c r="F1145" t="e">
        <f>IF(G1145+H1145&lt;&gt;0,Transaksi!#REF!,"")</f>
        <v>#REF!</v>
      </c>
      <c r="G1145" t="e">
        <f>IF(Transaksi!#REF!=$F$11,Transaksi!#REF!,0)</f>
        <v>#REF!</v>
      </c>
      <c r="H1145" t="e">
        <f>IF(Transaksi!#REF!=$F$11,Transaksi!#REF!,0)</f>
        <v>#REF!</v>
      </c>
      <c r="I1145" t="e">
        <f>I1144+G1145-H1145</f>
        <v>#REF!</v>
      </c>
      <c r="J1145" t="e">
        <f>IF(G1145+H1145&lt;&gt;0,Transaksi!#REF!,"")</f>
        <v>#REF!</v>
      </c>
    </row>
    <row r="1146">
      <c r="C1146" t="e">
        <f>IF(G1146+H1146&lt;&gt;0,Transaksi!#REF!,"")</f>
        <v>#REF!</v>
      </c>
      <c r="D1146" t="e">
        <f>IF(G1146+H1146&lt;&gt;0,Transaksi!#REF!,"")</f>
        <v>#REF!</v>
      </c>
      <c r="E1146" t="e">
        <f>IF(G1146+H1146&lt;&gt;0,Transaksi!#REF!,"")</f>
        <v>#REF!</v>
      </c>
      <c r="F1146" t="e">
        <f>IF(G1146+H1146&lt;&gt;0,Transaksi!#REF!,"")</f>
        <v>#REF!</v>
      </c>
      <c r="G1146" t="e">
        <f>IF(Transaksi!#REF!=$F$11,Transaksi!#REF!,0)</f>
        <v>#REF!</v>
      </c>
      <c r="H1146" t="e">
        <f>IF(Transaksi!#REF!=$F$11,Transaksi!#REF!,0)</f>
        <v>#REF!</v>
      </c>
      <c r="I1146" t="e">
        <f>I1145+G1146-H1146</f>
        <v>#REF!</v>
      </c>
      <c r="J1146" t="e">
        <f>IF(G1146+H1146&lt;&gt;0,Transaksi!#REF!,"")</f>
        <v>#REF!</v>
      </c>
    </row>
    <row r="1147">
      <c r="C1147" t="e">
        <f>IF(G1147+H1147&lt;&gt;0,Transaksi!#REF!,"")</f>
        <v>#REF!</v>
      </c>
      <c r="D1147" t="e">
        <f>IF(G1147+H1147&lt;&gt;0,Transaksi!#REF!,"")</f>
        <v>#REF!</v>
      </c>
      <c r="E1147" t="e">
        <f>IF(G1147+H1147&lt;&gt;0,Transaksi!#REF!,"")</f>
        <v>#REF!</v>
      </c>
      <c r="F1147" t="e">
        <f>IF(G1147+H1147&lt;&gt;0,Transaksi!#REF!,"")</f>
        <v>#REF!</v>
      </c>
      <c r="G1147" t="e">
        <f>IF(Transaksi!#REF!=$F$11,Transaksi!#REF!,0)</f>
        <v>#REF!</v>
      </c>
      <c r="H1147" t="e">
        <f>IF(Transaksi!#REF!=$F$11,Transaksi!#REF!,0)</f>
        <v>#REF!</v>
      </c>
      <c r="I1147" t="e">
        <f>I1146+G1147-H1147</f>
        <v>#REF!</v>
      </c>
      <c r="J1147" t="e">
        <f>IF(G1147+H1147&lt;&gt;0,Transaksi!#REF!,"")</f>
        <v>#REF!</v>
      </c>
    </row>
    <row r="1148">
      <c r="C1148" t="e">
        <f>IF(G1148+H1148&lt;&gt;0,Transaksi!#REF!,"")</f>
        <v>#REF!</v>
      </c>
      <c r="D1148" t="e">
        <f>IF(G1148+H1148&lt;&gt;0,Transaksi!#REF!,"")</f>
        <v>#REF!</v>
      </c>
      <c r="E1148" t="e">
        <f>IF(G1148+H1148&lt;&gt;0,Transaksi!#REF!,"")</f>
        <v>#REF!</v>
      </c>
      <c r="F1148" t="e">
        <f>IF(G1148+H1148&lt;&gt;0,Transaksi!#REF!,"")</f>
        <v>#REF!</v>
      </c>
      <c r="G1148" t="e">
        <f>IF(Transaksi!#REF!=$F$11,Transaksi!#REF!,0)</f>
        <v>#REF!</v>
      </c>
      <c r="H1148" t="e">
        <f>IF(Transaksi!#REF!=$F$11,Transaksi!#REF!,0)</f>
        <v>#REF!</v>
      </c>
      <c r="I1148" t="e">
        <f>I1147+G1148-H1148</f>
        <v>#REF!</v>
      </c>
      <c r="J1148" t="e">
        <f>IF(G1148+H1148&lt;&gt;0,Transaksi!#REF!,"")</f>
        <v>#REF!</v>
      </c>
    </row>
    <row r="1149">
      <c r="C1149" t="e">
        <f>IF(G1149+H1149&lt;&gt;0,Transaksi!#REF!,"")</f>
        <v>#REF!</v>
      </c>
      <c r="D1149" t="e">
        <f>IF(G1149+H1149&lt;&gt;0,Transaksi!#REF!,"")</f>
        <v>#REF!</v>
      </c>
      <c r="E1149" t="e">
        <f>IF(G1149+H1149&lt;&gt;0,Transaksi!#REF!,"")</f>
        <v>#REF!</v>
      </c>
      <c r="F1149" t="e">
        <f>IF(G1149+H1149&lt;&gt;0,Transaksi!#REF!,"")</f>
        <v>#REF!</v>
      </c>
      <c r="G1149" t="e">
        <f>IF(Transaksi!#REF!=$F$11,Transaksi!#REF!,0)</f>
        <v>#REF!</v>
      </c>
      <c r="H1149" t="e">
        <f>IF(Transaksi!#REF!=$F$11,Transaksi!#REF!,0)</f>
        <v>#REF!</v>
      </c>
      <c r="I1149" t="e">
        <f>I1148+G1149-H1149</f>
        <v>#REF!</v>
      </c>
      <c r="J1149" t="e">
        <f>IF(G1149+H1149&lt;&gt;0,Transaksi!#REF!,"")</f>
        <v>#REF!</v>
      </c>
    </row>
    <row r="1150">
      <c r="C1150" t="e">
        <f>IF(G1150+H1150&lt;&gt;0,Transaksi!#REF!,"")</f>
        <v>#REF!</v>
      </c>
      <c r="D1150" t="e">
        <f>IF(G1150+H1150&lt;&gt;0,Transaksi!#REF!,"")</f>
        <v>#REF!</v>
      </c>
      <c r="E1150" t="e">
        <f>IF(G1150+H1150&lt;&gt;0,Transaksi!#REF!,"")</f>
        <v>#REF!</v>
      </c>
      <c r="F1150" t="e">
        <f>IF(G1150+H1150&lt;&gt;0,Transaksi!#REF!,"")</f>
        <v>#REF!</v>
      </c>
      <c r="G1150" t="e">
        <f>IF(Transaksi!#REF!=$F$11,Transaksi!#REF!,0)</f>
        <v>#REF!</v>
      </c>
      <c r="H1150" t="e">
        <f>IF(Transaksi!#REF!=$F$11,Transaksi!#REF!,0)</f>
        <v>#REF!</v>
      </c>
      <c r="I1150" t="e">
        <f>I1149+G1150-H1150</f>
        <v>#REF!</v>
      </c>
      <c r="J1150" t="e">
        <f>IF(G1150+H1150&lt;&gt;0,Transaksi!#REF!,"")</f>
        <v>#REF!</v>
      </c>
    </row>
    <row r="1151">
      <c r="C1151" t="e">
        <f>IF(G1151+H1151&lt;&gt;0,Transaksi!#REF!,"")</f>
        <v>#REF!</v>
      </c>
      <c r="D1151" t="e">
        <f>IF(G1151+H1151&lt;&gt;0,Transaksi!#REF!,"")</f>
        <v>#REF!</v>
      </c>
      <c r="E1151" t="e">
        <f>IF(G1151+H1151&lt;&gt;0,Transaksi!#REF!,"")</f>
        <v>#REF!</v>
      </c>
      <c r="F1151" t="e">
        <f>IF(G1151+H1151&lt;&gt;0,Transaksi!#REF!,"")</f>
        <v>#REF!</v>
      </c>
      <c r="G1151" t="e">
        <f>IF(Transaksi!#REF!=$F$11,Transaksi!#REF!,0)</f>
        <v>#REF!</v>
      </c>
      <c r="H1151" t="e">
        <f>IF(Transaksi!#REF!=$F$11,Transaksi!#REF!,0)</f>
        <v>#REF!</v>
      </c>
      <c r="I1151" t="e">
        <f>I1150+G1151-H1151</f>
        <v>#REF!</v>
      </c>
      <c r="J1151" t="e">
        <f>IF(G1151+H1151&lt;&gt;0,Transaksi!#REF!,"")</f>
        <v>#REF!</v>
      </c>
    </row>
    <row r="1152">
      <c r="C1152" t="e">
        <f>IF(G1152+H1152&lt;&gt;0,Transaksi!#REF!,"")</f>
        <v>#REF!</v>
      </c>
      <c r="D1152" t="e">
        <f>IF(G1152+H1152&lt;&gt;0,Transaksi!#REF!,"")</f>
        <v>#REF!</v>
      </c>
      <c r="E1152" t="e">
        <f>IF(G1152+H1152&lt;&gt;0,Transaksi!#REF!,"")</f>
        <v>#REF!</v>
      </c>
      <c r="F1152" t="e">
        <f>IF(G1152+H1152&lt;&gt;0,Transaksi!#REF!,"")</f>
        <v>#REF!</v>
      </c>
      <c r="G1152" t="e">
        <f>IF(Transaksi!#REF!=$F$11,Transaksi!#REF!,0)</f>
        <v>#REF!</v>
      </c>
      <c r="H1152" t="e">
        <f>IF(Transaksi!#REF!=$F$11,Transaksi!#REF!,0)</f>
        <v>#REF!</v>
      </c>
      <c r="I1152" t="e">
        <f>I1151+G1152-H1152</f>
        <v>#REF!</v>
      </c>
      <c r="J1152" t="e">
        <f>IF(G1152+H1152&lt;&gt;0,Transaksi!#REF!,"")</f>
        <v>#REF!</v>
      </c>
    </row>
    <row r="1153">
      <c r="C1153" t="e">
        <f>IF(G1153+H1153&lt;&gt;0,Transaksi!#REF!,"")</f>
        <v>#REF!</v>
      </c>
      <c r="D1153" t="e">
        <f>IF(G1153+H1153&lt;&gt;0,Transaksi!#REF!,"")</f>
        <v>#REF!</v>
      </c>
      <c r="E1153" t="e">
        <f>IF(G1153+H1153&lt;&gt;0,Transaksi!#REF!,"")</f>
        <v>#REF!</v>
      </c>
      <c r="F1153" t="e">
        <f>IF(G1153+H1153&lt;&gt;0,Transaksi!#REF!,"")</f>
        <v>#REF!</v>
      </c>
      <c r="G1153" t="e">
        <f>IF(Transaksi!#REF!=$F$11,Transaksi!#REF!,0)</f>
        <v>#REF!</v>
      </c>
      <c r="H1153" t="e">
        <f>IF(Transaksi!#REF!=$F$11,Transaksi!#REF!,0)</f>
        <v>#REF!</v>
      </c>
      <c r="I1153" t="e">
        <f>I1152+G1153-H1153</f>
        <v>#REF!</v>
      </c>
      <c r="J1153" t="e">
        <f>IF(G1153+H1153&lt;&gt;0,Transaksi!#REF!,"")</f>
        <v>#REF!</v>
      </c>
    </row>
    <row r="1154">
      <c r="C1154" t="e">
        <f>IF(G1154+H1154&lt;&gt;0,Transaksi!#REF!,"")</f>
        <v>#REF!</v>
      </c>
      <c r="D1154" t="e">
        <f>IF(G1154+H1154&lt;&gt;0,Transaksi!#REF!,"")</f>
        <v>#REF!</v>
      </c>
      <c r="E1154" t="e">
        <f>IF(G1154+H1154&lt;&gt;0,Transaksi!#REF!,"")</f>
        <v>#REF!</v>
      </c>
      <c r="F1154" t="e">
        <f>IF(G1154+H1154&lt;&gt;0,Transaksi!#REF!,"")</f>
        <v>#REF!</v>
      </c>
      <c r="G1154" t="e">
        <f>IF(Transaksi!#REF!=$F$11,Transaksi!#REF!,0)</f>
        <v>#REF!</v>
      </c>
      <c r="H1154" t="e">
        <f>IF(Transaksi!#REF!=$F$11,Transaksi!#REF!,0)</f>
        <v>#REF!</v>
      </c>
      <c r="I1154" t="e">
        <f>I1153+G1154-H1154</f>
        <v>#REF!</v>
      </c>
      <c r="J1154" t="e">
        <f>IF(G1154+H1154&lt;&gt;0,Transaksi!#REF!,"")</f>
        <v>#REF!</v>
      </c>
    </row>
    <row r="1155">
      <c r="C1155" t="e">
        <f>IF(G1155+H1155&lt;&gt;0,Transaksi!#REF!,"")</f>
        <v>#REF!</v>
      </c>
      <c r="D1155" t="e">
        <f>IF(G1155+H1155&lt;&gt;0,Transaksi!#REF!,"")</f>
        <v>#REF!</v>
      </c>
      <c r="E1155" t="e">
        <f>IF(G1155+H1155&lt;&gt;0,Transaksi!#REF!,"")</f>
        <v>#REF!</v>
      </c>
      <c r="F1155" t="e">
        <f>IF(G1155+H1155&lt;&gt;0,Transaksi!#REF!,"")</f>
        <v>#REF!</v>
      </c>
      <c r="G1155" t="e">
        <f>IF(Transaksi!#REF!=$F$11,Transaksi!#REF!,0)</f>
        <v>#REF!</v>
      </c>
      <c r="H1155" t="e">
        <f>IF(Transaksi!#REF!=$F$11,Transaksi!#REF!,0)</f>
        <v>#REF!</v>
      </c>
      <c r="I1155" t="e">
        <f>I1154+G1155-H1155</f>
        <v>#REF!</v>
      </c>
      <c r="J1155" t="e">
        <f>IF(G1155+H1155&lt;&gt;0,Transaksi!#REF!,"")</f>
        <v>#REF!</v>
      </c>
    </row>
    <row r="1156">
      <c r="C1156" t="e">
        <f>IF(G1156+H1156&lt;&gt;0,Transaksi!#REF!,"")</f>
        <v>#REF!</v>
      </c>
      <c r="D1156" t="e">
        <f>IF(G1156+H1156&lt;&gt;0,Transaksi!#REF!,"")</f>
        <v>#REF!</v>
      </c>
      <c r="E1156" t="e">
        <f>IF(G1156+H1156&lt;&gt;0,Transaksi!#REF!,"")</f>
        <v>#REF!</v>
      </c>
      <c r="F1156" t="e">
        <f>IF(G1156+H1156&lt;&gt;0,Transaksi!#REF!,"")</f>
        <v>#REF!</v>
      </c>
      <c r="G1156" t="e">
        <f>IF(Transaksi!#REF!=$F$11,Transaksi!#REF!,0)</f>
        <v>#REF!</v>
      </c>
      <c r="H1156" t="e">
        <f>IF(Transaksi!#REF!=$F$11,Transaksi!#REF!,0)</f>
        <v>#REF!</v>
      </c>
      <c r="I1156" t="e">
        <f>I1155+G1156-H1156</f>
        <v>#REF!</v>
      </c>
      <c r="J1156" t="e">
        <f>IF(G1156+H1156&lt;&gt;0,Transaksi!#REF!,"")</f>
        <v>#REF!</v>
      </c>
    </row>
    <row r="1157">
      <c r="C1157" t="e">
        <f>IF(G1157+H1157&lt;&gt;0,Transaksi!#REF!,"")</f>
        <v>#REF!</v>
      </c>
      <c r="D1157" t="e">
        <f>IF(G1157+H1157&lt;&gt;0,Transaksi!#REF!,"")</f>
        <v>#REF!</v>
      </c>
      <c r="E1157" t="e">
        <f>IF(G1157+H1157&lt;&gt;0,Transaksi!#REF!,"")</f>
        <v>#REF!</v>
      </c>
      <c r="F1157" t="e">
        <f>IF(G1157+H1157&lt;&gt;0,Transaksi!#REF!,"")</f>
        <v>#REF!</v>
      </c>
      <c r="G1157" t="e">
        <f>IF(Transaksi!#REF!=$F$11,Transaksi!#REF!,0)</f>
        <v>#REF!</v>
      </c>
      <c r="H1157" t="e">
        <f>IF(Transaksi!#REF!=$F$11,Transaksi!#REF!,0)</f>
        <v>#REF!</v>
      </c>
      <c r="I1157" t="e">
        <f>I1156+G1157-H1157</f>
        <v>#REF!</v>
      </c>
      <c r="J1157" t="e">
        <f>IF(G1157+H1157&lt;&gt;0,Transaksi!#REF!,"")</f>
        <v>#REF!</v>
      </c>
    </row>
    <row r="1158">
      <c r="C1158" t="e">
        <f>IF(G1158+H1158&lt;&gt;0,Transaksi!#REF!,"")</f>
        <v>#REF!</v>
      </c>
      <c r="D1158" t="e">
        <f>IF(G1158+H1158&lt;&gt;0,Transaksi!#REF!,"")</f>
        <v>#REF!</v>
      </c>
      <c r="E1158" t="e">
        <f>IF(G1158+H1158&lt;&gt;0,Transaksi!#REF!,"")</f>
        <v>#REF!</v>
      </c>
      <c r="F1158" t="e">
        <f>IF(G1158+H1158&lt;&gt;0,Transaksi!#REF!,"")</f>
        <v>#REF!</v>
      </c>
      <c r="G1158" t="e">
        <f>IF(Transaksi!#REF!=$F$11,Transaksi!#REF!,0)</f>
        <v>#REF!</v>
      </c>
      <c r="H1158" t="e">
        <f>IF(Transaksi!#REF!=$F$11,Transaksi!#REF!,0)</f>
        <v>#REF!</v>
      </c>
      <c r="I1158" t="e">
        <f>I1157+G1158-H1158</f>
        <v>#REF!</v>
      </c>
      <c r="J1158" t="e">
        <f>IF(G1158+H1158&lt;&gt;0,Transaksi!#REF!,"")</f>
        <v>#REF!</v>
      </c>
    </row>
    <row r="1159">
      <c r="C1159" t="e">
        <f>IF(G1159+H1159&lt;&gt;0,Transaksi!#REF!,"")</f>
        <v>#REF!</v>
      </c>
      <c r="D1159" t="e">
        <f>IF(G1159+H1159&lt;&gt;0,Transaksi!#REF!,"")</f>
        <v>#REF!</v>
      </c>
      <c r="E1159" t="e">
        <f>IF(G1159+H1159&lt;&gt;0,Transaksi!#REF!,"")</f>
        <v>#REF!</v>
      </c>
      <c r="F1159" t="e">
        <f>IF(G1159+H1159&lt;&gt;0,Transaksi!#REF!,"")</f>
        <v>#REF!</v>
      </c>
      <c r="G1159" t="e">
        <f>IF(Transaksi!#REF!=$F$11,Transaksi!#REF!,0)</f>
        <v>#REF!</v>
      </c>
      <c r="H1159" t="e">
        <f>IF(Transaksi!#REF!=$F$11,Transaksi!#REF!,0)</f>
        <v>#REF!</v>
      </c>
      <c r="I1159" t="e">
        <f>I1158+G1159-H1159</f>
        <v>#REF!</v>
      </c>
      <c r="J1159" t="e">
        <f>IF(G1159+H1159&lt;&gt;0,Transaksi!#REF!,"")</f>
        <v>#REF!</v>
      </c>
    </row>
    <row r="1160">
      <c r="C1160" t="e">
        <f>IF(G1160+H1160&lt;&gt;0,Transaksi!#REF!,"")</f>
        <v>#REF!</v>
      </c>
      <c r="D1160" t="e">
        <f>IF(G1160+H1160&lt;&gt;0,Transaksi!#REF!,"")</f>
        <v>#REF!</v>
      </c>
      <c r="E1160" t="e">
        <f>IF(G1160+H1160&lt;&gt;0,Transaksi!#REF!,"")</f>
        <v>#REF!</v>
      </c>
      <c r="F1160" t="e">
        <f>IF(G1160+H1160&lt;&gt;0,Transaksi!#REF!,"")</f>
        <v>#REF!</v>
      </c>
      <c r="G1160" t="e">
        <f>IF(Transaksi!#REF!=$F$11,Transaksi!#REF!,0)</f>
        <v>#REF!</v>
      </c>
      <c r="H1160" t="e">
        <f>IF(Transaksi!#REF!=$F$11,Transaksi!#REF!,0)</f>
        <v>#REF!</v>
      </c>
      <c r="I1160" t="e">
        <f>I1159+G1160-H1160</f>
        <v>#REF!</v>
      </c>
      <c r="J1160" t="e">
        <f>IF(G1160+H1160&lt;&gt;0,Transaksi!#REF!,"")</f>
        <v>#REF!</v>
      </c>
    </row>
    <row r="1161">
      <c r="C1161" t="e">
        <f>IF(G1161+H1161&lt;&gt;0,Transaksi!#REF!,"")</f>
        <v>#REF!</v>
      </c>
      <c r="D1161" t="e">
        <f>IF(G1161+H1161&lt;&gt;0,Transaksi!#REF!,"")</f>
        <v>#REF!</v>
      </c>
      <c r="E1161" t="e">
        <f>IF(G1161+H1161&lt;&gt;0,Transaksi!#REF!,"")</f>
        <v>#REF!</v>
      </c>
      <c r="F1161" t="e">
        <f>IF(G1161+H1161&lt;&gt;0,Transaksi!#REF!,"")</f>
        <v>#REF!</v>
      </c>
      <c r="G1161" t="e">
        <f>IF(Transaksi!#REF!=$F$11,Transaksi!#REF!,0)</f>
        <v>#REF!</v>
      </c>
      <c r="H1161" t="e">
        <f>IF(Transaksi!#REF!=$F$11,Transaksi!#REF!,0)</f>
        <v>#REF!</v>
      </c>
      <c r="I1161" t="e">
        <f>I1160+G1161-H1161</f>
        <v>#REF!</v>
      </c>
      <c r="J1161" t="e">
        <f>IF(G1161+H1161&lt;&gt;0,Transaksi!#REF!,"")</f>
        <v>#REF!</v>
      </c>
    </row>
    <row r="1162">
      <c r="C1162" t="e">
        <f>IF(G1162+H1162&lt;&gt;0,Transaksi!#REF!,"")</f>
        <v>#REF!</v>
      </c>
      <c r="D1162" t="e">
        <f>IF(G1162+H1162&lt;&gt;0,Transaksi!#REF!,"")</f>
        <v>#REF!</v>
      </c>
      <c r="E1162" t="e">
        <f>IF(G1162+H1162&lt;&gt;0,Transaksi!#REF!,"")</f>
        <v>#REF!</v>
      </c>
      <c r="F1162" t="e">
        <f>IF(G1162+H1162&lt;&gt;0,Transaksi!#REF!,"")</f>
        <v>#REF!</v>
      </c>
      <c r="G1162" t="e">
        <f>IF(Transaksi!#REF!=$F$11,Transaksi!#REF!,0)</f>
        <v>#REF!</v>
      </c>
      <c r="H1162" t="e">
        <f>IF(Transaksi!#REF!=$F$11,Transaksi!#REF!,0)</f>
        <v>#REF!</v>
      </c>
      <c r="I1162" t="e">
        <f>I1161+G1162-H1162</f>
        <v>#REF!</v>
      </c>
      <c r="J1162" t="e">
        <f>IF(G1162+H1162&lt;&gt;0,Transaksi!#REF!,"")</f>
        <v>#REF!</v>
      </c>
    </row>
    <row r="1163">
      <c r="C1163" t="e">
        <f>IF(G1163+H1163&lt;&gt;0,Transaksi!#REF!,"")</f>
        <v>#REF!</v>
      </c>
      <c r="D1163" t="e">
        <f>IF(G1163+H1163&lt;&gt;0,Transaksi!#REF!,"")</f>
        <v>#REF!</v>
      </c>
      <c r="E1163" t="e">
        <f>IF(G1163+H1163&lt;&gt;0,Transaksi!#REF!,"")</f>
        <v>#REF!</v>
      </c>
      <c r="F1163" t="e">
        <f>IF(G1163+H1163&lt;&gt;0,Transaksi!#REF!,"")</f>
        <v>#REF!</v>
      </c>
      <c r="G1163" t="e">
        <f>IF(Transaksi!#REF!=$F$11,Transaksi!#REF!,0)</f>
        <v>#REF!</v>
      </c>
      <c r="H1163" t="e">
        <f>IF(Transaksi!#REF!=$F$11,Transaksi!#REF!,0)</f>
        <v>#REF!</v>
      </c>
      <c r="I1163" t="e">
        <f>I1162+G1163-H1163</f>
        <v>#REF!</v>
      </c>
      <c r="J1163" t="e">
        <f>IF(G1163+H1163&lt;&gt;0,Transaksi!#REF!,"")</f>
        <v>#REF!</v>
      </c>
    </row>
    <row r="1164">
      <c r="C1164" t="e">
        <f>IF(G1164+H1164&lt;&gt;0,Transaksi!#REF!,"")</f>
        <v>#REF!</v>
      </c>
      <c r="D1164" t="e">
        <f>IF(G1164+H1164&lt;&gt;0,Transaksi!#REF!,"")</f>
        <v>#REF!</v>
      </c>
      <c r="E1164" t="e">
        <f>IF(G1164+H1164&lt;&gt;0,Transaksi!#REF!,"")</f>
        <v>#REF!</v>
      </c>
      <c r="F1164" t="e">
        <f>IF(G1164+H1164&lt;&gt;0,Transaksi!#REF!,"")</f>
        <v>#REF!</v>
      </c>
      <c r="G1164" t="e">
        <f>IF(Transaksi!#REF!=$F$11,Transaksi!#REF!,0)</f>
        <v>#REF!</v>
      </c>
      <c r="H1164" t="e">
        <f>IF(Transaksi!#REF!=$F$11,Transaksi!#REF!,0)</f>
        <v>#REF!</v>
      </c>
      <c r="I1164" t="e">
        <f>I1163+G1164-H1164</f>
        <v>#REF!</v>
      </c>
      <c r="J1164" t="e">
        <f>IF(G1164+H1164&lt;&gt;0,Transaksi!#REF!,"")</f>
        <v>#REF!</v>
      </c>
    </row>
    <row r="1165">
      <c r="C1165" t="e">
        <f>IF(G1165+H1165&lt;&gt;0,Transaksi!#REF!,"")</f>
        <v>#REF!</v>
      </c>
      <c r="D1165" t="e">
        <f>IF(G1165+H1165&lt;&gt;0,Transaksi!#REF!,"")</f>
        <v>#REF!</v>
      </c>
      <c r="E1165" t="e">
        <f>IF(G1165+H1165&lt;&gt;0,Transaksi!#REF!,"")</f>
        <v>#REF!</v>
      </c>
      <c r="F1165" t="e">
        <f>IF(G1165+H1165&lt;&gt;0,Transaksi!#REF!,"")</f>
        <v>#REF!</v>
      </c>
      <c r="G1165" t="e">
        <f>IF(Transaksi!#REF!=$F$11,Transaksi!#REF!,0)</f>
        <v>#REF!</v>
      </c>
      <c r="H1165" t="e">
        <f>IF(Transaksi!#REF!=$F$11,Transaksi!#REF!,0)</f>
        <v>#REF!</v>
      </c>
      <c r="I1165" t="e">
        <f>I1164+G1165-H1165</f>
        <v>#REF!</v>
      </c>
      <c r="J1165" t="e">
        <f>IF(G1165+H1165&lt;&gt;0,Transaksi!#REF!,"")</f>
        <v>#REF!</v>
      </c>
    </row>
    <row r="1166">
      <c r="C1166" t="e">
        <f>IF(G1166+H1166&lt;&gt;0,Transaksi!#REF!,"")</f>
        <v>#REF!</v>
      </c>
      <c r="D1166" t="e">
        <f>IF(G1166+H1166&lt;&gt;0,Transaksi!#REF!,"")</f>
        <v>#REF!</v>
      </c>
      <c r="E1166" t="e">
        <f>IF(G1166+H1166&lt;&gt;0,Transaksi!#REF!,"")</f>
        <v>#REF!</v>
      </c>
      <c r="F1166" t="e">
        <f>IF(G1166+H1166&lt;&gt;0,Transaksi!#REF!,"")</f>
        <v>#REF!</v>
      </c>
      <c r="G1166" t="e">
        <f>IF(Transaksi!#REF!=$F$11,Transaksi!#REF!,0)</f>
        <v>#REF!</v>
      </c>
      <c r="H1166" t="e">
        <f>IF(Transaksi!#REF!=$F$11,Transaksi!#REF!,0)</f>
        <v>#REF!</v>
      </c>
      <c r="I1166" t="e">
        <f>I1165+G1166-H1166</f>
        <v>#REF!</v>
      </c>
      <c r="J1166" t="e">
        <f>IF(G1166+H1166&lt;&gt;0,Transaksi!#REF!,"")</f>
        <v>#REF!</v>
      </c>
    </row>
    <row r="1167">
      <c r="C1167" t="e">
        <f>IF(G1167+H1167&lt;&gt;0,Transaksi!#REF!,"")</f>
        <v>#REF!</v>
      </c>
      <c r="D1167" t="e">
        <f>IF(G1167+H1167&lt;&gt;0,Transaksi!#REF!,"")</f>
        <v>#REF!</v>
      </c>
      <c r="E1167" t="e">
        <f>IF(G1167+H1167&lt;&gt;0,Transaksi!#REF!,"")</f>
        <v>#REF!</v>
      </c>
      <c r="F1167" t="e">
        <f>IF(G1167+H1167&lt;&gt;0,Transaksi!#REF!,"")</f>
        <v>#REF!</v>
      </c>
      <c r="G1167" t="e">
        <f>IF(Transaksi!#REF!=$F$11,Transaksi!#REF!,0)</f>
        <v>#REF!</v>
      </c>
      <c r="H1167" t="e">
        <f>IF(Transaksi!#REF!=$F$11,Transaksi!#REF!,0)</f>
        <v>#REF!</v>
      </c>
      <c r="I1167" t="e">
        <f>I1166+G1167-H1167</f>
        <v>#REF!</v>
      </c>
      <c r="J1167" t="e">
        <f>IF(G1167+H1167&lt;&gt;0,Transaksi!#REF!,"")</f>
        <v>#REF!</v>
      </c>
    </row>
    <row r="1168">
      <c r="C1168" t="e">
        <f>IF(G1168+H1168&lt;&gt;0,Transaksi!#REF!,"")</f>
        <v>#REF!</v>
      </c>
      <c r="D1168" t="e">
        <f>IF(G1168+H1168&lt;&gt;0,Transaksi!#REF!,"")</f>
        <v>#REF!</v>
      </c>
      <c r="E1168" t="e">
        <f>IF(G1168+H1168&lt;&gt;0,Transaksi!#REF!,"")</f>
        <v>#REF!</v>
      </c>
      <c r="F1168" t="e">
        <f>IF(G1168+H1168&lt;&gt;0,Transaksi!#REF!,"")</f>
        <v>#REF!</v>
      </c>
      <c r="G1168" t="e">
        <f>IF(Transaksi!#REF!=$F$11,Transaksi!#REF!,0)</f>
        <v>#REF!</v>
      </c>
      <c r="H1168" t="e">
        <f>IF(Transaksi!#REF!=$F$11,Transaksi!#REF!,0)</f>
        <v>#REF!</v>
      </c>
      <c r="I1168" t="e">
        <f>I1167+G1168-H1168</f>
        <v>#REF!</v>
      </c>
      <c r="J1168" t="e">
        <f>IF(G1168+H1168&lt;&gt;0,Transaksi!#REF!,"")</f>
        <v>#REF!</v>
      </c>
    </row>
    <row r="1169">
      <c r="C1169" t="e">
        <f>IF(G1169+H1169&lt;&gt;0,Transaksi!#REF!,"")</f>
        <v>#REF!</v>
      </c>
      <c r="D1169" t="e">
        <f>IF(G1169+H1169&lt;&gt;0,Transaksi!#REF!,"")</f>
        <v>#REF!</v>
      </c>
      <c r="E1169" t="e">
        <f>IF(G1169+H1169&lt;&gt;0,Transaksi!#REF!,"")</f>
        <v>#REF!</v>
      </c>
      <c r="F1169" t="e">
        <f>IF(G1169+H1169&lt;&gt;0,Transaksi!#REF!,"")</f>
        <v>#REF!</v>
      </c>
      <c r="G1169" t="e">
        <f>IF(Transaksi!#REF!=$F$11,Transaksi!#REF!,0)</f>
        <v>#REF!</v>
      </c>
      <c r="H1169" t="e">
        <f>IF(Transaksi!#REF!=$F$11,Transaksi!#REF!,0)</f>
        <v>#REF!</v>
      </c>
      <c r="I1169" t="e">
        <f>I1168+G1169-H1169</f>
        <v>#REF!</v>
      </c>
      <c r="J1169" t="e">
        <f>IF(G1169+H1169&lt;&gt;0,Transaksi!#REF!,"")</f>
        <v>#REF!</v>
      </c>
    </row>
    <row r="1170">
      <c r="C1170" t="e">
        <f>IF(G1170+H1170&lt;&gt;0,Transaksi!#REF!,"")</f>
        <v>#REF!</v>
      </c>
      <c r="D1170" t="e">
        <f>IF(G1170+H1170&lt;&gt;0,Transaksi!#REF!,"")</f>
        <v>#REF!</v>
      </c>
      <c r="E1170" t="e">
        <f>IF(G1170+H1170&lt;&gt;0,Transaksi!#REF!,"")</f>
        <v>#REF!</v>
      </c>
      <c r="F1170" t="e">
        <f>IF(G1170+H1170&lt;&gt;0,Transaksi!#REF!,"")</f>
        <v>#REF!</v>
      </c>
      <c r="G1170" t="e">
        <f>IF(Transaksi!#REF!=$F$11,Transaksi!#REF!,0)</f>
        <v>#REF!</v>
      </c>
      <c r="H1170" t="e">
        <f>IF(Transaksi!#REF!=$F$11,Transaksi!#REF!,0)</f>
        <v>#REF!</v>
      </c>
      <c r="I1170" t="e">
        <f>I1169+G1170-H1170</f>
        <v>#REF!</v>
      </c>
      <c r="J1170" t="e">
        <f>IF(G1170+H1170&lt;&gt;0,Transaksi!#REF!,"")</f>
        <v>#REF!</v>
      </c>
    </row>
    <row r="1171">
      <c r="C1171" t="e">
        <f>IF(G1171+H1171&lt;&gt;0,Transaksi!#REF!,"")</f>
        <v>#REF!</v>
      </c>
      <c r="D1171" t="e">
        <f>IF(G1171+H1171&lt;&gt;0,Transaksi!#REF!,"")</f>
        <v>#REF!</v>
      </c>
      <c r="E1171" t="e">
        <f>IF(G1171+H1171&lt;&gt;0,Transaksi!#REF!,"")</f>
        <v>#REF!</v>
      </c>
      <c r="F1171" t="e">
        <f>IF(G1171+H1171&lt;&gt;0,Transaksi!#REF!,"")</f>
        <v>#REF!</v>
      </c>
      <c r="G1171" t="e">
        <f>IF(Transaksi!#REF!=$F$11,Transaksi!#REF!,0)</f>
        <v>#REF!</v>
      </c>
      <c r="H1171" t="e">
        <f>IF(Transaksi!#REF!=$F$11,Transaksi!#REF!,0)</f>
        <v>#REF!</v>
      </c>
      <c r="I1171" t="e">
        <f>I1170+G1171-H1171</f>
        <v>#REF!</v>
      </c>
      <c r="J1171" t="e">
        <f>IF(G1171+H1171&lt;&gt;0,Transaksi!#REF!,"")</f>
        <v>#REF!</v>
      </c>
    </row>
    <row r="1172">
      <c r="C1172" t="e">
        <f>IF(G1172+H1172&lt;&gt;0,Transaksi!#REF!,"")</f>
        <v>#REF!</v>
      </c>
      <c r="D1172" t="e">
        <f>IF(G1172+H1172&lt;&gt;0,Transaksi!#REF!,"")</f>
        <v>#REF!</v>
      </c>
      <c r="E1172" t="e">
        <f>IF(G1172+H1172&lt;&gt;0,Transaksi!#REF!,"")</f>
        <v>#REF!</v>
      </c>
      <c r="F1172" t="e">
        <f>IF(G1172+H1172&lt;&gt;0,Transaksi!#REF!,"")</f>
        <v>#REF!</v>
      </c>
      <c r="G1172" t="e">
        <f>IF(Transaksi!#REF!=$F$11,Transaksi!#REF!,0)</f>
        <v>#REF!</v>
      </c>
      <c r="H1172" t="e">
        <f>IF(Transaksi!#REF!=$F$11,Transaksi!#REF!,0)</f>
        <v>#REF!</v>
      </c>
      <c r="I1172" t="e">
        <f>I1171+G1172-H1172</f>
        <v>#REF!</v>
      </c>
      <c r="J1172" t="e">
        <f>IF(G1172+H1172&lt;&gt;0,Transaksi!#REF!,"")</f>
        <v>#REF!</v>
      </c>
    </row>
    <row r="1173">
      <c r="C1173" t="e">
        <f>IF(G1173+H1173&lt;&gt;0,Transaksi!#REF!,"")</f>
        <v>#REF!</v>
      </c>
      <c r="D1173" t="e">
        <f>IF(G1173+H1173&lt;&gt;0,Transaksi!#REF!,"")</f>
        <v>#REF!</v>
      </c>
      <c r="E1173" t="e">
        <f>IF(G1173+H1173&lt;&gt;0,Transaksi!#REF!,"")</f>
        <v>#REF!</v>
      </c>
      <c r="F1173" t="e">
        <f>IF(G1173+H1173&lt;&gt;0,Transaksi!#REF!,"")</f>
        <v>#REF!</v>
      </c>
      <c r="G1173" t="e">
        <f>IF(Transaksi!#REF!=$F$11,Transaksi!#REF!,0)</f>
        <v>#REF!</v>
      </c>
      <c r="H1173" t="e">
        <f>IF(Transaksi!#REF!=$F$11,Transaksi!#REF!,0)</f>
        <v>#REF!</v>
      </c>
      <c r="I1173" t="e">
        <f>I1172+G1173-H1173</f>
        <v>#REF!</v>
      </c>
      <c r="J1173" t="e">
        <f>IF(G1173+H1173&lt;&gt;0,Transaksi!#REF!,"")</f>
        <v>#REF!</v>
      </c>
    </row>
    <row r="1174">
      <c r="C1174" t="e">
        <f>IF(G1174+H1174&lt;&gt;0,Transaksi!#REF!,"")</f>
        <v>#REF!</v>
      </c>
      <c r="D1174" t="e">
        <f>IF(G1174+H1174&lt;&gt;0,Transaksi!#REF!,"")</f>
        <v>#REF!</v>
      </c>
      <c r="E1174" t="e">
        <f>IF(G1174+H1174&lt;&gt;0,Transaksi!#REF!,"")</f>
        <v>#REF!</v>
      </c>
      <c r="F1174" t="e">
        <f>IF(G1174+H1174&lt;&gt;0,Transaksi!#REF!,"")</f>
        <v>#REF!</v>
      </c>
      <c r="G1174" t="e">
        <f>IF(Transaksi!#REF!=$F$11,Transaksi!#REF!,0)</f>
        <v>#REF!</v>
      </c>
      <c r="H1174" t="e">
        <f>IF(Transaksi!#REF!=$F$11,Transaksi!#REF!,0)</f>
        <v>#REF!</v>
      </c>
      <c r="I1174" t="e">
        <f>I1173+G1174-H1174</f>
        <v>#REF!</v>
      </c>
      <c r="J1174" t="e">
        <f>IF(G1174+H1174&lt;&gt;0,Transaksi!#REF!,"")</f>
        <v>#REF!</v>
      </c>
    </row>
    <row r="1175">
      <c r="C1175" t="e">
        <f>IF(G1175+H1175&lt;&gt;0,Transaksi!#REF!,"")</f>
        <v>#REF!</v>
      </c>
      <c r="D1175" t="e">
        <f>IF(G1175+H1175&lt;&gt;0,Transaksi!#REF!,"")</f>
        <v>#REF!</v>
      </c>
      <c r="E1175" t="e">
        <f>IF(G1175+H1175&lt;&gt;0,Transaksi!#REF!,"")</f>
        <v>#REF!</v>
      </c>
      <c r="F1175" t="e">
        <f>IF(G1175+H1175&lt;&gt;0,Transaksi!#REF!,"")</f>
        <v>#REF!</v>
      </c>
      <c r="G1175" t="e">
        <f>IF(Transaksi!#REF!=$F$11,Transaksi!#REF!,0)</f>
        <v>#REF!</v>
      </c>
      <c r="H1175" t="e">
        <f>IF(Transaksi!#REF!=$F$11,Transaksi!#REF!,0)</f>
        <v>#REF!</v>
      </c>
      <c r="I1175" t="e">
        <f>I1174+G1175-H1175</f>
        <v>#REF!</v>
      </c>
      <c r="J1175" t="e">
        <f>IF(G1175+H1175&lt;&gt;0,Transaksi!#REF!,"")</f>
        <v>#REF!</v>
      </c>
    </row>
    <row r="1176">
      <c r="C1176" t="e">
        <f>IF(G1176+H1176&lt;&gt;0,Transaksi!#REF!,"")</f>
        <v>#REF!</v>
      </c>
      <c r="D1176" t="e">
        <f>IF(G1176+H1176&lt;&gt;0,Transaksi!#REF!,"")</f>
        <v>#REF!</v>
      </c>
      <c r="E1176" t="e">
        <f>IF(G1176+H1176&lt;&gt;0,Transaksi!#REF!,"")</f>
        <v>#REF!</v>
      </c>
      <c r="F1176" t="e">
        <f>IF(G1176+H1176&lt;&gt;0,Transaksi!#REF!,"")</f>
        <v>#REF!</v>
      </c>
      <c r="G1176" t="e">
        <f>IF(Transaksi!#REF!=$F$11,Transaksi!#REF!,0)</f>
        <v>#REF!</v>
      </c>
      <c r="H1176" t="e">
        <f>IF(Transaksi!#REF!=$F$11,Transaksi!#REF!,0)</f>
        <v>#REF!</v>
      </c>
      <c r="I1176" t="e">
        <f>I1175+G1176-H1176</f>
        <v>#REF!</v>
      </c>
      <c r="J1176" t="e">
        <f>IF(G1176+H1176&lt;&gt;0,Transaksi!#REF!,"")</f>
        <v>#REF!</v>
      </c>
    </row>
    <row r="1177">
      <c r="C1177" t="e">
        <f>IF(G1177+H1177&lt;&gt;0,Transaksi!#REF!,"")</f>
        <v>#REF!</v>
      </c>
      <c r="D1177" t="e">
        <f>IF(G1177+H1177&lt;&gt;0,Transaksi!#REF!,"")</f>
        <v>#REF!</v>
      </c>
      <c r="E1177" t="e">
        <f>IF(G1177+H1177&lt;&gt;0,Transaksi!#REF!,"")</f>
        <v>#REF!</v>
      </c>
      <c r="F1177" t="e">
        <f>IF(G1177+H1177&lt;&gt;0,Transaksi!#REF!,"")</f>
        <v>#REF!</v>
      </c>
      <c r="G1177" t="e">
        <f>IF(Transaksi!#REF!=$F$11,Transaksi!#REF!,0)</f>
        <v>#REF!</v>
      </c>
      <c r="H1177" t="e">
        <f>IF(Transaksi!#REF!=$F$11,Transaksi!#REF!,0)</f>
        <v>#REF!</v>
      </c>
      <c r="I1177" t="e">
        <f>I1176+G1177-H1177</f>
        <v>#REF!</v>
      </c>
      <c r="J1177" t="e">
        <f>IF(G1177+H1177&lt;&gt;0,Transaksi!#REF!,"")</f>
        <v>#REF!</v>
      </c>
    </row>
    <row r="1178">
      <c r="C1178" t="e">
        <f>IF(G1178+H1178&lt;&gt;0,Transaksi!#REF!,"")</f>
        <v>#REF!</v>
      </c>
      <c r="D1178" t="e">
        <f>IF(G1178+H1178&lt;&gt;0,Transaksi!#REF!,"")</f>
        <v>#REF!</v>
      </c>
      <c r="E1178" t="e">
        <f>IF(G1178+H1178&lt;&gt;0,Transaksi!#REF!,"")</f>
        <v>#REF!</v>
      </c>
      <c r="F1178" t="e">
        <f>IF(G1178+H1178&lt;&gt;0,Transaksi!#REF!,"")</f>
        <v>#REF!</v>
      </c>
      <c r="G1178" t="e">
        <f>IF(Transaksi!#REF!=$F$11,Transaksi!#REF!,0)</f>
        <v>#REF!</v>
      </c>
      <c r="H1178" t="e">
        <f>IF(Transaksi!#REF!=$F$11,Transaksi!#REF!,0)</f>
        <v>#REF!</v>
      </c>
      <c r="I1178" t="e">
        <f>I1177+G1178-H1178</f>
        <v>#REF!</v>
      </c>
      <c r="J1178" t="e">
        <f>IF(G1178+H1178&lt;&gt;0,Transaksi!#REF!,"")</f>
        <v>#REF!</v>
      </c>
    </row>
    <row r="1179">
      <c r="C1179" t="e">
        <f>IF(G1179+H1179&lt;&gt;0,Transaksi!#REF!,"")</f>
        <v>#REF!</v>
      </c>
      <c r="D1179" t="e">
        <f>IF(G1179+H1179&lt;&gt;0,Transaksi!#REF!,"")</f>
        <v>#REF!</v>
      </c>
      <c r="E1179" t="e">
        <f>IF(G1179+H1179&lt;&gt;0,Transaksi!#REF!,"")</f>
        <v>#REF!</v>
      </c>
      <c r="F1179" t="e">
        <f>IF(G1179+H1179&lt;&gt;0,Transaksi!#REF!,"")</f>
        <v>#REF!</v>
      </c>
      <c r="G1179" t="e">
        <f>IF(Transaksi!#REF!=$F$11,Transaksi!#REF!,0)</f>
        <v>#REF!</v>
      </c>
      <c r="H1179" t="e">
        <f>IF(Transaksi!#REF!=$F$11,Transaksi!#REF!,0)</f>
        <v>#REF!</v>
      </c>
      <c r="I1179" t="e">
        <f>I1178+G1179-H1179</f>
        <v>#REF!</v>
      </c>
      <c r="J1179" t="e">
        <f>IF(G1179+H1179&lt;&gt;0,Transaksi!#REF!,"")</f>
        <v>#REF!</v>
      </c>
    </row>
    <row r="1180">
      <c r="C1180" t="e">
        <f>IF(G1180+H1180&lt;&gt;0,Transaksi!#REF!,"")</f>
        <v>#REF!</v>
      </c>
      <c r="D1180" t="e">
        <f>IF(G1180+H1180&lt;&gt;0,Transaksi!#REF!,"")</f>
        <v>#REF!</v>
      </c>
      <c r="E1180" t="e">
        <f>IF(G1180+H1180&lt;&gt;0,Transaksi!#REF!,"")</f>
        <v>#REF!</v>
      </c>
      <c r="F1180" t="e">
        <f>IF(G1180+H1180&lt;&gt;0,Transaksi!#REF!,"")</f>
        <v>#REF!</v>
      </c>
      <c r="G1180" t="e">
        <f>IF(Transaksi!#REF!=$F$11,Transaksi!#REF!,0)</f>
        <v>#REF!</v>
      </c>
      <c r="H1180" t="e">
        <f>IF(Transaksi!#REF!=$F$11,Transaksi!#REF!,0)</f>
        <v>#REF!</v>
      </c>
      <c r="I1180" t="e">
        <f>I1179+G1180-H1180</f>
        <v>#REF!</v>
      </c>
      <c r="J1180" t="e">
        <f>IF(G1180+H1180&lt;&gt;0,Transaksi!#REF!,"")</f>
        <v>#REF!</v>
      </c>
    </row>
    <row r="1181">
      <c r="C1181" t="e">
        <f>IF(G1181+H1181&lt;&gt;0,Transaksi!#REF!,"")</f>
        <v>#REF!</v>
      </c>
      <c r="D1181" t="e">
        <f>IF(G1181+H1181&lt;&gt;0,Transaksi!#REF!,"")</f>
        <v>#REF!</v>
      </c>
      <c r="E1181" t="e">
        <f>IF(G1181+H1181&lt;&gt;0,Transaksi!#REF!,"")</f>
        <v>#REF!</v>
      </c>
      <c r="F1181" t="e">
        <f>IF(G1181+H1181&lt;&gt;0,Transaksi!#REF!,"")</f>
        <v>#REF!</v>
      </c>
      <c r="G1181" t="e">
        <f>IF(Transaksi!#REF!=$F$11,Transaksi!#REF!,0)</f>
        <v>#REF!</v>
      </c>
      <c r="H1181" t="e">
        <f>IF(Transaksi!#REF!=$F$11,Transaksi!#REF!,0)</f>
        <v>#REF!</v>
      </c>
      <c r="I1181" t="e">
        <f>I1180+G1181-H1181</f>
        <v>#REF!</v>
      </c>
      <c r="J1181" t="e">
        <f>IF(G1181+H1181&lt;&gt;0,Transaksi!#REF!,"")</f>
        <v>#REF!</v>
      </c>
    </row>
    <row r="1182">
      <c r="C1182" t="e">
        <f>IF(G1182+H1182&lt;&gt;0,Transaksi!#REF!,"")</f>
        <v>#REF!</v>
      </c>
      <c r="D1182" t="e">
        <f>IF(G1182+H1182&lt;&gt;0,Transaksi!#REF!,"")</f>
        <v>#REF!</v>
      </c>
      <c r="E1182" t="e">
        <f>IF(G1182+H1182&lt;&gt;0,Transaksi!#REF!,"")</f>
        <v>#REF!</v>
      </c>
      <c r="F1182" t="e">
        <f>IF(G1182+H1182&lt;&gt;0,Transaksi!#REF!,"")</f>
        <v>#REF!</v>
      </c>
      <c r="G1182" t="e">
        <f>IF(Transaksi!#REF!=$F$11,Transaksi!#REF!,0)</f>
        <v>#REF!</v>
      </c>
      <c r="H1182" t="e">
        <f>IF(Transaksi!#REF!=$F$11,Transaksi!#REF!,0)</f>
        <v>#REF!</v>
      </c>
      <c r="I1182" t="e">
        <f>I1181+G1182-H1182</f>
        <v>#REF!</v>
      </c>
      <c r="J1182" t="e">
        <f>IF(G1182+H1182&lt;&gt;0,Transaksi!#REF!,"")</f>
        <v>#REF!</v>
      </c>
    </row>
    <row r="1183">
      <c r="C1183" t="e">
        <f>IF(G1183+H1183&lt;&gt;0,Transaksi!#REF!,"")</f>
        <v>#REF!</v>
      </c>
      <c r="D1183" t="e">
        <f>IF(G1183+H1183&lt;&gt;0,Transaksi!#REF!,"")</f>
        <v>#REF!</v>
      </c>
      <c r="E1183" t="e">
        <f>IF(G1183+H1183&lt;&gt;0,Transaksi!#REF!,"")</f>
        <v>#REF!</v>
      </c>
      <c r="F1183" t="e">
        <f>IF(G1183+H1183&lt;&gt;0,Transaksi!#REF!,"")</f>
        <v>#REF!</v>
      </c>
      <c r="G1183" t="e">
        <f>IF(Transaksi!#REF!=$F$11,Transaksi!#REF!,0)</f>
        <v>#REF!</v>
      </c>
      <c r="H1183" t="e">
        <f>IF(Transaksi!#REF!=$F$11,Transaksi!#REF!,0)</f>
        <v>#REF!</v>
      </c>
      <c r="I1183" t="e">
        <f>I1182+G1183-H1183</f>
        <v>#REF!</v>
      </c>
      <c r="J1183" t="e">
        <f>IF(G1183+H1183&lt;&gt;0,Transaksi!#REF!,"")</f>
        <v>#REF!</v>
      </c>
    </row>
    <row r="1184">
      <c r="C1184" t="e">
        <f>IF(G1184+H1184&lt;&gt;0,Transaksi!#REF!,"")</f>
        <v>#REF!</v>
      </c>
      <c r="D1184" t="e">
        <f>IF(G1184+H1184&lt;&gt;0,Transaksi!#REF!,"")</f>
        <v>#REF!</v>
      </c>
      <c r="E1184" t="e">
        <f>IF(G1184+H1184&lt;&gt;0,Transaksi!#REF!,"")</f>
        <v>#REF!</v>
      </c>
      <c r="F1184" t="e">
        <f>IF(G1184+H1184&lt;&gt;0,Transaksi!#REF!,"")</f>
        <v>#REF!</v>
      </c>
      <c r="G1184" t="e">
        <f>IF(Transaksi!#REF!=$F$11,Transaksi!#REF!,0)</f>
        <v>#REF!</v>
      </c>
      <c r="H1184" t="e">
        <f>IF(Transaksi!#REF!=$F$11,Transaksi!#REF!,0)</f>
        <v>#REF!</v>
      </c>
      <c r="I1184" t="e">
        <f>I1183+G1184-H1184</f>
        <v>#REF!</v>
      </c>
      <c r="J1184" t="e">
        <f>IF(G1184+H1184&lt;&gt;0,Transaksi!#REF!,"")</f>
        <v>#REF!</v>
      </c>
    </row>
    <row r="1185">
      <c r="C1185" t="e">
        <f>IF(G1185+H1185&lt;&gt;0,Transaksi!#REF!,"")</f>
        <v>#REF!</v>
      </c>
      <c r="D1185" t="e">
        <f>IF(G1185+H1185&lt;&gt;0,Transaksi!#REF!,"")</f>
        <v>#REF!</v>
      </c>
      <c r="E1185" t="e">
        <f>IF(G1185+H1185&lt;&gt;0,Transaksi!#REF!,"")</f>
        <v>#REF!</v>
      </c>
      <c r="F1185" t="e">
        <f>IF(G1185+H1185&lt;&gt;0,Transaksi!#REF!,"")</f>
        <v>#REF!</v>
      </c>
      <c r="G1185" t="e">
        <f>IF(Transaksi!#REF!=$F$11,Transaksi!#REF!,0)</f>
        <v>#REF!</v>
      </c>
      <c r="H1185" t="e">
        <f>IF(Transaksi!#REF!=$F$11,Transaksi!#REF!,0)</f>
        <v>#REF!</v>
      </c>
      <c r="I1185" t="e">
        <f>I1184+G1185-H1185</f>
        <v>#REF!</v>
      </c>
      <c r="J1185" t="e">
        <f>IF(G1185+H1185&lt;&gt;0,Transaksi!#REF!,"")</f>
        <v>#REF!</v>
      </c>
    </row>
    <row r="1186">
      <c r="C1186" t="e">
        <f>IF(G1186+H1186&lt;&gt;0,Transaksi!#REF!,"")</f>
        <v>#REF!</v>
      </c>
      <c r="D1186" t="e">
        <f>IF(G1186+H1186&lt;&gt;0,Transaksi!#REF!,"")</f>
        <v>#REF!</v>
      </c>
      <c r="E1186" t="e">
        <f>IF(G1186+H1186&lt;&gt;0,Transaksi!#REF!,"")</f>
        <v>#REF!</v>
      </c>
      <c r="F1186" t="e">
        <f>IF(G1186+H1186&lt;&gt;0,Transaksi!#REF!,"")</f>
        <v>#REF!</v>
      </c>
      <c r="G1186" t="e">
        <f>IF(Transaksi!#REF!=$F$11,Transaksi!#REF!,0)</f>
        <v>#REF!</v>
      </c>
      <c r="H1186" t="e">
        <f>IF(Transaksi!#REF!=$F$11,Transaksi!#REF!,0)</f>
        <v>#REF!</v>
      </c>
      <c r="I1186" t="e">
        <f>I1185+G1186-H1186</f>
        <v>#REF!</v>
      </c>
      <c r="J1186" t="e">
        <f>IF(G1186+H1186&lt;&gt;0,Transaksi!#REF!,"")</f>
        <v>#REF!</v>
      </c>
    </row>
    <row r="1187">
      <c r="C1187" t="e">
        <f>IF(G1187+H1187&lt;&gt;0,Transaksi!#REF!,"")</f>
        <v>#REF!</v>
      </c>
      <c r="D1187" t="e">
        <f>IF(G1187+H1187&lt;&gt;0,Transaksi!#REF!,"")</f>
        <v>#REF!</v>
      </c>
      <c r="E1187" t="e">
        <f>IF(G1187+H1187&lt;&gt;0,Transaksi!#REF!,"")</f>
        <v>#REF!</v>
      </c>
      <c r="F1187" t="e">
        <f>IF(G1187+H1187&lt;&gt;0,Transaksi!#REF!,"")</f>
        <v>#REF!</v>
      </c>
      <c r="G1187" t="e">
        <f>IF(Transaksi!#REF!=$F$11,Transaksi!#REF!,0)</f>
        <v>#REF!</v>
      </c>
      <c r="H1187" t="e">
        <f>IF(Transaksi!#REF!=$F$11,Transaksi!#REF!,0)</f>
        <v>#REF!</v>
      </c>
      <c r="I1187" t="e">
        <f>I1186+G1187-H1187</f>
        <v>#REF!</v>
      </c>
      <c r="J1187" t="e">
        <f>IF(G1187+H1187&lt;&gt;0,Transaksi!#REF!,"")</f>
        <v>#REF!</v>
      </c>
    </row>
    <row r="1188">
      <c r="C1188" t="e">
        <f>IF(G1188+H1188&lt;&gt;0,Transaksi!#REF!,"")</f>
        <v>#REF!</v>
      </c>
      <c r="D1188" t="e">
        <f>IF(G1188+H1188&lt;&gt;0,Transaksi!#REF!,"")</f>
        <v>#REF!</v>
      </c>
      <c r="E1188" t="e">
        <f>IF(G1188+H1188&lt;&gt;0,Transaksi!#REF!,"")</f>
        <v>#REF!</v>
      </c>
      <c r="F1188" t="e">
        <f>IF(G1188+H1188&lt;&gt;0,Transaksi!#REF!,"")</f>
        <v>#REF!</v>
      </c>
      <c r="G1188" t="e">
        <f>IF(Transaksi!#REF!=$F$11,Transaksi!#REF!,0)</f>
        <v>#REF!</v>
      </c>
      <c r="H1188" t="e">
        <f>IF(Transaksi!#REF!=$F$11,Transaksi!#REF!,0)</f>
        <v>#REF!</v>
      </c>
      <c r="I1188" t="e">
        <f>I1187+G1188-H1188</f>
        <v>#REF!</v>
      </c>
      <c r="J1188" t="e">
        <f>IF(G1188+H1188&lt;&gt;0,Transaksi!#REF!,"")</f>
        <v>#REF!</v>
      </c>
    </row>
    <row r="1189">
      <c r="C1189" t="e">
        <f>IF(G1189+H1189&lt;&gt;0,Transaksi!#REF!,"")</f>
        <v>#REF!</v>
      </c>
      <c r="D1189" t="e">
        <f>IF(G1189+H1189&lt;&gt;0,Transaksi!#REF!,"")</f>
        <v>#REF!</v>
      </c>
      <c r="E1189" t="e">
        <f>IF(G1189+H1189&lt;&gt;0,Transaksi!#REF!,"")</f>
        <v>#REF!</v>
      </c>
      <c r="F1189" t="e">
        <f>IF(G1189+H1189&lt;&gt;0,Transaksi!#REF!,"")</f>
        <v>#REF!</v>
      </c>
      <c r="G1189" t="e">
        <f>IF(Transaksi!#REF!=$F$11,Transaksi!#REF!,0)</f>
        <v>#REF!</v>
      </c>
      <c r="H1189" t="e">
        <f>IF(Transaksi!#REF!=$F$11,Transaksi!#REF!,0)</f>
        <v>#REF!</v>
      </c>
      <c r="I1189" t="e">
        <f>I1188+G1189-H1189</f>
        <v>#REF!</v>
      </c>
      <c r="J1189" t="e">
        <f>IF(G1189+H1189&lt;&gt;0,Transaksi!#REF!,"")</f>
        <v>#REF!</v>
      </c>
    </row>
    <row r="1190">
      <c r="C1190" t="e">
        <f>IF(G1190+H1190&lt;&gt;0,Transaksi!#REF!,"")</f>
        <v>#REF!</v>
      </c>
      <c r="D1190" t="e">
        <f>IF(G1190+H1190&lt;&gt;0,Transaksi!#REF!,"")</f>
        <v>#REF!</v>
      </c>
      <c r="E1190" t="e">
        <f>IF(G1190+H1190&lt;&gt;0,Transaksi!#REF!,"")</f>
        <v>#REF!</v>
      </c>
      <c r="F1190" t="e">
        <f>IF(G1190+H1190&lt;&gt;0,Transaksi!#REF!,"")</f>
        <v>#REF!</v>
      </c>
      <c r="G1190" t="e">
        <f>IF(Transaksi!#REF!=$F$11,Transaksi!#REF!,0)</f>
        <v>#REF!</v>
      </c>
      <c r="H1190" t="e">
        <f>IF(Transaksi!#REF!=$F$11,Transaksi!#REF!,0)</f>
        <v>#REF!</v>
      </c>
      <c r="I1190" t="e">
        <f>I1189+G1190-H1190</f>
        <v>#REF!</v>
      </c>
      <c r="J1190" t="e">
        <f>IF(G1190+H1190&lt;&gt;0,Transaksi!#REF!,"")</f>
        <v>#REF!</v>
      </c>
    </row>
    <row r="1191">
      <c r="C1191" t="e">
        <f>IF(G1191+H1191&lt;&gt;0,Transaksi!#REF!,"")</f>
        <v>#REF!</v>
      </c>
      <c r="D1191" t="e">
        <f>IF(G1191+H1191&lt;&gt;0,Transaksi!#REF!,"")</f>
        <v>#REF!</v>
      </c>
      <c r="E1191" t="e">
        <f>IF(G1191+H1191&lt;&gt;0,Transaksi!#REF!,"")</f>
        <v>#REF!</v>
      </c>
      <c r="F1191" t="e">
        <f>IF(G1191+H1191&lt;&gt;0,Transaksi!#REF!,"")</f>
        <v>#REF!</v>
      </c>
      <c r="G1191" t="e">
        <f>IF(Transaksi!#REF!=$F$11,Transaksi!#REF!,0)</f>
        <v>#REF!</v>
      </c>
      <c r="H1191" t="e">
        <f>IF(Transaksi!#REF!=$F$11,Transaksi!#REF!,0)</f>
        <v>#REF!</v>
      </c>
      <c r="I1191" t="e">
        <f>I1190+G1191-H1191</f>
        <v>#REF!</v>
      </c>
      <c r="J1191" t="e">
        <f>IF(G1191+H1191&lt;&gt;0,Transaksi!#REF!,"")</f>
        <v>#REF!</v>
      </c>
    </row>
    <row r="1192">
      <c r="C1192" t="e">
        <f>IF(G1192+H1192&lt;&gt;0,Transaksi!#REF!,"")</f>
        <v>#REF!</v>
      </c>
      <c r="D1192" t="e">
        <f>IF(G1192+H1192&lt;&gt;0,Transaksi!#REF!,"")</f>
        <v>#REF!</v>
      </c>
      <c r="E1192" t="e">
        <f>IF(G1192+H1192&lt;&gt;0,Transaksi!#REF!,"")</f>
        <v>#REF!</v>
      </c>
      <c r="F1192" t="e">
        <f>IF(G1192+H1192&lt;&gt;0,Transaksi!#REF!,"")</f>
        <v>#REF!</v>
      </c>
      <c r="G1192" t="e">
        <f>IF(Transaksi!#REF!=$F$11,Transaksi!#REF!,0)</f>
        <v>#REF!</v>
      </c>
      <c r="H1192" t="e">
        <f>IF(Transaksi!#REF!=$F$11,Transaksi!#REF!,0)</f>
        <v>#REF!</v>
      </c>
      <c r="I1192" t="e">
        <f>I1191+G1192-H1192</f>
        <v>#REF!</v>
      </c>
      <c r="J1192" t="e">
        <f>IF(G1192+H1192&lt;&gt;0,Transaksi!#REF!,"")</f>
        <v>#REF!</v>
      </c>
    </row>
    <row r="1193">
      <c r="C1193" t="e">
        <f>IF(G1193+H1193&lt;&gt;0,Transaksi!#REF!,"")</f>
        <v>#REF!</v>
      </c>
      <c r="D1193" t="e">
        <f>IF(G1193+H1193&lt;&gt;0,Transaksi!#REF!,"")</f>
        <v>#REF!</v>
      </c>
      <c r="E1193" t="e">
        <f>IF(G1193+H1193&lt;&gt;0,Transaksi!#REF!,"")</f>
        <v>#REF!</v>
      </c>
      <c r="F1193" t="e">
        <f>IF(G1193+H1193&lt;&gt;0,Transaksi!#REF!,"")</f>
        <v>#REF!</v>
      </c>
      <c r="G1193" t="e">
        <f>IF(Transaksi!#REF!=$F$11,Transaksi!#REF!,0)</f>
        <v>#REF!</v>
      </c>
      <c r="H1193" t="e">
        <f>IF(Transaksi!#REF!=$F$11,Transaksi!#REF!,0)</f>
        <v>#REF!</v>
      </c>
      <c r="I1193" t="e">
        <f>I1192+G1193-H1193</f>
        <v>#REF!</v>
      </c>
      <c r="J1193" t="e">
        <f>IF(G1193+H1193&lt;&gt;0,Transaksi!#REF!,"")</f>
        <v>#REF!</v>
      </c>
    </row>
    <row r="1194">
      <c r="C1194" t="e">
        <f>IF(G1194+H1194&lt;&gt;0,Transaksi!#REF!,"")</f>
        <v>#REF!</v>
      </c>
      <c r="D1194" t="e">
        <f>IF(G1194+H1194&lt;&gt;0,Transaksi!#REF!,"")</f>
        <v>#REF!</v>
      </c>
      <c r="E1194" t="e">
        <f>IF(G1194+H1194&lt;&gt;0,Transaksi!#REF!,"")</f>
        <v>#REF!</v>
      </c>
      <c r="F1194" t="e">
        <f>IF(G1194+H1194&lt;&gt;0,Transaksi!#REF!,"")</f>
        <v>#REF!</v>
      </c>
      <c r="G1194" t="e">
        <f>IF(Transaksi!#REF!=$F$11,Transaksi!#REF!,0)</f>
        <v>#REF!</v>
      </c>
      <c r="H1194" t="e">
        <f>IF(Transaksi!#REF!=$F$11,Transaksi!#REF!,0)</f>
        <v>#REF!</v>
      </c>
      <c r="I1194" t="e">
        <f>I1193+G1194-H1194</f>
        <v>#REF!</v>
      </c>
      <c r="J1194" t="e">
        <f>IF(G1194+H1194&lt;&gt;0,Transaksi!#REF!,"")</f>
        <v>#REF!</v>
      </c>
    </row>
    <row r="1195">
      <c r="C1195" t="e">
        <f>IF(G1195+H1195&lt;&gt;0,Transaksi!#REF!,"")</f>
        <v>#REF!</v>
      </c>
      <c r="D1195" t="e">
        <f>IF(G1195+H1195&lt;&gt;0,Transaksi!#REF!,"")</f>
        <v>#REF!</v>
      </c>
      <c r="E1195" t="e">
        <f>IF(G1195+H1195&lt;&gt;0,Transaksi!#REF!,"")</f>
        <v>#REF!</v>
      </c>
      <c r="F1195" t="e">
        <f>IF(G1195+H1195&lt;&gt;0,Transaksi!#REF!,"")</f>
        <v>#REF!</v>
      </c>
      <c r="G1195" t="e">
        <f>IF(Transaksi!#REF!=$F$11,Transaksi!#REF!,0)</f>
        <v>#REF!</v>
      </c>
      <c r="H1195" t="e">
        <f>IF(Transaksi!#REF!=$F$11,Transaksi!#REF!,0)</f>
        <v>#REF!</v>
      </c>
      <c r="I1195" t="e">
        <f>I1194+G1195-H1195</f>
        <v>#REF!</v>
      </c>
      <c r="J1195" t="e">
        <f>IF(G1195+H1195&lt;&gt;0,Transaksi!#REF!,"")</f>
        <v>#REF!</v>
      </c>
    </row>
    <row r="1196">
      <c r="C1196" t="e">
        <f>IF(G1196+H1196&lt;&gt;0,Transaksi!#REF!,"")</f>
        <v>#REF!</v>
      </c>
      <c r="D1196" t="e">
        <f>IF(G1196+H1196&lt;&gt;0,Transaksi!#REF!,"")</f>
        <v>#REF!</v>
      </c>
      <c r="E1196" t="e">
        <f>IF(G1196+H1196&lt;&gt;0,Transaksi!#REF!,"")</f>
        <v>#REF!</v>
      </c>
      <c r="F1196" t="e">
        <f>IF(G1196+H1196&lt;&gt;0,Transaksi!#REF!,"")</f>
        <v>#REF!</v>
      </c>
      <c r="G1196" t="e">
        <f>IF(Transaksi!#REF!=$F$11,Transaksi!#REF!,0)</f>
        <v>#REF!</v>
      </c>
      <c r="H1196" t="e">
        <f>IF(Transaksi!#REF!=$F$11,Transaksi!#REF!,0)</f>
        <v>#REF!</v>
      </c>
      <c r="I1196" t="e">
        <f>I1195+G1196-H1196</f>
        <v>#REF!</v>
      </c>
      <c r="J1196" t="e">
        <f>IF(G1196+H1196&lt;&gt;0,Transaksi!#REF!,"")</f>
        <v>#REF!</v>
      </c>
    </row>
    <row r="1197">
      <c r="C1197" t="e">
        <f>IF(G1197+H1197&lt;&gt;0,Transaksi!#REF!,"")</f>
        <v>#REF!</v>
      </c>
      <c r="D1197" t="e">
        <f>IF(G1197+H1197&lt;&gt;0,Transaksi!#REF!,"")</f>
        <v>#REF!</v>
      </c>
      <c r="E1197" t="e">
        <f>IF(G1197+H1197&lt;&gt;0,Transaksi!#REF!,"")</f>
        <v>#REF!</v>
      </c>
      <c r="F1197" t="e">
        <f>IF(G1197+H1197&lt;&gt;0,Transaksi!#REF!,"")</f>
        <v>#REF!</v>
      </c>
      <c r="G1197" t="e">
        <f>IF(Transaksi!#REF!=$F$11,Transaksi!#REF!,0)</f>
        <v>#REF!</v>
      </c>
      <c r="H1197" t="e">
        <f>IF(Transaksi!#REF!=$F$11,Transaksi!#REF!,0)</f>
        <v>#REF!</v>
      </c>
      <c r="I1197" t="e">
        <f>I1196+G1197-H1197</f>
        <v>#REF!</v>
      </c>
      <c r="J1197" t="e">
        <f>IF(G1197+H1197&lt;&gt;0,Transaksi!#REF!,"")</f>
        <v>#REF!</v>
      </c>
    </row>
    <row r="1198">
      <c r="C1198" t="e">
        <f>IF(G1198+H1198&lt;&gt;0,Transaksi!#REF!,"")</f>
        <v>#REF!</v>
      </c>
      <c r="D1198" t="e">
        <f>IF(G1198+H1198&lt;&gt;0,Transaksi!#REF!,"")</f>
        <v>#REF!</v>
      </c>
      <c r="E1198" t="e">
        <f>IF(G1198+H1198&lt;&gt;0,Transaksi!#REF!,"")</f>
        <v>#REF!</v>
      </c>
      <c r="F1198" t="e">
        <f>IF(G1198+H1198&lt;&gt;0,Transaksi!#REF!,"")</f>
        <v>#REF!</v>
      </c>
      <c r="G1198" t="e">
        <f>IF(Transaksi!#REF!=$F$11,Transaksi!#REF!,0)</f>
        <v>#REF!</v>
      </c>
      <c r="H1198" t="e">
        <f>IF(Transaksi!#REF!=$F$11,Transaksi!#REF!,0)</f>
        <v>#REF!</v>
      </c>
      <c r="I1198" t="e">
        <f>I1197+G1198-H1198</f>
        <v>#REF!</v>
      </c>
      <c r="J1198" t="e">
        <f>IF(G1198+H1198&lt;&gt;0,Transaksi!#REF!,"")</f>
        <v>#REF!</v>
      </c>
    </row>
    <row r="1199">
      <c r="C1199" t="e">
        <f>IF(G1199+H1199&lt;&gt;0,Transaksi!#REF!,"")</f>
        <v>#REF!</v>
      </c>
      <c r="D1199" t="e">
        <f>IF(G1199+H1199&lt;&gt;0,Transaksi!#REF!,"")</f>
        <v>#REF!</v>
      </c>
      <c r="E1199" t="e">
        <f>IF(G1199+H1199&lt;&gt;0,Transaksi!#REF!,"")</f>
        <v>#REF!</v>
      </c>
      <c r="F1199" t="e">
        <f>IF(G1199+H1199&lt;&gt;0,Transaksi!#REF!,"")</f>
        <v>#REF!</v>
      </c>
      <c r="G1199" t="e">
        <f>IF(Transaksi!#REF!=$F$11,Transaksi!#REF!,0)</f>
        <v>#REF!</v>
      </c>
      <c r="H1199" t="e">
        <f>IF(Transaksi!#REF!=$F$11,Transaksi!#REF!,0)</f>
        <v>#REF!</v>
      </c>
      <c r="I1199" t="e">
        <f>I1198+G1199-H1199</f>
        <v>#REF!</v>
      </c>
      <c r="J1199" t="e">
        <f>IF(G1199+H1199&lt;&gt;0,Transaksi!#REF!,"")</f>
        <v>#REF!</v>
      </c>
    </row>
    <row r="1200">
      <c r="C1200" t="e">
        <f>IF(G1200+H1200&lt;&gt;0,Transaksi!#REF!,"")</f>
        <v>#REF!</v>
      </c>
      <c r="D1200" t="e">
        <f>IF(G1200+H1200&lt;&gt;0,Transaksi!#REF!,"")</f>
        <v>#REF!</v>
      </c>
      <c r="E1200" t="e">
        <f>IF(G1200+H1200&lt;&gt;0,Transaksi!#REF!,"")</f>
        <v>#REF!</v>
      </c>
      <c r="F1200" t="e">
        <f>IF(G1200+H1200&lt;&gt;0,Transaksi!#REF!,"")</f>
        <v>#REF!</v>
      </c>
      <c r="G1200" t="e">
        <f>IF(Transaksi!#REF!=$F$11,Transaksi!#REF!,0)</f>
        <v>#REF!</v>
      </c>
      <c r="H1200" t="e">
        <f>IF(Transaksi!#REF!=$F$11,Transaksi!#REF!,0)</f>
        <v>#REF!</v>
      </c>
      <c r="I1200" t="e">
        <f>I1199+G1200-H1200</f>
        <v>#REF!</v>
      </c>
      <c r="J1200" t="e">
        <f>IF(G1200+H1200&lt;&gt;0,Transaksi!#REF!,"")</f>
        <v>#REF!</v>
      </c>
    </row>
    <row r="1201">
      <c r="C1201" t="e">
        <f>IF(G1201+H1201&lt;&gt;0,Transaksi!#REF!,"")</f>
        <v>#REF!</v>
      </c>
      <c r="D1201" t="e">
        <f>IF(G1201+H1201&lt;&gt;0,Transaksi!#REF!,"")</f>
        <v>#REF!</v>
      </c>
      <c r="E1201" t="e">
        <f>IF(G1201+H1201&lt;&gt;0,Transaksi!#REF!,"")</f>
        <v>#REF!</v>
      </c>
      <c r="F1201" t="e">
        <f>IF(G1201+H1201&lt;&gt;0,Transaksi!#REF!,"")</f>
        <v>#REF!</v>
      </c>
      <c r="G1201" t="e">
        <f>IF(Transaksi!#REF!=$F$11,Transaksi!#REF!,0)</f>
        <v>#REF!</v>
      </c>
      <c r="H1201" t="e">
        <f>IF(Transaksi!#REF!=$F$11,Transaksi!#REF!,0)</f>
        <v>#REF!</v>
      </c>
      <c r="I1201" t="e">
        <f>I1200+G1201-H1201</f>
        <v>#REF!</v>
      </c>
      <c r="J1201" t="e">
        <f>IF(G1201+H1201&lt;&gt;0,Transaksi!#REF!,"")</f>
        <v>#REF!</v>
      </c>
    </row>
    <row r="1202">
      <c r="C1202" t="e">
        <f>IF(G1202+H1202&lt;&gt;0,Transaksi!#REF!,"")</f>
        <v>#REF!</v>
      </c>
      <c r="D1202" t="e">
        <f>IF(G1202+H1202&lt;&gt;0,Transaksi!#REF!,"")</f>
        <v>#REF!</v>
      </c>
      <c r="E1202" t="e">
        <f>IF(G1202+H1202&lt;&gt;0,Transaksi!#REF!,"")</f>
        <v>#REF!</v>
      </c>
      <c r="F1202" t="e">
        <f>IF(G1202+H1202&lt;&gt;0,Transaksi!#REF!,"")</f>
        <v>#REF!</v>
      </c>
      <c r="G1202" t="e">
        <f>IF(Transaksi!#REF!=$F$11,Transaksi!#REF!,0)</f>
        <v>#REF!</v>
      </c>
      <c r="H1202" t="e">
        <f>IF(Transaksi!#REF!=$F$11,Transaksi!#REF!,0)</f>
        <v>#REF!</v>
      </c>
      <c r="I1202" t="e">
        <f>I1201+G1202-H1202</f>
        <v>#REF!</v>
      </c>
      <c r="J1202" t="e">
        <f>IF(G1202+H1202&lt;&gt;0,Transaksi!#REF!,"")</f>
        <v>#REF!</v>
      </c>
    </row>
    <row r="1203">
      <c r="C1203" t="e">
        <f>IF(G1203+H1203&lt;&gt;0,Transaksi!#REF!,"")</f>
        <v>#REF!</v>
      </c>
      <c r="D1203" t="e">
        <f>IF(G1203+H1203&lt;&gt;0,Transaksi!#REF!,"")</f>
        <v>#REF!</v>
      </c>
      <c r="E1203" t="e">
        <f>IF(G1203+H1203&lt;&gt;0,Transaksi!#REF!,"")</f>
        <v>#REF!</v>
      </c>
      <c r="F1203" t="e">
        <f>IF(G1203+H1203&lt;&gt;0,Transaksi!#REF!,"")</f>
        <v>#REF!</v>
      </c>
      <c r="G1203" t="e">
        <f>IF(Transaksi!#REF!=$F$11,Transaksi!#REF!,0)</f>
        <v>#REF!</v>
      </c>
      <c r="H1203" t="e">
        <f>IF(Transaksi!#REF!=$F$11,Transaksi!#REF!,0)</f>
        <v>#REF!</v>
      </c>
      <c r="I1203" t="e">
        <f>I1202+G1203-H1203</f>
        <v>#REF!</v>
      </c>
      <c r="J1203" t="e">
        <f>IF(G1203+H1203&lt;&gt;0,Transaksi!#REF!,"")</f>
        <v>#REF!</v>
      </c>
    </row>
    <row r="1204">
      <c r="C1204" t="e">
        <f>IF(G1204+H1204&lt;&gt;0,Transaksi!#REF!,"")</f>
        <v>#REF!</v>
      </c>
      <c r="D1204" t="e">
        <f>IF(G1204+H1204&lt;&gt;0,Transaksi!#REF!,"")</f>
        <v>#REF!</v>
      </c>
      <c r="E1204" t="e">
        <f>IF(G1204+H1204&lt;&gt;0,Transaksi!#REF!,"")</f>
        <v>#REF!</v>
      </c>
      <c r="F1204" t="e">
        <f>IF(G1204+H1204&lt;&gt;0,Transaksi!#REF!,"")</f>
        <v>#REF!</v>
      </c>
      <c r="G1204" t="e">
        <f>IF(Transaksi!#REF!=$F$11,Transaksi!#REF!,0)</f>
        <v>#REF!</v>
      </c>
      <c r="H1204" t="e">
        <f>IF(Transaksi!#REF!=$F$11,Transaksi!#REF!,0)</f>
        <v>#REF!</v>
      </c>
      <c r="I1204" t="e">
        <f>I1203+G1204-H1204</f>
        <v>#REF!</v>
      </c>
      <c r="J1204" t="e">
        <f>IF(G1204+H1204&lt;&gt;0,Transaksi!#REF!,"")</f>
        <v>#REF!</v>
      </c>
    </row>
    <row r="1205">
      <c r="C1205" t="e">
        <f>IF(G1205+H1205&lt;&gt;0,Transaksi!#REF!,"")</f>
        <v>#REF!</v>
      </c>
      <c r="D1205" t="e">
        <f>IF(G1205+H1205&lt;&gt;0,Transaksi!#REF!,"")</f>
        <v>#REF!</v>
      </c>
      <c r="E1205" t="e">
        <f>IF(G1205+H1205&lt;&gt;0,Transaksi!#REF!,"")</f>
        <v>#REF!</v>
      </c>
      <c r="F1205" t="e">
        <f>IF(G1205+H1205&lt;&gt;0,Transaksi!#REF!,"")</f>
        <v>#REF!</v>
      </c>
      <c r="G1205" t="e">
        <f>IF(Transaksi!#REF!=$F$11,Transaksi!#REF!,0)</f>
        <v>#REF!</v>
      </c>
      <c r="H1205" t="e">
        <f>IF(Transaksi!#REF!=$F$11,Transaksi!#REF!,0)</f>
        <v>#REF!</v>
      </c>
      <c r="I1205" t="e">
        <f>I1204+G1205-H1205</f>
        <v>#REF!</v>
      </c>
      <c r="J1205" t="e">
        <f>IF(G1205+H1205&lt;&gt;0,Transaksi!#REF!,"")</f>
        <v>#REF!</v>
      </c>
    </row>
    <row r="1206">
      <c r="C1206" t="e">
        <f>IF(G1206+H1206&lt;&gt;0,Transaksi!#REF!,"")</f>
        <v>#REF!</v>
      </c>
      <c r="D1206" t="e">
        <f>IF(G1206+H1206&lt;&gt;0,Transaksi!#REF!,"")</f>
        <v>#REF!</v>
      </c>
      <c r="E1206" t="e">
        <f>IF(G1206+H1206&lt;&gt;0,Transaksi!#REF!,"")</f>
        <v>#REF!</v>
      </c>
      <c r="F1206" t="e">
        <f>IF(G1206+H1206&lt;&gt;0,Transaksi!#REF!,"")</f>
        <v>#REF!</v>
      </c>
      <c r="G1206" t="e">
        <f>IF(Transaksi!#REF!=$F$11,Transaksi!#REF!,0)</f>
        <v>#REF!</v>
      </c>
      <c r="H1206" t="e">
        <f>IF(Transaksi!#REF!=$F$11,Transaksi!#REF!,0)</f>
        <v>#REF!</v>
      </c>
      <c r="I1206" t="e">
        <f>I1205+G1206-H1206</f>
        <v>#REF!</v>
      </c>
      <c r="J1206" t="e">
        <f>IF(G1206+H1206&lt;&gt;0,Transaksi!#REF!,"")</f>
        <v>#REF!</v>
      </c>
    </row>
    <row r="1207">
      <c r="C1207" t="e">
        <f>IF(G1207+H1207&lt;&gt;0,Transaksi!#REF!,"")</f>
        <v>#REF!</v>
      </c>
      <c r="D1207" t="e">
        <f>IF(G1207+H1207&lt;&gt;0,Transaksi!#REF!,"")</f>
        <v>#REF!</v>
      </c>
      <c r="E1207" t="e">
        <f>IF(G1207+H1207&lt;&gt;0,Transaksi!#REF!,"")</f>
        <v>#REF!</v>
      </c>
      <c r="F1207" t="e">
        <f>IF(G1207+H1207&lt;&gt;0,Transaksi!#REF!,"")</f>
        <v>#REF!</v>
      </c>
      <c r="G1207" t="e">
        <f>IF(Transaksi!#REF!=$F$11,Transaksi!#REF!,0)</f>
        <v>#REF!</v>
      </c>
      <c r="H1207" t="e">
        <f>IF(Transaksi!#REF!=$F$11,Transaksi!#REF!,0)</f>
        <v>#REF!</v>
      </c>
      <c r="I1207" t="e">
        <f>I1206+G1207-H1207</f>
        <v>#REF!</v>
      </c>
      <c r="J1207" t="e">
        <f>IF(G1207+H1207&lt;&gt;0,Transaksi!#REF!,"")</f>
        <v>#REF!</v>
      </c>
    </row>
    <row r="1208">
      <c r="C1208" t="e">
        <f>IF(G1208+H1208&lt;&gt;0,Transaksi!#REF!,"")</f>
        <v>#REF!</v>
      </c>
      <c r="D1208" t="e">
        <f>IF(G1208+H1208&lt;&gt;0,Transaksi!#REF!,"")</f>
        <v>#REF!</v>
      </c>
      <c r="E1208" t="e">
        <f>IF(G1208+H1208&lt;&gt;0,Transaksi!#REF!,"")</f>
        <v>#REF!</v>
      </c>
      <c r="F1208" t="e">
        <f>IF(G1208+H1208&lt;&gt;0,Transaksi!#REF!,"")</f>
        <v>#REF!</v>
      </c>
      <c r="G1208" t="e">
        <f>IF(Transaksi!#REF!=$F$11,Transaksi!#REF!,0)</f>
        <v>#REF!</v>
      </c>
      <c r="H1208" t="e">
        <f>IF(Transaksi!#REF!=$F$11,Transaksi!#REF!,0)</f>
        <v>#REF!</v>
      </c>
      <c r="I1208" t="e">
        <f>I1207+G1208-H1208</f>
        <v>#REF!</v>
      </c>
      <c r="J1208" t="e">
        <f>IF(G1208+H1208&lt;&gt;0,Transaksi!#REF!,"")</f>
        <v>#REF!</v>
      </c>
    </row>
    <row r="1209">
      <c r="C1209" t="e">
        <f>IF(G1209+H1209&lt;&gt;0,Transaksi!#REF!,"")</f>
        <v>#REF!</v>
      </c>
      <c r="D1209" t="e">
        <f>IF(G1209+H1209&lt;&gt;0,Transaksi!#REF!,"")</f>
        <v>#REF!</v>
      </c>
      <c r="E1209" t="e">
        <f>IF(G1209+H1209&lt;&gt;0,Transaksi!#REF!,"")</f>
        <v>#REF!</v>
      </c>
      <c r="F1209" t="e">
        <f>IF(G1209+H1209&lt;&gt;0,Transaksi!#REF!,"")</f>
        <v>#REF!</v>
      </c>
      <c r="G1209" t="e">
        <f>IF(Transaksi!#REF!=$F$11,Transaksi!#REF!,0)</f>
        <v>#REF!</v>
      </c>
      <c r="H1209" t="e">
        <f>IF(Transaksi!#REF!=$F$11,Transaksi!#REF!,0)</f>
        <v>#REF!</v>
      </c>
      <c r="I1209" t="e">
        <f>I1208+G1209-H1209</f>
        <v>#REF!</v>
      </c>
      <c r="J1209" t="e">
        <f>IF(G1209+H1209&lt;&gt;0,Transaksi!#REF!,"")</f>
        <v>#REF!</v>
      </c>
    </row>
    <row r="1210">
      <c r="C1210" t="e">
        <f>IF(G1210+H1210&lt;&gt;0,Transaksi!#REF!,"")</f>
        <v>#REF!</v>
      </c>
      <c r="D1210" t="e">
        <f>IF(G1210+H1210&lt;&gt;0,Transaksi!#REF!,"")</f>
        <v>#REF!</v>
      </c>
      <c r="E1210" t="e">
        <f>IF(G1210+H1210&lt;&gt;0,Transaksi!#REF!,"")</f>
        <v>#REF!</v>
      </c>
      <c r="F1210" t="e">
        <f>IF(G1210+H1210&lt;&gt;0,Transaksi!#REF!,"")</f>
        <v>#REF!</v>
      </c>
      <c r="G1210" t="e">
        <f>IF(Transaksi!#REF!=$F$11,Transaksi!#REF!,0)</f>
        <v>#REF!</v>
      </c>
      <c r="H1210" t="e">
        <f>IF(Transaksi!#REF!=$F$11,Transaksi!#REF!,0)</f>
        <v>#REF!</v>
      </c>
      <c r="I1210" t="e">
        <f>I1209+G1210-H1210</f>
        <v>#REF!</v>
      </c>
      <c r="J1210" t="e">
        <f>IF(G1210+H1210&lt;&gt;0,Transaksi!#REF!,"")</f>
        <v>#REF!</v>
      </c>
    </row>
    <row r="1211">
      <c r="C1211" t="e">
        <f>IF(G1211+H1211&lt;&gt;0,Transaksi!#REF!,"")</f>
        <v>#REF!</v>
      </c>
      <c r="D1211" t="e">
        <f>IF(G1211+H1211&lt;&gt;0,Transaksi!#REF!,"")</f>
        <v>#REF!</v>
      </c>
      <c r="E1211" t="e">
        <f>IF(G1211+H1211&lt;&gt;0,Transaksi!#REF!,"")</f>
        <v>#REF!</v>
      </c>
      <c r="F1211" t="e">
        <f>IF(G1211+H1211&lt;&gt;0,Transaksi!#REF!,"")</f>
        <v>#REF!</v>
      </c>
      <c r="G1211" t="e">
        <f>IF(Transaksi!#REF!=$F$11,Transaksi!#REF!,0)</f>
        <v>#REF!</v>
      </c>
      <c r="H1211" t="e">
        <f>IF(Transaksi!#REF!=$F$11,Transaksi!#REF!,0)</f>
        <v>#REF!</v>
      </c>
      <c r="I1211" t="e">
        <f>I1210+G1211-H1211</f>
        <v>#REF!</v>
      </c>
      <c r="J1211" t="e">
        <f>IF(G1211+H1211&lt;&gt;0,Transaksi!#REF!,"")</f>
        <v>#REF!</v>
      </c>
    </row>
    <row r="1212">
      <c r="C1212" t="e">
        <f>IF(G1212+H1212&lt;&gt;0,Transaksi!#REF!,"")</f>
        <v>#REF!</v>
      </c>
      <c r="D1212" t="e">
        <f>IF(G1212+H1212&lt;&gt;0,Transaksi!#REF!,"")</f>
        <v>#REF!</v>
      </c>
      <c r="E1212" t="e">
        <f>IF(G1212+H1212&lt;&gt;0,Transaksi!#REF!,"")</f>
        <v>#REF!</v>
      </c>
      <c r="F1212" t="e">
        <f>IF(G1212+H1212&lt;&gt;0,Transaksi!#REF!,"")</f>
        <v>#REF!</v>
      </c>
      <c r="G1212" t="e">
        <f>IF(Transaksi!#REF!=$F$11,Transaksi!#REF!,0)</f>
        <v>#REF!</v>
      </c>
      <c r="H1212" t="e">
        <f>IF(Transaksi!#REF!=$F$11,Transaksi!#REF!,0)</f>
        <v>#REF!</v>
      </c>
      <c r="I1212" t="e">
        <f>I1211+G1212-H1212</f>
        <v>#REF!</v>
      </c>
      <c r="J1212" t="e">
        <f>IF(G1212+H1212&lt;&gt;0,Transaksi!#REF!,"")</f>
        <v>#REF!</v>
      </c>
    </row>
    <row r="1213">
      <c r="C1213" t="e">
        <f>IF(G1213+H1213&lt;&gt;0,Transaksi!#REF!,"")</f>
        <v>#REF!</v>
      </c>
      <c r="D1213" t="e">
        <f>IF(G1213+H1213&lt;&gt;0,Transaksi!#REF!,"")</f>
        <v>#REF!</v>
      </c>
      <c r="E1213" t="e">
        <f>IF(G1213+H1213&lt;&gt;0,Transaksi!#REF!,"")</f>
        <v>#REF!</v>
      </c>
      <c r="F1213" t="e">
        <f>IF(G1213+H1213&lt;&gt;0,Transaksi!#REF!,"")</f>
        <v>#REF!</v>
      </c>
      <c r="G1213" t="e">
        <f>IF(Transaksi!#REF!=$F$11,Transaksi!#REF!,0)</f>
        <v>#REF!</v>
      </c>
      <c r="H1213" t="e">
        <f>IF(Transaksi!#REF!=$F$11,Transaksi!#REF!,0)</f>
        <v>#REF!</v>
      </c>
      <c r="I1213" t="e">
        <f>I1212+G1213-H1213</f>
        <v>#REF!</v>
      </c>
      <c r="J1213" t="e">
        <f>IF(G1213+H1213&lt;&gt;0,Transaksi!#REF!,"")</f>
        <v>#REF!</v>
      </c>
    </row>
    <row r="1214">
      <c r="C1214" t="e">
        <f>IF(G1214+H1214&lt;&gt;0,Transaksi!#REF!,"")</f>
        <v>#REF!</v>
      </c>
      <c r="D1214" t="e">
        <f>IF(G1214+H1214&lt;&gt;0,Transaksi!#REF!,"")</f>
        <v>#REF!</v>
      </c>
      <c r="E1214" t="e">
        <f>IF(G1214+H1214&lt;&gt;0,Transaksi!#REF!,"")</f>
        <v>#REF!</v>
      </c>
      <c r="F1214" t="e">
        <f>IF(G1214+H1214&lt;&gt;0,Transaksi!#REF!,"")</f>
        <v>#REF!</v>
      </c>
      <c r="G1214" t="e">
        <f>IF(Transaksi!#REF!=$F$11,Transaksi!#REF!,0)</f>
        <v>#REF!</v>
      </c>
      <c r="H1214" t="e">
        <f>IF(Transaksi!#REF!=$F$11,Transaksi!#REF!,0)</f>
        <v>#REF!</v>
      </c>
      <c r="I1214" t="e">
        <f>I1213+G1214-H1214</f>
        <v>#REF!</v>
      </c>
      <c r="J1214" t="e">
        <f>IF(G1214+H1214&lt;&gt;0,Transaksi!#REF!,"")</f>
        <v>#REF!</v>
      </c>
    </row>
    <row r="1215">
      <c r="C1215" t="e">
        <f>IF(G1215+H1215&lt;&gt;0,Transaksi!#REF!,"")</f>
        <v>#REF!</v>
      </c>
      <c r="D1215" t="e">
        <f>IF(G1215+H1215&lt;&gt;0,Transaksi!#REF!,"")</f>
        <v>#REF!</v>
      </c>
      <c r="E1215" t="e">
        <f>IF(G1215+H1215&lt;&gt;0,Transaksi!#REF!,"")</f>
        <v>#REF!</v>
      </c>
      <c r="F1215" t="e">
        <f>IF(G1215+H1215&lt;&gt;0,Transaksi!#REF!,"")</f>
        <v>#REF!</v>
      </c>
      <c r="G1215" t="e">
        <f>IF(Transaksi!#REF!=$F$11,Transaksi!#REF!,0)</f>
        <v>#REF!</v>
      </c>
      <c r="H1215" t="e">
        <f>IF(Transaksi!#REF!=$F$11,Transaksi!#REF!,0)</f>
        <v>#REF!</v>
      </c>
      <c r="I1215" t="e">
        <f>I1214+G1215-H1215</f>
        <v>#REF!</v>
      </c>
      <c r="J1215" t="e">
        <f>IF(G1215+H1215&lt;&gt;0,Transaksi!#REF!,"")</f>
        <v>#REF!</v>
      </c>
    </row>
    <row r="1216">
      <c r="C1216" t="e">
        <f>IF(G1216+H1216&lt;&gt;0,Transaksi!#REF!,"")</f>
        <v>#REF!</v>
      </c>
      <c r="D1216" t="e">
        <f>IF(G1216+H1216&lt;&gt;0,Transaksi!#REF!,"")</f>
        <v>#REF!</v>
      </c>
      <c r="E1216" t="e">
        <f>IF(G1216+H1216&lt;&gt;0,Transaksi!#REF!,"")</f>
        <v>#REF!</v>
      </c>
      <c r="F1216" t="e">
        <f>IF(G1216+H1216&lt;&gt;0,Transaksi!#REF!,"")</f>
        <v>#REF!</v>
      </c>
      <c r="G1216" t="e">
        <f>IF(Transaksi!#REF!=$F$11,Transaksi!#REF!,0)</f>
        <v>#REF!</v>
      </c>
      <c r="H1216" t="e">
        <f>IF(Transaksi!#REF!=$F$11,Transaksi!#REF!,0)</f>
        <v>#REF!</v>
      </c>
      <c r="I1216" t="e">
        <f>I1215+G1216-H1216</f>
        <v>#REF!</v>
      </c>
      <c r="J1216" t="e">
        <f>IF(G1216+H1216&lt;&gt;0,Transaksi!#REF!,"")</f>
        <v>#REF!</v>
      </c>
    </row>
    <row r="1217">
      <c r="C1217" t="e">
        <f>IF(G1217+H1217&lt;&gt;0,Transaksi!#REF!,"")</f>
        <v>#REF!</v>
      </c>
      <c r="D1217" t="e">
        <f>IF(G1217+H1217&lt;&gt;0,Transaksi!#REF!,"")</f>
        <v>#REF!</v>
      </c>
      <c r="E1217" t="e">
        <f>IF(G1217+H1217&lt;&gt;0,Transaksi!#REF!,"")</f>
        <v>#REF!</v>
      </c>
      <c r="F1217" t="e">
        <f>IF(G1217+H1217&lt;&gt;0,Transaksi!#REF!,"")</f>
        <v>#REF!</v>
      </c>
      <c r="G1217" t="e">
        <f>IF(Transaksi!#REF!=$F$11,Transaksi!#REF!,0)</f>
        <v>#REF!</v>
      </c>
      <c r="H1217" t="e">
        <f>IF(Transaksi!#REF!=$F$11,Transaksi!#REF!,0)</f>
        <v>#REF!</v>
      </c>
      <c r="I1217" t="e">
        <f>I1216+G1217-H1217</f>
        <v>#REF!</v>
      </c>
      <c r="J1217" t="e">
        <f>IF(G1217+H1217&lt;&gt;0,Transaksi!#REF!,"")</f>
        <v>#REF!</v>
      </c>
    </row>
    <row r="1218">
      <c r="C1218" t="e">
        <f>IF(G1218+H1218&lt;&gt;0,Transaksi!#REF!,"")</f>
        <v>#REF!</v>
      </c>
      <c r="D1218" t="e">
        <f>IF(G1218+H1218&lt;&gt;0,Transaksi!#REF!,"")</f>
        <v>#REF!</v>
      </c>
      <c r="E1218" t="e">
        <f>IF(G1218+H1218&lt;&gt;0,Transaksi!#REF!,"")</f>
        <v>#REF!</v>
      </c>
      <c r="F1218" t="e">
        <f>IF(G1218+H1218&lt;&gt;0,Transaksi!#REF!,"")</f>
        <v>#REF!</v>
      </c>
      <c r="G1218" t="e">
        <f>IF(Transaksi!#REF!=$F$11,Transaksi!#REF!,0)</f>
        <v>#REF!</v>
      </c>
      <c r="H1218" t="e">
        <f>IF(Transaksi!#REF!=$F$11,Transaksi!#REF!,0)</f>
        <v>#REF!</v>
      </c>
      <c r="I1218" t="e">
        <f>I1217+G1218-H1218</f>
        <v>#REF!</v>
      </c>
      <c r="J1218" t="e">
        <f>IF(G1218+H1218&lt;&gt;0,Transaksi!#REF!,"")</f>
        <v>#REF!</v>
      </c>
    </row>
    <row r="1219">
      <c r="C1219" t="e">
        <f>IF(G1219+H1219&lt;&gt;0,Transaksi!#REF!,"")</f>
        <v>#REF!</v>
      </c>
      <c r="D1219" t="e">
        <f>IF(G1219+H1219&lt;&gt;0,Transaksi!#REF!,"")</f>
        <v>#REF!</v>
      </c>
      <c r="E1219" t="e">
        <f>IF(G1219+H1219&lt;&gt;0,Transaksi!#REF!,"")</f>
        <v>#REF!</v>
      </c>
      <c r="F1219" t="e">
        <f>IF(G1219+H1219&lt;&gt;0,Transaksi!#REF!,"")</f>
        <v>#REF!</v>
      </c>
      <c r="G1219" t="e">
        <f>IF(Transaksi!#REF!=$F$11,Transaksi!#REF!,0)</f>
        <v>#REF!</v>
      </c>
      <c r="H1219" t="e">
        <f>IF(Transaksi!#REF!=$F$11,Transaksi!#REF!,0)</f>
        <v>#REF!</v>
      </c>
      <c r="I1219" t="e">
        <f>I1218+G1219-H1219</f>
        <v>#REF!</v>
      </c>
      <c r="J1219" t="e">
        <f>IF(G1219+H1219&lt;&gt;0,Transaksi!#REF!,"")</f>
        <v>#REF!</v>
      </c>
    </row>
    <row r="1220">
      <c r="C1220" t="e">
        <f>IF(G1220+H1220&lt;&gt;0,Transaksi!#REF!,"")</f>
        <v>#REF!</v>
      </c>
      <c r="D1220" t="e">
        <f>IF(G1220+H1220&lt;&gt;0,Transaksi!#REF!,"")</f>
        <v>#REF!</v>
      </c>
      <c r="E1220" t="e">
        <f>IF(G1220+H1220&lt;&gt;0,Transaksi!#REF!,"")</f>
        <v>#REF!</v>
      </c>
      <c r="F1220" t="e">
        <f>IF(G1220+H1220&lt;&gt;0,Transaksi!#REF!,"")</f>
        <v>#REF!</v>
      </c>
      <c r="G1220" t="e">
        <f>IF(Transaksi!#REF!=$F$11,Transaksi!#REF!,0)</f>
        <v>#REF!</v>
      </c>
      <c r="H1220" t="e">
        <f>IF(Transaksi!#REF!=$F$11,Transaksi!#REF!,0)</f>
        <v>#REF!</v>
      </c>
      <c r="I1220" t="e">
        <f>I1219+G1220-H1220</f>
        <v>#REF!</v>
      </c>
      <c r="J1220" t="e">
        <f>IF(G1220+H1220&lt;&gt;0,Transaksi!#REF!,"")</f>
        <v>#REF!</v>
      </c>
    </row>
    <row r="1221">
      <c r="C1221" t="e">
        <f>IF(G1221+H1221&lt;&gt;0,Transaksi!#REF!,"")</f>
        <v>#REF!</v>
      </c>
      <c r="D1221" t="e">
        <f>IF(G1221+H1221&lt;&gt;0,Transaksi!#REF!,"")</f>
        <v>#REF!</v>
      </c>
      <c r="E1221" t="e">
        <f>IF(G1221+H1221&lt;&gt;0,Transaksi!#REF!,"")</f>
        <v>#REF!</v>
      </c>
      <c r="F1221" t="e">
        <f>IF(G1221+H1221&lt;&gt;0,Transaksi!#REF!,"")</f>
        <v>#REF!</v>
      </c>
      <c r="G1221" t="e">
        <f>IF(Transaksi!#REF!=$F$11,Transaksi!#REF!,0)</f>
        <v>#REF!</v>
      </c>
      <c r="H1221" t="e">
        <f>IF(Transaksi!#REF!=$F$11,Transaksi!#REF!,0)</f>
        <v>#REF!</v>
      </c>
      <c r="I1221" t="e">
        <f>I1220+G1221-H1221</f>
        <v>#REF!</v>
      </c>
      <c r="J1221" t="e">
        <f>IF(G1221+H1221&lt;&gt;0,Transaksi!#REF!,"")</f>
        <v>#REF!</v>
      </c>
    </row>
    <row r="1222">
      <c r="C1222" t="e">
        <f>IF(G1222+H1222&lt;&gt;0,Transaksi!#REF!,"")</f>
        <v>#REF!</v>
      </c>
      <c r="D1222" t="e">
        <f>IF(G1222+H1222&lt;&gt;0,Transaksi!#REF!,"")</f>
        <v>#REF!</v>
      </c>
      <c r="E1222" t="e">
        <f>IF(G1222+H1222&lt;&gt;0,Transaksi!#REF!,"")</f>
        <v>#REF!</v>
      </c>
      <c r="F1222" t="e">
        <f>IF(G1222+H1222&lt;&gt;0,Transaksi!#REF!,"")</f>
        <v>#REF!</v>
      </c>
      <c r="G1222" t="e">
        <f>IF(Transaksi!#REF!=$F$11,Transaksi!#REF!,0)</f>
        <v>#REF!</v>
      </c>
      <c r="H1222" t="e">
        <f>IF(Transaksi!#REF!=$F$11,Transaksi!#REF!,0)</f>
        <v>#REF!</v>
      </c>
      <c r="I1222" t="e">
        <f>I1221+G1222-H1222</f>
        <v>#REF!</v>
      </c>
      <c r="J1222" t="e">
        <f>IF(G1222+H1222&lt;&gt;0,Transaksi!#REF!,"")</f>
        <v>#REF!</v>
      </c>
    </row>
    <row r="1223">
      <c r="C1223" t="e">
        <f>IF(G1223+H1223&lt;&gt;0,Transaksi!#REF!,"")</f>
        <v>#REF!</v>
      </c>
      <c r="D1223" t="e">
        <f>IF(G1223+H1223&lt;&gt;0,Transaksi!#REF!,"")</f>
        <v>#REF!</v>
      </c>
      <c r="E1223" t="e">
        <f>IF(G1223+H1223&lt;&gt;0,Transaksi!#REF!,"")</f>
        <v>#REF!</v>
      </c>
      <c r="F1223" t="e">
        <f>IF(G1223+H1223&lt;&gt;0,Transaksi!#REF!,"")</f>
        <v>#REF!</v>
      </c>
      <c r="G1223" t="e">
        <f>IF(Transaksi!#REF!=$F$11,Transaksi!#REF!,0)</f>
        <v>#REF!</v>
      </c>
      <c r="H1223" t="e">
        <f>IF(Transaksi!#REF!=$F$11,Transaksi!#REF!,0)</f>
        <v>#REF!</v>
      </c>
      <c r="I1223" t="e">
        <f>I1222+G1223-H1223</f>
        <v>#REF!</v>
      </c>
      <c r="J1223" t="e">
        <f>IF(G1223+H1223&lt;&gt;0,Transaksi!#REF!,"")</f>
        <v>#REF!</v>
      </c>
    </row>
    <row r="1224">
      <c r="C1224" t="e">
        <f>IF(G1224+H1224&lt;&gt;0,Transaksi!#REF!,"")</f>
        <v>#REF!</v>
      </c>
      <c r="D1224" t="e">
        <f>IF(G1224+H1224&lt;&gt;0,Transaksi!#REF!,"")</f>
        <v>#REF!</v>
      </c>
      <c r="E1224" t="e">
        <f>IF(G1224+H1224&lt;&gt;0,Transaksi!#REF!,"")</f>
        <v>#REF!</v>
      </c>
      <c r="F1224" t="e">
        <f>IF(G1224+H1224&lt;&gt;0,Transaksi!#REF!,"")</f>
        <v>#REF!</v>
      </c>
      <c r="G1224" t="e">
        <f>IF(Transaksi!#REF!=$F$11,Transaksi!#REF!,0)</f>
        <v>#REF!</v>
      </c>
      <c r="H1224" t="e">
        <f>IF(Transaksi!#REF!=$F$11,Transaksi!#REF!,0)</f>
        <v>#REF!</v>
      </c>
      <c r="I1224" t="e">
        <f>I1223+G1224-H1224</f>
        <v>#REF!</v>
      </c>
      <c r="J1224" t="e">
        <f>IF(G1224+H1224&lt;&gt;0,Transaksi!#REF!,"")</f>
        <v>#REF!</v>
      </c>
    </row>
    <row r="1225">
      <c r="C1225" t="e">
        <f>IF(G1225+H1225&lt;&gt;0,Transaksi!#REF!,"")</f>
        <v>#REF!</v>
      </c>
      <c r="D1225" t="e">
        <f>IF(G1225+H1225&lt;&gt;0,Transaksi!#REF!,"")</f>
        <v>#REF!</v>
      </c>
      <c r="E1225" t="e">
        <f>IF(G1225+H1225&lt;&gt;0,Transaksi!#REF!,"")</f>
        <v>#REF!</v>
      </c>
      <c r="F1225" t="e">
        <f>IF(G1225+H1225&lt;&gt;0,Transaksi!#REF!,"")</f>
        <v>#REF!</v>
      </c>
      <c r="G1225" t="e">
        <f>IF(Transaksi!#REF!=$F$11,Transaksi!#REF!,0)</f>
        <v>#REF!</v>
      </c>
      <c r="H1225" t="e">
        <f>IF(Transaksi!#REF!=$F$11,Transaksi!#REF!,0)</f>
        <v>#REF!</v>
      </c>
      <c r="I1225" t="e">
        <f>I1224+G1225-H1225</f>
        <v>#REF!</v>
      </c>
      <c r="J1225" t="e">
        <f>IF(G1225+H1225&lt;&gt;0,Transaksi!#REF!,"")</f>
        <v>#REF!</v>
      </c>
    </row>
    <row r="1226">
      <c r="C1226" t="e">
        <f>IF(G1226+H1226&lt;&gt;0,Transaksi!#REF!,"")</f>
        <v>#REF!</v>
      </c>
      <c r="D1226" t="e">
        <f>IF(G1226+H1226&lt;&gt;0,Transaksi!#REF!,"")</f>
        <v>#REF!</v>
      </c>
      <c r="E1226" t="e">
        <f>IF(G1226+H1226&lt;&gt;0,Transaksi!#REF!,"")</f>
        <v>#REF!</v>
      </c>
      <c r="F1226" t="e">
        <f>IF(G1226+H1226&lt;&gt;0,Transaksi!#REF!,"")</f>
        <v>#REF!</v>
      </c>
      <c r="G1226" t="e">
        <f>IF(Transaksi!#REF!=$F$11,Transaksi!#REF!,0)</f>
        <v>#REF!</v>
      </c>
      <c r="H1226" t="e">
        <f>IF(Transaksi!#REF!=$F$11,Transaksi!#REF!,0)</f>
        <v>#REF!</v>
      </c>
      <c r="I1226" t="e">
        <f>I1225+G1226-H1226</f>
        <v>#REF!</v>
      </c>
      <c r="J1226" t="e">
        <f>IF(G1226+H1226&lt;&gt;0,Transaksi!#REF!,"")</f>
        <v>#REF!</v>
      </c>
    </row>
    <row r="1227">
      <c r="C1227" t="e">
        <f>IF(G1227+H1227&lt;&gt;0,Transaksi!#REF!,"")</f>
        <v>#REF!</v>
      </c>
      <c r="D1227" t="e">
        <f>IF(G1227+H1227&lt;&gt;0,Transaksi!#REF!,"")</f>
        <v>#REF!</v>
      </c>
      <c r="E1227" t="e">
        <f>IF(G1227+H1227&lt;&gt;0,Transaksi!#REF!,"")</f>
        <v>#REF!</v>
      </c>
      <c r="F1227" t="e">
        <f>IF(G1227+H1227&lt;&gt;0,Transaksi!#REF!,"")</f>
        <v>#REF!</v>
      </c>
      <c r="G1227" t="e">
        <f>IF(Transaksi!#REF!=$F$11,Transaksi!#REF!,0)</f>
        <v>#REF!</v>
      </c>
      <c r="H1227" t="e">
        <f>IF(Transaksi!#REF!=$F$11,Transaksi!#REF!,0)</f>
        <v>#REF!</v>
      </c>
      <c r="I1227" t="e">
        <f>I1226+G1227-H1227</f>
        <v>#REF!</v>
      </c>
      <c r="J1227" t="e">
        <f>IF(G1227+H1227&lt;&gt;0,Transaksi!#REF!,"")</f>
        <v>#REF!</v>
      </c>
    </row>
    <row r="1228">
      <c r="C1228" t="e">
        <f>IF(G1228+H1228&lt;&gt;0,Transaksi!#REF!,"")</f>
        <v>#REF!</v>
      </c>
      <c r="D1228" t="e">
        <f>IF(G1228+H1228&lt;&gt;0,Transaksi!#REF!,"")</f>
        <v>#REF!</v>
      </c>
      <c r="E1228" t="e">
        <f>IF(G1228+H1228&lt;&gt;0,Transaksi!#REF!,"")</f>
        <v>#REF!</v>
      </c>
      <c r="F1228" t="e">
        <f>IF(G1228+H1228&lt;&gt;0,Transaksi!#REF!,"")</f>
        <v>#REF!</v>
      </c>
      <c r="G1228" t="e">
        <f>IF(Transaksi!#REF!=$F$11,Transaksi!#REF!,0)</f>
        <v>#REF!</v>
      </c>
      <c r="H1228" t="e">
        <f>IF(Transaksi!#REF!=$F$11,Transaksi!#REF!,0)</f>
        <v>#REF!</v>
      </c>
      <c r="I1228" t="e">
        <f>I1227+G1228-H1228</f>
        <v>#REF!</v>
      </c>
      <c r="J1228" t="e">
        <f>IF(G1228+H1228&lt;&gt;0,Transaksi!#REF!,"")</f>
        <v>#REF!</v>
      </c>
    </row>
    <row r="1229">
      <c r="C1229" t="e">
        <f>IF(G1229+H1229&lt;&gt;0,Transaksi!#REF!,"")</f>
        <v>#REF!</v>
      </c>
      <c r="D1229" t="e">
        <f>IF(G1229+H1229&lt;&gt;0,Transaksi!#REF!,"")</f>
        <v>#REF!</v>
      </c>
      <c r="E1229" t="e">
        <f>IF(G1229+H1229&lt;&gt;0,Transaksi!#REF!,"")</f>
        <v>#REF!</v>
      </c>
      <c r="F1229" t="e">
        <f>IF(G1229+H1229&lt;&gt;0,Transaksi!#REF!,"")</f>
        <v>#REF!</v>
      </c>
      <c r="G1229" t="e">
        <f>IF(Transaksi!#REF!=$F$11,Transaksi!#REF!,0)</f>
        <v>#REF!</v>
      </c>
      <c r="H1229" t="e">
        <f>IF(Transaksi!#REF!=$F$11,Transaksi!#REF!,0)</f>
        <v>#REF!</v>
      </c>
      <c r="I1229" t="e">
        <f>I1228+G1229-H1229</f>
        <v>#REF!</v>
      </c>
      <c r="J1229" t="e">
        <f>IF(G1229+H1229&lt;&gt;0,Transaksi!#REF!,"")</f>
        <v>#REF!</v>
      </c>
    </row>
    <row r="1230">
      <c r="C1230" t="e">
        <f>IF(G1230+H1230&lt;&gt;0,Transaksi!#REF!,"")</f>
        <v>#REF!</v>
      </c>
      <c r="D1230" t="e">
        <f>IF(G1230+H1230&lt;&gt;0,Transaksi!#REF!,"")</f>
        <v>#REF!</v>
      </c>
      <c r="E1230" t="e">
        <f>IF(G1230+H1230&lt;&gt;0,Transaksi!#REF!,"")</f>
        <v>#REF!</v>
      </c>
      <c r="F1230" t="e">
        <f>IF(G1230+H1230&lt;&gt;0,Transaksi!#REF!,"")</f>
        <v>#REF!</v>
      </c>
      <c r="G1230" t="e">
        <f>IF(Transaksi!#REF!=$F$11,Transaksi!#REF!,0)</f>
        <v>#REF!</v>
      </c>
      <c r="H1230" t="e">
        <f>IF(Transaksi!#REF!=$F$11,Transaksi!#REF!,0)</f>
        <v>#REF!</v>
      </c>
      <c r="I1230" t="e">
        <f>I1229+G1230-H1230</f>
        <v>#REF!</v>
      </c>
      <c r="J1230" t="e">
        <f>IF(G1230+H1230&lt;&gt;0,Transaksi!#REF!,"")</f>
        <v>#REF!</v>
      </c>
    </row>
    <row r="1231">
      <c r="C1231" t="e">
        <f>IF(G1231+H1231&lt;&gt;0,Transaksi!#REF!,"")</f>
        <v>#REF!</v>
      </c>
      <c r="D1231" t="e">
        <f>IF(G1231+H1231&lt;&gt;0,Transaksi!#REF!,"")</f>
        <v>#REF!</v>
      </c>
      <c r="E1231" t="e">
        <f>IF(G1231+H1231&lt;&gt;0,Transaksi!#REF!,"")</f>
        <v>#REF!</v>
      </c>
      <c r="F1231" t="e">
        <f>IF(G1231+H1231&lt;&gt;0,Transaksi!#REF!,"")</f>
        <v>#REF!</v>
      </c>
      <c r="G1231" t="e">
        <f>IF(Transaksi!#REF!=$F$11,Transaksi!#REF!,0)</f>
        <v>#REF!</v>
      </c>
      <c r="H1231" t="e">
        <f>IF(Transaksi!#REF!=$F$11,Transaksi!#REF!,0)</f>
        <v>#REF!</v>
      </c>
      <c r="I1231" t="e">
        <f>I1230+G1231-H1231</f>
        <v>#REF!</v>
      </c>
      <c r="J1231" t="e">
        <f>IF(G1231+H1231&lt;&gt;0,Transaksi!#REF!,"")</f>
        <v>#REF!</v>
      </c>
    </row>
    <row r="1232">
      <c r="C1232" t="e">
        <f>IF(G1232+H1232&lt;&gt;0,Transaksi!#REF!,"")</f>
        <v>#REF!</v>
      </c>
      <c r="D1232" t="e">
        <f>IF(G1232+H1232&lt;&gt;0,Transaksi!#REF!,"")</f>
        <v>#REF!</v>
      </c>
      <c r="E1232" t="e">
        <f>IF(G1232+H1232&lt;&gt;0,Transaksi!#REF!,"")</f>
        <v>#REF!</v>
      </c>
      <c r="F1232" t="e">
        <f>IF(G1232+H1232&lt;&gt;0,Transaksi!#REF!,"")</f>
        <v>#REF!</v>
      </c>
      <c r="G1232" t="e">
        <f>IF(Transaksi!#REF!=$F$11,Transaksi!#REF!,0)</f>
        <v>#REF!</v>
      </c>
      <c r="H1232" t="e">
        <f>IF(Transaksi!#REF!=$F$11,Transaksi!#REF!,0)</f>
        <v>#REF!</v>
      </c>
      <c r="I1232" t="e">
        <f>I1231+G1232-H1232</f>
        <v>#REF!</v>
      </c>
      <c r="J1232" t="e">
        <f>IF(G1232+H1232&lt;&gt;0,Transaksi!#REF!,"")</f>
        <v>#REF!</v>
      </c>
    </row>
    <row r="1233">
      <c r="C1233" t="e">
        <f>IF(G1233+H1233&lt;&gt;0,Transaksi!#REF!,"")</f>
        <v>#REF!</v>
      </c>
      <c r="D1233" t="e">
        <f>IF(G1233+H1233&lt;&gt;0,Transaksi!#REF!,"")</f>
        <v>#REF!</v>
      </c>
      <c r="E1233" t="e">
        <f>IF(G1233+H1233&lt;&gt;0,Transaksi!#REF!,"")</f>
        <v>#REF!</v>
      </c>
      <c r="F1233" t="e">
        <f>IF(G1233+H1233&lt;&gt;0,Transaksi!#REF!,"")</f>
        <v>#REF!</v>
      </c>
      <c r="G1233" t="e">
        <f>IF(Transaksi!#REF!=$F$11,Transaksi!#REF!,0)</f>
        <v>#REF!</v>
      </c>
      <c r="H1233" t="e">
        <f>IF(Transaksi!#REF!=$F$11,Transaksi!#REF!,0)</f>
        <v>#REF!</v>
      </c>
      <c r="I1233" t="e">
        <f>I1232+G1233-H1233</f>
        <v>#REF!</v>
      </c>
      <c r="J1233" t="e">
        <f>IF(G1233+H1233&lt;&gt;0,Transaksi!#REF!,"")</f>
        <v>#REF!</v>
      </c>
    </row>
    <row r="1234">
      <c r="C1234" t="e">
        <f>IF(G1234+H1234&lt;&gt;0,Transaksi!#REF!,"")</f>
        <v>#REF!</v>
      </c>
      <c r="D1234" t="e">
        <f>IF(G1234+H1234&lt;&gt;0,Transaksi!#REF!,"")</f>
        <v>#REF!</v>
      </c>
      <c r="E1234" t="e">
        <f>IF(G1234+H1234&lt;&gt;0,Transaksi!#REF!,"")</f>
        <v>#REF!</v>
      </c>
      <c r="F1234" t="e">
        <f>IF(G1234+H1234&lt;&gt;0,Transaksi!#REF!,"")</f>
        <v>#REF!</v>
      </c>
      <c r="G1234" t="e">
        <f>IF(Transaksi!#REF!=$F$11,Transaksi!#REF!,0)</f>
        <v>#REF!</v>
      </c>
      <c r="H1234" t="e">
        <f>IF(Transaksi!#REF!=$F$11,Transaksi!#REF!,0)</f>
        <v>#REF!</v>
      </c>
      <c r="I1234" t="e">
        <f>I1233+G1234-H1234</f>
        <v>#REF!</v>
      </c>
      <c r="J1234" t="e">
        <f>IF(G1234+H1234&lt;&gt;0,Transaksi!#REF!,"")</f>
        <v>#REF!</v>
      </c>
    </row>
    <row r="1235">
      <c r="C1235" t="e">
        <f>IF(G1235+H1235&lt;&gt;0,Transaksi!#REF!,"")</f>
        <v>#REF!</v>
      </c>
      <c r="D1235" t="e">
        <f>IF(G1235+H1235&lt;&gt;0,Transaksi!#REF!,"")</f>
        <v>#REF!</v>
      </c>
      <c r="E1235" t="e">
        <f>IF(G1235+H1235&lt;&gt;0,Transaksi!#REF!,"")</f>
        <v>#REF!</v>
      </c>
      <c r="F1235" t="e">
        <f>IF(G1235+H1235&lt;&gt;0,Transaksi!#REF!,"")</f>
        <v>#REF!</v>
      </c>
      <c r="G1235" t="e">
        <f>IF(Transaksi!#REF!=$F$11,Transaksi!#REF!,0)</f>
        <v>#REF!</v>
      </c>
      <c r="H1235" t="e">
        <f>IF(Transaksi!#REF!=$F$11,Transaksi!#REF!,0)</f>
        <v>#REF!</v>
      </c>
      <c r="I1235" t="e">
        <f>I1234+G1235-H1235</f>
        <v>#REF!</v>
      </c>
      <c r="J1235" t="e">
        <f>IF(G1235+H1235&lt;&gt;0,Transaksi!#REF!,"")</f>
        <v>#REF!</v>
      </c>
    </row>
    <row r="1236">
      <c r="C1236" t="e">
        <f>IF(G1236+H1236&lt;&gt;0,Transaksi!#REF!,"")</f>
        <v>#REF!</v>
      </c>
      <c r="D1236" t="e">
        <f>IF(G1236+H1236&lt;&gt;0,Transaksi!#REF!,"")</f>
        <v>#REF!</v>
      </c>
      <c r="E1236" t="e">
        <f>IF(G1236+H1236&lt;&gt;0,Transaksi!#REF!,"")</f>
        <v>#REF!</v>
      </c>
      <c r="F1236" t="e">
        <f>IF(G1236+H1236&lt;&gt;0,Transaksi!#REF!,"")</f>
        <v>#REF!</v>
      </c>
      <c r="G1236" t="e">
        <f>IF(Transaksi!#REF!=$F$11,Transaksi!#REF!,0)</f>
        <v>#REF!</v>
      </c>
      <c r="H1236" t="e">
        <f>IF(Transaksi!#REF!=$F$11,Transaksi!#REF!,0)</f>
        <v>#REF!</v>
      </c>
      <c r="I1236" t="e">
        <f>I1235+G1236-H1236</f>
        <v>#REF!</v>
      </c>
      <c r="J1236" t="e">
        <f>IF(G1236+H1236&lt;&gt;0,Transaksi!#REF!,"")</f>
        <v>#REF!</v>
      </c>
    </row>
    <row r="1237">
      <c r="C1237" t="e">
        <f>IF(G1237+H1237&lt;&gt;0,Transaksi!#REF!,"")</f>
        <v>#REF!</v>
      </c>
      <c r="D1237" t="e">
        <f>IF(G1237+H1237&lt;&gt;0,Transaksi!#REF!,"")</f>
        <v>#REF!</v>
      </c>
      <c r="E1237" t="e">
        <f>IF(G1237+H1237&lt;&gt;0,Transaksi!#REF!,"")</f>
        <v>#REF!</v>
      </c>
      <c r="F1237" t="e">
        <f>IF(G1237+H1237&lt;&gt;0,Transaksi!#REF!,"")</f>
        <v>#REF!</v>
      </c>
      <c r="G1237" t="e">
        <f>IF(Transaksi!#REF!=$F$11,Transaksi!#REF!,0)</f>
        <v>#REF!</v>
      </c>
      <c r="H1237" t="e">
        <f>IF(Transaksi!#REF!=$F$11,Transaksi!#REF!,0)</f>
        <v>#REF!</v>
      </c>
      <c r="I1237" t="e">
        <f>I1236+G1237-H1237</f>
        <v>#REF!</v>
      </c>
      <c r="J1237" t="e">
        <f>IF(G1237+H1237&lt;&gt;0,Transaksi!#REF!,"")</f>
        <v>#REF!</v>
      </c>
    </row>
    <row r="1238">
      <c r="C1238" t="e">
        <f>IF(G1238+H1238&lt;&gt;0,Transaksi!#REF!,"")</f>
        <v>#REF!</v>
      </c>
      <c r="D1238" t="e">
        <f>IF(G1238+H1238&lt;&gt;0,Transaksi!#REF!,"")</f>
        <v>#REF!</v>
      </c>
      <c r="E1238" t="e">
        <f>IF(G1238+H1238&lt;&gt;0,Transaksi!#REF!,"")</f>
        <v>#REF!</v>
      </c>
      <c r="F1238" t="e">
        <f>IF(G1238+H1238&lt;&gt;0,Transaksi!#REF!,"")</f>
        <v>#REF!</v>
      </c>
      <c r="G1238" t="e">
        <f>IF(Transaksi!#REF!=$F$11,Transaksi!#REF!,0)</f>
        <v>#REF!</v>
      </c>
      <c r="H1238" t="e">
        <f>IF(Transaksi!#REF!=$F$11,Transaksi!#REF!,0)</f>
        <v>#REF!</v>
      </c>
      <c r="I1238" t="e">
        <f>I1237+G1238-H1238</f>
        <v>#REF!</v>
      </c>
      <c r="J1238" t="e">
        <f>IF(G1238+H1238&lt;&gt;0,Transaksi!#REF!,"")</f>
        <v>#REF!</v>
      </c>
    </row>
    <row r="1239">
      <c r="C1239" t="e">
        <f>IF(G1239+H1239&lt;&gt;0,Transaksi!#REF!,"")</f>
        <v>#REF!</v>
      </c>
      <c r="D1239" t="e">
        <f>IF(G1239+H1239&lt;&gt;0,Transaksi!#REF!,"")</f>
        <v>#REF!</v>
      </c>
      <c r="E1239" t="e">
        <f>IF(G1239+H1239&lt;&gt;0,Transaksi!#REF!,"")</f>
        <v>#REF!</v>
      </c>
      <c r="F1239" t="e">
        <f>IF(G1239+H1239&lt;&gt;0,Transaksi!#REF!,"")</f>
        <v>#REF!</v>
      </c>
      <c r="G1239" t="e">
        <f>IF(Transaksi!#REF!=$F$11,Transaksi!#REF!,0)</f>
        <v>#REF!</v>
      </c>
      <c r="H1239" t="e">
        <f>IF(Transaksi!#REF!=$F$11,Transaksi!#REF!,0)</f>
        <v>#REF!</v>
      </c>
      <c r="I1239" t="e">
        <f>I1238+G1239-H1239</f>
        <v>#REF!</v>
      </c>
      <c r="J1239" t="e">
        <f>IF(G1239+H1239&lt;&gt;0,Transaksi!#REF!,"")</f>
        <v>#REF!</v>
      </c>
    </row>
    <row r="1240">
      <c r="C1240" t="e">
        <f>IF(G1240+H1240&lt;&gt;0,Transaksi!#REF!,"")</f>
        <v>#REF!</v>
      </c>
      <c r="D1240" t="e">
        <f>IF(G1240+H1240&lt;&gt;0,Transaksi!#REF!,"")</f>
        <v>#REF!</v>
      </c>
      <c r="E1240" t="e">
        <f>IF(G1240+H1240&lt;&gt;0,Transaksi!#REF!,"")</f>
        <v>#REF!</v>
      </c>
      <c r="F1240" t="e">
        <f>IF(G1240+H1240&lt;&gt;0,Transaksi!#REF!,"")</f>
        <v>#REF!</v>
      </c>
      <c r="G1240" t="e">
        <f>IF(Transaksi!#REF!=$F$11,Transaksi!#REF!,0)</f>
        <v>#REF!</v>
      </c>
      <c r="H1240" t="e">
        <f>IF(Transaksi!#REF!=$F$11,Transaksi!#REF!,0)</f>
        <v>#REF!</v>
      </c>
      <c r="I1240" t="e">
        <f>I1239+G1240-H1240</f>
        <v>#REF!</v>
      </c>
      <c r="J1240" t="e">
        <f>IF(G1240+H1240&lt;&gt;0,Transaksi!#REF!,"")</f>
        <v>#REF!</v>
      </c>
    </row>
    <row r="1241">
      <c r="C1241" t="e">
        <f>IF(G1241+H1241&lt;&gt;0,Transaksi!#REF!,"")</f>
        <v>#REF!</v>
      </c>
      <c r="D1241" t="e">
        <f>IF(G1241+H1241&lt;&gt;0,Transaksi!#REF!,"")</f>
        <v>#REF!</v>
      </c>
      <c r="E1241" t="e">
        <f>IF(G1241+H1241&lt;&gt;0,Transaksi!#REF!,"")</f>
        <v>#REF!</v>
      </c>
      <c r="F1241" t="e">
        <f>IF(G1241+H1241&lt;&gt;0,Transaksi!#REF!,"")</f>
        <v>#REF!</v>
      </c>
      <c r="G1241" t="e">
        <f>IF(Transaksi!#REF!=$F$11,Transaksi!#REF!,0)</f>
        <v>#REF!</v>
      </c>
      <c r="H1241" t="e">
        <f>IF(Transaksi!#REF!=$F$11,Transaksi!#REF!,0)</f>
        <v>#REF!</v>
      </c>
      <c r="I1241" t="e">
        <f>I1240+G1241-H1241</f>
        <v>#REF!</v>
      </c>
      <c r="J1241" t="e">
        <f>IF(G1241+H1241&lt;&gt;0,Transaksi!#REF!,"")</f>
        <v>#REF!</v>
      </c>
    </row>
    <row r="1242">
      <c r="C1242" t="e">
        <f>IF(G1242+H1242&lt;&gt;0,Transaksi!#REF!,"")</f>
        <v>#REF!</v>
      </c>
      <c r="D1242" t="e">
        <f>IF(G1242+H1242&lt;&gt;0,Transaksi!#REF!,"")</f>
        <v>#REF!</v>
      </c>
      <c r="E1242" t="e">
        <f>IF(G1242+H1242&lt;&gt;0,Transaksi!#REF!,"")</f>
        <v>#REF!</v>
      </c>
      <c r="F1242" t="e">
        <f>IF(G1242+H1242&lt;&gt;0,Transaksi!#REF!,"")</f>
        <v>#REF!</v>
      </c>
      <c r="G1242" t="e">
        <f>IF(Transaksi!#REF!=$F$11,Transaksi!#REF!,0)</f>
        <v>#REF!</v>
      </c>
      <c r="H1242" t="e">
        <f>IF(Transaksi!#REF!=$F$11,Transaksi!#REF!,0)</f>
        <v>#REF!</v>
      </c>
      <c r="I1242" t="e">
        <f>I1241+G1242-H1242</f>
        <v>#REF!</v>
      </c>
      <c r="J1242" t="e">
        <f>IF(G1242+H1242&lt;&gt;0,Transaksi!#REF!,"")</f>
        <v>#REF!</v>
      </c>
    </row>
    <row r="1243">
      <c r="C1243" t="e">
        <f>IF(G1243+H1243&lt;&gt;0,Transaksi!#REF!,"")</f>
        <v>#REF!</v>
      </c>
      <c r="D1243" t="e">
        <f>IF(G1243+H1243&lt;&gt;0,Transaksi!#REF!,"")</f>
        <v>#REF!</v>
      </c>
      <c r="E1243" t="e">
        <f>IF(G1243+H1243&lt;&gt;0,Transaksi!#REF!,"")</f>
        <v>#REF!</v>
      </c>
      <c r="F1243" t="e">
        <f>IF(G1243+H1243&lt;&gt;0,Transaksi!#REF!,"")</f>
        <v>#REF!</v>
      </c>
      <c r="G1243" t="e">
        <f>IF(Transaksi!#REF!=$F$11,Transaksi!#REF!,0)</f>
        <v>#REF!</v>
      </c>
      <c r="H1243" t="e">
        <f>IF(Transaksi!#REF!=$F$11,Transaksi!#REF!,0)</f>
        <v>#REF!</v>
      </c>
      <c r="I1243" t="e">
        <f>I1242+G1243-H1243</f>
        <v>#REF!</v>
      </c>
      <c r="J1243" t="e">
        <f>IF(G1243+H1243&lt;&gt;0,Transaksi!#REF!,"")</f>
        <v>#REF!</v>
      </c>
    </row>
    <row r="1244">
      <c r="C1244" t="e">
        <f>IF(G1244+H1244&lt;&gt;0,Transaksi!#REF!,"")</f>
        <v>#REF!</v>
      </c>
      <c r="D1244" t="e">
        <f>IF(G1244+H1244&lt;&gt;0,Transaksi!#REF!,"")</f>
        <v>#REF!</v>
      </c>
      <c r="E1244" t="e">
        <f>IF(G1244+H1244&lt;&gt;0,Transaksi!#REF!,"")</f>
        <v>#REF!</v>
      </c>
      <c r="F1244" t="e">
        <f>IF(G1244+H1244&lt;&gt;0,Transaksi!#REF!,"")</f>
        <v>#REF!</v>
      </c>
      <c r="G1244" t="e">
        <f>IF(Transaksi!#REF!=$F$11,Transaksi!#REF!,0)</f>
        <v>#REF!</v>
      </c>
      <c r="H1244" t="e">
        <f>IF(Transaksi!#REF!=$F$11,Transaksi!#REF!,0)</f>
        <v>#REF!</v>
      </c>
      <c r="I1244" t="e">
        <f>I1243+G1244-H1244</f>
        <v>#REF!</v>
      </c>
      <c r="J1244" t="e">
        <f>IF(G1244+H1244&lt;&gt;0,Transaksi!#REF!,"")</f>
        <v>#REF!</v>
      </c>
    </row>
    <row r="1245">
      <c r="C1245" t="e">
        <f>IF(G1245+H1245&lt;&gt;0,Transaksi!#REF!,"")</f>
        <v>#REF!</v>
      </c>
      <c r="D1245" t="e">
        <f>IF(G1245+H1245&lt;&gt;0,Transaksi!#REF!,"")</f>
        <v>#REF!</v>
      </c>
      <c r="E1245" t="e">
        <f>IF(G1245+H1245&lt;&gt;0,Transaksi!#REF!,"")</f>
        <v>#REF!</v>
      </c>
      <c r="F1245" t="e">
        <f>IF(G1245+H1245&lt;&gt;0,Transaksi!#REF!,"")</f>
        <v>#REF!</v>
      </c>
      <c r="G1245" t="e">
        <f>IF(Transaksi!#REF!=$F$11,Transaksi!#REF!,0)</f>
        <v>#REF!</v>
      </c>
      <c r="H1245" t="e">
        <f>IF(Transaksi!#REF!=$F$11,Transaksi!#REF!,0)</f>
        <v>#REF!</v>
      </c>
      <c r="I1245" t="e">
        <f>I1244+G1245-H1245</f>
        <v>#REF!</v>
      </c>
      <c r="J1245" t="e">
        <f>IF(G1245+H1245&lt;&gt;0,Transaksi!#REF!,"")</f>
        <v>#REF!</v>
      </c>
    </row>
    <row r="1246">
      <c r="C1246" t="e">
        <f>IF(G1246+H1246&lt;&gt;0,Transaksi!#REF!,"")</f>
        <v>#REF!</v>
      </c>
      <c r="D1246" t="e">
        <f>IF(G1246+H1246&lt;&gt;0,Transaksi!#REF!,"")</f>
        <v>#REF!</v>
      </c>
      <c r="E1246" t="e">
        <f>IF(G1246+H1246&lt;&gt;0,Transaksi!#REF!,"")</f>
        <v>#REF!</v>
      </c>
      <c r="F1246" t="e">
        <f>IF(G1246+H1246&lt;&gt;0,Transaksi!#REF!,"")</f>
        <v>#REF!</v>
      </c>
      <c r="G1246" t="e">
        <f>IF(Transaksi!#REF!=$F$11,Transaksi!#REF!,0)</f>
        <v>#REF!</v>
      </c>
      <c r="H1246" t="e">
        <f>IF(Transaksi!#REF!=$F$11,Transaksi!#REF!,0)</f>
        <v>#REF!</v>
      </c>
      <c r="I1246" t="e">
        <f>I1245+G1246-H1246</f>
        <v>#REF!</v>
      </c>
      <c r="J1246" t="e">
        <f>IF(G1246+H1246&lt;&gt;0,Transaksi!#REF!,"")</f>
        <v>#REF!</v>
      </c>
    </row>
    <row r="1247">
      <c r="C1247" t="e">
        <f>IF(G1247+H1247&lt;&gt;0,Transaksi!#REF!,"")</f>
        <v>#REF!</v>
      </c>
      <c r="D1247" t="e">
        <f>IF(G1247+H1247&lt;&gt;0,Transaksi!#REF!,"")</f>
        <v>#REF!</v>
      </c>
      <c r="E1247" t="e">
        <f>IF(G1247+H1247&lt;&gt;0,Transaksi!#REF!,"")</f>
        <v>#REF!</v>
      </c>
      <c r="F1247" t="e">
        <f>IF(G1247+H1247&lt;&gt;0,Transaksi!#REF!,"")</f>
        <v>#REF!</v>
      </c>
      <c r="G1247" t="e">
        <f>IF(Transaksi!#REF!=$F$11,Transaksi!#REF!,0)</f>
        <v>#REF!</v>
      </c>
      <c r="H1247" t="e">
        <f>IF(Transaksi!#REF!=$F$11,Transaksi!#REF!,0)</f>
        <v>#REF!</v>
      </c>
      <c r="I1247" t="e">
        <f>I1246+G1247-H1247</f>
        <v>#REF!</v>
      </c>
      <c r="J1247" t="e">
        <f>IF(G1247+H1247&lt;&gt;0,Transaksi!#REF!,"")</f>
        <v>#REF!</v>
      </c>
    </row>
    <row r="1248">
      <c r="C1248" t="e">
        <f>IF(G1248+H1248&lt;&gt;0,Transaksi!#REF!,"")</f>
        <v>#REF!</v>
      </c>
      <c r="D1248" t="e">
        <f>IF(G1248+H1248&lt;&gt;0,Transaksi!#REF!,"")</f>
        <v>#REF!</v>
      </c>
      <c r="E1248" t="e">
        <f>IF(G1248+H1248&lt;&gt;0,Transaksi!#REF!,"")</f>
        <v>#REF!</v>
      </c>
      <c r="F1248" t="e">
        <f>IF(G1248+H1248&lt;&gt;0,Transaksi!#REF!,"")</f>
        <v>#REF!</v>
      </c>
      <c r="G1248" t="e">
        <f>IF(Transaksi!#REF!=$F$11,Transaksi!#REF!,0)</f>
        <v>#REF!</v>
      </c>
      <c r="H1248" t="e">
        <f>IF(Transaksi!#REF!=$F$11,Transaksi!#REF!,0)</f>
        <v>#REF!</v>
      </c>
      <c r="I1248" t="e">
        <f>I1247+G1248-H1248</f>
        <v>#REF!</v>
      </c>
      <c r="J1248" t="e">
        <f>IF(G1248+H1248&lt;&gt;0,Transaksi!#REF!,"")</f>
        <v>#REF!</v>
      </c>
    </row>
    <row r="1249">
      <c r="C1249" t="e">
        <f>IF(G1249+H1249&lt;&gt;0,Transaksi!#REF!,"")</f>
        <v>#REF!</v>
      </c>
      <c r="D1249" t="e">
        <f>IF(G1249+H1249&lt;&gt;0,Transaksi!#REF!,"")</f>
        <v>#REF!</v>
      </c>
      <c r="E1249" t="e">
        <f>IF(G1249+H1249&lt;&gt;0,Transaksi!#REF!,"")</f>
        <v>#REF!</v>
      </c>
      <c r="F1249" t="e">
        <f>IF(G1249+H1249&lt;&gt;0,Transaksi!#REF!,"")</f>
        <v>#REF!</v>
      </c>
      <c r="G1249" t="e">
        <f>IF(Transaksi!#REF!=$F$11,Transaksi!#REF!,0)</f>
        <v>#REF!</v>
      </c>
      <c r="H1249" t="e">
        <f>IF(Transaksi!#REF!=$F$11,Transaksi!#REF!,0)</f>
        <v>#REF!</v>
      </c>
      <c r="I1249" t="e">
        <f>I1248+G1249-H1249</f>
        <v>#REF!</v>
      </c>
      <c r="J1249" t="e">
        <f>IF(G1249+H1249&lt;&gt;0,Transaksi!#REF!,"")</f>
        <v>#REF!</v>
      </c>
    </row>
    <row r="1250">
      <c r="C1250" t="e">
        <f>IF(G1250+H1250&lt;&gt;0,Transaksi!#REF!,"")</f>
        <v>#REF!</v>
      </c>
      <c r="D1250" t="e">
        <f>IF(G1250+H1250&lt;&gt;0,Transaksi!#REF!,"")</f>
        <v>#REF!</v>
      </c>
      <c r="E1250" t="e">
        <f>IF(G1250+H1250&lt;&gt;0,Transaksi!#REF!,"")</f>
        <v>#REF!</v>
      </c>
      <c r="F1250" t="e">
        <f>IF(G1250+H1250&lt;&gt;0,Transaksi!#REF!,"")</f>
        <v>#REF!</v>
      </c>
      <c r="G1250" t="e">
        <f>IF(Transaksi!#REF!=$F$11,Transaksi!#REF!,0)</f>
        <v>#REF!</v>
      </c>
      <c r="H1250" t="e">
        <f>IF(Transaksi!#REF!=$F$11,Transaksi!#REF!,0)</f>
        <v>#REF!</v>
      </c>
      <c r="I1250" t="e">
        <f>I1249+G1250-H1250</f>
        <v>#REF!</v>
      </c>
      <c r="J1250" t="e">
        <f>IF(G1250+H1250&lt;&gt;0,Transaksi!#REF!,"")</f>
        <v>#REF!</v>
      </c>
    </row>
    <row r="1251">
      <c r="C1251" t="e">
        <f>IF(G1251+H1251&lt;&gt;0,Transaksi!#REF!,"")</f>
        <v>#REF!</v>
      </c>
      <c r="D1251" t="e">
        <f>IF(G1251+H1251&lt;&gt;0,Transaksi!#REF!,"")</f>
        <v>#REF!</v>
      </c>
      <c r="E1251" t="e">
        <f>IF(G1251+H1251&lt;&gt;0,Transaksi!#REF!,"")</f>
        <v>#REF!</v>
      </c>
      <c r="F1251" t="e">
        <f>IF(G1251+H1251&lt;&gt;0,Transaksi!#REF!,"")</f>
        <v>#REF!</v>
      </c>
      <c r="G1251" t="e">
        <f>IF(Transaksi!#REF!=$F$11,Transaksi!#REF!,0)</f>
        <v>#REF!</v>
      </c>
      <c r="H1251" t="e">
        <f>IF(Transaksi!#REF!=$F$11,Transaksi!#REF!,0)</f>
        <v>#REF!</v>
      </c>
      <c r="I1251" t="e">
        <f>I1250+G1251-H1251</f>
        <v>#REF!</v>
      </c>
      <c r="J1251" t="e">
        <f>IF(G1251+H1251&lt;&gt;0,Transaksi!#REF!,"")</f>
        <v>#REF!</v>
      </c>
    </row>
    <row r="1252">
      <c r="C1252" t="e">
        <f>IF(G1252+H1252&lt;&gt;0,Transaksi!#REF!,"")</f>
        <v>#REF!</v>
      </c>
      <c r="D1252" t="e">
        <f>IF(G1252+H1252&lt;&gt;0,Transaksi!#REF!,"")</f>
        <v>#REF!</v>
      </c>
      <c r="E1252" t="e">
        <f>IF(G1252+H1252&lt;&gt;0,Transaksi!#REF!,"")</f>
        <v>#REF!</v>
      </c>
      <c r="F1252" t="e">
        <f>IF(G1252+H1252&lt;&gt;0,Transaksi!#REF!,"")</f>
        <v>#REF!</v>
      </c>
      <c r="G1252" t="e">
        <f>IF(Transaksi!#REF!=$F$11,Transaksi!#REF!,0)</f>
        <v>#REF!</v>
      </c>
      <c r="H1252" t="e">
        <f>IF(Transaksi!#REF!=$F$11,Transaksi!#REF!,0)</f>
        <v>#REF!</v>
      </c>
      <c r="I1252" t="e">
        <f>I1251+G1252-H1252</f>
        <v>#REF!</v>
      </c>
      <c r="J1252" t="e">
        <f>IF(G1252+H1252&lt;&gt;0,Transaksi!#REF!,"")</f>
        <v>#REF!</v>
      </c>
    </row>
    <row r="1253">
      <c r="C1253" t="e">
        <f>IF(G1253+H1253&lt;&gt;0,Transaksi!#REF!,"")</f>
        <v>#REF!</v>
      </c>
      <c r="D1253" t="e">
        <f>IF(G1253+H1253&lt;&gt;0,Transaksi!#REF!,"")</f>
        <v>#REF!</v>
      </c>
      <c r="E1253" t="e">
        <f>IF(G1253+H1253&lt;&gt;0,Transaksi!#REF!,"")</f>
        <v>#REF!</v>
      </c>
      <c r="F1253" t="e">
        <f>IF(G1253+H1253&lt;&gt;0,Transaksi!#REF!,"")</f>
        <v>#REF!</v>
      </c>
      <c r="G1253" t="e">
        <f>IF(Transaksi!#REF!=$F$11,Transaksi!#REF!,0)</f>
        <v>#REF!</v>
      </c>
      <c r="H1253" t="e">
        <f>IF(Transaksi!#REF!=$F$11,Transaksi!#REF!,0)</f>
        <v>#REF!</v>
      </c>
      <c r="I1253" t="e">
        <f>I1252+G1253-H1253</f>
        <v>#REF!</v>
      </c>
      <c r="J1253" t="e">
        <f>IF(G1253+H1253&lt;&gt;0,Transaksi!#REF!,"")</f>
        <v>#REF!</v>
      </c>
    </row>
    <row r="1254">
      <c r="C1254" t="e">
        <f>IF(G1254+H1254&lt;&gt;0,Transaksi!#REF!,"")</f>
        <v>#REF!</v>
      </c>
      <c r="D1254" t="e">
        <f>IF(G1254+H1254&lt;&gt;0,Transaksi!#REF!,"")</f>
        <v>#REF!</v>
      </c>
      <c r="E1254" t="e">
        <f>IF(G1254+H1254&lt;&gt;0,Transaksi!#REF!,"")</f>
        <v>#REF!</v>
      </c>
      <c r="F1254" t="e">
        <f>IF(G1254+H1254&lt;&gt;0,Transaksi!#REF!,"")</f>
        <v>#REF!</v>
      </c>
      <c r="G1254" t="e">
        <f>IF(Transaksi!#REF!=$F$11,Transaksi!#REF!,0)</f>
        <v>#REF!</v>
      </c>
      <c r="H1254" t="e">
        <f>IF(Transaksi!#REF!=$F$11,Transaksi!#REF!,0)</f>
        <v>#REF!</v>
      </c>
      <c r="I1254" t="e">
        <f>I1253+G1254-H1254</f>
        <v>#REF!</v>
      </c>
      <c r="J1254" t="e">
        <f>IF(G1254+H1254&lt;&gt;0,Transaksi!#REF!,"")</f>
        <v>#REF!</v>
      </c>
    </row>
    <row r="1255">
      <c r="C1255" t="e">
        <f>IF(G1255+H1255&lt;&gt;0,Transaksi!#REF!,"")</f>
        <v>#REF!</v>
      </c>
      <c r="D1255" t="e">
        <f>IF(G1255+H1255&lt;&gt;0,Transaksi!#REF!,"")</f>
        <v>#REF!</v>
      </c>
      <c r="E1255" t="e">
        <f>IF(G1255+H1255&lt;&gt;0,Transaksi!#REF!,"")</f>
        <v>#REF!</v>
      </c>
      <c r="F1255" t="e">
        <f>IF(G1255+H1255&lt;&gt;0,Transaksi!#REF!,"")</f>
        <v>#REF!</v>
      </c>
      <c r="G1255" t="e">
        <f>IF(Transaksi!#REF!=$F$11,Transaksi!#REF!,0)</f>
        <v>#REF!</v>
      </c>
      <c r="H1255" t="e">
        <f>IF(Transaksi!#REF!=$F$11,Transaksi!#REF!,0)</f>
        <v>#REF!</v>
      </c>
      <c r="I1255" t="e">
        <f>I1254+G1255-H1255</f>
        <v>#REF!</v>
      </c>
      <c r="J1255" t="e">
        <f>IF(G1255+H1255&lt;&gt;0,Transaksi!#REF!,"")</f>
        <v>#REF!</v>
      </c>
    </row>
    <row r="1256">
      <c r="C1256" t="e">
        <f>IF(G1256+H1256&lt;&gt;0,Transaksi!#REF!,"")</f>
        <v>#REF!</v>
      </c>
      <c r="D1256" t="e">
        <f>IF(G1256+H1256&lt;&gt;0,Transaksi!#REF!,"")</f>
        <v>#REF!</v>
      </c>
      <c r="E1256" t="e">
        <f>IF(G1256+H1256&lt;&gt;0,Transaksi!#REF!,"")</f>
        <v>#REF!</v>
      </c>
      <c r="F1256" t="e">
        <f>IF(G1256+H1256&lt;&gt;0,Transaksi!#REF!,"")</f>
        <v>#REF!</v>
      </c>
      <c r="G1256" t="e">
        <f>IF(Transaksi!#REF!=$F$11,Transaksi!#REF!,0)</f>
        <v>#REF!</v>
      </c>
      <c r="H1256" t="e">
        <f>IF(Transaksi!#REF!=$F$11,Transaksi!#REF!,0)</f>
        <v>#REF!</v>
      </c>
      <c r="I1256" t="e">
        <f>I1255+G1256-H1256</f>
        <v>#REF!</v>
      </c>
      <c r="J1256" t="e">
        <f>IF(G1256+H1256&lt;&gt;0,Transaksi!#REF!,"")</f>
        <v>#REF!</v>
      </c>
    </row>
    <row r="1257">
      <c r="C1257" t="e">
        <f>IF(G1257+H1257&lt;&gt;0,Transaksi!#REF!,"")</f>
        <v>#REF!</v>
      </c>
      <c r="D1257" t="e">
        <f>IF(G1257+H1257&lt;&gt;0,Transaksi!#REF!,"")</f>
        <v>#REF!</v>
      </c>
      <c r="E1257" t="e">
        <f>IF(G1257+H1257&lt;&gt;0,Transaksi!#REF!,"")</f>
        <v>#REF!</v>
      </c>
      <c r="F1257" t="e">
        <f>IF(G1257+H1257&lt;&gt;0,Transaksi!#REF!,"")</f>
        <v>#REF!</v>
      </c>
      <c r="G1257" t="e">
        <f>IF(Transaksi!#REF!=$F$11,Transaksi!#REF!,0)</f>
        <v>#REF!</v>
      </c>
      <c r="H1257" t="e">
        <f>IF(Transaksi!#REF!=$F$11,Transaksi!#REF!,0)</f>
        <v>#REF!</v>
      </c>
      <c r="I1257" t="e">
        <f>I1256+G1257-H1257</f>
        <v>#REF!</v>
      </c>
      <c r="J1257" t="e">
        <f>IF(G1257+H1257&lt;&gt;0,Transaksi!#REF!,"")</f>
        <v>#REF!</v>
      </c>
    </row>
    <row r="1258">
      <c r="C1258" t="e">
        <f>IF(G1258+H1258&lt;&gt;0,Transaksi!#REF!,"")</f>
        <v>#REF!</v>
      </c>
      <c r="D1258" t="e">
        <f>IF(G1258+H1258&lt;&gt;0,Transaksi!#REF!,"")</f>
        <v>#REF!</v>
      </c>
      <c r="E1258" t="e">
        <f>IF(G1258+H1258&lt;&gt;0,Transaksi!#REF!,"")</f>
        <v>#REF!</v>
      </c>
      <c r="F1258" t="e">
        <f>IF(G1258+H1258&lt;&gt;0,Transaksi!#REF!,"")</f>
        <v>#REF!</v>
      </c>
      <c r="G1258" t="e">
        <f>IF(Transaksi!#REF!=$F$11,Transaksi!#REF!,0)</f>
        <v>#REF!</v>
      </c>
      <c r="H1258" t="e">
        <f>IF(Transaksi!#REF!=$F$11,Transaksi!#REF!,0)</f>
        <v>#REF!</v>
      </c>
      <c r="I1258" t="e">
        <f>I1257+G1258-H1258</f>
        <v>#REF!</v>
      </c>
      <c r="J1258" t="e">
        <f>IF(G1258+H1258&lt;&gt;0,Transaksi!#REF!,"")</f>
        <v>#REF!</v>
      </c>
    </row>
    <row r="1259">
      <c r="C1259" t="e">
        <f>IF(G1259+H1259&lt;&gt;0,Transaksi!#REF!,"")</f>
        <v>#REF!</v>
      </c>
      <c r="D1259" t="e">
        <f>IF(G1259+H1259&lt;&gt;0,Transaksi!#REF!,"")</f>
        <v>#REF!</v>
      </c>
      <c r="E1259" t="e">
        <f>IF(G1259+H1259&lt;&gt;0,Transaksi!#REF!,"")</f>
        <v>#REF!</v>
      </c>
      <c r="F1259" t="e">
        <f>IF(G1259+H1259&lt;&gt;0,Transaksi!#REF!,"")</f>
        <v>#REF!</v>
      </c>
      <c r="G1259" t="e">
        <f>IF(Transaksi!#REF!=$F$11,Transaksi!#REF!,0)</f>
        <v>#REF!</v>
      </c>
      <c r="H1259" t="e">
        <f>IF(Transaksi!#REF!=$F$11,Transaksi!#REF!,0)</f>
        <v>#REF!</v>
      </c>
      <c r="I1259" t="e">
        <f>I1258+G1259-H1259</f>
        <v>#REF!</v>
      </c>
      <c r="J1259" t="e">
        <f>IF(G1259+H1259&lt;&gt;0,Transaksi!#REF!,"")</f>
        <v>#REF!</v>
      </c>
    </row>
    <row r="1260">
      <c r="C1260" t="e">
        <f>IF(G1260+H1260&lt;&gt;0,Transaksi!#REF!,"")</f>
        <v>#REF!</v>
      </c>
      <c r="D1260" t="e">
        <f>IF(G1260+H1260&lt;&gt;0,Transaksi!#REF!,"")</f>
        <v>#REF!</v>
      </c>
      <c r="E1260" t="e">
        <f>IF(G1260+H1260&lt;&gt;0,Transaksi!#REF!,"")</f>
        <v>#REF!</v>
      </c>
      <c r="F1260" t="e">
        <f>IF(G1260+H1260&lt;&gt;0,Transaksi!#REF!,"")</f>
        <v>#REF!</v>
      </c>
      <c r="G1260" t="e">
        <f>IF(Transaksi!#REF!=$F$11,Transaksi!#REF!,0)</f>
        <v>#REF!</v>
      </c>
      <c r="H1260" t="e">
        <f>IF(Transaksi!#REF!=$F$11,Transaksi!#REF!,0)</f>
        <v>#REF!</v>
      </c>
      <c r="I1260" t="e">
        <f>I1259+G1260-H1260</f>
        <v>#REF!</v>
      </c>
      <c r="J1260" t="e">
        <f>IF(G1260+H1260&lt;&gt;0,Transaksi!#REF!,"")</f>
        <v>#REF!</v>
      </c>
    </row>
    <row r="1261">
      <c r="C1261" t="e">
        <f>IF(G1261+H1261&lt;&gt;0,Transaksi!#REF!,"")</f>
        <v>#REF!</v>
      </c>
      <c r="D1261" t="e">
        <f>IF(G1261+H1261&lt;&gt;0,Transaksi!#REF!,"")</f>
        <v>#REF!</v>
      </c>
      <c r="E1261" t="e">
        <f>IF(G1261+H1261&lt;&gt;0,Transaksi!#REF!,"")</f>
        <v>#REF!</v>
      </c>
      <c r="F1261" t="e">
        <f>IF(G1261+H1261&lt;&gt;0,Transaksi!#REF!,"")</f>
        <v>#REF!</v>
      </c>
      <c r="G1261" t="e">
        <f>IF(Transaksi!#REF!=$F$11,Transaksi!#REF!,0)</f>
        <v>#REF!</v>
      </c>
      <c r="H1261" t="e">
        <f>IF(Transaksi!#REF!=$F$11,Transaksi!#REF!,0)</f>
        <v>#REF!</v>
      </c>
      <c r="I1261" t="e">
        <f>I1260+G1261-H1261</f>
        <v>#REF!</v>
      </c>
      <c r="J1261" t="e">
        <f>IF(G1261+H1261&lt;&gt;0,Transaksi!#REF!,"")</f>
        <v>#REF!</v>
      </c>
    </row>
    <row r="1262">
      <c r="C1262" t="e">
        <f>IF(G1262+H1262&lt;&gt;0,Transaksi!#REF!,"")</f>
        <v>#REF!</v>
      </c>
      <c r="D1262" t="e">
        <f>IF(G1262+H1262&lt;&gt;0,Transaksi!#REF!,"")</f>
        <v>#REF!</v>
      </c>
      <c r="E1262" t="e">
        <f>IF(G1262+H1262&lt;&gt;0,Transaksi!#REF!,"")</f>
        <v>#REF!</v>
      </c>
      <c r="F1262" t="e">
        <f>IF(G1262+H1262&lt;&gt;0,Transaksi!#REF!,"")</f>
        <v>#REF!</v>
      </c>
      <c r="G1262" t="e">
        <f>IF(Transaksi!#REF!=$F$11,Transaksi!#REF!,0)</f>
        <v>#REF!</v>
      </c>
      <c r="H1262" t="e">
        <f>IF(Transaksi!#REF!=$F$11,Transaksi!#REF!,0)</f>
        <v>#REF!</v>
      </c>
      <c r="I1262" t="e">
        <f>I1261+G1262-H1262</f>
        <v>#REF!</v>
      </c>
      <c r="J1262" t="e">
        <f>IF(G1262+H1262&lt;&gt;0,Transaksi!#REF!,"")</f>
        <v>#REF!</v>
      </c>
    </row>
    <row r="1263">
      <c r="C1263" t="e">
        <f>IF(G1263+H1263&lt;&gt;0,Transaksi!#REF!,"")</f>
        <v>#REF!</v>
      </c>
      <c r="D1263" t="e">
        <f>IF(G1263+H1263&lt;&gt;0,Transaksi!#REF!,"")</f>
        <v>#REF!</v>
      </c>
      <c r="E1263" t="e">
        <f>IF(G1263+H1263&lt;&gt;0,Transaksi!#REF!,"")</f>
        <v>#REF!</v>
      </c>
      <c r="F1263" t="e">
        <f>IF(G1263+H1263&lt;&gt;0,Transaksi!#REF!,"")</f>
        <v>#REF!</v>
      </c>
      <c r="G1263" t="e">
        <f>IF(Transaksi!#REF!=$F$11,Transaksi!#REF!,0)</f>
        <v>#REF!</v>
      </c>
      <c r="H1263" t="e">
        <f>IF(Transaksi!#REF!=$F$11,Transaksi!#REF!,0)</f>
        <v>#REF!</v>
      </c>
      <c r="I1263" t="e">
        <f>I1262+G1263-H1263</f>
        <v>#REF!</v>
      </c>
      <c r="J1263" t="e">
        <f>IF(G1263+H1263&lt;&gt;0,Transaksi!#REF!,"")</f>
        <v>#REF!</v>
      </c>
    </row>
    <row r="1264">
      <c r="C1264" t="e">
        <f>IF(G1264+H1264&lt;&gt;0,Transaksi!#REF!,"")</f>
        <v>#REF!</v>
      </c>
      <c r="D1264" t="e">
        <f>IF(G1264+H1264&lt;&gt;0,Transaksi!#REF!,"")</f>
        <v>#REF!</v>
      </c>
      <c r="E1264" t="e">
        <f>IF(G1264+H1264&lt;&gt;0,Transaksi!#REF!,"")</f>
        <v>#REF!</v>
      </c>
      <c r="F1264" t="e">
        <f>IF(G1264+H1264&lt;&gt;0,Transaksi!#REF!,"")</f>
        <v>#REF!</v>
      </c>
      <c r="G1264" t="e">
        <f>IF(Transaksi!#REF!=$F$11,Transaksi!#REF!,0)</f>
        <v>#REF!</v>
      </c>
      <c r="H1264" t="e">
        <f>IF(Transaksi!#REF!=$F$11,Transaksi!#REF!,0)</f>
        <v>#REF!</v>
      </c>
      <c r="I1264" t="e">
        <f>I1263+G1264-H1264</f>
        <v>#REF!</v>
      </c>
      <c r="J1264" t="e">
        <f>IF(G1264+H1264&lt;&gt;0,Transaksi!#REF!,"")</f>
        <v>#REF!</v>
      </c>
    </row>
    <row r="1265">
      <c r="C1265" t="e">
        <f>IF(G1265+H1265&lt;&gt;0,Transaksi!#REF!,"")</f>
        <v>#REF!</v>
      </c>
      <c r="D1265" t="e">
        <f>IF(G1265+H1265&lt;&gt;0,Transaksi!#REF!,"")</f>
        <v>#REF!</v>
      </c>
      <c r="E1265" t="e">
        <f>IF(G1265+H1265&lt;&gt;0,Transaksi!#REF!,"")</f>
        <v>#REF!</v>
      </c>
      <c r="F1265" t="e">
        <f>IF(G1265+H1265&lt;&gt;0,Transaksi!#REF!,"")</f>
        <v>#REF!</v>
      </c>
      <c r="G1265" t="e">
        <f>IF(Transaksi!#REF!=$F$11,Transaksi!#REF!,0)</f>
        <v>#REF!</v>
      </c>
      <c r="H1265" t="e">
        <f>IF(Transaksi!#REF!=$F$11,Transaksi!#REF!,0)</f>
        <v>#REF!</v>
      </c>
      <c r="I1265" t="e">
        <f>I1264+G1265-H1265</f>
        <v>#REF!</v>
      </c>
      <c r="J1265" t="e">
        <f>IF(G1265+H1265&lt;&gt;0,Transaksi!#REF!,"")</f>
        <v>#REF!</v>
      </c>
    </row>
    <row r="1266">
      <c r="C1266" t="e">
        <f>IF(G1266+H1266&lt;&gt;0,Transaksi!#REF!,"")</f>
        <v>#REF!</v>
      </c>
      <c r="D1266" t="e">
        <f>IF(G1266+H1266&lt;&gt;0,Transaksi!#REF!,"")</f>
        <v>#REF!</v>
      </c>
      <c r="E1266" t="e">
        <f>IF(G1266+H1266&lt;&gt;0,Transaksi!#REF!,"")</f>
        <v>#REF!</v>
      </c>
      <c r="F1266" t="e">
        <f>IF(G1266+H1266&lt;&gt;0,Transaksi!#REF!,"")</f>
        <v>#REF!</v>
      </c>
      <c r="G1266" t="e">
        <f>IF(Transaksi!#REF!=$F$11,Transaksi!#REF!,0)</f>
        <v>#REF!</v>
      </c>
      <c r="H1266" t="e">
        <f>IF(Transaksi!#REF!=$F$11,Transaksi!#REF!,0)</f>
        <v>#REF!</v>
      </c>
      <c r="I1266" t="e">
        <f>I1265+G1266-H1266</f>
        <v>#REF!</v>
      </c>
      <c r="J1266" t="e">
        <f>IF(G1266+H1266&lt;&gt;0,Transaksi!#REF!,"")</f>
        <v>#REF!</v>
      </c>
    </row>
    <row r="1267">
      <c r="C1267" t="e">
        <f>IF(G1267+H1267&lt;&gt;0,Transaksi!#REF!,"")</f>
        <v>#REF!</v>
      </c>
      <c r="D1267" t="e">
        <f>IF(G1267+H1267&lt;&gt;0,Transaksi!#REF!,"")</f>
        <v>#REF!</v>
      </c>
      <c r="E1267" t="e">
        <f>IF(G1267+H1267&lt;&gt;0,Transaksi!#REF!,"")</f>
        <v>#REF!</v>
      </c>
      <c r="F1267" t="e">
        <f>IF(G1267+H1267&lt;&gt;0,Transaksi!#REF!,"")</f>
        <v>#REF!</v>
      </c>
      <c r="G1267" t="e">
        <f>IF(Transaksi!#REF!=$F$11,Transaksi!#REF!,0)</f>
        <v>#REF!</v>
      </c>
      <c r="H1267" t="e">
        <f>IF(Transaksi!#REF!=$F$11,Transaksi!#REF!,0)</f>
        <v>#REF!</v>
      </c>
      <c r="I1267" t="e">
        <f>I1266+G1267-H1267</f>
        <v>#REF!</v>
      </c>
      <c r="J1267" t="e">
        <f>IF(G1267+H1267&lt;&gt;0,Transaksi!#REF!,"")</f>
        <v>#REF!</v>
      </c>
    </row>
    <row r="1268">
      <c r="C1268" t="e">
        <f>IF(G1268+H1268&lt;&gt;0,Transaksi!#REF!,"")</f>
        <v>#REF!</v>
      </c>
      <c r="D1268" t="e">
        <f>IF(G1268+H1268&lt;&gt;0,Transaksi!#REF!,"")</f>
        <v>#REF!</v>
      </c>
      <c r="E1268" t="e">
        <f>IF(G1268+H1268&lt;&gt;0,Transaksi!#REF!,"")</f>
        <v>#REF!</v>
      </c>
      <c r="F1268" t="e">
        <f>IF(G1268+H1268&lt;&gt;0,Transaksi!#REF!,"")</f>
        <v>#REF!</v>
      </c>
      <c r="G1268" t="e">
        <f>IF(Transaksi!#REF!=$F$11,Transaksi!#REF!,0)</f>
        <v>#REF!</v>
      </c>
      <c r="H1268" t="e">
        <f>IF(Transaksi!#REF!=$F$11,Transaksi!#REF!,0)</f>
        <v>#REF!</v>
      </c>
      <c r="I1268" t="e">
        <f>I1267+G1268-H1268</f>
        <v>#REF!</v>
      </c>
      <c r="J1268" t="e">
        <f>IF(G1268+H1268&lt;&gt;0,Transaksi!#REF!,"")</f>
        <v>#REF!</v>
      </c>
    </row>
    <row r="1269">
      <c r="C1269" t="e">
        <f>IF(G1269+H1269&lt;&gt;0,Transaksi!#REF!,"")</f>
        <v>#REF!</v>
      </c>
      <c r="D1269" t="e">
        <f>IF(G1269+H1269&lt;&gt;0,Transaksi!#REF!,"")</f>
        <v>#REF!</v>
      </c>
      <c r="E1269" t="e">
        <f>IF(G1269+H1269&lt;&gt;0,Transaksi!#REF!,"")</f>
        <v>#REF!</v>
      </c>
      <c r="F1269" t="e">
        <f>IF(G1269+H1269&lt;&gt;0,Transaksi!#REF!,"")</f>
        <v>#REF!</v>
      </c>
      <c r="G1269" t="e">
        <f>IF(Transaksi!#REF!=$F$11,Transaksi!#REF!,0)</f>
        <v>#REF!</v>
      </c>
      <c r="H1269" t="e">
        <f>IF(Transaksi!#REF!=$F$11,Transaksi!#REF!,0)</f>
        <v>#REF!</v>
      </c>
      <c r="I1269" t="e">
        <f>I1268+G1269-H1269</f>
        <v>#REF!</v>
      </c>
      <c r="J1269" t="e">
        <f>IF(G1269+H1269&lt;&gt;0,Transaksi!#REF!,"")</f>
        <v>#REF!</v>
      </c>
    </row>
    <row r="1270">
      <c r="C1270" t="e">
        <f>IF(G1270+H1270&lt;&gt;0,Transaksi!#REF!,"")</f>
        <v>#REF!</v>
      </c>
      <c r="D1270" t="e">
        <f>IF(G1270+H1270&lt;&gt;0,Transaksi!#REF!,"")</f>
        <v>#REF!</v>
      </c>
      <c r="E1270" t="e">
        <f>IF(G1270+H1270&lt;&gt;0,Transaksi!#REF!,"")</f>
        <v>#REF!</v>
      </c>
      <c r="F1270" t="e">
        <f>IF(G1270+H1270&lt;&gt;0,Transaksi!#REF!,"")</f>
        <v>#REF!</v>
      </c>
      <c r="G1270" t="e">
        <f>IF(Transaksi!#REF!=$F$11,Transaksi!#REF!,0)</f>
        <v>#REF!</v>
      </c>
      <c r="H1270" t="e">
        <f>IF(Transaksi!#REF!=$F$11,Transaksi!#REF!,0)</f>
        <v>#REF!</v>
      </c>
      <c r="I1270" t="e">
        <f>I1269+G1270-H1270</f>
        <v>#REF!</v>
      </c>
      <c r="J1270" t="e">
        <f>IF(G1270+H1270&lt;&gt;0,Transaksi!#REF!,"")</f>
        <v>#REF!</v>
      </c>
    </row>
    <row r="1271">
      <c r="C1271" t="e">
        <f>IF(G1271+H1271&lt;&gt;0,Transaksi!#REF!,"")</f>
        <v>#REF!</v>
      </c>
      <c r="D1271" t="e">
        <f>IF(G1271+H1271&lt;&gt;0,Transaksi!#REF!,"")</f>
        <v>#REF!</v>
      </c>
      <c r="E1271" t="e">
        <f>IF(G1271+H1271&lt;&gt;0,Transaksi!#REF!,"")</f>
        <v>#REF!</v>
      </c>
      <c r="F1271" t="e">
        <f>IF(G1271+H1271&lt;&gt;0,Transaksi!#REF!,"")</f>
        <v>#REF!</v>
      </c>
      <c r="G1271" t="e">
        <f>IF(Transaksi!#REF!=$F$11,Transaksi!#REF!,0)</f>
        <v>#REF!</v>
      </c>
      <c r="H1271" t="e">
        <f>IF(Transaksi!#REF!=$F$11,Transaksi!#REF!,0)</f>
        <v>#REF!</v>
      </c>
      <c r="I1271" t="e">
        <f>I1270+G1271-H1271</f>
        <v>#REF!</v>
      </c>
      <c r="J1271" t="e">
        <f>IF(G1271+H1271&lt;&gt;0,Transaksi!#REF!,"")</f>
        <v>#REF!</v>
      </c>
    </row>
    <row r="1272">
      <c r="C1272" t="e">
        <f>IF(G1272+H1272&lt;&gt;0,Transaksi!#REF!,"")</f>
        <v>#REF!</v>
      </c>
      <c r="D1272" t="e">
        <f>IF(G1272+H1272&lt;&gt;0,Transaksi!#REF!,"")</f>
        <v>#REF!</v>
      </c>
      <c r="E1272" t="e">
        <f>IF(G1272+H1272&lt;&gt;0,Transaksi!#REF!,"")</f>
        <v>#REF!</v>
      </c>
      <c r="F1272" t="e">
        <f>IF(G1272+H1272&lt;&gt;0,Transaksi!#REF!,"")</f>
        <v>#REF!</v>
      </c>
      <c r="G1272" t="e">
        <f>IF(Transaksi!#REF!=$F$11,Transaksi!#REF!,0)</f>
        <v>#REF!</v>
      </c>
      <c r="H1272" t="e">
        <f>IF(Transaksi!#REF!=$F$11,Transaksi!#REF!,0)</f>
        <v>#REF!</v>
      </c>
      <c r="I1272" t="e">
        <f>I1271+G1272-H1272</f>
        <v>#REF!</v>
      </c>
      <c r="J1272" t="e">
        <f>IF(G1272+H1272&lt;&gt;0,Transaksi!#REF!,"")</f>
        <v>#REF!</v>
      </c>
    </row>
    <row r="1273">
      <c r="C1273" t="e">
        <f>IF(G1273+H1273&lt;&gt;0,Transaksi!#REF!,"")</f>
        <v>#REF!</v>
      </c>
      <c r="D1273" t="e">
        <f>IF(G1273+H1273&lt;&gt;0,Transaksi!#REF!,"")</f>
        <v>#REF!</v>
      </c>
      <c r="E1273" t="e">
        <f>IF(G1273+H1273&lt;&gt;0,Transaksi!#REF!,"")</f>
        <v>#REF!</v>
      </c>
      <c r="F1273" t="e">
        <f>IF(G1273+H1273&lt;&gt;0,Transaksi!#REF!,"")</f>
        <v>#REF!</v>
      </c>
      <c r="G1273" t="e">
        <f>IF(Transaksi!#REF!=$F$11,Transaksi!#REF!,0)</f>
        <v>#REF!</v>
      </c>
      <c r="H1273" t="e">
        <f>IF(Transaksi!#REF!=$F$11,Transaksi!#REF!,0)</f>
        <v>#REF!</v>
      </c>
      <c r="I1273" t="e">
        <f>I1272+G1273-H1273</f>
        <v>#REF!</v>
      </c>
      <c r="J1273" t="e">
        <f>IF(G1273+H1273&lt;&gt;0,Transaksi!#REF!,"")</f>
        <v>#REF!</v>
      </c>
    </row>
    <row r="1274">
      <c r="C1274" t="e">
        <f>IF(G1274+H1274&lt;&gt;0,Transaksi!#REF!,"")</f>
        <v>#REF!</v>
      </c>
      <c r="D1274" t="e">
        <f>IF(G1274+H1274&lt;&gt;0,Transaksi!#REF!,"")</f>
        <v>#REF!</v>
      </c>
      <c r="E1274" t="e">
        <f>IF(G1274+H1274&lt;&gt;0,Transaksi!#REF!,"")</f>
        <v>#REF!</v>
      </c>
      <c r="F1274" t="e">
        <f>IF(G1274+H1274&lt;&gt;0,Transaksi!#REF!,"")</f>
        <v>#REF!</v>
      </c>
      <c r="G1274" t="e">
        <f>IF(Transaksi!#REF!=$F$11,Transaksi!#REF!,0)</f>
        <v>#REF!</v>
      </c>
      <c r="H1274" t="e">
        <f>IF(Transaksi!#REF!=$F$11,Transaksi!#REF!,0)</f>
        <v>#REF!</v>
      </c>
      <c r="I1274" t="e">
        <f>I1273+G1274-H1274</f>
        <v>#REF!</v>
      </c>
      <c r="J1274" t="e">
        <f>IF(G1274+H1274&lt;&gt;0,Transaksi!#REF!,"")</f>
        <v>#REF!</v>
      </c>
    </row>
    <row r="1275">
      <c r="C1275" t="e">
        <f>IF(G1275+H1275&lt;&gt;0,Transaksi!#REF!,"")</f>
        <v>#REF!</v>
      </c>
      <c r="D1275" t="e">
        <f>IF(G1275+H1275&lt;&gt;0,Transaksi!#REF!,"")</f>
        <v>#REF!</v>
      </c>
      <c r="E1275" t="e">
        <f>IF(G1275+H1275&lt;&gt;0,Transaksi!#REF!,"")</f>
        <v>#REF!</v>
      </c>
      <c r="F1275" t="e">
        <f>IF(G1275+H1275&lt;&gt;0,Transaksi!#REF!,"")</f>
        <v>#REF!</v>
      </c>
      <c r="G1275" t="e">
        <f>IF(Transaksi!#REF!=$F$11,Transaksi!#REF!,0)</f>
        <v>#REF!</v>
      </c>
      <c r="H1275" t="e">
        <f>IF(Transaksi!#REF!=$F$11,Transaksi!#REF!,0)</f>
        <v>#REF!</v>
      </c>
      <c r="I1275" t="e">
        <f>I1274+G1275-H1275</f>
        <v>#REF!</v>
      </c>
      <c r="J1275" t="e">
        <f>IF(G1275+H1275&lt;&gt;0,Transaksi!#REF!,"")</f>
        <v>#REF!</v>
      </c>
    </row>
    <row r="1276">
      <c r="C1276" t="e">
        <f>IF(G1276+H1276&lt;&gt;0,Transaksi!#REF!,"")</f>
        <v>#REF!</v>
      </c>
      <c r="D1276" t="e">
        <f>IF(G1276+H1276&lt;&gt;0,Transaksi!#REF!,"")</f>
        <v>#REF!</v>
      </c>
      <c r="E1276" t="e">
        <f>IF(G1276+H1276&lt;&gt;0,Transaksi!#REF!,"")</f>
        <v>#REF!</v>
      </c>
      <c r="F1276" t="e">
        <f>IF(G1276+H1276&lt;&gt;0,Transaksi!#REF!,"")</f>
        <v>#REF!</v>
      </c>
      <c r="G1276" t="e">
        <f>IF(Transaksi!#REF!=$F$11,Transaksi!#REF!,0)</f>
        <v>#REF!</v>
      </c>
      <c r="H1276" t="e">
        <f>IF(Transaksi!#REF!=$F$11,Transaksi!#REF!,0)</f>
        <v>#REF!</v>
      </c>
      <c r="I1276" t="e">
        <f>I1275+G1276-H1276</f>
        <v>#REF!</v>
      </c>
      <c r="J1276" t="e">
        <f>IF(G1276+H1276&lt;&gt;0,Transaksi!#REF!,"")</f>
        <v>#REF!</v>
      </c>
    </row>
    <row r="1277">
      <c r="C1277" t="e">
        <f>IF(G1277+H1277&lt;&gt;0,Transaksi!#REF!,"")</f>
        <v>#REF!</v>
      </c>
      <c r="D1277" t="e">
        <f>IF(G1277+H1277&lt;&gt;0,Transaksi!#REF!,"")</f>
        <v>#REF!</v>
      </c>
      <c r="E1277" t="e">
        <f>IF(G1277+H1277&lt;&gt;0,Transaksi!#REF!,"")</f>
        <v>#REF!</v>
      </c>
      <c r="F1277" t="e">
        <f>IF(G1277+H1277&lt;&gt;0,Transaksi!#REF!,"")</f>
        <v>#REF!</v>
      </c>
      <c r="G1277" t="e">
        <f>IF(Transaksi!#REF!=$F$11,Transaksi!#REF!,0)</f>
        <v>#REF!</v>
      </c>
      <c r="H1277" t="e">
        <f>IF(Transaksi!#REF!=$F$11,Transaksi!#REF!,0)</f>
        <v>#REF!</v>
      </c>
      <c r="I1277" t="e">
        <f>I1276+G1277-H1277</f>
        <v>#REF!</v>
      </c>
      <c r="J1277" t="e">
        <f>IF(G1277+H1277&lt;&gt;0,Transaksi!#REF!,"")</f>
        <v>#REF!</v>
      </c>
    </row>
    <row r="1278">
      <c r="C1278" t="e">
        <f>IF(G1278+H1278&lt;&gt;0,Transaksi!#REF!,"")</f>
        <v>#REF!</v>
      </c>
      <c r="D1278" t="e">
        <f>IF(G1278+H1278&lt;&gt;0,Transaksi!#REF!,"")</f>
        <v>#REF!</v>
      </c>
      <c r="E1278" t="e">
        <f>IF(G1278+H1278&lt;&gt;0,Transaksi!#REF!,"")</f>
        <v>#REF!</v>
      </c>
      <c r="F1278" t="e">
        <f>IF(G1278+H1278&lt;&gt;0,Transaksi!#REF!,"")</f>
        <v>#REF!</v>
      </c>
      <c r="G1278" t="e">
        <f>IF(Transaksi!#REF!=$F$11,Transaksi!#REF!,0)</f>
        <v>#REF!</v>
      </c>
      <c r="H1278" t="e">
        <f>IF(Transaksi!#REF!=$F$11,Transaksi!#REF!,0)</f>
        <v>#REF!</v>
      </c>
      <c r="I1278" t="e">
        <f>I1277+G1278-H1278</f>
        <v>#REF!</v>
      </c>
      <c r="J1278" t="e">
        <f>IF(G1278+H1278&lt;&gt;0,Transaksi!#REF!,"")</f>
        <v>#REF!</v>
      </c>
    </row>
    <row r="1279">
      <c r="C1279" t="e">
        <f>IF(G1279+H1279&lt;&gt;0,Transaksi!#REF!,"")</f>
        <v>#REF!</v>
      </c>
      <c r="D1279" t="e">
        <f>IF(G1279+H1279&lt;&gt;0,Transaksi!#REF!,"")</f>
        <v>#REF!</v>
      </c>
      <c r="E1279" t="e">
        <f>IF(G1279+H1279&lt;&gt;0,Transaksi!#REF!,"")</f>
        <v>#REF!</v>
      </c>
      <c r="F1279" t="e">
        <f>IF(G1279+H1279&lt;&gt;0,Transaksi!#REF!,"")</f>
        <v>#REF!</v>
      </c>
      <c r="G1279" t="e">
        <f>IF(Transaksi!#REF!=$F$11,Transaksi!#REF!,0)</f>
        <v>#REF!</v>
      </c>
      <c r="H1279" t="e">
        <f>IF(Transaksi!#REF!=$F$11,Transaksi!#REF!,0)</f>
        <v>#REF!</v>
      </c>
      <c r="I1279" t="e">
        <f>I1278+G1279-H1279</f>
        <v>#REF!</v>
      </c>
      <c r="J1279" t="e">
        <f>IF(G1279+H1279&lt;&gt;0,Transaksi!#REF!,"")</f>
        <v>#REF!</v>
      </c>
    </row>
    <row r="1280">
      <c r="C1280" t="e">
        <f>IF(G1280+H1280&lt;&gt;0,Transaksi!#REF!,"")</f>
        <v>#REF!</v>
      </c>
      <c r="D1280" t="e">
        <f>IF(G1280+H1280&lt;&gt;0,Transaksi!#REF!,"")</f>
        <v>#REF!</v>
      </c>
      <c r="E1280" t="e">
        <f>IF(G1280+H1280&lt;&gt;0,Transaksi!#REF!,"")</f>
        <v>#REF!</v>
      </c>
      <c r="F1280" t="e">
        <f>IF(G1280+H1280&lt;&gt;0,Transaksi!#REF!,"")</f>
        <v>#REF!</v>
      </c>
      <c r="G1280" t="e">
        <f>IF(Transaksi!#REF!=$F$11,Transaksi!#REF!,0)</f>
        <v>#REF!</v>
      </c>
      <c r="H1280" t="e">
        <f>IF(Transaksi!#REF!=$F$11,Transaksi!#REF!,0)</f>
        <v>#REF!</v>
      </c>
      <c r="I1280" t="e">
        <f>I1279+G1280-H1280</f>
        <v>#REF!</v>
      </c>
      <c r="J1280" t="e">
        <f>IF(G1280+H1280&lt;&gt;0,Transaksi!#REF!,"")</f>
        <v>#REF!</v>
      </c>
    </row>
    <row r="1281">
      <c r="C1281" t="e">
        <f>IF(G1281+H1281&lt;&gt;0,Transaksi!#REF!,"")</f>
        <v>#REF!</v>
      </c>
      <c r="D1281" t="e">
        <f>IF(G1281+H1281&lt;&gt;0,Transaksi!#REF!,"")</f>
        <v>#REF!</v>
      </c>
      <c r="E1281" t="e">
        <f>IF(G1281+H1281&lt;&gt;0,Transaksi!#REF!,"")</f>
        <v>#REF!</v>
      </c>
      <c r="F1281" t="e">
        <f>IF(G1281+H1281&lt;&gt;0,Transaksi!#REF!,"")</f>
        <v>#REF!</v>
      </c>
      <c r="G1281" t="e">
        <f>IF(Transaksi!#REF!=$F$11,Transaksi!#REF!,0)</f>
        <v>#REF!</v>
      </c>
      <c r="H1281" t="e">
        <f>IF(Transaksi!#REF!=$F$11,Transaksi!#REF!,0)</f>
        <v>#REF!</v>
      </c>
      <c r="I1281" t="e">
        <f>I1280+G1281-H1281</f>
        <v>#REF!</v>
      </c>
      <c r="J1281" t="e">
        <f>IF(G1281+H1281&lt;&gt;0,Transaksi!#REF!,"")</f>
        <v>#REF!</v>
      </c>
    </row>
    <row r="1282">
      <c r="C1282" t="e">
        <f>IF(G1282+H1282&lt;&gt;0,Transaksi!#REF!,"")</f>
        <v>#REF!</v>
      </c>
      <c r="D1282" t="e">
        <f>IF(G1282+H1282&lt;&gt;0,Transaksi!#REF!,"")</f>
        <v>#REF!</v>
      </c>
      <c r="E1282" t="e">
        <f>IF(G1282+H1282&lt;&gt;0,Transaksi!#REF!,"")</f>
        <v>#REF!</v>
      </c>
      <c r="F1282" t="e">
        <f>IF(G1282+H1282&lt;&gt;0,Transaksi!#REF!,"")</f>
        <v>#REF!</v>
      </c>
      <c r="G1282" t="e">
        <f>IF(Transaksi!#REF!=$F$11,Transaksi!#REF!,0)</f>
        <v>#REF!</v>
      </c>
      <c r="H1282" t="e">
        <f>IF(Transaksi!#REF!=$F$11,Transaksi!#REF!,0)</f>
        <v>#REF!</v>
      </c>
      <c r="I1282" t="e">
        <f>I1281+G1282-H1282</f>
        <v>#REF!</v>
      </c>
      <c r="J1282" t="e">
        <f>IF(G1282+H1282&lt;&gt;0,Transaksi!#REF!,"")</f>
        <v>#REF!</v>
      </c>
    </row>
    <row r="1283">
      <c r="C1283" t="e">
        <f>IF(G1283+H1283&lt;&gt;0,Transaksi!#REF!,"")</f>
        <v>#REF!</v>
      </c>
      <c r="D1283" t="e">
        <f>IF(G1283+H1283&lt;&gt;0,Transaksi!#REF!,"")</f>
        <v>#REF!</v>
      </c>
      <c r="E1283" t="e">
        <f>IF(G1283+H1283&lt;&gt;0,Transaksi!#REF!,"")</f>
        <v>#REF!</v>
      </c>
      <c r="F1283" t="e">
        <f>IF(G1283+H1283&lt;&gt;0,Transaksi!#REF!,"")</f>
        <v>#REF!</v>
      </c>
      <c r="G1283" t="e">
        <f>IF(Transaksi!#REF!=$F$11,Transaksi!#REF!,0)</f>
        <v>#REF!</v>
      </c>
      <c r="H1283" t="e">
        <f>IF(Transaksi!#REF!=$F$11,Transaksi!#REF!,0)</f>
        <v>#REF!</v>
      </c>
      <c r="I1283" t="e">
        <f>I1282+G1283-H1283</f>
        <v>#REF!</v>
      </c>
      <c r="J1283" t="e">
        <f>IF(G1283+H1283&lt;&gt;0,Transaksi!#REF!,"")</f>
        <v>#REF!</v>
      </c>
    </row>
    <row r="1284">
      <c r="C1284" t="e">
        <f>IF(G1284+H1284&lt;&gt;0,Transaksi!#REF!,"")</f>
        <v>#REF!</v>
      </c>
      <c r="D1284" t="e">
        <f>IF(G1284+H1284&lt;&gt;0,Transaksi!#REF!,"")</f>
        <v>#REF!</v>
      </c>
      <c r="E1284" t="e">
        <f>IF(G1284+H1284&lt;&gt;0,Transaksi!#REF!,"")</f>
        <v>#REF!</v>
      </c>
      <c r="F1284" t="e">
        <f>IF(G1284+H1284&lt;&gt;0,Transaksi!#REF!,"")</f>
        <v>#REF!</v>
      </c>
      <c r="G1284" t="e">
        <f>IF(Transaksi!#REF!=$F$11,Transaksi!#REF!,0)</f>
        <v>#REF!</v>
      </c>
      <c r="H1284" t="e">
        <f>IF(Transaksi!#REF!=$F$11,Transaksi!#REF!,0)</f>
        <v>#REF!</v>
      </c>
      <c r="I1284" t="e">
        <f>I1283+G1284-H1284</f>
        <v>#REF!</v>
      </c>
      <c r="J1284" t="e">
        <f>IF(G1284+H1284&lt;&gt;0,Transaksi!#REF!,"")</f>
        <v>#REF!</v>
      </c>
    </row>
    <row r="1285">
      <c r="C1285" t="e">
        <f>IF(G1285+H1285&lt;&gt;0,Transaksi!#REF!,"")</f>
        <v>#REF!</v>
      </c>
      <c r="D1285" t="e">
        <f>IF(G1285+H1285&lt;&gt;0,Transaksi!#REF!,"")</f>
        <v>#REF!</v>
      </c>
      <c r="E1285" t="e">
        <f>IF(G1285+H1285&lt;&gt;0,Transaksi!#REF!,"")</f>
        <v>#REF!</v>
      </c>
      <c r="F1285" t="e">
        <f>IF(G1285+H1285&lt;&gt;0,Transaksi!#REF!,"")</f>
        <v>#REF!</v>
      </c>
      <c r="G1285" t="e">
        <f>IF(Transaksi!#REF!=$F$11,Transaksi!#REF!,0)</f>
        <v>#REF!</v>
      </c>
      <c r="H1285" t="e">
        <f>IF(Transaksi!#REF!=$F$11,Transaksi!#REF!,0)</f>
        <v>#REF!</v>
      </c>
      <c r="I1285" t="e">
        <f>I1284+G1285-H1285</f>
        <v>#REF!</v>
      </c>
      <c r="J1285" t="e">
        <f>IF(G1285+H1285&lt;&gt;0,Transaksi!#REF!,"")</f>
        <v>#REF!</v>
      </c>
    </row>
    <row r="1286">
      <c r="C1286" t="e">
        <f>IF(G1286+H1286&lt;&gt;0,Transaksi!#REF!,"")</f>
        <v>#REF!</v>
      </c>
      <c r="D1286" t="e">
        <f>IF(G1286+H1286&lt;&gt;0,Transaksi!#REF!,"")</f>
        <v>#REF!</v>
      </c>
      <c r="E1286" t="e">
        <f>IF(G1286+H1286&lt;&gt;0,Transaksi!#REF!,"")</f>
        <v>#REF!</v>
      </c>
      <c r="F1286" t="e">
        <f>IF(G1286+H1286&lt;&gt;0,Transaksi!#REF!,"")</f>
        <v>#REF!</v>
      </c>
      <c r="G1286" t="e">
        <f>IF(Transaksi!#REF!=$F$11,Transaksi!#REF!,0)</f>
        <v>#REF!</v>
      </c>
      <c r="H1286" t="e">
        <f>IF(Transaksi!#REF!=$F$11,Transaksi!#REF!,0)</f>
        <v>#REF!</v>
      </c>
      <c r="I1286" t="e">
        <f>I1285+G1286-H1286</f>
        <v>#REF!</v>
      </c>
      <c r="J1286" t="e">
        <f>IF(G1286+H1286&lt;&gt;0,Transaksi!#REF!,"")</f>
        <v>#REF!</v>
      </c>
    </row>
    <row r="1287">
      <c r="C1287" t="e">
        <f>IF(G1287+H1287&lt;&gt;0,Transaksi!#REF!,"")</f>
        <v>#REF!</v>
      </c>
      <c r="D1287" t="e">
        <f>IF(G1287+H1287&lt;&gt;0,Transaksi!#REF!,"")</f>
        <v>#REF!</v>
      </c>
      <c r="E1287" t="e">
        <f>IF(G1287+H1287&lt;&gt;0,Transaksi!#REF!,"")</f>
        <v>#REF!</v>
      </c>
      <c r="F1287" t="e">
        <f>IF(G1287+H1287&lt;&gt;0,Transaksi!#REF!,"")</f>
        <v>#REF!</v>
      </c>
      <c r="G1287" t="e">
        <f>IF(Transaksi!#REF!=$F$11,Transaksi!#REF!,0)</f>
        <v>#REF!</v>
      </c>
      <c r="H1287" t="e">
        <f>IF(Transaksi!#REF!=$F$11,Transaksi!#REF!,0)</f>
        <v>#REF!</v>
      </c>
      <c r="I1287" t="e">
        <f>I1286+G1287-H1287</f>
        <v>#REF!</v>
      </c>
      <c r="J1287" t="e">
        <f>IF(G1287+H1287&lt;&gt;0,Transaksi!#REF!,"")</f>
        <v>#REF!</v>
      </c>
    </row>
    <row r="1288">
      <c r="C1288" t="e">
        <f>IF(G1288+H1288&lt;&gt;0,Transaksi!#REF!,"")</f>
        <v>#REF!</v>
      </c>
      <c r="D1288" t="e">
        <f>IF(G1288+H1288&lt;&gt;0,Transaksi!#REF!,"")</f>
        <v>#REF!</v>
      </c>
      <c r="E1288" t="e">
        <f>IF(G1288+H1288&lt;&gt;0,Transaksi!#REF!,"")</f>
        <v>#REF!</v>
      </c>
      <c r="F1288" t="e">
        <f>IF(G1288+H1288&lt;&gt;0,Transaksi!#REF!,"")</f>
        <v>#REF!</v>
      </c>
      <c r="G1288" t="e">
        <f>IF(Transaksi!#REF!=$F$11,Transaksi!#REF!,0)</f>
        <v>#REF!</v>
      </c>
      <c r="H1288" t="e">
        <f>IF(Transaksi!#REF!=$F$11,Transaksi!#REF!,0)</f>
        <v>#REF!</v>
      </c>
      <c r="I1288" t="e">
        <f>I1287+G1288-H1288</f>
        <v>#REF!</v>
      </c>
      <c r="J1288" t="e">
        <f>IF(G1288+H1288&lt;&gt;0,Transaksi!#REF!,"")</f>
        <v>#REF!</v>
      </c>
    </row>
    <row r="1289">
      <c r="C1289" t="e">
        <f>IF(G1289+H1289&lt;&gt;0,Transaksi!#REF!,"")</f>
        <v>#REF!</v>
      </c>
      <c r="D1289" t="e">
        <f>IF(G1289+H1289&lt;&gt;0,Transaksi!#REF!,"")</f>
        <v>#REF!</v>
      </c>
      <c r="E1289" t="e">
        <f>IF(G1289+H1289&lt;&gt;0,Transaksi!#REF!,"")</f>
        <v>#REF!</v>
      </c>
      <c r="F1289" t="e">
        <f>IF(G1289+H1289&lt;&gt;0,Transaksi!#REF!,"")</f>
        <v>#REF!</v>
      </c>
      <c r="G1289" t="e">
        <f>IF(Transaksi!#REF!=$F$11,Transaksi!#REF!,0)</f>
        <v>#REF!</v>
      </c>
      <c r="H1289" t="e">
        <f>IF(Transaksi!#REF!=$F$11,Transaksi!#REF!,0)</f>
        <v>#REF!</v>
      </c>
      <c r="I1289" t="e">
        <f>I1288+G1289-H1289</f>
        <v>#REF!</v>
      </c>
      <c r="J1289" t="e">
        <f>IF(G1289+H1289&lt;&gt;0,Transaksi!#REF!,"")</f>
        <v>#REF!</v>
      </c>
    </row>
    <row r="1290">
      <c r="C1290" t="e">
        <f>IF(G1290+H1290&lt;&gt;0,Transaksi!#REF!,"")</f>
        <v>#REF!</v>
      </c>
      <c r="D1290" t="e">
        <f>IF(G1290+H1290&lt;&gt;0,Transaksi!#REF!,"")</f>
        <v>#REF!</v>
      </c>
      <c r="E1290" t="e">
        <f>IF(G1290+H1290&lt;&gt;0,Transaksi!#REF!,"")</f>
        <v>#REF!</v>
      </c>
      <c r="F1290" t="e">
        <f>IF(G1290+H1290&lt;&gt;0,Transaksi!#REF!,"")</f>
        <v>#REF!</v>
      </c>
      <c r="G1290" t="e">
        <f>IF(Transaksi!#REF!=$F$11,Transaksi!#REF!,0)</f>
        <v>#REF!</v>
      </c>
      <c r="H1290" t="e">
        <f>IF(Transaksi!#REF!=$F$11,Transaksi!#REF!,0)</f>
        <v>#REF!</v>
      </c>
      <c r="I1290" t="e">
        <f>I1289+G1290-H1290</f>
        <v>#REF!</v>
      </c>
      <c r="J1290" t="e">
        <f>IF(G1290+H1290&lt;&gt;0,Transaksi!#REF!,"")</f>
        <v>#REF!</v>
      </c>
      <c r="L1290" t="e">
        <f>H1290</f>
        <v>#REF!</v>
      </c>
    </row>
    <row r="1291">
      <c r="C1291" t="e">
        <f>IF(G1291+H1291&lt;&gt;0,Transaksi!#REF!,"")</f>
        <v>#REF!</v>
      </c>
      <c r="D1291" t="e">
        <f>IF(G1291+H1291&lt;&gt;0,Transaksi!#REF!,"")</f>
        <v>#REF!</v>
      </c>
      <c r="E1291" t="e">
        <f>IF(G1291+H1291&lt;&gt;0,Transaksi!#REF!,"")</f>
        <v>#REF!</v>
      </c>
      <c r="F1291" t="e">
        <f>IF(G1291+H1291&lt;&gt;0,Transaksi!#REF!,"")</f>
        <v>#REF!</v>
      </c>
      <c r="G1291" t="e">
        <f>IF(Transaksi!#REF!=$F$11,Transaksi!#REF!,0)</f>
        <v>#REF!</v>
      </c>
      <c r="H1291" t="e">
        <f>IF(Transaksi!#REF!=$F$11,Transaksi!#REF!,0)</f>
        <v>#REF!</v>
      </c>
      <c r="I1291" t="e">
        <f>I1290+G1291-H1291</f>
        <v>#REF!</v>
      </c>
      <c r="J1291" t="e">
        <f>IF(G1291+H1291&lt;&gt;0,Transaksi!#REF!,"")</f>
        <v>#REF!</v>
      </c>
    </row>
    <row r="1292">
      <c r="C1292" t="e">
        <f>IF(G1292+H1292&lt;&gt;0,Transaksi!#REF!,"")</f>
        <v>#REF!</v>
      </c>
      <c r="D1292" t="e">
        <f>IF(G1292+H1292&lt;&gt;0,Transaksi!#REF!,"")</f>
        <v>#REF!</v>
      </c>
      <c r="E1292" t="e">
        <f>IF(G1292+H1292&lt;&gt;0,Transaksi!#REF!,"")</f>
        <v>#REF!</v>
      </c>
      <c r="F1292" t="e">
        <f>IF(G1292+H1292&lt;&gt;0,Transaksi!#REF!,"")</f>
        <v>#REF!</v>
      </c>
      <c r="G1292" t="e">
        <f>IF(Transaksi!#REF!=$F$11,Transaksi!#REF!,0)</f>
        <v>#REF!</v>
      </c>
      <c r="H1292" t="e">
        <f>IF(Transaksi!#REF!=$F$11,Transaksi!#REF!,0)</f>
        <v>#REF!</v>
      </c>
      <c r="I1292" t="e">
        <f>I1291+G1292-H1292</f>
        <v>#REF!</v>
      </c>
      <c r="J1292" t="e">
        <f>IF(G1292+H1292&lt;&gt;0,Transaksi!#REF!,"")</f>
        <v>#REF!</v>
      </c>
    </row>
    <row r="1293">
      <c r="C1293" t="e">
        <f>IF(G1293+H1293&lt;&gt;0,Transaksi!#REF!,"")</f>
        <v>#REF!</v>
      </c>
      <c r="D1293" t="e">
        <f>IF(G1293+H1293&lt;&gt;0,Transaksi!#REF!,"")</f>
        <v>#REF!</v>
      </c>
      <c r="E1293" t="e">
        <f>IF(G1293+H1293&lt;&gt;0,Transaksi!#REF!,"")</f>
        <v>#REF!</v>
      </c>
      <c r="F1293" t="e">
        <f>IF(G1293+H1293&lt;&gt;0,Transaksi!#REF!,"")</f>
        <v>#REF!</v>
      </c>
      <c r="G1293" t="e">
        <f>IF(Transaksi!#REF!=$F$11,Transaksi!#REF!,0)</f>
        <v>#REF!</v>
      </c>
      <c r="H1293" t="e">
        <f>IF(Transaksi!#REF!=$F$11,Transaksi!#REF!,0)</f>
        <v>#REF!</v>
      </c>
      <c r="I1293" t="e">
        <f>I1292+G1293-H1293</f>
        <v>#REF!</v>
      </c>
      <c r="J1293" t="e">
        <f>IF(G1293+H1293&lt;&gt;0,Transaksi!#REF!,"")</f>
        <v>#REF!</v>
      </c>
    </row>
    <row r="1294">
      <c r="C1294" t="e">
        <f>IF(G1294+H1294&lt;&gt;0,Transaksi!#REF!,"")</f>
        <v>#REF!</v>
      </c>
      <c r="D1294" t="e">
        <f>IF(G1294+H1294&lt;&gt;0,Transaksi!#REF!,"")</f>
        <v>#REF!</v>
      </c>
      <c r="E1294" t="e">
        <f>IF(G1294+H1294&lt;&gt;0,Transaksi!#REF!,"")</f>
        <v>#REF!</v>
      </c>
      <c r="F1294" t="e">
        <f>IF(G1294+H1294&lt;&gt;0,Transaksi!#REF!,"")</f>
        <v>#REF!</v>
      </c>
      <c r="G1294" t="e">
        <f>IF(Transaksi!#REF!=$F$11,Transaksi!#REF!,0)</f>
        <v>#REF!</v>
      </c>
      <c r="H1294" t="e">
        <f>IF(Transaksi!#REF!=$F$11,Transaksi!#REF!,0)</f>
        <v>#REF!</v>
      </c>
      <c r="I1294" t="e">
        <f>I1293+G1294-H1294</f>
        <v>#REF!</v>
      </c>
      <c r="J1294" t="e">
        <f>IF(G1294+H1294&lt;&gt;0,Transaksi!#REF!,"")</f>
        <v>#REF!</v>
      </c>
    </row>
    <row r="1295">
      <c r="C1295" t="e">
        <f>IF(G1295+H1295&lt;&gt;0,Transaksi!#REF!,"")</f>
        <v>#REF!</v>
      </c>
      <c r="D1295" t="e">
        <f>IF(G1295+H1295&lt;&gt;0,Transaksi!#REF!,"")</f>
        <v>#REF!</v>
      </c>
      <c r="E1295" t="e">
        <f>IF(G1295+H1295&lt;&gt;0,Transaksi!#REF!,"")</f>
        <v>#REF!</v>
      </c>
      <c r="F1295" t="e">
        <f>IF(G1295+H1295&lt;&gt;0,Transaksi!#REF!,"")</f>
        <v>#REF!</v>
      </c>
      <c r="G1295" t="e">
        <f>IF(Transaksi!#REF!=$F$11,Transaksi!#REF!,0)</f>
        <v>#REF!</v>
      </c>
      <c r="H1295" t="e">
        <f>IF(Transaksi!#REF!=$F$11,Transaksi!#REF!,0)</f>
        <v>#REF!</v>
      </c>
      <c r="I1295" t="e">
        <f>I1294+G1295-H1295</f>
        <v>#REF!</v>
      </c>
      <c r="J1295" t="e">
        <f>IF(G1295+H1295&lt;&gt;0,Transaksi!#REF!,"")</f>
        <v>#REF!</v>
      </c>
    </row>
    <row r="1296">
      <c r="C1296" t="e">
        <f>IF(G1296+H1296&lt;&gt;0,Transaksi!#REF!,"")</f>
        <v>#REF!</v>
      </c>
      <c r="D1296" t="e">
        <f>IF(G1296+H1296&lt;&gt;0,Transaksi!#REF!,"")</f>
        <v>#REF!</v>
      </c>
      <c r="E1296" t="e">
        <f>IF(G1296+H1296&lt;&gt;0,Transaksi!#REF!,"")</f>
        <v>#REF!</v>
      </c>
      <c r="F1296" t="e">
        <f>IF(G1296+H1296&lt;&gt;0,Transaksi!#REF!,"")</f>
        <v>#REF!</v>
      </c>
      <c r="G1296" t="e">
        <f>IF(Transaksi!#REF!=$F$11,Transaksi!#REF!,0)</f>
        <v>#REF!</v>
      </c>
      <c r="H1296" t="e">
        <f>IF(Transaksi!#REF!=$F$11,Transaksi!#REF!,0)</f>
        <v>#REF!</v>
      </c>
      <c r="I1296" t="e">
        <f>I1295+G1296-H1296</f>
        <v>#REF!</v>
      </c>
      <c r="J1296" t="e">
        <f>IF(G1296+H1296&lt;&gt;0,Transaksi!#REF!,"")</f>
        <v>#REF!</v>
      </c>
    </row>
    <row r="1297">
      <c r="C1297" t="e">
        <f>IF(G1297+H1297&lt;&gt;0,Transaksi!#REF!,"")</f>
        <v>#REF!</v>
      </c>
      <c r="D1297" t="e">
        <f>IF(G1297+H1297&lt;&gt;0,Transaksi!#REF!,"")</f>
        <v>#REF!</v>
      </c>
      <c r="E1297" t="e">
        <f>IF(G1297+H1297&lt;&gt;0,Transaksi!#REF!,"")</f>
        <v>#REF!</v>
      </c>
      <c r="F1297" t="e">
        <f>IF(G1297+H1297&lt;&gt;0,Transaksi!#REF!,"")</f>
        <v>#REF!</v>
      </c>
      <c r="G1297" t="e">
        <f>IF(Transaksi!#REF!=$F$11,Transaksi!#REF!,0)</f>
        <v>#REF!</v>
      </c>
      <c r="H1297" t="e">
        <f>IF(Transaksi!#REF!=$F$11,Transaksi!#REF!,0)</f>
        <v>#REF!</v>
      </c>
      <c r="I1297" t="e">
        <f>I1296+G1297-H1297</f>
        <v>#REF!</v>
      </c>
      <c r="J1297" t="e">
        <f>IF(G1297+H1297&lt;&gt;0,Transaksi!#REF!,"")</f>
        <v>#REF!</v>
      </c>
    </row>
    <row r="1298">
      <c r="C1298" t="e">
        <f>IF(G1298+H1298&lt;&gt;0,Transaksi!#REF!,"")</f>
        <v>#REF!</v>
      </c>
      <c r="D1298" t="e">
        <f>IF(G1298+H1298&lt;&gt;0,Transaksi!#REF!,"")</f>
        <v>#REF!</v>
      </c>
      <c r="E1298" t="e">
        <f>IF(G1298+H1298&lt;&gt;0,Transaksi!#REF!,"")</f>
        <v>#REF!</v>
      </c>
      <c r="F1298" t="e">
        <f>IF(G1298+H1298&lt;&gt;0,Transaksi!#REF!,"")</f>
        <v>#REF!</v>
      </c>
      <c r="G1298" t="e">
        <f>IF(Transaksi!#REF!=$F$11,Transaksi!#REF!,0)</f>
        <v>#REF!</v>
      </c>
      <c r="H1298" t="e">
        <f>IF(Transaksi!#REF!=$F$11,Transaksi!#REF!,0)</f>
        <v>#REF!</v>
      </c>
      <c r="I1298" t="e">
        <f>I1297+G1298-H1298</f>
        <v>#REF!</v>
      </c>
      <c r="J1298" t="e">
        <f>IF(G1298+H1298&lt;&gt;0,Transaksi!#REF!,"")</f>
        <v>#REF!</v>
      </c>
    </row>
    <row r="1299">
      <c r="C1299" t="e">
        <f>IF(G1299+H1299&lt;&gt;0,Transaksi!#REF!,"")</f>
        <v>#REF!</v>
      </c>
      <c r="D1299" t="e">
        <f>IF(G1299+H1299&lt;&gt;0,Transaksi!#REF!,"")</f>
        <v>#REF!</v>
      </c>
      <c r="E1299" t="e">
        <f>IF(G1299+H1299&lt;&gt;0,Transaksi!#REF!,"")</f>
        <v>#REF!</v>
      </c>
      <c r="F1299" t="e">
        <f>IF(G1299+H1299&lt;&gt;0,Transaksi!#REF!,"")</f>
        <v>#REF!</v>
      </c>
      <c r="G1299" t="e">
        <f>IF(Transaksi!#REF!=$F$11,Transaksi!#REF!,0)</f>
        <v>#REF!</v>
      </c>
      <c r="H1299" t="e">
        <f>IF(Transaksi!#REF!=$F$11,Transaksi!#REF!,0)</f>
        <v>#REF!</v>
      </c>
      <c r="I1299" t="e">
        <f>I1298+G1299-H1299</f>
        <v>#REF!</v>
      </c>
      <c r="J1299" t="e">
        <f>IF(G1299+H1299&lt;&gt;0,Transaksi!#REF!,"")</f>
        <v>#REF!</v>
      </c>
    </row>
    <row r="1300">
      <c r="C1300" t="e">
        <f>IF(G1300+H1300&lt;&gt;0,Transaksi!#REF!,"")</f>
        <v>#REF!</v>
      </c>
      <c r="D1300" t="e">
        <f>IF(G1300+H1300&lt;&gt;0,Transaksi!#REF!,"")</f>
        <v>#REF!</v>
      </c>
      <c r="E1300" t="e">
        <f>IF(G1300+H1300&lt;&gt;0,Transaksi!#REF!,"")</f>
        <v>#REF!</v>
      </c>
      <c r="F1300" t="e">
        <f>IF(G1300+H1300&lt;&gt;0,Transaksi!#REF!,"")</f>
        <v>#REF!</v>
      </c>
      <c r="G1300" t="e">
        <f>IF(Transaksi!#REF!=$F$11,Transaksi!#REF!,0)</f>
        <v>#REF!</v>
      </c>
      <c r="H1300" t="e">
        <f>IF(Transaksi!#REF!=$F$11,Transaksi!#REF!,0)</f>
        <v>#REF!</v>
      </c>
      <c r="I1300" t="e">
        <f>I1299+G1300-H1300</f>
        <v>#REF!</v>
      </c>
      <c r="J1300" t="e">
        <f>IF(G1300+H1300&lt;&gt;0,Transaksi!#REF!,"")</f>
        <v>#REF!</v>
      </c>
    </row>
    <row r="1301">
      <c r="C1301" t="e">
        <f>IF(G1301+H1301&lt;&gt;0,Transaksi!#REF!,"")</f>
        <v>#REF!</v>
      </c>
      <c r="D1301" t="e">
        <f>IF(G1301+H1301&lt;&gt;0,Transaksi!#REF!,"")</f>
        <v>#REF!</v>
      </c>
      <c r="E1301" t="e">
        <f>IF(G1301+H1301&lt;&gt;0,Transaksi!#REF!,"")</f>
        <v>#REF!</v>
      </c>
      <c r="F1301" t="e">
        <f>IF(G1301+H1301&lt;&gt;0,Transaksi!#REF!,"")</f>
        <v>#REF!</v>
      </c>
      <c r="G1301" t="e">
        <f>IF(Transaksi!#REF!=$F$11,Transaksi!#REF!,0)</f>
        <v>#REF!</v>
      </c>
      <c r="H1301" t="e">
        <f>IF(Transaksi!#REF!=$F$11,Transaksi!#REF!,0)</f>
        <v>#REF!</v>
      </c>
      <c r="I1301" t="e">
        <f>I1300+G1301-H1301</f>
        <v>#REF!</v>
      </c>
      <c r="J1301" t="e">
        <f>IF(G1301+H1301&lt;&gt;0,Transaksi!#REF!,"")</f>
        <v>#REF!</v>
      </c>
    </row>
    <row r="1302">
      <c r="C1302" t="e">
        <f>IF(G1302+H1302&lt;&gt;0,Transaksi!#REF!,"")</f>
        <v>#REF!</v>
      </c>
      <c r="D1302" t="e">
        <f>IF(G1302+H1302&lt;&gt;0,Transaksi!#REF!,"")</f>
        <v>#REF!</v>
      </c>
      <c r="E1302" t="e">
        <f>IF(G1302+H1302&lt;&gt;0,Transaksi!#REF!,"")</f>
        <v>#REF!</v>
      </c>
      <c r="F1302" t="e">
        <f>IF(G1302+H1302&lt;&gt;0,Transaksi!#REF!,"")</f>
        <v>#REF!</v>
      </c>
      <c r="G1302" t="e">
        <f>IF(Transaksi!#REF!=$F$11,Transaksi!#REF!,0)</f>
        <v>#REF!</v>
      </c>
      <c r="H1302" t="e">
        <f>IF(Transaksi!#REF!=$F$11,Transaksi!#REF!,0)</f>
        <v>#REF!</v>
      </c>
      <c r="I1302" t="e">
        <f>I1301+G1302-H1302</f>
        <v>#REF!</v>
      </c>
      <c r="J1302" t="e">
        <f>IF(G1302+H1302&lt;&gt;0,Transaksi!#REF!,"")</f>
        <v>#REF!</v>
      </c>
    </row>
    <row r="1303">
      <c r="C1303" t="e">
        <f>IF(G1303+H1303&lt;&gt;0,Transaksi!#REF!,"")</f>
        <v>#REF!</v>
      </c>
      <c r="D1303" t="e">
        <f>IF(G1303+H1303&lt;&gt;0,Transaksi!#REF!,"")</f>
        <v>#REF!</v>
      </c>
      <c r="E1303" t="e">
        <f>IF(G1303+H1303&lt;&gt;0,Transaksi!#REF!,"")</f>
        <v>#REF!</v>
      </c>
      <c r="F1303" t="e">
        <f>IF(G1303+H1303&lt;&gt;0,Transaksi!#REF!,"")</f>
        <v>#REF!</v>
      </c>
      <c r="G1303" t="e">
        <f>IF(Transaksi!#REF!=$F$11,Transaksi!#REF!,0)</f>
        <v>#REF!</v>
      </c>
      <c r="H1303" t="e">
        <f>IF(Transaksi!#REF!=$F$11,Transaksi!#REF!,0)</f>
        <v>#REF!</v>
      </c>
      <c r="I1303" t="e">
        <f>I1302+G1303-H1303</f>
        <v>#REF!</v>
      </c>
      <c r="J1303" t="e">
        <f>IF(G1303+H1303&lt;&gt;0,Transaksi!#REF!,"")</f>
        <v>#REF!</v>
      </c>
    </row>
    <row r="1304">
      <c r="C1304" t="e">
        <f>IF(G1304+H1304&lt;&gt;0,Transaksi!#REF!,"")</f>
        <v>#REF!</v>
      </c>
      <c r="D1304" t="e">
        <f>IF(G1304+H1304&lt;&gt;0,Transaksi!#REF!,"")</f>
        <v>#REF!</v>
      </c>
      <c r="E1304" t="e">
        <f>IF(G1304+H1304&lt;&gt;0,Transaksi!#REF!,"")</f>
        <v>#REF!</v>
      </c>
      <c r="F1304" t="e">
        <f>IF(G1304+H1304&lt;&gt;0,Transaksi!#REF!,"")</f>
        <v>#REF!</v>
      </c>
      <c r="G1304" t="e">
        <f>IF(Transaksi!#REF!=$F$11,Transaksi!#REF!,0)</f>
        <v>#REF!</v>
      </c>
      <c r="H1304" t="e">
        <f>IF(Transaksi!#REF!=$F$11,Transaksi!#REF!,0)</f>
        <v>#REF!</v>
      </c>
      <c r="I1304" t="e">
        <f>I1303+G1304-H1304</f>
        <v>#REF!</v>
      </c>
      <c r="J1304" t="e">
        <f>IF(G1304+H1304&lt;&gt;0,Transaksi!#REF!,"")</f>
        <v>#REF!</v>
      </c>
    </row>
    <row r="1305">
      <c r="C1305" t="e">
        <f>IF(G1305+H1305&lt;&gt;0,Transaksi!#REF!,"")</f>
        <v>#REF!</v>
      </c>
      <c r="D1305" t="e">
        <f>IF(G1305+H1305&lt;&gt;0,Transaksi!#REF!,"")</f>
        <v>#REF!</v>
      </c>
      <c r="E1305" t="e">
        <f>IF(G1305+H1305&lt;&gt;0,Transaksi!#REF!,"")</f>
        <v>#REF!</v>
      </c>
      <c r="F1305" t="e">
        <f>IF(G1305+H1305&lt;&gt;0,Transaksi!#REF!,"")</f>
        <v>#REF!</v>
      </c>
      <c r="G1305" t="e">
        <f>IF(Transaksi!#REF!=$F$11,Transaksi!#REF!,0)</f>
        <v>#REF!</v>
      </c>
      <c r="H1305" t="e">
        <f>IF(Transaksi!#REF!=$F$11,Transaksi!#REF!,0)</f>
        <v>#REF!</v>
      </c>
      <c r="I1305" t="e">
        <f>I1304+G1305-H1305</f>
        <v>#REF!</v>
      </c>
      <c r="J1305" t="e">
        <f>IF(G1305+H1305&lt;&gt;0,Transaksi!#REF!,"")</f>
        <v>#REF!</v>
      </c>
    </row>
    <row r="1306">
      <c r="C1306" t="e">
        <f>IF(G1306+H1306&lt;&gt;0,Transaksi!#REF!,"")</f>
        <v>#REF!</v>
      </c>
      <c r="D1306" t="e">
        <f>IF(G1306+H1306&lt;&gt;0,Transaksi!#REF!,"")</f>
        <v>#REF!</v>
      </c>
      <c r="E1306" t="e">
        <f>IF(G1306+H1306&lt;&gt;0,Transaksi!#REF!,"")</f>
        <v>#REF!</v>
      </c>
      <c r="F1306" t="e">
        <f>IF(G1306+H1306&lt;&gt;0,Transaksi!#REF!,"")</f>
        <v>#REF!</v>
      </c>
      <c r="G1306" t="e">
        <f>IF(Transaksi!#REF!=$F$11,Transaksi!#REF!,0)</f>
        <v>#REF!</v>
      </c>
      <c r="H1306" t="e">
        <f>IF(Transaksi!#REF!=$F$11,Transaksi!#REF!,0)</f>
        <v>#REF!</v>
      </c>
      <c r="I1306" t="e">
        <f>I1305+G1306-H1306</f>
        <v>#REF!</v>
      </c>
      <c r="J1306" t="e">
        <f>IF(G1306+H1306&lt;&gt;0,Transaksi!#REF!,"")</f>
        <v>#REF!</v>
      </c>
    </row>
    <row r="1307">
      <c r="C1307" t="e">
        <f>IF(G1307+H1307&lt;&gt;0,Transaksi!#REF!,"")</f>
        <v>#REF!</v>
      </c>
      <c r="D1307" t="e">
        <f>IF(G1307+H1307&lt;&gt;0,Transaksi!#REF!,"")</f>
        <v>#REF!</v>
      </c>
      <c r="E1307" t="e">
        <f>IF(G1307+H1307&lt;&gt;0,Transaksi!#REF!,"")</f>
        <v>#REF!</v>
      </c>
      <c r="F1307" t="e">
        <f>IF(G1307+H1307&lt;&gt;0,Transaksi!#REF!,"")</f>
        <v>#REF!</v>
      </c>
      <c r="G1307" t="e">
        <f>IF(Transaksi!#REF!=$F$11,Transaksi!#REF!,0)</f>
        <v>#REF!</v>
      </c>
      <c r="H1307" t="e">
        <f>IF(Transaksi!#REF!=$F$11,Transaksi!#REF!,0)</f>
        <v>#REF!</v>
      </c>
      <c r="I1307" t="e">
        <f>I1306+G1307-H1307</f>
        <v>#REF!</v>
      </c>
      <c r="J1307" t="e">
        <f>IF(G1307+H1307&lt;&gt;0,Transaksi!#REF!,"")</f>
        <v>#REF!</v>
      </c>
    </row>
    <row r="1308">
      <c r="C1308" t="e">
        <f>IF(G1308+H1308&lt;&gt;0,Transaksi!#REF!,"")</f>
        <v>#REF!</v>
      </c>
      <c r="D1308" t="e">
        <f>IF(G1308+H1308&lt;&gt;0,Transaksi!#REF!,"")</f>
        <v>#REF!</v>
      </c>
      <c r="E1308" t="e">
        <f>IF(G1308+H1308&lt;&gt;0,Transaksi!#REF!,"")</f>
        <v>#REF!</v>
      </c>
      <c r="F1308" t="e">
        <f>IF(G1308+H1308&lt;&gt;0,Transaksi!#REF!,"")</f>
        <v>#REF!</v>
      </c>
      <c r="G1308" t="e">
        <f>IF(Transaksi!#REF!=$F$11,Transaksi!#REF!,0)</f>
        <v>#REF!</v>
      </c>
      <c r="H1308" t="e">
        <f>IF(Transaksi!#REF!=$F$11,Transaksi!#REF!,0)</f>
        <v>#REF!</v>
      </c>
      <c r="I1308" t="e">
        <f>I1307+G1308-H1308</f>
        <v>#REF!</v>
      </c>
      <c r="J1308" t="e">
        <f>IF(G1308+H1308&lt;&gt;0,Transaksi!#REF!,"")</f>
        <v>#REF!</v>
      </c>
    </row>
    <row r="1309">
      <c r="C1309" t="e">
        <f>IF(G1309+H1309&lt;&gt;0,Transaksi!#REF!,"")</f>
        <v>#REF!</v>
      </c>
      <c r="D1309" t="e">
        <f>IF(G1309+H1309&lt;&gt;0,Transaksi!#REF!,"")</f>
        <v>#REF!</v>
      </c>
      <c r="E1309" t="e">
        <f>IF(G1309+H1309&lt;&gt;0,Transaksi!#REF!,"")</f>
        <v>#REF!</v>
      </c>
      <c r="F1309" t="e">
        <f>IF(G1309+H1309&lt;&gt;0,Transaksi!#REF!,"")</f>
        <v>#REF!</v>
      </c>
      <c r="G1309" t="e">
        <f>IF(Transaksi!#REF!=$F$11,Transaksi!#REF!,0)</f>
        <v>#REF!</v>
      </c>
      <c r="H1309" t="e">
        <f>IF(Transaksi!#REF!=$F$11,Transaksi!#REF!,0)</f>
        <v>#REF!</v>
      </c>
      <c r="I1309" t="e">
        <f>I1308+G1309-H1309</f>
        <v>#REF!</v>
      </c>
      <c r="J1309" t="e">
        <f>IF(G1309+H1309&lt;&gt;0,Transaksi!#REF!,"")</f>
        <v>#REF!</v>
      </c>
    </row>
    <row r="1310">
      <c r="C1310" t="e">
        <f>IF(G1310+H1310&lt;&gt;0,Transaksi!#REF!,"")</f>
        <v>#REF!</v>
      </c>
      <c r="D1310" t="e">
        <f>IF(G1310+H1310&lt;&gt;0,Transaksi!#REF!,"")</f>
        <v>#REF!</v>
      </c>
      <c r="E1310" t="e">
        <f>IF(G1310+H1310&lt;&gt;0,Transaksi!#REF!,"")</f>
        <v>#REF!</v>
      </c>
      <c r="F1310" t="e">
        <f>IF(G1310+H1310&lt;&gt;0,Transaksi!#REF!,"")</f>
        <v>#REF!</v>
      </c>
      <c r="G1310" t="e">
        <f>IF(Transaksi!#REF!=$F$11,Transaksi!#REF!,0)</f>
        <v>#REF!</v>
      </c>
      <c r="H1310" t="e">
        <f>IF(Transaksi!#REF!=$F$11,Transaksi!#REF!,0)</f>
        <v>#REF!</v>
      </c>
      <c r="I1310" t="e">
        <f>I1309+G1310-H1310</f>
        <v>#REF!</v>
      </c>
      <c r="J1310" t="e">
        <f>IF(G1310+H1310&lt;&gt;0,Transaksi!#REF!,"")</f>
        <v>#REF!</v>
      </c>
    </row>
    <row r="1311">
      <c r="C1311" t="e">
        <f>IF(G1311+H1311&lt;&gt;0,Transaksi!#REF!,"")</f>
        <v>#REF!</v>
      </c>
      <c r="D1311" t="e">
        <f>IF(G1311+H1311&lt;&gt;0,Transaksi!#REF!,"")</f>
        <v>#REF!</v>
      </c>
      <c r="E1311" t="e">
        <f>IF(G1311+H1311&lt;&gt;0,Transaksi!#REF!,"")</f>
        <v>#REF!</v>
      </c>
      <c r="F1311" t="e">
        <f>IF(G1311+H1311&lt;&gt;0,Transaksi!#REF!,"")</f>
        <v>#REF!</v>
      </c>
      <c r="G1311" t="e">
        <f>IF(Transaksi!#REF!=$F$11,Transaksi!#REF!,0)</f>
        <v>#REF!</v>
      </c>
      <c r="H1311" t="e">
        <f>IF(Transaksi!#REF!=$F$11,Transaksi!#REF!,0)</f>
        <v>#REF!</v>
      </c>
      <c r="I1311" t="e">
        <f>I1310+G1311-H1311</f>
        <v>#REF!</v>
      </c>
      <c r="J1311" t="e">
        <f>IF(G1311+H1311&lt;&gt;0,Transaksi!#REF!,"")</f>
        <v>#REF!</v>
      </c>
    </row>
    <row r="1312">
      <c r="C1312" t="e">
        <f>IF(G1312+H1312&lt;&gt;0,Transaksi!#REF!,"")</f>
        <v>#REF!</v>
      </c>
      <c r="D1312" t="e">
        <f>IF(G1312+H1312&lt;&gt;0,Transaksi!#REF!,"")</f>
        <v>#REF!</v>
      </c>
      <c r="E1312" t="e">
        <f>IF(G1312+H1312&lt;&gt;0,Transaksi!#REF!,"")</f>
        <v>#REF!</v>
      </c>
      <c r="F1312" t="e">
        <f>IF(G1312+H1312&lt;&gt;0,Transaksi!#REF!,"")</f>
        <v>#REF!</v>
      </c>
      <c r="G1312" t="e">
        <f>IF(Transaksi!#REF!=$F$11,Transaksi!#REF!,0)</f>
        <v>#REF!</v>
      </c>
      <c r="H1312" t="e">
        <f>IF(Transaksi!#REF!=$F$11,Transaksi!#REF!,0)</f>
        <v>#REF!</v>
      </c>
      <c r="I1312" t="e">
        <f>I1311+G1312-H1312</f>
        <v>#REF!</v>
      </c>
      <c r="J1312" t="e">
        <f>IF(G1312+H1312&lt;&gt;0,Transaksi!#REF!,"")</f>
        <v>#REF!</v>
      </c>
    </row>
    <row r="1313">
      <c r="C1313" t="e">
        <f>IF(G1313+H1313&lt;&gt;0,Transaksi!#REF!,"")</f>
        <v>#REF!</v>
      </c>
      <c r="D1313" t="e">
        <f>IF(G1313+H1313&lt;&gt;0,Transaksi!#REF!,"")</f>
        <v>#REF!</v>
      </c>
      <c r="E1313" t="e">
        <f>IF(G1313+H1313&lt;&gt;0,Transaksi!#REF!,"")</f>
        <v>#REF!</v>
      </c>
      <c r="F1313" t="e">
        <f>IF(G1313+H1313&lt;&gt;0,Transaksi!#REF!,"")</f>
        <v>#REF!</v>
      </c>
      <c r="G1313" t="e">
        <f>IF(Transaksi!#REF!=$F$11,Transaksi!#REF!,0)</f>
        <v>#REF!</v>
      </c>
      <c r="H1313" t="e">
        <f>IF(Transaksi!#REF!=$F$11,Transaksi!#REF!,0)</f>
        <v>#REF!</v>
      </c>
      <c r="I1313" t="e">
        <f>I1312+G1313-H1313</f>
        <v>#REF!</v>
      </c>
      <c r="J1313" t="e">
        <f>IF(G1313+H1313&lt;&gt;0,Transaksi!#REF!,"")</f>
        <v>#REF!</v>
      </c>
    </row>
    <row r="1314">
      <c r="C1314" t="e">
        <f>IF(G1314+H1314&lt;&gt;0,Transaksi!#REF!,"")</f>
        <v>#REF!</v>
      </c>
      <c r="D1314" t="e">
        <f>IF(G1314+H1314&lt;&gt;0,Transaksi!#REF!,"")</f>
        <v>#REF!</v>
      </c>
      <c r="E1314" t="e">
        <f>IF(G1314+H1314&lt;&gt;0,Transaksi!#REF!,"")</f>
        <v>#REF!</v>
      </c>
      <c r="F1314" t="e">
        <f>IF(G1314+H1314&lt;&gt;0,Transaksi!#REF!,"")</f>
        <v>#REF!</v>
      </c>
      <c r="G1314" t="e">
        <f>IF(Transaksi!#REF!=$F$11,Transaksi!#REF!,0)</f>
        <v>#REF!</v>
      </c>
      <c r="H1314" t="e">
        <f>IF(Transaksi!#REF!=$F$11,Transaksi!#REF!,0)</f>
        <v>#REF!</v>
      </c>
      <c r="I1314" t="e">
        <f>I1313+G1314-H1314</f>
        <v>#REF!</v>
      </c>
      <c r="J1314" t="e">
        <f>IF(G1314+H1314&lt;&gt;0,Transaksi!#REF!,"")</f>
        <v>#REF!</v>
      </c>
    </row>
    <row r="1315">
      <c r="C1315" t="e">
        <f>IF(G1315+H1315&lt;&gt;0,Transaksi!#REF!,"")</f>
        <v>#REF!</v>
      </c>
      <c r="D1315" t="e">
        <f>IF(G1315+H1315&lt;&gt;0,Transaksi!#REF!,"")</f>
        <v>#REF!</v>
      </c>
      <c r="E1315" t="e">
        <f>IF(G1315+H1315&lt;&gt;0,Transaksi!#REF!,"")</f>
        <v>#REF!</v>
      </c>
      <c r="F1315" t="e">
        <f>IF(G1315+H1315&lt;&gt;0,Transaksi!#REF!,"")</f>
        <v>#REF!</v>
      </c>
      <c r="G1315" t="e">
        <f>IF(Transaksi!#REF!=$F$11,Transaksi!#REF!,0)</f>
        <v>#REF!</v>
      </c>
      <c r="H1315" t="e">
        <f>IF(Transaksi!#REF!=$F$11,Transaksi!#REF!,0)</f>
        <v>#REF!</v>
      </c>
      <c r="I1315" t="e">
        <f>I1314+G1315-H1315</f>
        <v>#REF!</v>
      </c>
      <c r="J1315" t="e">
        <f>IF(G1315+H1315&lt;&gt;0,Transaksi!#REF!,"")</f>
        <v>#REF!</v>
      </c>
    </row>
    <row r="1316">
      <c r="C1316" t="e">
        <f>IF(G1316+H1316&lt;&gt;0,Transaksi!#REF!,"")</f>
        <v>#REF!</v>
      </c>
      <c r="D1316" t="e">
        <f>IF(G1316+H1316&lt;&gt;0,Transaksi!#REF!,"")</f>
        <v>#REF!</v>
      </c>
      <c r="E1316" t="e">
        <f>IF(G1316+H1316&lt;&gt;0,Transaksi!#REF!,"")</f>
        <v>#REF!</v>
      </c>
      <c r="F1316" t="e">
        <f>IF(G1316+H1316&lt;&gt;0,Transaksi!#REF!,"")</f>
        <v>#REF!</v>
      </c>
      <c r="G1316" t="e">
        <f>IF(Transaksi!#REF!=$F$11,Transaksi!#REF!,0)</f>
        <v>#REF!</v>
      </c>
      <c r="H1316" t="e">
        <f>IF(Transaksi!#REF!=$F$11,Transaksi!#REF!,0)</f>
        <v>#REF!</v>
      </c>
      <c r="I1316" t="e">
        <f>I1315+G1316-H1316</f>
        <v>#REF!</v>
      </c>
      <c r="J1316" t="e">
        <f>IF(G1316+H1316&lt;&gt;0,Transaksi!#REF!,"")</f>
        <v>#REF!</v>
      </c>
    </row>
    <row r="1317">
      <c r="C1317" t="e">
        <f>IF(G1317+H1317&lt;&gt;0,Transaksi!#REF!,"")</f>
        <v>#REF!</v>
      </c>
      <c r="D1317" t="e">
        <f>IF(G1317+H1317&lt;&gt;0,Transaksi!#REF!,"")</f>
        <v>#REF!</v>
      </c>
      <c r="E1317" t="e">
        <f>IF(G1317+H1317&lt;&gt;0,Transaksi!#REF!,"")</f>
        <v>#REF!</v>
      </c>
      <c r="F1317" t="e">
        <f>IF(G1317+H1317&lt;&gt;0,Transaksi!#REF!,"")</f>
        <v>#REF!</v>
      </c>
      <c r="G1317" t="e">
        <f>IF(Transaksi!#REF!=$F$11,Transaksi!#REF!,0)</f>
        <v>#REF!</v>
      </c>
      <c r="H1317" t="e">
        <f>IF(Transaksi!#REF!=$F$11,Transaksi!#REF!,0)</f>
        <v>#REF!</v>
      </c>
      <c r="I1317" t="e">
        <f>I1316+G1317-H1317</f>
        <v>#REF!</v>
      </c>
      <c r="J1317" t="e">
        <f>IF(G1317+H1317&lt;&gt;0,Transaksi!#REF!,"")</f>
        <v>#REF!</v>
      </c>
    </row>
    <row r="1318">
      <c r="C1318" t="e">
        <f>IF(G1318+H1318&lt;&gt;0,Transaksi!#REF!,"")</f>
        <v>#REF!</v>
      </c>
      <c r="D1318" t="e">
        <f>IF(G1318+H1318&lt;&gt;0,Transaksi!#REF!,"")</f>
        <v>#REF!</v>
      </c>
      <c r="E1318" t="e">
        <f>IF(G1318+H1318&lt;&gt;0,Transaksi!#REF!,"")</f>
        <v>#REF!</v>
      </c>
      <c r="F1318" t="e">
        <f>IF(G1318+H1318&lt;&gt;0,Transaksi!#REF!,"")</f>
        <v>#REF!</v>
      </c>
      <c r="G1318" t="e">
        <f>IF(Transaksi!#REF!=$F$11,Transaksi!#REF!,0)</f>
        <v>#REF!</v>
      </c>
      <c r="H1318" t="e">
        <f>IF(Transaksi!#REF!=$F$11,Transaksi!#REF!,0)</f>
        <v>#REF!</v>
      </c>
      <c r="I1318" t="e">
        <f>I1317+G1318-H1318</f>
        <v>#REF!</v>
      </c>
      <c r="J1318" t="e">
        <f>IF(G1318+H1318&lt;&gt;0,Transaksi!#REF!,"")</f>
        <v>#REF!</v>
      </c>
    </row>
    <row r="1319">
      <c r="C1319" t="e">
        <f>IF(G1319+H1319&lt;&gt;0,Transaksi!#REF!,"")</f>
        <v>#REF!</v>
      </c>
      <c r="D1319" t="e">
        <f>IF(G1319+H1319&lt;&gt;0,Transaksi!#REF!,"")</f>
        <v>#REF!</v>
      </c>
      <c r="E1319" t="e">
        <f>IF(G1319+H1319&lt;&gt;0,Transaksi!#REF!,"")</f>
        <v>#REF!</v>
      </c>
      <c r="F1319" t="e">
        <f>IF(G1319+H1319&lt;&gt;0,Transaksi!#REF!,"")</f>
        <v>#REF!</v>
      </c>
      <c r="G1319" t="e">
        <f>IF(Transaksi!#REF!=$F$11,Transaksi!#REF!,0)</f>
        <v>#REF!</v>
      </c>
      <c r="H1319" t="e">
        <f>IF(Transaksi!#REF!=$F$11,Transaksi!#REF!,0)</f>
        <v>#REF!</v>
      </c>
      <c r="I1319" t="e">
        <f>I1318+G1319-H1319</f>
        <v>#REF!</v>
      </c>
      <c r="J1319" t="e">
        <f>IF(G1319+H1319&lt;&gt;0,Transaksi!#REF!,"")</f>
        <v>#REF!</v>
      </c>
    </row>
    <row r="1320">
      <c r="C1320" t="e">
        <f>IF(G1320+H1320&lt;&gt;0,Transaksi!#REF!,"")</f>
        <v>#REF!</v>
      </c>
      <c r="D1320" t="e">
        <f>IF(G1320+H1320&lt;&gt;0,Transaksi!#REF!,"")</f>
        <v>#REF!</v>
      </c>
      <c r="E1320" t="e">
        <f>IF(G1320+H1320&lt;&gt;0,Transaksi!#REF!,"")</f>
        <v>#REF!</v>
      </c>
      <c r="F1320" t="e">
        <f>IF(G1320+H1320&lt;&gt;0,Transaksi!#REF!,"")</f>
        <v>#REF!</v>
      </c>
      <c r="G1320" t="e">
        <f>IF(Transaksi!#REF!=$F$11,Transaksi!#REF!,0)</f>
        <v>#REF!</v>
      </c>
      <c r="H1320" t="e">
        <f>IF(Transaksi!#REF!=$F$11,Transaksi!#REF!,0)</f>
        <v>#REF!</v>
      </c>
      <c r="I1320" t="e">
        <f>I1319+G1320-H1320</f>
        <v>#REF!</v>
      </c>
      <c r="J1320" t="e">
        <f>IF(G1320+H1320&lt;&gt;0,Transaksi!#REF!,"")</f>
        <v>#REF!</v>
      </c>
    </row>
    <row r="1321">
      <c r="C1321" t="e">
        <f>IF(G1321+H1321&lt;&gt;0,Transaksi!#REF!,"")</f>
        <v>#REF!</v>
      </c>
      <c r="D1321" t="e">
        <f>IF(G1321+H1321&lt;&gt;0,Transaksi!#REF!,"")</f>
        <v>#REF!</v>
      </c>
      <c r="E1321" t="e">
        <f>IF(G1321+H1321&lt;&gt;0,Transaksi!#REF!,"")</f>
        <v>#REF!</v>
      </c>
      <c r="F1321" t="e">
        <f>IF(G1321+H1321&lt;&gt;0,Transaksi!#REF!,"")</f>
        <v>#REF!</v>
      </c>
      <c r="G1321" t="e">
        <f>IF(Transaksi!#REF!=$F$11,Transaksi!#REF!,0)</f>
        <v>#REF!</v>
      </c>
      <c r="H1321" t="e">
        <f>IF(Transaksi!#REF!=$F$11,Transaksi!#REF!,0)</f>
        <v>#REF!</v>
      </c>
      <c r="I1321" t="e">
        <f>I1320+G1321-H1321</f>
        <v>#REF!</v>
      </c>
      <c r="J1321" t="e">
        <f>IF(G1321+H1321&lt;&gt;0,Transaksi!#REF!,"")</f>
        <v>#REF!</v>
      </c>
    </row>
    <row r="1322">
      <c r="C1322" t="e">
        <f>IF(G1322+H1322&lt;&gt;0,Transaksi!#REF!,"")</f>
        <v>#REF!</v>
      </c>
      <c r="D1322" t="e">
        <f>IF(G1322+H1322&lt;&gt;0,Transaksi!#REF!,"")</f>
        <v>#REF!</v>
      </c>
      <c r="E1322" t="e">
        <f>IF(G1322+H1322&lt;&gt;0,Transaksi!#REF!,"")</f>
        <v>#REF!</v>
      </c>
      <c r="F1322" t="e">
        <f>IF(G1322+H1322&lt;&gt;0,Transaksi!#REF!,"")</f>
        <v>#REF!</v>
      </c>
      <c r="G1322" t="e">
        <f>IF(Transaksi!#REF!=$F$11,Transaksi!#REF!,0)</f>
        <v>#REF!</v>
      </c>
      <c r="H1322" t="e">
        <f>IF(Transaksi!#REF!=$F$11,Transaksi!#REF!,0)</f>
        <v>#REF!</v>
      </c>
      <c r="I1322" t="e">
        <f>I1321+G1322-H1322</f>
        <v>#REF!</v>
      </c>
      <c r="J1322" t="e">
        <f>IF(G1322+H1322&lt;&gt;0,Transaksi!#REF!,"")</f>
        <v>#REF!</v>
      </c>
    </row>
    <row r="1323">
      <c r="C1323" t="e">
        <f>IF(G1323+H1323&lt;&gt;0,Transaksi!#REF!,"")</f>
        <v>#REF!</v>
      </c>
      <c r="D1323" t="e">
        <f>IF(G1323+H1323&lt;&gt;0,Transaksi!#REF!,"")</f>
        <v>#REF!</v>
      </c>
      <c r="E1323" t="e">
        <f>IF(G1323+H1323&lt;&gt;0,Transaksi!#REF!,"")</f>
        <v>#REF!</v>
      </c>
      <c r="F1323" t="e">
        <f>IF(G1323+H1323&lt;&gt;0,Transaksi!#REF!,"")</f>
        <v>#REF!</v>
      </c>
      <c r="G1323" t="e">
        <f>IF(Transaksi!#REF!=$F$11,Transaksi!#REF!,0)</f>
        <v>#REF!</v>
      </c>
      <c r="H1323" t="e">
        <f>IF(Transaksi!#REF!=$F$11,Transaksi!#REF!,0)</f>
        <v>#REF!</v>
      </c>
      <c r="I1323" t="e">
        <f>I1322+G1323-H1323</f>
        <v>#REF!</v>
      </c>
      <c r="J1323" t="e">
        <f>IF(G1323+H1323&lt;&gt;0,Transaksi!#REF!,"")</f>
        <v>#REF!</v>
      </c>
    </row>
    <row r="1324">
      <c r="C1324" t="e">
        <f>IF(G1324+H1324&lt;&gt;0,Transaksi!#REF!,"")</f>
        <v>#REF!</v>
      </c>
      <c r="D1324" t="e">
        <f>IF(G1324+H1324&lt;&gt;0,Transaksi!#REF!,"")</f>
        <v>#REF!</v>
      </c>
      <c r="E1324" t="e">
        <f>IF(G1324+H1324&lt;&gt;0,Transaksi!#REF!,"")</f>
        <v>#REF!</v>
      </c>
      <c r="F1324" t="e">
        <f>IF(G1324+H1324&lt;&gt;0,Transaksi!#REF!,"")</f>
        <v>#REF!</v>
      </c>
      <c r="G1324" t="e">
        <f>IF(Transaksi!#REF!=$F$11,Transaksi!#REF!,0)</f>
        <v>#REF!</v>
      </c>
      <c r="H1324" t="e">
        <f>IF(Transaksi!#REF!=$F$11,Transaksi!#REF!,0)</f>
        <v>#REF!</v>
      </c>
      <c r="I1324" t="e">
        <f>I1323+G1324-H1324</f>
        <v>#REF!</v>
      </c>
      <c r="J1324" t="e">
        <f>IF(G1324+H1324&lt;&gt;0,Transaksi!#REF!,"")</f>
        <v>#REF!</v>
      </c>
    </row>
    <row r="1325">
      <c r="C1325" t="e">
        <f>IF(G1325+H1325&lt;&gt;0,Transaksi!#REF!,"")</f>
        <v>#REF!</v>
      </c>
      <c r="D1325" t="e">
        <f>IF(G1325+H1325&lt;&gt;0,Transaksi!#REF!,"")</f>
        <v>#REF!</v>
      </c>
      <c r="E1325" t="e">
        <f>IF(G1325+H1325&lt;&gt;0,Transaksi!#REF!,"")</f>
        <v>#REF!</v>
      </c>
      <c r="F1325" t="e">
        <f>IF(G1325+H1325&lt;&gt;0,Transaksi!#REF!,"")</f>
        <v>#REF!</v>
      </c>
      <c r="G1325" t="e">
        <f>IF(Transaksi!#REF!=$F$11,Transaksi!#REF!,0)</f>
        <v>#REF!</v>
      </c>
      <c r="H1325" t="e">
        <f>IF(Transaksi!#REF!=$F$11,Transaksi!#REF!,0)</f>
        <v>#REF!</v>
      </c>
      <c r="I1325" t="e">
        <f>I1324+G1325-H1325</f>
        <v>#REF!</v>
      </c>
      <c r="J1325" t="e">
        <f>IF(G1325+H1325&lt;&gt;0,Transaksi!#REF!,"")</f>
        <v>#REF!</v>
      </c>
    </row>
    <row r="1326">
      <c r="C1326" t="e">
        <f>IF(G1326+H1326&lt;&gt;0,Transaksi!#REF!,"")</f>
        <v>#REF!</v>
      </c>
      <c r="D1326" t="e">
        <f>IF(G1326+H1326&lt;&gt;0,Transaksi!#REF!,"")</f>
        <v>#REF!</v>
      </c>
      <c r="E1326" t="e">
        <f>IF(G1326+H1326&lt;&gt;0,Transaksi!#REF!,"")</f>
        <v>#REF!</v>
      </c>
      <c r="F1326" t="e">
        <f>IF(G1326+H1326&lt;&gt;0,Transaksi!#REF!,"")</f>
        <v>#REF!</v>
      </c>
      <c r="G1326" t="e">
        <f>IF(Transaksi!#REF!=$F$11,Transaksi!#REF!,0)</f>
        <v>#REF!</v>
      </c>
      <c r="H1326" t="e">
        <f>IF(Transaksi!#REF!=$F$11,Transaksi!#REF!,0)</f>
        <v>#REF!</v>
      </c>
      <c r="I1326" t="e">
        <f>I1325+G1326-H1326</f>
        <v>#REF!</v>
      </c>
      <c r="J1326" t="e">
        <f>IF(G1326+H1326&lt;&gt;0,Transaksi!#REF!,"")</f>
        <v>#REF!</v>
      </c>
    </row>
    <row r="1327">
      <c r="C1327" t="e">
        <f>IF(G1327+H1327&lt;&gt;0,Transaksi!#REF!,"")</f>
        <v>#REF!</v>
      </c>
      <c r="D1327" t="e">
        <f>IF(G1327+H1327&lt;&gt;0,Transaksi!#REF!,"")</f>
        <v>#REF!</v>
      </c>
      <c r="E1327" t="e">
        <f>IF(G1327+H1327&lt;&gt;0,Transaksi!#REF!,"")</f>
        <v>#REF!</v>
      </c>
      <c r="F1327" t="e">
        <f>IF(G1327+H1327&lt;&gt;0,Transaksi!#REF!,"")</f>
        <v>#REF!</v>
      </c>
      <c r="G1327" t="e">
        <f>IF(Transaksi!#REF!=$F$11,Transaksi!#REF!,0)</f>
        <v>#REF!</v>
      </c>
      <c r="H1327" t="e">
        <f>IF(Transaksi!#REF!=$F$11,Transaksi!#REF!,0)</f>
        <v>#REF!</v>
      </c>
      <c r="I1327" t="e">
        <f>I1326+G1327-H1327</f>
        <v>#REF!</v>
      </c>
      <c r="J1327" t="e">
        <f>IF(G1327+H1327&lt;&gt;0,Transaksi!#REF!,"")</f>
        <v>#REF!</v>
      </c>
    </row>
    <row r="1328">
      <c r="C1328" t="e">
        <f>IF(G1328+H1328&lt;&gt;0,Transaksi!#REF!,"")</f>
        <v>#REF!</v>
      </c>
      <c r="D1328" t="e">
        <f>IF(G1328+H1328&lt;&gt;0,Transaksi!#REF!,"")</f>
        <v>#REF!</v>
      </c>
      <c r="E1328" t="e">
        <f>IF(G1328+H1328&lt;&gt;0,Transaksi!#REF!,"")</f>
        <v>#REF!</v>
      </c>
      <c r="F1328" t="e">
        <f>IF(G1328+H1328&lt;&gt;0,Transaksi!#REF!,"")</f>
        <v>#REF!</v>
      </c>
      <c r="G1328" t="e">
        <f>IF(Transaksi!#REF!=$F$11,Transaksi!#REF!,0)</f>
        <v>#REF!</v>
      </c>
      <c r="H1328" t="e">
        <f>IF(Transaksi!#REF!=$F$11,Transaksi!#REF!,0)</f>
        <v>#REF!</v>
      </c>
      <c r="I1328" t="e">
        <f>I1327+G1328-H1328</f>
        <v>#REF!</v>
      </c>
      <c r="J1328" t="e">
        <f>IF(G1328+H1328&lt;&gt;0,Transaksi!#REF!,"")</f>
        <v>#REF!</v>
      </c>
    </row>
    <row r="1329">
      <c r="C1329" t="e">
        <f>IF(G1329+H1329&lt;&gt;0,Transaksi!#REF!,"")</f>
        <v>#REF!</v>
      </c>
      <c r="D1329" t="e">
        <f>IF(G1329+H1329&lt;&gt;0,Transaksi!#REF!,"")</f>
        <v>#REF!</v>
      </c>
      <c r="E1329" t="e">
        <f>IF(G1329+H1329&lt;&gt;0,Transaksi!#REF!,"")</f>
        <v>#REF!</v>
      </c>
      <c r="F1329" t="e">
        <f>IF(G1329+H1329&lt;&gt;0,Transaksi!#REF!,"")</f>
        <v>#REF!</v>
      </c>
      <c r="G1329" t="e">
        <f>IF(Transaksi!#REF!=$F$11,Transaksi!#REF!,0)</f>
        <v>#REF!</v>
      </c>
      <c r="H1329" t="e">
        <f>IF(Transaksi!#REF!=$F$11,Transaksi!#REF!,0)</f>
        <v>#REF!</v>
      </c>
      <c r="I1329" t="e">
        <f>I1328+G1329-H1329</f>
        <v>#REF!</v>
      </c>
      <c r="J1329" t="e">
        <f>IF(G1329+H1329&lt;&gt;0,Transaksi!#REF!,"")</f>
        <v>#REF!</v>
      </c>
    </row>
    <row r="1330">
      <c r="C1330" t="e">
        <f>IF(G1330+H1330&lt;&gt;0,Transaksi!#REF!,"")</f>
        <v>#REF!</v>
      </c>
      <c r="D1330" t="e">
        <f>IF(G1330+H1330&lt;&gt;0,Transaksi!#REF!,"")</f>
        <v>#REF!</v>
      </c>
      <c r="E1330" t="e">
        <f>IF(G1330+H1330&lt;&gt;0,Transaksi!#REF!,"")</f>
        <v>#REF!</v>
      </c>
      <c r="F1330" t="e">
        <f>IF(G1330+H1330&lt;&gt;0,Transaksi!#REF!,"")</f>
        <v>#REF!</v>
      </c>
      <c r="G1330" t="e">
        <f>IF(Transaksi!#REF!=$F$11,Transaksi!#REF!,0)</f>
        <v>#REF!</v>
      </c>
      <c r="H1330" t="e">
        <f>IF(Transaksi!#REF!=$F$11,Transaksi!#REF!,0)</f>
        <v>#REF!</v>
      </c>
      <c r="I1330" t="e">
        <f>I1329+G1330-H1330</f>
        <v>#REF!</v>
      </c>
      <c r="J1330" t="e">
        <f>IF(G1330+H1330&lt;&gt;0,Transaksi!#REF!,"")</f>
        <v>#REF!</v>
      </c>
    </row>
    <row r="1331">
      <c r="C1331" t="e">
        <f>IF(G1331+H1331&lt;&gt;0,Transaksi!#REF!,"")</f>
        <v>#REF!</v>
      </c>
      <c r="D1331" t="e">
        <f>IF(G1331+H1331&lt;&gt;0,Transaksi!#REF!,"")</f>
        <v>#REF!</v>
      </c>
      <c r="E1331" t="e">
        <f>IF(G1331+H1331&lt;&gt;0,Transaksi!#REF!,"")</f>
        <v>#REF!</v>
      </c>
      <c r="F1331" t="e">
        <f>IF(G1331+H1331&lt;&gt;0,Transaksi!#REF!,"")</f>
        <v>#REF!</v>
      </c>
      <c r="G1331" t="e">
        <f>IF(Transaksi!#REF!=$F$11,Transaksi!#REF!,0)</f>
        <v>#REF!</v>
      </c>
      <c r="H1331" t="e">
        <f>IF(Transaksi!#REF!=$F$11,Transaksi!#REF!,0)</f>
        <v>#REF!</v>
      </c>
      <c r="I1331" t="e">
        <f>I1330+G1331-H1331</f>
        <v>#REF!</v>
      </c>
      <c r="J1331" t="e">
        <f>IF(G1331+H1331&lt;&gt;0,Transaksi!#REF!,"")</f>
        <v>#REF!</v>
      </c>
    </row>
    <row r="1332">
      <c r="C1332" t="e">
        <f>IF(G1332+H1332&lt;&gt;0,Transaksi!#REF!,"")</f>
        <v>#REF!</v>
      </c>
      <c r="D1332" t="e">
        <f>IF(G1332+H1332&lt;&gt;0,Transaksi!#REF!,"")</f>
        <v>#REF!</v>
      </c>
      <c r="E1332" t="e">
        <f>IF(G1332+H1332&lt;&gt;0,Transaksi!#REF!,"")</f>
        <v>#REF!</v>
      </c>
      <c r="F1332" t="e">
        <f>IF(G1332+H1332&lt;&gt;0,Transaksi!#REF!,"")</f>
        <v>#REF!</v>
      </c>
      <c r="G1332" t="e">
        <f>IF(Transaksi!#REF!=$F$11,Transaksi!#REF!,0)</f>
        <v>#REF!</v>
      </c>
      <c r="H1332" t="e">
        <f>IF(Transaksi!#REF!=$F$11,Transaksi!#REF!,0)</f>
        <v>#REF!</v>
      </c>
      <c r="I1332" t="e">
        <f>I1331+G1332-H1332</f>
        <v>#REF!</v>
      </c>
      <c r="J1332" t="e">
        <f>IF(G1332+H1332&lt;&gt;0,Transaksi!#REF!,"")</f>
        <v>#REF!</v>
      </c>
    </row>
    <row r="1333">
      <c r="C1333" t="e">
        <f>IF(G1333+H1333&lt;&gt;0,Transaksi!#REF!,"")</f>
        <v>#REF!</v>
      </c>
      <c r="D1333" t="e">
        <f>IF(G1333+H1333&lt;&gt;0,Transaksi!#REF!,"")</f>
        <v>#REF!</v>
      </c>
      <c r="E1333" t="e">
        <f>IF(G1333+H1333&lt;&gt;0,Transaksi!#REF!,"")</f>
        <v>#REF!</v>
      </c>
      <c r="F1333" t="e">
        <f>IF(G1333+H1333&lt;&gt;0,Transaksi!#REF!,"")</f>
        <v>#REF!</v>
      </c>
      <c r="G1333" t="e">
        <f>IF(Transaksi!#REF!=$F$11,Transaksi!#REF!,0)</f>
        <v>#REF!</v>
      </c>
      <c r="H1333" t="e">
        <f>IF(Transaksi!#REF!=$F$11,Transaksi!#REF!,0)</f>
        <v>#REF!</v>
      </c>
      <c r="I1333" t="e">
        <f>I1332+G1333-H1333</f>
        <v>#REF!</v>
      </c>
      <c r="J1333" t="e">
        <f>IF(G1333+H1333&lt;&gt;0,Transaksi!#REF!,"")</f>
        <v>#REF!</v>
      </c>
    </row>
    <row r="1334">
      <c r="C1334" t="e">
        <f>IF(G1334+H1334&lt;&gt;0,Transaksi!#REF!,"")</f>
        <v>#REF!</v>
      </c>
      <c r="D1334" t="e">
        <f>IF(G1334+H1334&lt;&gt;0,Transaksi!#REF!,"")</f>
        <v>#REF!</v>
      </c>
      <c r="E1334" t="e">
        <f>IF(G1334+H1334&lt;&gt;0,Transaksi!#REF!,"")</f>
        <v>#REF!</v>
      </c>
      <c r="F1334" t="e">
        <f>IF(G1334+H1334&lt;&gt;0,Transaksi!#REF!,"")</f>
        <v>#REF!</v>
      </c>
      <c r="G1334" t="e">
        <f>IF(Transaksi!#REF!=$F$11,Transaksi!#REF!,0)</f>
        <v>#REF!</v>
      </c>
      <c r="H1334" t="e">
        <f>IF(Transaksi!#REF!=$F$11,Transaksi!#REF!,0)</f>
        <v>#REF!</v>
      </c>
      <c r="I1334" t="e">
        <f>I1333+G1334-H1334</f>
        <v>#REF!</v>
      </c>
      <c r="J1334" t="e">
        <f>IF(G1334+H1334&lt;&gt;0,Transaksi!#REF!,"")</f>
        <v>#REF!</v>
      </c>
    </row>
    <row r="1335">
      <c r="C1335" t="e">
        <f>IF(G1335+H1335&lt;&gt;0,Transaksi!#REF!,"")</f>
        <v>#REF!</v>
      </c>
      <c r="D1335" t="e">
        <f>IF(G1335+H1335&lt;&gt;0,Transaksi!#REF!,"")</f>
        <v>#REF!</v>
      </c>
      <c r="E1335" t="e">
        <f>IF(G1335+H1335&lt;&gt;0,Transaksi!#REF!,"")</f>
        <v>#REF!</v>
      </c>
      <c r="F1335" t="e">
        <f>IF(G1335+H1335&lt;&gt;0,Transaksi!#REF!,"")</f>
        <v>#REF!</v>
      </c>
      <c r="G1335" t="e">
        <f>IF(Transaksi!#REF!=$F$11,Transaksi!#REF!,0)</f>
        <v>#REF!</v>
      </c>
      <c r="H1335" t="e">
        <f>IF(Transaksi!#REF!=$F$11,Transaksi!#REF!,0)</f>
        <v>#REF!</v>
      </c>
      <c r="I1335" t="e">
        <f>I1334+G1335-H1335</f>
        <v>#REF!</v>
      </c>
      <c r="J1335" t="e">
        <f>IF(G1335+H1335&lt;&gt;0,Transaksi!#REF!,"")</f>
        <v>#REF!</v>
      </c>
    </row>
    <row r="1336">
      <c r="C1336" t="e">
        <f>IF(G1336+H1336&lt;&gt;0,Transaksi!#REF!,"")</f>
        <v>#REF!</v>
      </c>
      <c r="D1336" t="e">
        <f>IF(G1336+H1336&lt;&gt;0,Transaksi!#REF!,"")</f>
        <v>#REF!</v>
      </c>
      <c r="E1336" t="e">
        <f>IF(G1336+H1336&lt;&gt;0,Transaksi!#REF!,"")</f>
        <v>#REF!</v>
      </c>
      <c r="F1336" t="e">
        <f>IF(G1336+H1336&lt;&gt;0,Transaksi!#REF!,"")</f>
        <v>#REF!</v>
      </c>
      <c r="G1336" t="e">
        <f>IF(Transaksi!#REF!=$F$11,Transaksi!#REF!,0)</f>
        <v>#REF!</v>
      </c>
      <c r="H1336" t="e">
        <f>IF(Transaksi!#REF!=$F$11,Transaksi!#REF!,0)</f>
        <v>#REF!</v>
      </c>
      <c r="I1336" t="e">
        <f>I1335+G1336-H1336</f>
        <v>#REF!</v>
      </c>
      <c r="J1336" t="e">
        <f>IF(G1336+H1336&lt;&gt;0,Transaksi!#REF!,"")</f>
        <v>#REF!</v>
      </c>
    </row>
    <row r="1337">
      <c r="C1337" t="e">
        <f>IF(G1337+H1337&lt;&gt;0,Transaksi!#REF!,"")</f>
        <v>#REF!</v>
      </c>
      <c r="D1337" t="e">
        <f>IF(G1337+H1337&lt;&gt;0,Transaksi!#REF!,"")</f>
        <v>#REF!</v>
      </c>
      <c r="E1337" t="e">
        <f>IF(G1337+H1337&lt;&gt;0,Transaksi!#REF!,"")</f>
        <v>#REF!</v>
      </c>
      <c r="F1337" t="e">
        <f>IF(G1337+H1337&lt;&gt;0,Transaksi!#REF!,"")</f>
        <v>#REF!</v>
      </c>
      <c r="G1337" t="e">
        <f>IF(Transaksi!#REF!=$F$11,Transaksi!#REF!,0)</f>
        <v>#REF!</v>
      </c>
      <c r="H1337" t="e">
        <f>IF(Transaksi!#REF!=$F$11,Transaksi!#REF!,0)</f>
        <v>#REF!</v>
      </c>
      <c r="I1337" t="e">
        <f>I1336+G1337-H1337</f>
        <v>#REF!</v>
      </c>
      <c r="J1337" t="e">
        <f>IF(G1337+H1337&lt;&gt;0,Transaksi!#REF!,"")</f>
        <v>#REF!</v>
      </c>
    </row>
    <row r="1338">
      <c r="C1338" t="e">
        <f>IF(G1338+H1338&lt;&gt;0,Transaksi!#REF!,"")</f>
        <v>#REF!</v>
      </c>
      <c r="D1338" t="e">
        <f>IF(G1338+H1338&lt;&gt;0,Transaksi!#REF!,"")</f>
        <v>#REF!</v>
      </c>
      <c r="E1338" t="e">
        <f>IF(G1338+H1338&lt;&gt;0,Transaksi!#REF!,"")</f>
        <v>#REF!</v>
      </c>
      <c r="F1338" t="e">
        <f>IF(G1338+H1338&lt;&gt;0,Transaksi!#REF!,"")</f>
        <v>#REF!</v>
      </c>
      <c r="G1338" t="e">
        <f>IF(Transaksi!#REF!=$F$11,Transaksi!#REF!,0)</f>
        <v>#REF!</v>
      </c>
      <c r="H1338" t="e">
        <f>IF(Transaksi!#REF!=$F$11,Transaksi!#REF!,0)</f>
        <v>#REF!</v>
      </c>
      <c r="I1338" t="e">
        <f>I1337+G1338-H1338</f>
        <v>#REF!</v>
      </c>
      <c r="J1338" t="e">
        <f>IF(G1338+H1338&lt;&gt;0,Transaksi!#REF!,"")</f>
        <v>#REF!</v>
      </c>
    </row>
    <row r="1339">
      <c r="C1339" t="e">
        <f>IF(G1339+H1339&lt;&gt;0,Transaksi!#REF!,"")</f>
        <v>#REF!</v>
      </c>
      <c r="D1339" t="e">
        <f>IF(G1339+H1339&lt;&gt;0,Transaksi!#REF!,"")</f>
        <v>#REF!</v>
      </c>
      <c r="E1339" t="e">
        <f>IF(G1339+H1339&lt;&gt;0,Transaksi!#REF!,"")</f>
        <v>#REF!</v>
      </c>
      <c r="F1339" t="e">
        <f>IF(G1339+H1339&lt;&gt;0,Transaksi!#REF!,"")</f>
        <v>#REF!</v>
      </c>
      <c r="G1339" t="e">
        <f>IF(Transaksi!#REF!=$F$11,Transaksi!#REF!,0)</f>
        <v>#REF!</v>
      </c>
      <c r="H1339" t="e">
        <f>IF(Transaksi!#REF!=$F$11,Transaksi!#REF!,0)</f>
        <v>#REF!</v>
      </c>
      <c r="I1339" t="e">
        <f>I1338+G1339-H1339</f>
        <v>#REF!</v>
      </c>
      <c r="J1339" t="e">
        <f>IF(G1339+H1339&lt;&gt;0,Transaksi!#REF!,"")</f>
        <v>#REF!</v>
      </c>
    </row>
    <row r="1340">
      <c r="C1340" t="e">
        <f>IF(G1340+H1340&lt;&gt;0,Transaksi!#REF!,"")</f>
        <v>#REF!</v>
      </c>
      <c r="D1340" t="e">
        <f>IF(G1340+H1340&lt;&gt;0,Transaksi!#REF!,"")</f>
        <v>#REF!</v>
      </c>
      <c r="E1340" t="e">
        <f>IF(G1340+H1340&lt;&gt;0,Transaksi!#REF!,"")</f>
        <v>#REF!</v>
      </c>
      <c r="F1340" t="e">
        <f>IF(G1340+H1340&lt;&gt;0,Transaksi!#REF!,"")</f>
        <v>#REF!</v>
      </c>
      <c r="G1340" t="e">
        <f>IF(Transaksi!#REF!=$F$11,Transaksi!#REF!,0)</f>
        <v>#REF!</v>
      </c>
      <c r="H1340" t="e">
        <f>IF(Transaksi!#REF!=$F$11,Transaksi!#REF!,0)</f>
        <v>#REF!</v>
      </c>
      <c r="I1340" t="e">
        <f>I1339+G1340-H1340</f>
        <v>#REF!</v>
      </c>
      <c r="J1340" t="e">
        <f>IF(G1340+H1340&lt;&gt;0,Transaksi!#REF!,"")</f>
        <v>#REF!</v>
      </c>
    </row>
    <row r="1341">
      <c r="C1341" t="e">
        <f>IF(G1341+H1341&lt;&gt;0,Transaksi!#REF!,"")</f>
        <v>#REF!</v>
      </c>
      <c r="D1341" t="e">
        <f>IF(G1341+H1341&lt;&gt;0,Transaksi!#REF!,"")</f>
        <v>#REF!</v>
      </c>
      <c r="E1341" t="e">
        <f>IF(G1341+H1341&lt;&gt;0,Transaksi!#REF!,"")</f>
        <v>#REF!</v>
      </c>
      <c r="F1341" t="e">
        <f>IF(G1341+H1341&lt;&gt;0,Transaksi!#REF!,"")</f>
        <v>#REF!</v>
      </c>
      <c r="G1341" t="e">
        <f>IF(Transaksi!#REF!=$F$11,Transaksi!#REF!,0)</f>
        <v>#REF!</v>
      </c>
      <c r="H1341" t="e">
        <f>IF(Transaksi!#REF!=$F$11,Transaksi!#REF!,0)</f>
        <v>#REF!</v>
      </c>
      <c r="I1341" t="e">
        <f>I1340+G1341-H1341</f>
        <v>#REF!</v>
      </c>
      <c r="J1341" t="e">
        <f>IF(G1341+H1341&lt;&gt;0,Transaksi!#REF!,"")</f>
        <v>#REF!</v>
      </c>
    </row>
    <row r="1342">
      <c r="C1342" t="e">
        <f>IF(G1342+H1342&lt;&gt;0,Transaksi!#REF!,"")</f>
        <v>#REF!</v>
      </c>
      <c r="D1342" t="e">
        <f>IF(G1342+H1342&lt;&gt;0,Transaksi!#REF!,"")</f>
        <v>#REF!</v>
      </c>
      <c r="E1342" t="e">
        <f>IF(G1342+H1342&lt;&gt;0,Transaksi!#REF!,"")</f>
        <v>#REF!</v>
      </c>
      <c r="F1342" t="e">
        <f>IF(G1342+H1342&lt;&gt;0,Transaksi!#REF!,"")</f>
        <v>#REF!</v>
      </c>
      <c r="G1342" t="e">
        <f>IF(Transaksi!#REF!=$F$11,Transaksi!#REF!,0)</f>
        <v>#REF!</v>
      </c>
      <c r="H1342" t="e">
        <f>IF(Transaksi!#REF!=$F$11,Transaksi!#REF!,0)</f>
        <v>#REF!</v>
      </c>
      <c r="I1342" t="e">
        <f>I1341+G1342-H1342</f>
        <v>#REF!</v>
      </c>
      <c r="J1342" t="e">
        <f>IF(G1342+H1342&lt;&gt;0,Transaksi!#REF!,"")</f>
        <v>#REF!</v>
      </c>
    </row>
    <row r="1343">
      <c r="C1343" t="e">
        <f>IF(G1343+H1343&lt;&gt;0,Transaksi!#REF!,"")</f>
        <v>#REF!</v>
      </c>
      <c r="D1343" t="e">
        <f>IF(G1343+H1343&lt;&gt;0,Transaksi!#REF!,"")</f>
        <v>#REF!</v>
      </c>
      <c r="E1343" t="e">
        <f>IF(G1343+H1343&lt;&gt;0,Transaksi!#REF!,"")</f>
        <v>#REF!</v>
      </c>
      <c r="F1343" t="e">
        <f>IF(G1343+H1343&lt;&gt;0,Transaksi!#REF!,"")</f>
        <v>#REF!</v>
      </c>
      <c r="G1343" t="e">
        <f>IF(Transaksi!#REF!=$F$11,Transaksi!#REF!,0)</f>
        <v>#REF!</v>
      </c>
      <c r="H1343" t="e">
        <f>IF(Transaksi!#REF!=$F$11,Transaksi!#REF!,0)</f>
        <v>#REF!</v>
      </c>
      <c r="I1343" t="e">
        <f>I1342+G1343-H1343</f>
        <v>#REF!</v>
      </c>
      <c r="J1343" t="e">
        <f>IF(G1343+H1343&lt;&gt;0,Transaksi!#REF!,"")</f>
        <v>#REF!</v>
      </c>
    </row>
    <row r="1344">
      <c r="C1344" t="e">
        <f>IF(G1344+H1344&lt;&gt;0,Transaksi!#REF!,"")</f>
        <v>#REF!</v>
      </c>
      <c r="D1344" t="e">
        <f>IF(G1344+H1344&lt;&gt;0,Transaksi!#REF!,"")</f>
        <v>#REF!</v>
      </c>
      <c r="E1344" t="e">
        <f>IF(G1344+H1344&lt;&gt;0,Transaksi!#REF!,"")</f>
        <v>#REF!</v>
      </c>
      <c r="F1344" t="e">
        <f>IF(G1344+H1344&lt;&gt;0,Transaksi!#REF!,"")</f>
        <v>#REF!</v>
      </c>
      <c r="G1344" t="e">
        <f>IF(Transaksi!#REF!=$F$11,Transaksi!#REF!,0)</f>
        <v>#REF!</v>
      </c>
      <c r="H1344" t="e">
        <f>IF(Transaksi!#REF!=$F$11,Transaksi!#REF!,0)</f>
        <v>#REF!</v>
      </c>
      <c r="I1344" t="e">
        <f>I1343+G1344-H1344</f>
        <v>#REF!</v>
      </c>
      <c r="J1344" t="e">
        <f>IF(G1344+H1344&lt;&gt;0,Transaksi!#REF!,"")</f>
        <v>#REF!</v>
      </c>
    </row>
    <row r="1345">
      <c r="C1345" t="e">
        <f>IF(G1345+H1345&lt;&gt;0,Transaksi!#REF!,"")</f>
        <v>#REF!</v>
      </c>
      <c r="D1345" t="e">
        <f>IF(G1345+H1345&lt;&gt;0,Transaksi!#REF!,"")</f>
        <v>#REF!</v>
      </c>
      <c r="E1345" t="e">
        <f>IF(G1345+H1345&lt;&gt;0,Transaksi!#REF!,"")</f>
        <v>#REF!</v>
      </c>
      <c r="F1345" t="e">
        <f>IF(G1345+H1345&lt;&gt;0,Transaksi!#REF!,"")</f>
        <v>#REF!</v>
      </c>
      <c r="G1345" t="e">
        <f>IF(Transaksi!#REF!=$F$11,Transaksi!#REF!,0)</f>
        <v>#REF!</v>
      </c>
      <c r="H1345" t="e">
        <f>IF(Transaksi!#REF!=$F$11,Transaksi!#REF!,0)</f>
        <v>#REF!</v>
      </c>
      <c r="I1345" t="e">
        <f>I1344+G1345-H1345</f>
        <v>#REF!</v>
      </c>
      <c r="J1345" t="e">
        <f>IF(G1345+H1345&lt;&gt;0,Transaksi!#REF!,"")</f>
        <v>#REF!</v>
      </c>
    </row>
    <row r="1346">
      <c r="C1346" t="e">
        <f>IF(G1346+H1346&lt;&gt;0,Transaksi!#REF!,"")</f>
        <v>#REF!</v>
      </c>
      <c r="D1346" t="e">
        <f>IF(G1346+H1346&lt;&gt;0,Transaksi!#REF!,"")</f>
        <v>#REF!</v>
      </c>
      <c r="E1346" t="e">
        <f>IF(G1346+H1346&lt;&gt;0,Transaksi!#REF!,"")</f>
        <v>#REF!</v>
      </c>
      <c r="F1346" t="e">
        <f>IF(G1346+H1346&lt;&gt;0,Transaksi!#REF!,"")</f>
        <v>#REF!</v>
      </c>
      <c r="G1346" t="e">
        <f>IF(Transaksi!#REF!=$F$11,Transaksi!#REF!,0)</f>
        <v>#REF!</v>
      </c>
      <c r="H1346" t="e">
        <f>IF(Transaksi!#REF!=$F$11,Transaksi!#REF!,0)</f>
        <v>#REF!</v>
      </c>
      <c r="I1346" t="e">
        <f>I1345+G1346-H1346</f>
        <v>#REF!</v>
      </c>
      <c r="J1346" t="e">
        <f>IF(G1346+H1346&lt;&gt;0,Transaksi!#REF!,"")</f>
        <v>#REF!</v>
      </c>
    </row>
    <row r="1347">
      <c r="C1347" t="e">
        <f>IF(G1347+H1347&lt;&gt;0,Transaksi!#REF!,"")</f>
        <v>#REF!</v>
      </c>
      <c r="D1347" t="e">
        <f>IF(G1347+H1347&lt;&gt;0,Transaksi!#REF!,"")</f>
        <v>#REF!</v>
      </c>
      <c r="E1347" t="e">
        <f>IF(G1347+H1347&lt;&gt;0,Transaksi!#REF!,"")</f>
        <v>#REF!</v>
      </c>
      <c r="F1347" t="e">
        <f>IF(G1347+H1347&lt;&gt;0,Transaksi!#REF!,"")</f>
        <v>#REF!</v>
      </c>
      <c r="G1347" t="e">
        <f>IF(Transaksi!#REF!=$F$11,Transaksi!#REF!,0)</f>
        <v>#REF!</v>
      </c>
      <c r="H1347" t="e">
        <f>IF(Transaksi!#REF!=$F$11,Transaksi!#REF!,0)</f>
        <v>#REF!</v>
      </c>
      <c r="I1347" t="e">
        <f>I1346+G1347-H1347</f>
        <v>#REF!</v>
      </c>
      <c r="J1347" t="e">
        <f>IF(G1347+H1347&lt;&gt;0,Transaksi!#REF!,"")</f>
        <v>#REF!</v>
      </c>
    </row>
    <row r="1348">
      <c r="C1348" t="e">
        <f>IF(G1348+H1348&lt;&gt;0,Transaksi!#REF!,"")</f>
        <v>#REF!</v>
      </c>
      <c r="D1348" t="e">
        <f>IF(G1348+H1348&lt;&gt;0,Transaksi!#REF!,"")</f>
        <v>#REF!</v>
      </c>
      <c r="E1348" t="e">
        <f>IF(G1348+H1348&lt;&gt;0,Transaksi!#REF!,"")</f>
        <v>#REF!</v>
      </c>
      <c r="F1348" t="e">
        <f>IF(G1348+H1348&lt;&gt;0,Transaksi!#REF!,"")</f>
        <v>#REF!</v>
      </c>
      <c r="G1348" t="e">
        <f>IF(Transaksi!#REF!=$F$11,Transaksi!#REF!,0)</f>
        <v>#REF!</v>
      </c>
      <c r="H1348" t="e">
        <f>IF(Transaksi!#REF!=$F$11,Transaksi!#REF!,0)</f>
        <v>#REF!</v>
      </c>
      <c r="I1348" t="e">
        <f>I1347+G1348-H1348</f>
        <v>#REF!</v>
      </c>
      <c r="J1348" t="e">
        <f>IF(G1348+H1348&lt;&gt;0,Transaksi!#REF!,"")</f>
        <v>#REF!</v>
      </c>
    </row>
    <row r="1349">
      <c r="C1349" t="e">
        <f>IF(G1349+H1349&lt;&gt;0,Transaksi!#REF!,"")</f>
        <v>#REF!</v>
      </c>
      <c r="D1349" t="e">
        <f>IF(G1349+H1349&lt;&gt;0,Transaksi!#REF!,"")</f>
        <v>#REF!</v>
      </c>
      <c r="E1349" t="e">
        <f>IF(G1349+H1349&lt;&gt;0,Transaksi!#REF!,"")</f>
        <v>#REF!</v>
      </c>
      <c r="F1349" t="e">
        <f>IF(G1349+H1349&lt;&gt;0,Transaksi!#REF!,"")</f>
        <v>#REF!</v>
      </c>
      <c r="G1349" t="e">
        <f>IF(Transaksi!#REF!=$F$11,Transaksi!#REF!,0)</f>
        <v>#REF!</v>
      </c>
      <c r="H1349" t="e">
        <f>IF(Transaksi!#REF!=$F$11,Transaksi!#REF!,0)</f>
        <v>#REF!</v>
      </c>
      <c r="I1349" t="e">
        <f>I1348+G1349-H1349</f>
        <v>#REF!</v>
      </c>
      <c r="J1349" t="e">
        <f>IF(G1349+H1349&lt;&gt;0,Transaksi!#REF!,"")</f>
        <v>#REF!</v>
      </c>
    </row>
    <row r="1350">
      <c r="C1350" t="e">
        <f>IF(G1350+H1350&lt;&gt;0,Transaksi!#REF!,"")</f>
        <v>#REF!</v>
      </c>
      <c r="D1350" t="e">
        <f>IF(G1350+H1350&lt;&gt;0,Transaksi!#REF!,"")</f>
        <v>#REF!</v>
      </c>
      <c r="E1350" t="e">
        <f>IF(G1350+H1350&lt;&gt;0,Transaksi!#REF!,"")</f>
        <v>#REF!</v>
      </c>
      <c r="F1350" t="e">
        <f>IF(G1350+H1350&lt;&gt;0,Transaksi!#REF!,"")</f>
        <v>#REF!</v>
      </c>
      <c r="G1350" t="e">
        <f>IF(Transaksi!#REF!=$F$11,Transaksi!#REF!,0)</f>
        <v>#REF!</v>
      </c>
      <c r="H1350" t="e">
        <f>IF(Transaksi!#REF!=$F$11,Transaksi!#REF!,0)</f>
        <v>#REF!</v>
      </c>
      <c r="I1350" t="e">
        <f>I1349+G1350-H1350</f>
        <v>#REF!</v>
      </c>
      <c r="J1350" t="e">
        <f>IF(G1350+H1350&lt;&gt;0,Transaksi!#REF!,"")</f>
        <v>#REF!</v>
      </c>
    </row>
    <row r="1351">
      <c r="C1351" t="e">
        <f>IF(G1351+H1351&lt;&gt;0,Transaksi!#REF!,"")</f>
        <v>#REF!</v>
      </c>
      <c r="D1351" t="e">
        <f>IF(G1351+H1351&lt;&gt;0,Transaksi!#REF!,"")</f>
        <v>#REF!</v>
      </c>
      <c r="E1351" t="e">
        <f>IF(G1351+H1351&lt;&gt;0,Transaksi!#REF!,"")</f>
        <v>#REF!</v>
      </c>
      <c r="F1351" t="e">
        <f>IF(G1351+H1351&lt;&gt;0,Transaksi!#REF!,"")</f>
        <v>#REF!</v>
      </c>
      <c r="G1351" t="e">
        <f>IF(Transaksi!#REF!=$F$11,Transaksi!#REF!,0)</f>
        <v>#REF!</v>
      </c>
      <c r="H1351" t="e">
        <f>IF(Transaksi!#REF!=$F$11,Transaksi!#REF!,0)</f>
        <v>#REF!</v>
      </c>
      <c r="I1351" t="e">
        <f>I1350+G1351-H1351</f>
        <v>#REF!</v>
      </c>
      <c r="J1351" t="e">
        <f>IF(G1351+H1351&lt;&gt;0,Transaksi!#REF!,"")</f>
        <v>#REF!</v>
      </c>
    </row>
    <row r="1352">
      <c r="C1352" t="e">
        <f>IF(G1352+H1352&lt;&gt;0,Transaksi!#REF!,"")</f>
        <v>#REF!</v>
      </c>
      <c r="D1352" t="e">
        <f>IF(G1352+H1352&lt;&gt;0,Transaksi!#REF!,"")</f>
        <v>#REF!</v>
      </c>
      <c r="E1352" t="e">
        <f>IF(G1352+H1352&lt;&gt;0,Transaksi!#REF!,"")</f>
        <v>#REF!</v>
      </c>
      <c r="F1352" t="e">
        <f>IF(G1352+H1352&lt;&gt;0,Transaksi!#REF!,"")</f>
        <v>#REF!</v>
      </c>
      <c r="G1352" t="e">
        <f>IF(Transaksi!#REF!=$F$11,Transaksi!#REF!,0)</f>
        <v>#REF!</v>
      </c>
      <c r="H1352" t="e">
        <f>IF(Transaksi!#REF!=$F$11,Transaksi!#REF!,0)</f>
        <v>#REF!</v>
      </c>
      <c r="I1352" t="e">
        <f>I1351+G1352-H1352</f>
        <v>#REF!</v>
      </c>
      <c r="J1352" t="e">
        <f>IF(G1352+H1352&lt;&gt;0,Transaksi!#REF!,"")</f>
        <v>#REF!</v>
      </c>
    </row>
    <row r="1353">
      <c r="C1353" t="e">
        <f>IF(G1353+H1353&lt;&gt;0,Transaksi!#REF!,"")</f>
        <v>#REF!</v>
      </c>
      <c r="D1353" t="e">
        <f>IF(G1353+H1353&lt;&gt;0,Transaksi!#REF!,"")</f>
        <v>#REF!</v>
      </c>
      <c r="E1353" t="e">
        <f>IF(G1353+H1353&lt;&gt;0,Transaksi!#REF!,"")</f>
        <v>#REF!</v>
      </c>
      <c r="F1353" t="e">
        <f>IF(G1353+H1353&lt;&gt;0,Transaksi!#REF!,"")</f>
        <v>#REF!</v>
      </c>
      <c r="G1353" t="e">
        <f>IF(Transaksi!#REF!=$F$11,Transaksi!#REF!,0)</f>
        <v>#REF!</v>
      </c>
      <c r="H1353" t="e">
        <f>IF(Transaksi!#REF!=$F$11,Transaksi!#REF!,0)</f>
        <v>#REF!</v>
      </c>
      <c r="I1353" t="e">
        <f>I1352+G1353-H1353</f>
        <v>#REF!</v>
      </c>
      <c r="J1353" t="e">
        <f>IF(G1353+H1353&lt;&gt;0,Transaksi!#REF!,"")</f>
        <v>#REF!</v>
      </c>
    </row>
    <row r="1354">
      <c r="C1354" t="e">
        <f>IF(G1354+H1354&lt;&gt;0,Transaksi!#REF!,"")</f>
        <v>#REF!</v>
      </c>
      <c r="D1354" t="e">
        <f>IF(G1354+H1354&lt;&gt;0,Transaksi!#REF!,"")</f>
        <v>#REF!</v>
      </c>
      <c r="E1354" t="e">
        <f>IF(G1354+H1354&lt;&gt;0,Transaksi!#REF!,"")</f>
        <v>#REF!</v>
      </c>
      <c r="F1354" t="e">
        <f>IF(G1354+H1354&lt;&gt;0,Transaksi!#REF!,"")</f>
        <v>#REF!</v>
      </c>
      <c r="G1354" t="e">
        <f>IF(Transaksi!#REF!=$F$11,Transaksi!#REF!,0)</f>
        <v>#REF!</v>
      </c>
      <c r="H1354" t="e">
        <f>IF(Transaksi!#REF!=$F$11,Transaksi!#REF!,0)</f>
        <v>#REF!</v>
      </c>
      <c r="I1354" t="e">
        <f>I1353+G1354-H1354</f>
        <v>#REF!</v>
      </c>
      <c r="J1354" t="e">
        <f>IF(G1354+H1354&lt;&gt;0,Transaksi!#REF!,"")</f>
        <v>#REF!</v>
      </c>
    </row>
    <row r="1355">
      <c r="C1355" t="e">
        <f>IF(G1355+H1355&lt;&gt;0,Transaksi!#REF!,"")</f>
        <v>#REF!</v>
      </c>
      <c r="D1355" t="e">
        <f>IF(G1355+H1355&lt;&gt;0,Transaksi!#REF!,"")</f>
        <v>#REF!</v>
      </c>
      <c r="E1355" t="e">
        <f>IF(G1355+H1355&lt;&gt;0,Transaksi!#REF!,"")</f>
        <v>#REF!</v>
      </c>
      <c r="F1355" t="e">
        <f>IF(G1355+H1355&lt;&gt;0,Transaksi!#REF!,"")</f>
        <v>#REF!</v>
      </c>
      <c r="G1355" t="e">
        <f>IF(Transaksi!#REF!=$F$11,Transaksi!#REF!,0)</f>
        <v>#REF!</v>
      </c>
      <c r="H1355" t="e">
        <f>IF(Transaksi!#REF!=$F$11,Transaksi!#REF!,0)</f>
        <v>#REF!</v>
      </c>
      <c r="I1355" t="e">
        <f>I1354+G1355-H1355</f>
        <v>#REF!</v>
      </c>
      <c r="J1355" t="e">
        <f>IF(G1355+H1355&lt;&gt;0,Transaksi!#REF!,"")</f>
        <v>#REF!</v>
      </c>
    </row>
    <row r="1356">
      <c r="C1356" t="e">
        <f>IF(G1356+H1356&lt;&gt;0,Transaksi!#REF!,"")</f>
        <v>#REF!</v>
      </c>
      <c r="D1356" t="e">
        <f>IF(G1356+H1356&lt;&gt;0,Transaksi!#REF!,"")</f>
        <v>#REF!</v>
      </c>
      <c r="E1356" t="e">
        <f>IF(G1356+H1356&lt;&gt;0,Transaksi!#REF!,"")</f>
        <v>#REF!</v>
      </c>
      <c r="F1356" t="e">
        <f>IF(G1356+H1356&lt;&gt;0,Transaksi!#REF!,"")</f>
        <v>#REF!</v>
      </c>
      <c r="G1356" t="e">
        <f>IF(Transaksi!#REF!=$F$11,Transaksi!#REF!,0)</f>
        <v>#REF!</v>
      </c>
      <c r="H1356" t="e">
        <f>IF(Transaksi!#REF!=$F$11,Transaksi!#REF!,0)</f>
        <v>#REF!</v>
      </c>
      <c r="I1356" t="e">
        <f>I1355+G1356-H1356</f>
        <v>#REF!</v>
      </c>
      <c r="J1356" t="e">
        <f>IF(G1356+H1356&lt;&gt;0,Transaksi!#REF!,"")</f>
        <v>#REF!</v>
      </c>
    </row>
    <row r="1357">
      <c r="C1357" t="e">
        <f>IF(G1357+H1357&lt;&gt;0,Transaksi!#REF!,"")</f>
        <v>#REF!</v>
      </c>
      <c r="D1357" t="e">
        <f>IF(G1357+H1357&lt;&gt;0,Transaksi!#REF!,"")</f>
        <v>#REF!</v>
      </c>
      <c r="E1357" t="e">
        <f>IF(G1357+H1357&lt;&gt;0,Transaksi!#REF!,"")</f>
        <v>#REF!</v>
      </c>
      <c r="F1357" t="e">
        <f>IF(G1357+H1357&lt;&gt;0,Transaksi!#REF!,"")</f>
        <v>#REF!</v>
      </c>
      <c r="G1357" t="e">
        <f>IF(Transaksi!#REF!=$F$11,Transaksi!#REF!,0)</f>
        <v>#REF!</v>
      </c>
      <c r="H1357" t="e">
        <f>IF(Transaksi!#REF!=$F$11,Transaksi!#REF!,0)</f>
        <v>#REF!</v>
      </c>
      <c r="I1357" t="e">
        <f>I1356+G1357-H1357</f>
        <v>#REF!</v>
      </c>
      <c r="J1357" t="e">
        <f>IF(G1357+H1357&lt;&gt;0,Transaksi!#REF!,"")</f>
        <v>#REF!</v>
      </c>
    </row>
    <row r="1358">
      <c r="C1358" t="e">
        <f>IF(G1358+H1358&lt;&gt;0,Transaksi!#REF!,"")</f>
        <v>#REF!</v>
      </c>
      <c r="D1358" t="e">
        <f>IF(G1358+H1358&lt;&gt;0,Transaksi!#REF!,"")</f>
        <v>#REF!</v>
      </c>
      <c r="E1358" t="e">
        <f>IF(G1358+H1358&lt;&gt;0,Transaksi!#REF!,"")</f>
        <v>#REF!</v>
      </c>
      <c r="F1358" t="e">
        <f>IF(G1358+H1358&lt;&gt;0,Transaksi!#REF!,"")</f>
        <v>#REF!</v>
      </c>
      <c r="G1358" t="e">
        <f>IF(Transaksi!#REF!=$F$11,Transaksi!#REF!,0)</f>
        <v>#REF!</v>
      </c>
      <c r="H1358" t="e">
        <f>IF(Transaksi!#REF!=$F$11,Transaksi!#REF!,0)</f>
        <v>#REF!</v>
      </c>
      <c r="I1358" t="e">
        <f>I1357+G1358-H1358</f>
        <v>#REF!</v>
      </c>
      <c r="J1358" t="e">
        <f>IF(G1358+H1358&lt;&gt;0,Transaksi!#REF!,"")</f>
        <v>#REF!</v>
      </c>
    </row>
    <row r="1359">
      <c r="C1359" t="e">
        <f>IF(G1359+H1359&lt;&gt;0,Transaksi!#REF!,"")</f>
        <v>#REF!</v>
      </c>
      <c r="D1359" t="e">
        <f>IF(G1359+H1359&lt;&gt;0,Transaksi!#REF!,"")</f>
        <v>#REF!</v>
      </c>
      <c r="E1359" t="e">
        <f>IF(G1359+H1359&lt;&gt;0,Transaksi!#REF!,"")</f>
        <v>#REF!</v>
      </c>
      <c r="F1359" t="e">
        <f>IF(G1359+H1359&lt;&gt;0,Transaksi!#REF!,"")</f>
        <v>#REF!</v>
      </c>
      <c r="G1359" t="e">
        <f>IF(Transaksi!#REF!=$F$11,Transaksi!#REF!,0)</f>
        <v>#REF!</v>
      </c>
      <c r="H1359" t="e">
        <f>IF(Transaksi!#REF!=$F$11,Transaksi!#REF!,0)</f>
        <v>#REF!</v>
      </c>
      <c r="I1359" t="e">
        <f>I1358+G1359-H1359</f>
        <v>#REF!</v>
      </c>
      <c r="J1359" t="e">
        <f>IF(G1359+H1359&lt;&gt;0,Transaksi!#REF!,"")</f>
        <v>#REF!</v>
      </c>
    </row>
    <row r="1360">
      <c r="C1360" t="e">
        <f>IF(G1360+H1360&lt;&gt;0,Transaksi!#REF!,"")</f>
        <v>#REF!</v>
      </c>
      <c r="D1360" t="e">
        <f>IF(G1360+H1360&lt;&gt;0,Transaksi!#REF!,"")</f>
        <v>#REF!</v>
      </c>
      <c r="E1360" t="e">
        <f>IF(G1360+H1360&lt;&gt;0,Transaksi!#REF!,"")</f>
        <v>#REF!</v>
      </c>
      <c r="F1360" t="e">
        <f>IF(G1360+H1360&lt;&gt;0,Transaksi!#REF!,"")</f>
        <v>#REF!</v>
      </c>
      <c r="G1360" t="e">
        <f>IF(Transaksi!#REF!=$F$11,Transaksi!#REF!,0)</f>
        <v>#REF!</v>
      </c>
      <c r="H1360" t="e">
        <f>IF(Transaksi!#REF!=$F$11,Transaksi!#REF!,0)</f>
        <v>#REF!</v>
      </c>
      <c r="I1360" t="e">
        <f>I1359+G1360-H1360</f>
        <v>#REF!</v>
      </c>
      <c r="J1360" t="e">
        <f>IF(G1360+H1360&lt;&gt;0,Transaksi!#REF!,"")</f>
        <v>#REF!</v>
      </c>
    </row>
    <row r="1361">
      <c r="C1361" t="e">
        <f>IF(G1361+H1361&lt;&gt;0,Transaksi!#REF!,"")</f>
        <v>#REF!</v>
      </c>
      <c r="D1361" t="e">
        <f>IF(G1361+H1361&lt;&gt;0,Transaksi!#REF!,"")</f>
        <v>#REF!</v>
      </c>
      <c r="E1361" t="e">
        <f>IF(G1361+H1361&lt;&gt;0,Transaksi!#REF!,"")</f>
        <v>#REF!</v>
      </c>
      <c r="F1361" t="e">
        <f>IF(G1361+H1361&lt;&gt;0,Transaksi!#REF!,"")</f>
        <v>#REF!</v>
      </c>
      <c r="G1361" t="e">
        <f>IF(Transaksi!#REF!=$F$11,Transaksi!#REF!,0)</f>
        <v>#REF!</v>
      </c>
      <c r="H1361" t="e">
        <f>IF(Transaksi!#REF!=$F$11,Transaksi!#REF!,0)</f>
        <v>#REF!</v>
      </c>
      <c r="I1361" t="e">
        <f>I1360+G1361-H1361</f>
        <v>#REF!</v>
      </c>
      <c r="J1361" t="e">
        <f>IF(G1361+H1361&lt;&gt;0,Transaksi!#REF!,"")</f>
        <v>#REF!</v>
      </c>
    </row>
    <row r="1362">
      <c r="C1362" t="e">
        <f>IF(G1362+H1362&lt;&gt;0,Transaksi!#REF!,"")</f>
        <v>#REF!</v>
      </c>
      <c r="D1362" t="e">
        <f>IF(G1362+H1362&lt;&gt;0,Transaksi!#REF!,"")</f>
        <v>#REF!</v>
      </c>
      <c r="E1362" t="e">
        <f>IF(G1362+H1362&lt;&gt;0,Transaksi!#REF!,"")</f>
        <v>#REF!</v>
      </c>
      <c r="F1362" t="e">
        <f>IF(G1362+H1362&lt;&gt;0,Transaksi!#REF!,"")</f>
        <v>#REF!</v>
      </c>
      <c r="G1362" t="e">
        <f>IF(Transaksi!#REF!=$F$11,Transaksi!#REF!,0)</f>
        <v>#REF!</v>
      </c>
      <c r="H1362" t="e">
        <f>IF(Transaksi!#REF!=$F$11,Transaksi!#REF!,0)</f>
        <v>#REF!</v>
      </c>
      <c r="I1362" t="e">
        <f>I1361+G1362-H1362</f>
        <v>#REF!</v>
      </c>
      <c r="J1362" t="e">
        <f>IF(G1362+H1362&lt;&gt;0,Transaksi!#REF!,"")</f>
        <v>#REF!</v>
      </c>
    </row>
    <row r="1363">
      <c r="C1363" t="e">
        <f>IF(G1363+H1363&lt;&gt;0,Transaksi!#REF!,"")</f>
        <v>#REF!</v>
      </c>
      <c r="D1363" t="e">
        <f>IF(G1363+H1363&lt;&gt;0,Transaksi!#REF!,"")</f>
        <v>#REF!</v>
      </c>
      <c r="E1363" t="e">
        <f>IF(G1363+H1363&lt;&gt;0,Transaksi!#REF!,"")</f>
        <v>#REF!</v>
      </c>
      <c r="F1363" t="e">
        <f>IF(G1363+H1363&lt;&gt;0,Transaksi!#REF!,"")</f>
        <v>#REF!</v>
      </c>
      <c r="G1363" t="e">
        <f>IF(Transaksi!#REF!=$F$11,Transaksi!#REF!,0)</f>
        <v>#REF!</v>
      </c>
      <c r="H1363" t="e">
        <f>IF(Transaksi!#REF!=$F$11,Transaksi!#REF!,0)</f>
        <v>#REF!</v>
      </c>
      <c r="I1363" t="e">
        <f>I1362+G1363-H1363</f>
        <v>#REF!</v>
      </c>
      <c r="J1363" t="e">
        <f>IF(G1363+H1363&lt;&gt;0,Transaksi!#REF!,"")</f>
        <v>#REF!</v>
      </c>
    </row>
    <row r="1364">
      <c r="C1364" t="e">
        <f>IF(G1364+H1364&lt;&gt;0,Transaksi!#REF!,"")</f>
        <v>#REF!</v>
      </c>
      <c r="D1364" t="e">
        <f>IF(G1364+H1364&lt;&gt;0,Transaksi!#REF!,"")</f>
        <v>#REF!</v>
      </c>
      <c r="E1364" t="e">
        <f>IF(G1364+H1364&lt;&gt;0,Transaksi!#REF!,"")</f>
        <v>#REF!</v>
      </c>
      <c r="F1364" t="e">
        <f>IF(G1364+H1364&lt;&gt;0,Transaksi!#REF!,"")</f>
        <v>#REF!</v>
      </c>
      <c r="G1364" t="e">
        <f>IF(Transaksi!#REF!=$F$11,Transaksi!#REF!,0)</f>
        <v>#REF!</v>
      </c>
      <c r="H1364" t="e">
        <f>IF(Transaksi!#REF!=$F$11,Transaksi!#REF!,0)</f>
        <v>#REF!</v>
      </c>
      <c r="I1364" t="e">
        <f>I1363+G1364-H1364</f>
        <v>#REF!</v>
      </c>
      <c r="J1364" t="e">
        <f>IF(G1364+H1364&lt;&gt;0,Transaksi!#REF!,"")</f>
        <v>#REF!</v>
      </c>
    </row>
    <row r="1365">
      <c r="C1365" t="e">
        <f>IF(G1365+H1365&lt;&gt;0,Transaksi!#REF!,"")</f>
        <v>#REF!</v>
      </c>
      <c r="D1365" t="e">
        <f>IF(G1365+H1365&lt;&gt;0,Transaksi!#REF!,"")</f>
        <v>#REF!</v>
      </c>
      <c r="E1365" t="e">
        <f>IF(G1365+H1365&lt;&gt;0,Transaksi!#REF!,"")</f>
        <v>#REF!</v>
      </c>
      <c r="F1365" t="e">
        <f>IF(G1365+H1365&lt;&gt;0,Transaksi!#REF!,"")</f>
        <v>#REF!</v>
      </c>
      <c r="G1365" t="e">
        <f>IF(Transaksi!#REF!=$F$11,Transaksi!#REF!,0)</f>
        <v>#REF!</v>
      </c>
      <c r="H1365" t="e">
        <f>IF(Transaksi!#REF!=$F$11,Transaksi!#REF!,0)</f>
        <v>#REF!</v>
      </c>
      <c r="I1365" t="e">
        <f>I1364+G1365-H1365</f>
        <v>#REF!</v>
      </c>
      <c r="J1365" t="e">
        <f>IF(G1365+H1365&lt;&gt;0,Transaksi!#REF!,"")</f>
        <v>#REF!</v>
      </c>
    </row>
    <row r="1366">
      <c r="C1366" t="e">
        <f>IF(G1366+H1366&lt;&gt;0,Transaksi!#REF!,"")</f>
        <v>#REF!</v>
      </c>
      <c r="D1366" t="e">
        <f>IF(G1366+H1366&lt;&gt;0,Transaksi!#REF!,"")</f>
        <v>#REF!</v>
      </c>
      <c r="E1366" t="e">
        <f>IF(G1366+H1366&lt;&gt;0,Transaksi!#REF!,"")</f>
        <v>#REF!</v>
      </c>
      <c r="F1366" t="e">
        <f>IF(G1366+H1366&lt;&gt;0,Transaksi!#REF!,"")</f>
        <v>#REF!</v>
      </c>
      <c r="G1366" t="e">
        <f>IF(Transaksi!#REF!=$F$11,Transaksi!#REF!,0)</f>
        <v>#REF!</v>
      </c>
      <c r="H1366" t="e">
        <f>IF(Transaksi!#REF!=$F$11,Transaksi!#REF!,0)</f>
        <v>#REF!</v>
      </c>
      <c r="I1366" t="e">
        <f>I1365+G1366-H1366</f>
        <v>#REF!</v>
      </c>
      <c r="J1366" t="e">
        <f>IF(G1366+H1366&lt;&gt;0,Transaksi!#REF!,"")</f>
        <v>#REF!</v>
      </c>
    </row>
    <row r="1367">
      <c r="C1367" t="e">
        <f>IF(G1367+H1367&lt;&gt;0,Transaksi!#REF!,"")</f>
        <v>#REF!</v>
      </c>
      <c r="D1367" t="e">
        <f>IF(G1367+H1367&lt;&gt;0,Transaksi!#REF!,"")</f>
        <v>#REF!</v>
      </c>
      <c r="E1367" t="e">
        <f>IF(G1367+H1367&lt;&gt;0,Transaksi!#REF!,"")</f>
        <v>#REF!</v>
      </c>
      <c r="F1367" t="e">
        <f>IF(G1367+H1367&lt;&gt;0,Transaksi!#REF!,"")</f>
        <v>#REF!</v>
      </c>
      <c r="G1367" t="e">
        <f>IF(Transaksi!#REF!=$F$11,Transaksi!#REF!,0)</f>
        <v>#REF!</v>
      </c>
      <c r="H1367" t="e">
        <f>IF(Transaksi!#REF!=$F$11,Transaksi!#REF!,0)</f>
        <v>#REF!</v>
      </c>
      <c r="I1367" t="e">
        <f>I1366+G1367-H1367</f>
        <v>#REF!</v>
      </c>
      <c r="J1367" t="e">
        <f>IF(G1367+H1367&lt;&gt;0,Transaksi!#REF!,"")</f>
        <v>#REF!</v>
      </c>
    </row>
    <row r="1368">
      <c r="C1368" t="e">
        <f>IF(G1368+H1368&lt;&gt;0,Transaksi!#REF!,"")</f>
        <v>#REF!</v>
      </c>
      <c r="D1368" t="e">
        <f>IF(G1368+H1368&lt;&gt;0,Transaksi!#REF!,"")</f>
        <v>#REF!</v>
      </c>
      <c r="E1368" t="e">
        <f>IF(G1368+H1368&lt;&gt;0,Transaksi!#REF!,"")</f>
        <v>#REF!</v>
      </c>
      <c r="F1368" t="e">
        <f>IF(G1368+H1368&lt;&gt;0,Transaksi!#REF!,"")</f>
        <v>#REF!</v>
      </c>
      <c r="G1368" t="e">
        <f>IF(Transaksi!#REF!=$F$11,Transaksi!#REF!,0)</f>
        <v>#REF!</v>
      </c>
      <c r="H1368" t="e">
        <f>IF(Transaksi!#REF!=$F$11,Transaksi!#REF!,0)</f>
        <v>#REF!</v>
      </c>
      <c r="I1368" t="e">
        <f>I1367+G1368-H1368</f>
        <v>#REF!</v>
      </c>
      <c r="J1368" t="e">
        <f>IF(G1368+H1368&lt;&gt;0,Transaksi!#REF!,"")</f>
        <v>#REF!</v>
      </c>
    </row>
    <row r="1369">
      <c r="C1369" t="e">
        <f>IF(G1369+H1369&lt;&gt;0,Transaksi!#REF!,"")</f>
        <v>#REF!</v>
      </c>
      <c r="D1369" t="e">
        <f>IF(G1369+H1369&lt;&gt;0,Transaksi!#REF!,"")</f>
        <v>#REF!</v>
      </c>
      <c r="E1369" t="e">
        <f>IF(G1369+H1369&lt;&gt;0,Transaksi!#REF!,"")</f>
        <v>#REF!</v>
      </c>
      <c r="F1369" t="e">
        <f>IF(G1369+H1369&lt;&gt;0,Transaksi!#REF!,"")</f>
        <v>#REF!</v>
      </c>
      <c r="G1369" t="e">
        <f>IF(Transaksi!#REF!=$F$11,Transaksi!#REF!,0)</f>
        <v>#REF!</v>
      </c>
      <c r="H1369" t="e">
        <f>IF(Transaksi!#REF!=$F$11,Transaksi!#REF!,0)</f>
        <v>#REF!</v>
      </c>
      <c r="I1369" t="e">
        <f>I1368+G1369-H1369</f>
        <v>#REF!</v>
      </c>
      <c r="J1369" t="e">
        <f>IF(G1369+H1369&lt;&gt;0,Transaksi!#REF!,"")</f>
        <v>#REF!</v>
      </c>
    </row>
    <row r="1370">
      <c r="C1370" t="e">
        <f>IF(G1370+H1370&lt;&gt;0,Transaksi!#REF!,"")</f>
        <v>#REF!</v>
      </c>
      <c r="D1370" t="e">
        <f>IF(G1370+H1370&lt;&gt;0,Transaksi!#REF!,"")</f>
        <v>#REF!</v>
      </c>
      <c r="E1370" t="e">
        <f>IF(G1370+H1370&lt;&gt;0,Transaksi!#REF!,"")</f>
        <v>#REF!</v>
      </c>
      <c r="F1370" t="e">
        <f>IF(G1370+H1370&lt;&gt;0,Transaksi!#REF!,"")</f>
        <v>#REF!</v>
      </c>
      <c r="G1370" t="e">
        <f>IF(Transaksi!#REF!=$F$11,Transaksi!#REF!,0)</f>
        <v>#REF!</v>
      </c>
      <c r="H1370" t="e">
        <f>IF(Transaksi!#REF!=$F$11,Transaksi!#REF!,0)</f>
        <v>#REF!</v>
      </c>
      <c r="I1370" t="e">
        <f>I1369+G1370-H1370</f>
        <v>#REF!</v>
      </c>
      <c r="J1370" t="e">
        <f>IF(G1370+H1370&lt;&gt;0,Transaksi!#REF!,"")</f>
        <v>#REF!</v>
      </c>
    </row>
    <row r="1371">
      <c r="C1371" t="e">
        <f>IF(G1371+H1371&lt;&gt;0,Transaksi!#REF!,"")</f>
        <v>#REF!</v>
      </c>
      <c r="D1371" t="e">
        <f>IF(G1371+H1371&lt;&gt;0,Transaksi!#REF!,"")</f>
        <v>#REF!</v>
      </c>
      <c r="E1371" t="e">
        <f>IF(G1371+H1371&lt;&gt;0,Transaksi!#REF!,"")</f>
        <v>#REF!</v>
      </c>
      <c r="F1371" t="e">
        <f>IF(G1371+H1371&lt;&gt;0,Transaksi!#REF!,"")</f>
        <v>#REF!</v>
      </c>
      <c r="G1371" t="e">
        <f>IF(Transaksi!#REF!=$F$11,Transaksi!#REF!,0)</f>
        <v>#REF!</v>
      </c>
      <c r="H1371" t="e">
        <f>IF(Transaksi!#REF!=$F$11,Transaksi!#REF!,0)</f>
        <v>#REF!</v>
      </c>
      <c r="I1371" t="e">
        <f>I1370+G1371-H1371</f>
        <v>#REF!</v>
      </c>
      <c r="J1371" t="e">
        <f>IF(G1371+H1371&lt;&gt;0,Transaksi!#REF!,"")</f>
        <v>#REF!</v>
      </c>
    </row>
    <row r="1372">
      <c r="C1372" t="e">
        <f>IF(G1372+H1372&lt;&gt;0,Transaksi!#REF!,"")</f>
        <v>#REF!</v>
      </c>
      <c r="D1372" t="e">
        <f>IF(G1372+H1372&lt;&gt;0,Transaksi!#REF!,"")</f>
        <v>#REF!</v>
      </c>
      <c r="E1372" t="e">
        <f>IF(G1372+H1372&lt;&gt;0,Transaksi!#REF!,"")</f>
        <v>#REF!</v>
      </c>
      <c r="F1372" t="e">
        <f>IF(G1372+H1372&lt;&gt;0,Transaksi!#REF!,"")</f>
        <v>#REF!</v>
      </c>
      <c r="G1372" t="e">
        <f>IF(Transaksi!#REF!=$F$11,Transaksi!#REF!,0)</f>
        <v>#REF!</v>
      </c>
      <c r="H1372" t="e">
        <f>IF(Transaksi!#REF!=$F$11,Transaksi!#REF!,0)</f>
        <v>#REF!</v>
      </c>
      <c r="I1372" t="e">
        <f>I1371+G1372-H1372</f>
        <v>#REF!</v>
      </c>
      <c r="J1372" t="e">
        <f>IF(G1372+H1372&lt;&gt;0,Transaksi!#REF!,"")</f>
        <v>#REF!</v>
      </c>
    </row>
    <row r="1373">
      <c r="C1373" t="e">
        <f>IF(G1373+H1373&lt;&gt;0,Transaksi!#REF!,"")</f>
        <v>#REF!</v>
      </c>
      <c r="D1373" t="e">
        <f>IF(G1373+H1373&lt;&gt;0,Transaksi!#REF!,"")</f>
        <v>#REF!</v>
      </c>
      <c r="E1373" t="e">
        <f>IF(G1373+H1373&lt;&gt;0,Transaksi!#REF!,"")</f>
        <v>#REF!</v>
      </c>
      <c r="F1373" t="e">
        <f>IF(G1373+H1373&lt;&gt;0,Transaksi!#REF!,"")</f>
        <v>#REF!</v>
      </c>
      <c r="G1373" t="e">
        <f>IF(Transaksi!#REF!=$F$11,Transaksi!#REF!,0)</f>
        <v>#REF!</v>
      </c>
      <c r="H1373" t="e">
        <f>IF(Transaksi!#REF!=$F$11,Transaksi!#REF!,0)</f>
        <v>#REF!</v>
      </c>
      <c r="I1373" t="e">
        <f>I1372+G1373-H1373</f>
        <v>#REF!</v>
      </c>
      <c r="J1373" t="e">
        <f>IF(G1373+H1373&lt;&gt;0,Transaksi!#REF!,"")</f>
        <v>#REF!</v>
      </c>
    </row>
    <row r="1374">
      <c r="C1374" t="e">
        <f>IF(G1374+H1374&lt;&gt;0,Transaksi!#REF!,"")</f>
        <v>#REF!</v>
      </c>
      <c r="D1374" t="e">
        <f>IF(G1374+H1374&lt;&gt;0,Transaksi!#REF!,"")</f>
        <v>#REF!</v>
      </c>
      <c r="E1374" t="e">
        <f>IF(G1374+H1374&lt;&gt;0,Transaksi!#REF!,"")</f>
        <v>#REF!</v>
      </c>
      <c r="F1374" t="e">
        <f>IF(G1374+H1374&lt;&gt;0,Transaksi!#REF!,"")</f>
        <v>#REF!</v>
      </c>
      <c r="G1374" t="e">
        <f>IF(Transaksi!#REF!=$F$11,Transaksi!#REF!,0)</f>
        <v>#REF!</v>
      </c>
      <c r="H1374" t="e">
        <f>IF(Transaksi!#REF!=$F$11,Transaksi!#REF!,0)</f>
        <v>#REF!</v>
      </c>
      <c r="I1374" t="e">
        <f>I1373+G1374-H1374</f>
        <v>#REF!</v>
      </c>
      <c r="J1374" t="e">
        <f>IF(G1374+H1374&lt;&gt;0,Transaksi!#REF!,"")</f>
        <v>#REF!</v>
      </c>
    </row>
    <row r="1375">
      <c r="C1375" t="e">
        <f>IF(G1375+H1375&lt;&gt;0,Transaksi!#REF!,"")</f>
        <v>#REF!</v>
      </c>
      <c r="D1375" t="e">
        <f>IF(G1375+H1375&lt;&gt;0,Transaksi!#REF!,"")</f>
        <v>#REF!</v>
      </c>
      <c r="E1375" t="e">
        <f>IF(G1375+H1375&lt;&gt;0,Transaksi!#REF!,"")</f>
        <v>#REF!</v>
      </c>
      <c r="F1375" t="e">
        <f>IF(G1375+H1375&lt;&gt;0,Transaksi!#REF!,"")</f>
        <v>#REF!</v>
      </c>
      <c r="G1375" t="e">
        <f>IF(Transaksi!#REF!=$F$11,Transaksi!#REF!,0)</f>
        <v>#REF!</v>
      </c>
      <c r="H1375" t="e">
        <f>IF(Transaksi!#REF!=$F$11,Transaksi!#REF!,0)</f>
        <v>#REF!</v>
      </c>
      <c r="I1375" t="e">
        <f>I1374+G1375-H1375</f>
        <v>#REF!</v>
      </c>
      <c r="J1375" t="e">
        <f>IF(G1375+H1375&lt;&gt;0,Transaksi!#REF!,"")</f>
        <v>#REF!</v>
      </c>
    </row>
    <row r="1376">
      <c r="C1376" t="e">
        <f>IF(G1376+H1376&lt;&gt;0,Transaksi!#REF!,"")</f>
        <v>#REF!</v>
      </c>
      <c r="D1376" t="e">
        <f>IF(G1376+H1376&lt;&gt;0,Transaksi!#REF!,"")</f>
        <v>#REF!</v>
      </c>
      <c r="E1376" t="e">
        <f>IF(G1376+H1376&lt;&gt;0,Transaksi!#REF!,"")</f>
        <v>#REF!</v>
      </c>
      <c r="F1376" t="e">
        <f>IF(G1376+H1376&lt;&gt;0,Transaksi!#REF!,"")</f>
        <v>#REF!</v>
      </c>
      <c r="G1376" t="e">
        <f>IF(Transaksi!#REF!=$F$11,Transaksi!#REF!,0)</f>
        <v>#REF!</v>
      </c>
      <c r="H1376" t="e">
        <f>IF(Transaksi!#REF!=$F$11,Transaksi!#REF!,0)</f>
        <v>#REF!</v>
      </c>
      <c r="I1376" t="e">
        <f>I1375+G1376-H1376</f>
        <v>#REF!</v>
      </c>
      <c r="J1376" t="e">
        <f>IF(G1376+H1376&lt;&gt;0,Transaksi!#REF!,"")</f>
        <v>#REF!</v>
      </c>
    </row>
    <row r="1377">
      <c r="C1377" t="e">
        <f>IF(G1377+H1377&lt;&gt;0,Transaksi!#REF!,"")</f>
        <v>#REF!</v>
      </c>
      <c r="D1377" t="e">
        <f>IF(G1377+H1377&lt;&gt;0,Transaksi!#REF!,"")</f>
        <v>#REF!</v>
      </c>
      <c r="E1377" t="e">
        <f>IF(G1377+H1377&lt;&gt;0,Transaksi!#REF!,"")</f>
        <v>#REF!</v>
      </c>
      <c r="F1377" t="e">
        <f>IF(G1377+H1377&lt;&gt;0,Transaksi!#REF!,"")</f>
        <v>#REF!</v>
      </c>
      <c r="G1377" t="e">
        <f>IF(Transaksi!#REF!=$F$11,Transaksi!#REF!,0)</f>
        <v>#REF!</v>
      </c>
      <c r="H1377" t="e">
        <f>IF(Transaksi!#REF!=$F$11,Transaksi!#REF!,0)</f>
        <v>#REF!</v>
      </c>
      <c r="I1377" t="e">
        <f>I1376+G1377-H1377</f>
        <v>#REF!</v>
      </c>
      <c r="J1377" t="e">
        <f>IF(G1377+H1377&lt;&gt;0,Transaksi!#REF!,"")</f>
        <v>#REF!</v>
      </c>
    </row>
    <row r="1378">
      <c r="C1378" t="e">
        <f>IF(G1378+H1378&lt;&gt;0,Transaksi!#REF!,"")</f>
        <v>#REF!</v>
      </c>
      <c r="D1378" t="e">
        <f>IF(G1378+H1378&lt;&gt;0,Transaksi!#REF!,"")</f>
        <v>#REF!</v>
      </c>
      <c r="E1378" t="e">
        <f>IF(G1378+H1378&lt;&gt;0,Transaksi!#REF!,"")</f>
        <v>#REF!</v>
      </c>
      <c r="F1378" t="e">
        <f>IF(G1378+H1378&lt;&gt;0,Transaksi!#REF!,"")</f>
        <v>#REF!</v>
      </c>
      <c r="G1378" t="e">
        <f>IF(Transaksi!#REF!=$F$11,Transaksi!#REF!,0)</f>
        <v>#REF!</v>
      </c>
      <c r="H1378" t="e">
        <f>IF(Transaksi!#REF!=$F$11,Transaksi!#REF!,0)</f>
        <v>#REF!</v>
      </c>
      <c r="I1378" t="e">
        <f>I1377+G1378-H1378</f>
        <v>#REF!</v>
      </c>
      <c r="J1378" t="e">
        <f>IF(G1378+H1378&lt;&gt;0,Transaksi!#REF!,"")</f>
        <v>#REF!</v>
      </c>
    </row>
    <row r="1379">
      <c r="C1379" t="e">
        <f>IF(G1379+H1379&lt;&gt;0,Transaksi!#REF!,"")</f>
        <v>#REF!</v>
      </c>
      <c r="D1379" t="e">
        <f>IF(G1379+H1379&lt;&gt;0,Transaksi!#REF!,"")</f>
        <v>#REF!</v>
      </c>
      <c r="E1379" t="e">
        <f>IF(G1379+H1379&lt;&gt;0,Transaksi!#REF!,"")</f>
        <v>#REF!</v>
      </c>
      <c r="F1379" t="e">
        <f>IF(G1379+H1379&lt;&gt;0,Transaksi!#REF!,"")</f>
        <v>#REF!</v>
      </c>
      <c r="G1379" t="e">
        <f>IF(Transaksi!#REF!=$F$11,Transaksi!#REF!,0)</f>
        <v>#REF!</v>
      </c>
      <c r="H1379" t="e">
        <f>IF(Transaksi!#REF!=$F$11,Transaksi!#REF!,0)</f>
        <v>#REF!</v>
      </c>
      <c r="I1379" t="e">
        <f>I1378+G1379-H1379</f>
        <v>#REF!</v>
      </c>
      <c r="J1379" t="e">
        <f>IF(G1379+H1379&lt;&gt;0,Transaksi!#REF!,"")</f>
        <v>#REF!</v>
      </c>
    </row>
    <row r="1380">
      <c r="C1380" t="e">
        <f>IF(G1380+H1380&lt;&gt;0,Transaksi!#REF!,"")</f>
        <v>#REF!</v>
      </c>
      <c r="D1380" t="e">
        <f>IF(G1380+H1380&lt;&gt;0,Transaksi!#REF!,"")</f>
        <v>#REF!</v>
      </c>
      <c r="E1380" t="e">
        <f>IF(G1380+H1380&lt;&gt;0,Transaksi!#REF!,"")</f>
        <v>#REF!</v>
      </c>
      <c r="F1380" t="e">
        <f>IF(G1380+H1380&lt;&gt;0,Transaksi!#REF!,"")</f>
        <v>#REF!</v>
      </c>
      <c r="G1380" t="e">
        <f>IF(Transaksi!#REF!=$F$11,Transaksi!#REF!,0)</f>
        <v>#REF!</v>
      </c>
      <c r="H1380" t="e">
        <f>IF(Transaksi!#REF!=$F$11,Transaksi!#REF!,0)</f>
        <v>#REF!</v>
      </c>
      <c r="I1380" t="e">
        <f>I1379+G1380-H1380</f>
        <v>#REF!</v>
      </c>
      <c r="J1380" t="e">
        <f>IF(G1380+H1380&lt;&gt;0,Transaksi!#REF!,"")</f>
        <v>#REF!</v>
      </c>
    </row>
    <row r="1381">
      <c r="C1381" t="e">
        <f>IF(G1381+H1381&lt;&gt;0,Transaksi!#REF!,"")</f>
        <v>#REF!</v>
      </c>
      <c r="D1381" t="e">
        <f>IF(G1381+H1381&lt;&gt;0,Transaksi!#REF!,"")</f>
        <v>#REF!</v>
      </c>
      <c r="E1381" t="e">
        <f>IF(G1381+H1381&lt;&gt;0,Transaksi!#REF!,"")</f>
        <v>#REF!</v>
      </c>
      <c r="F1381" t="e">
        <f>IF(G1381+H1381&lt;&gt;0,Transaksi!#REF!,"")</f>
        <v>#REF!</v>
      </c>
      <c r="G1381" t="e">
        <f>IF(Transaksi!#REF!=$F$11,Transaksi!#REF!,0)</f>
        <v>#REF!</v>
      </c>
      <c r="H1381" t="e">
        <f>IF(Transaksi!#REF!=$F$11,Transaksi!#REF!,0)</f>
        <v>#REF!</v>
      </c>
      <c r="I1381" t="e">
        <f>I1380+G1381-H1381</f>
        <v>#REF!</v>
      </c>
      <c r="J1381" t="e">
        <f>IF(G1381+H1381&lt;&gt;0,Transaksi!#REF!,"")</f>
        <v>#REF!</v>
      </c>
    </row>
    <row r="1382">
      <c r="C1382" t="e">
        <f>IF(G1382+H1382&lt;&gt;0,Transaksi!#REF!,"")</f>
        <v>#REF!</v>
      </c>
      <c r="D1382" t="e">
        <f>IF(G1382+H1382&lt;&gt;0,Transaksi!#REF!,"")</f>
        <v>#REF!</v>
      </c>
      <c r="E1382" t="e">
        <f>IF(G1382+H1382&lt;&gt;0,Transaksi!#REF!,"")</f>
        <v>#REF!</v>
      </c>
      <c r="F1382" t="e">
        <f>IF(G1382+H1382&lt;&gt;0,Transaksi!#REF!,"")</f>
        <v>#REF!</v>
      </c>
      <c r="G1382" t="e">
        <f>IF(Transaksi!#REF!=$F$11,Transaksi!#REF!,0)</f>
        <v>#REF!</v>
      </c>
      <c r="H1382" t="e">
        <f>IF(Transaksi!#REF!=$F$11,Transaksi!#REF!,0)</f>
        <v>#REF!</v>
      </c>
      <c r="I1382" t="e">
        <f>I1381+G1382-H1382</f>
        <v>#REF!</v>
      </c>
      <c r="J1382" t="e">
        <f>IF(G1382+H1382&lt;&gt;0,Transaksi!#REF!,"")</f>
        <v>#REF!</v>
      </c>
    </row>
    <row r="1383">
      <c r="C1383" t="e">
        <f>IF(G1383+H1383&lt;&gt;0,Transaksi!#REF!,"")</f>
        <v>#REF!</v>
      </c>
      <c r="D1383" t="e">
        <f>IF(G1383+H1383&lt;&gt;0,Transaksi!#REF!,"")</f>
        <v>#REF!</v>
      </c>
      <c r="E1383" t="e">
        <f>IF(G1383+H1383&lt;&gt;0,Transaksi!#REF!,"")</f>
        <v>#REF!</v>
      </c>
      <c r="F1383" t="e">
        <f>IF(G1383+H1383&lt;&gt;0,Transaksi!#REF!,"")</f>
        <v>#REF!</v>
      </c>
      <c r="G1383" t="e">
        <f>IF(Transaksi!#REF!=$F$11,Transaksi!#REF!,0)</f>
        <v>#REF!</v>
      </c>
      <c r="H1383" t="e">
        <f>IF(Transaksi!#REF!=$F$11,Transaksi!#REF!,0)</f>
        <v>#REF!</v>
      </c>
      <c r="I1383" t="e">
        <f>I1382+G1383-H1383</f>
        <v>#REF!</v>
      </c>
      <c r="J1383" t="e">
        <f>IF(G1383+H1383&lt;&gt;0,Transaksi!#REF!,"")</f>
        <v>#REF!</v>
      </c>
    </row>
    <row r="1384">
      <c r="C1384" t="e">
        <f>IF(G1384+H1384&lt;&gt;0,Transaksi!#REF!,"")</f>
        <v>#REF!</v>
      </c>
      <c r="D1384" t="e">
        <f>IF(G1384+H1384&lt;&gt;0,Transaksi!#REF!,"")</f>
        <v>#REF!</v>
      </c>
      <c r="E1384" t="e">
        <f>IF(G1384+H1384&lt;&gt;0,Transaksi!#REF!,"")</f>
        <v>#REF!</v>
      </c>
      <c r="F1384" t="e">
        <f>IF(G1384+H1384&lt;&gt;0,Transaksi!#REF!,"")</f>
        <v>#REF!</v>
      </c>
      <c r="G1384" t="e">
        <f>IF(Transaksi!#REF!=$F$11,Transaksi!#REF!,0)</f>
        <v>#REF!</v>
      </c>
      <c r="H1384" t="e">
        <f>IF(Transaksi!#REF!=$F$11,Transaksi!#REF!,0)</f>
        <v>#REF!</v>
      </c>
      <c r="I1384" t="e">
        <f>I1383+G1384-H1384</f>
        <v>#REF!</v>
      </c>
      <c r="J1384" t="e">
        <f>IF(G1384+H1384&lt;&gt;0,Transaksi!#REF!,"")</f>
        <v>#REF!</v>
      </c>
    </row>
    <row r="1385">
      <c r="C1385" t="e">
        <f>IF(G1385+H1385&lt;&gt;0,Transaksi!#REF!,"")</f>
        <v>#REF!</v>
      </c>
      <c r="D1385" t="e">
        <f>IF(G1385+H1385&lt;&gt;0,Transaksi!#REF!,"")</f>
        <v>#REF!</v>
      </c>
      <c r="E1385" t="e">
        <f>IF(G1385+H1385&lt;&gt;0,Transaksi!#REF!,"")</f>
        <v>#REF!</v>
      </c>
      <c r="F1385" t="e">
        <f>IF(G1385+H1385&lt;&gt;0,Transaksi!#REF!,"")</f>
        <v>#REF!</v>
      </c>
      <c r="G1385" t="e">
        <f>IF(Transaksi!#REF!=$F$11,Transaksi!#REF!,0)</f>
        <v>#REF!</v>
      </c>
      <c r="H1385" t="e">
        <f>IF(Transaksi!#REF!=$F$11,Transaksi!#REF!,0)</f>
        <v>#REF!</v>
      </c>
      <c r="I1385" t="e">
        <f>I1384+G1385-H1385</f>
        <v>#REF!</v>
      </c>
      <c r="J1385" t="e">
        <f>IF(G1385+H1385&lt;&gt;0,Transaksi!#REF!,"")</f>
        <v>#REF!</v>
      </c>
    </row>
    <row r="1386">
      <c r="C1386" t="e">
        <f>IF(G1386+H1386&lt;&gt;0,Transaksi!#REF!,"")</f>
        <v>#REF!</v>
      </c>
      <c r="D1386" t="e">
        <f>IF(G1386+H1386&lt;&gt;0,Transaksi!#REF!,"")</f>
        <v>#REF!</v>
      </c>
      <c r="E1386" t="e">
        <f>IF(G1386+H1386&lt;&gt;0,Transaksi!#REF!,"")</f>
        <v>#REF!</v>
      </c>
      <c r="F1386" t="e">
        <f>IF(G1386+H1386&lt;&gt;0,Transaksi!#REF!,"")</f>
        <v>#REF!</v>
      </c>
      <c r="G1386" t="e">
        <f>IF(Transaksi!#REF!=$F$11,Transaksi!#REF!,0)</f>
        <v>#REF!</v>
      </c>
      <c r="H1386" t="e">
        <f>IF(Transaksi!#REF!=$F$11,Transaksi!#REF!,0)</f>
        <v>#REF!</v>
      </c>
      <c r="I1386" t="e">
        <f>I1385+G1386-H1386</f>
        <v>#REF!</v>
      </c>
      <c r="J1386" t="e">
        <f>IF(G1386+H1386&lt;&gt;0,Transaksi!#REF!,"")</f>
        <v>#REF!</v>
      </c>
    </row>
    <row r="1387">
      <c r="C1387" t="e">
        <f>IF(G1387+H1387&lt;&gt;0,Transaksi!#REF!,"")</f>
        <v>#REF!</v>
      </c>
      <c r="D1387" t="e">
        <f>IF(G1387+H1387&lt;&gt;0,Transaksi!#REF!,"")</f>
        <v>#REF!</v>
      </c>
      <c r="E1387" t="e">
        <f>IF(G1387+H1387&lt;&gt;0,Transaksi!#REF!,"")</f>
        <v>#REF!</v>
      </c>
      <c r="F1387" t="e">
        <f>IF(G1387+H1387&lt;&gt;0,Transaksi!#REF!,"")</f>
        <v>#REF!</v>
      </c>
      <c r="G1387" t="e">
        <f>IF(Transaksi!#REF!=$F$11,Transaksi!#REF!,0)</f>
        <v>#REF!</v>
      </c>
      <c r="H1387" t="e">
        <f>IF(Transaksi!#REF!=$F$11,Transaksi!#REF!,0)</f>
        <v>#REF!</v>
      </c>
      <c r="I1387" t="e">
        <f>I1386+G1387-H1387</f>
        <v>#REF!</v>
      </c>
      <c r="J1387" t="e">
        <f>IF(G1387+H1387&lt;&gt;0,Transaksi!#REF!,"")</f>
        <v>#REF!</v>
      </c>
    </row>
    <row r="1388">
      <c r="C1388" t="e">
        <f>IF(G1388+H1388&lt;&gt;0,Transaksi!#REF!,"")</f>
        <v>#REF!</v>
      </c>
      <c r="D1388" t="e">
        <f>IF(G1388+H1388&lt;&gt;0,Transaksi!#REF!,"")</f>
        <v>#REF!</v>
      </c>
      <c r="E1388" t="e">
        <f>IF(G1388+H1388&lt;&gt;0,Transaksi!#REF!,"")</f>
        <v>#REF!</v>
      </c>
      <c r="F1388" t="e">
        <f>IF(G1388+H1388&lt;&gt;0,Transaksi!#REF!,"")</f>
        <v>#REF!</v>
      </c>
      <c r="G1388" t="e">
        <f>IF(Transaksi!#REF!=$F$11,Transaksi!#REF!,0)</f>
        <v>#REF!</v>
      </c>
      <c r="H1388" t="e">
        <f>IF(Transaksi!#REF!=$F$11,Transaksi!#REF!,0)</f>
        <v>#REF!</v>
      </c>
      <c r="I1388" t="e">
        <f>I1387+G1388-H1388</f>
        <v>#REF!</v>
      </c>
      <c r="J1388" t="e">
        <f>IF(G1388+H1388&lt;&gt;0,Transaksi!#REF!,"")</f>
        <v>#REF!</v>
      </c>
    </row>
    <row r="1389">
      <c r="C1389" t="e">
        <f>IF(G1389+H1389&lt;&gt;0,Transaksi!#REF!,"")</f>
        <v>#REF!</v>
      </c>
      <c r="D1389" t="e">
        <f>IF(G1389+H1389&lt;&gt;0,Transaksi!#REF!,"")</f>
        <v>#REF!</v>
      </c>
      <c r="E1389" t="e">
        <f>IF(G1389+H1389&lt;&gt;0,Transaksi!#REF!,"")</f>
        <v>#REF!</v>
      </c>
      <c r="F1389" t="e">
        <f>IF(G1389+H1389&lt;&gt;0,Transaksi!#REF!,"")</f>
        <v>#REF!</v>
      </c>
      <c r="G1389" t="e">
        <f>IF(Transaksi!#REF!=$F$11,Transaksi!#REF!,0)</f>
        <v>#REF!</v>
      </c>
      <c r="H1389" t="e">
        <f>IF(Transaksi!#REF!=$F$11,Transaksi!#REF!,0)</f>
        <v>#REF!</v>
      </c>
      <c r="I1389" t="e">
        <f>I1388+G1389-H1389</f>
        <v>#REF!</v>
      </c>
      <c r="J1389" t="e">
        <f>IF(G1389+H1389&lt;&gt;0,Transaksi!#REF!,"")</f>
        <v>#REF!</v>
      </c>
    </row>
    <row r="1390">
      <c r="C1390" t="e">
        <f>IF(G1390+H1390&lt;&gt;0,Transaksi!#REF!,"")</f>
        <v>#REF!</v>
      </c>
      <c r="D1390" t="e">
        <f>IF(G1390+H1390&lt;&gt;0,Transaksi!#REF!,"")</f>
        <v>#REF!</v>
      </c>
      <c r="E1390" t="e">
        <f>IF(G1390+H1390&lt;&gt;0,Transaksi!#REF!,"")</f>
        <v>#REF!</v>
      </c>
      <c r="F1390" t="e">
        <f>IF(G1390+H1390&lt;&gt;0,Transaksi!#REF!,"")</f>
        <v>#REF!</v>
      </c>
      <c r="G1390" t="e">
        <f>IF(Transaksi!#REF!=$F$11,Transaksi!#REF!,0)</f>
        <v>#REF!</v>
      </c>
      <c r="H1390" t="e">
        <f>IF(Transaksi!#REF!=$F$11,Transaksi!#REF!,0)</f>
        <v>#REF!</v>
      </c>
      <c r="I1390" t="e">
        <f>I1389+G1390-H1390</f>
        <v>#REF!</v>
      </c>
      <c r="J1390" t="e">
        <f>IF(G1390+H1390&lt;&gt;0,Transaksi!#REF!,"")</f>
        <v>#REF!</v>
      </c>
    </row>
    <row r="1391">
      <c r="C1391" t="e">
        <f>IF(G1391+H1391&lt;&gt;0,Transaksi!#REF!,"")</f>
        <v>#REF!</v>
      </c>
      <c r="D1391" t="e">
        <f>IF(G1391+H1391&lt;&gt;0,Transaksi!#REF!,"")</f>
        <v>#REF!</v>
      </c>
      <c r="E1391" t="e">
        <f>IF(G1391+H1391&lt;&gt;0,Transaksi!#REF!,"")</f>
        <v>#REF!</v>
      </c>
      <c r="F1391" t="e">
        <f>IF(G1391+H1391&lt;&gt;0,Transaksi!#REF!,"")</f>
        <v>#REF!</v>
      </c>
      <c r="G1391" t="e">
        <f>IF(Transaksi!#REF!=$F$11,Transaksi!#REF!,0)</f>
        <v>#REF!</v>
      </c>
      <c r="H1391" t="e">
        <f>IF(Transaksi!#REF!=$F$11,Transaksi!#REF!,0)</f>
        <v>#REF!</v>
      </c>
      <c r="I1391" t="e">
        <f>I1390+G1391-H1391</f>
        <v>#REF!</v>
      </c>
      <c r="J1391" t="e">
        <f>IF(G1391+H1391&lt;&gt;0,Transaksi!#REF!,"")</f>
        <v>#REF!</v>
      </c>
    </row>
    <row r="1392">
      <c r="C1392" t="e">
        <f>IF(G1392+H1392&lt;&gt;0,Transaksi!#REF!,"")</f>
        <v>#REF!</v>
      </c>
      <c r="D1392" t="e">
        <f>IF(G1392+H1392&lt;&gt;0,Transaksi!#REF!,"")</f>
        <v>#REF!</v>
      </c>
      <c r="E1392" t="e">
        <f>IF(G1392+H1392&lt;&gt;0,Transaksi!#REF!,"")</f>
        <v>#REF!</v>
      </c>
      <c r="F1392" t="e">
        <f>IF(G1392+H1392&lt;&gt;0,Transaksi!#REF!,"")</f>
        <v>#REF!</v>
      </c>
      <c r="G1392" t="e">
        <f>IF(Transaksi!#REF!=$F$11,Transaksi!#REF!,0)</f>
        <v>#REF!</v>
      </c>
      <c r="H1392" t="e">
        <f>IF(Transaksi!#REF!=$F$11,Transaksi!#REF!,0)</f>
        <v>#REF!</v>
      </c>
      <c r="I1392" t="e">
        <f>I1391+G1392-H1392</f>
        <v>#REF!</v>
      </c>
      <c r="J1392" t="e">
        <f>IF(G1392+H1392&lt;&gt;0,Transaksi!#REF!,"")</f>
        <v>#REF!</v>
      </c>
    </row>
    <row r="1393">
      <c r="C1393" t="e">
        <f>IF(G1393+H1393&lt;&gt;0,Transaksi!#REF!,"")</f>
        <v>#REF!</v>
      </c>
      <c r="D1393" t="e">
        <f>IF(G1393+H1393&lt;&gt;0,Transaksi!#REF!,"")</f>
        <v>#REF!</v>
      </c>
      <c r="E1393" t="e">
        <f>IF(G1393+H1393&lt;&gt;0,Transaksi!#REF!,"")</f>
        <v>#REF!</v>
      </c>
      <c r="F1393" t="e">
        <f>IF(G1393+H1393&lt;&gt;0,Transaksi!#REF!,"")</f>
        <v>#REF!</v>
      </c>
      <c r="G1393" t="e">
        <f>IF(Transaksi!#REF!=$F$11,Transaksi!#REF!,0)</f>
        <v>#REF!</v>
      </c>
      <c r="H1393" t="e">
        <f>IF(Transaksi!#REF!=$F$11,Transaksi!#REF!,0)</f>
        <v>#REF!</v>
      </c>
      <c r="I1393" t="e">
        <f>I1392+G1393-H1393</f>
        <v>#REF!</v>
      </c>
      <c r="J1393" t="e">
        <f>IF(G1393+H1393&lt;&gt;0,Transaksi!#REF!,"")</f>
        <v>#REF!</v>
      </c>
    </row>
    <row r="1394">
      <c r="C1394" t="e">
        <f>IF(G1394+H1394&lt;&gt;0,Transaksi!#REF!,"")</f>
        <v>#REF!</v>
      </c>
      <c r="D1394" t="e">
        <f>IF(G1394+H1394&lt;&gt;0,Transaksi!#REF!,"")</f>
        <v>#REF!</v>
      </c>
      <c r="E1394" t="e">
        <f>IF(G1394+H1394&lt;&gt;0,Transaksi!#REF!,"")</f>
        <v>#REF!</v>
      </c>
      <c r="F1394" t="e">
        <f>IF(G1394+H1394&lt;&gt;0,Transaksi!#REF!,"")</f>
        <v>#REF!</v>
      </c>
      <c r="G1394" t="e">
        <f>IF(Transaksi!#REF!=$F$11,Transaksi!#REF!,0)</f>
        <v>#REF!</v>
      </c>
      <c r="H1394" t="e">
        <f>IF(Transaksi!#REF!=$F$11,Transaksi!#REF!,0)</f>
        <v>#REF!</v>
      </c>
      <c r="I1394" t="e">
        <f>I1393+G1394-H1394</f>
        <v>#REF!</v>
      </c>
      <c r="J1394" t="e">
        <f>IF(G1394+H1394&lt;&gt;0,Transaksi!#REF!,"")</f>
        <v>#REF!</v>
      </c>
    </row>
    <row r="1395">
      <c r="C1395" t="e">
        <f>IF(G1395+H1395&lt;&gt;0,Transaksi!#REF!,"")</f>
        <v>#REF!</v>
      </c>
      <c r="D1395" t="e">
        <f>IF(G1395+H1395&lt;&gt;0,Transaksi!#REF!,"")</f>
        <v>#REF!</v>
      </c>
      <c r="E1395" t="e">
        <f>IF(G1395+H1395&lt;&gt;0,Transaksi!#REF!,"")</f>
        <v>#REF!</v>
      </c>
      <c r="F1395" t="e">
        <f>IF(G1395+H1395&lt;&gt;0,Transaksi!#REF!,"")</f>
        <v>#REF!</v>
      </c>
      <c r="G1395" t="e">
        <f>IF(Transaksi!#REF!=$F$11,Transaksi!#REF!,0)</f>
        <v>#REF!</v>
      </c>
      <c r="H1395" t="e">
        <f>IF(Transaksi!#REF!=$F$11,Transaksi!#REF!,0)</f>
        <v>#REF!</v>
      </c>
      <c r="I1395" t="e">
        <f>I1394+G1395-H1395</f>
        <v>#REF!</v>
      </c>
      <c r="J1395" t="e">
        <f>IF(G1395+H1395&lt;&gt;0,Transaksi!#REF!,"")</f>
        <v>#REF!</v>
      </c>
    </row>
    <row r="1396">
      <c r="C1396" t="e">
        <f>IF(G1396+H1396&lt;&gt;0,Transaksi!#REF!,"")</f>
        <v>#REF!</v>
      </c>
      <c r="D1396" t="e">
        <f>IF(G1396+H1396&lt;&gt;0,Transaksi!#REF!,"")</f>
        <v>#REF!</v>
      </c>
      <c r="E1396" t="e">
        <f>IF(G1396+H1396&lt;&gt;0,Transaksi!#REF!,"")</f>
        <v>#REF!</v>
      </c>
      <c r="F1396" t="e">
        <f>IF(G1396+H1396&lt;&gt;0,Transaksi!#REF!,"")</f>
        <v>#REF!</v>
      </c>
      <c r="G1396" t="e">
        <f>IF(Transaksi!#REF!=$F$11,Transaksi!#REF!,0)</f>
        <v>#REF!</v>
      </c>
      <c r="H1396" t="e">
        <f>IF(Transaksi!#REF!=$F$11,Transaksi!#REF!,0)</f>
        <v>#REF!</v>
      </c>
      <c r="I1396" t="e">
        <f>I1395+G1396-H1396</f>
        <v>#REF!</v>
      </c>
      <c r="J1396" t="e">
        <f>IF(G1396+H1396&lt;&gt;0,Transaksi!#REF!,"")</f>
        <v>#REF!</v>
      </c>
    </row>
    <row r="1397">
      <c r="C1397" t="e">
        <f>IF(G1397+H1397&lt;&gt;0,Transaksi!#REF!,"")</f>
        <v>#REF!</v>
      </c>
      <c r="D1397" t="e">
        <f>IF(G1397+H1397&lt;&gt;0,Transaksi!#REF!,"")</f>
        <v>#REF!</v>
      </c>
      <c r="E1397" t="e">
        <f>IF(G1397+H1397&lt;&gt;0,Transaksi!#REF!,"")</f>
        <v>#REF!</v>
      </c>
      <c r="F1397" t="e">
        <f>IF(G1397+H1397&lt;&gt;0,Transaksi!#REF!,"")</f>
        <v>#REF!</v>
      </c>
      <c r="G1397" t="e">
        <f>IF(Transaksi!#REF!=$F$11,Transaksi!#REF!,0)</f>
        <v>#REF!</v>
      </c>
      <c r="H1397" t="e">
        <f>IF(Transaksi!#REF!=$F$11,Transaksi!#REF!,0)</f>
        <v>#REF!</v>
      </c>
      <c r="I1397" t="e">
        <f>I1396+G1397-H1397</f>
        <v>#REF!</v>
      </c>
      <c r="J1397" t="e">
        <f>IF(G1397+H1397&lt;&gt;0,Transaksi!#REF!,"")</f>
        <v>#REF!</v>
      </c>
    </row>
    <row r="1398">
      <c r="C1398" t="e">
        <f>IF(G1398+H1398&lt;&gt;0,Transaksi!#REF!,"")</f>
        <v>#REF!</v>
      </c>
      <c r="D1398" t="e">
        <f>IF(G1398+H1398&lt;&gt;0,Transaksi!#REF!,"")</f>
        <v>#REF!</v>
      </c>
      <c r="E1398" t="e">
        <f>IF(G1398+H1398&lt;&gt;0,Transaksi!#REF!,"")</f>
        <v>#REF!</v>
      </c>
      <c r="F1398" t="e">
        <f>IF(G1398+H1398&lt;&gt;0,Transaksi!#REF!,"")</f>
        <v>#REF!</v>
      </c>
      <c r="G1398" t="e">
        <f>IF(Transaksi!#REF!=$F$11,Transaksi!#REF!,0)</f>
        <v>#REF!</v>
      </c>
      <c r="H1398" t="e">
        <f>IF(Transaksi!#REF!=$F$11,Transaksi!#REF!,0)</f>
        <v>#REF!</v>
      </c>
      <c r="I1398" t="e">
        <f>I1397+G1398-H1398</f>
        <v>#REF!</v>
      </c>
      <c r="J1398" t="e">
        <f>IF(G1398+H1398&lt;&gt;0,Transaksi!#REF!,"")</f>
        <v>#REF!</v>
      </c>
    </row>
    <row r="1399">
      <c r="C1399" t="e">
        <f>IF(G1399+H1399&lt;&gt;0,Transaksi!#REF!,"")</f>
        <v>#REF!</v>
      </c>
      <c r="D1399" t="e">
        <f>IF(G1399+H1399&lt;&gt;0,Transaksi!#REF!,"")</f>
        <v>#REF!</v>
      </c>
      <c r="E1399" t="e">
        <f>IF(G1399+H1399&lt;&gt;0,Transaksi!#REF!,"")</f>
        <v>#REF!</v>
      </c>
      <c r="F1399" t="e">
        <f>IF(G1399+H1399&lt;&gt;0,Transaksi!#REF!,"")</f>
        <v>#REF!</v>
      </c>
      <c r="G1399" t="e">
        <f>IF(Transaksi!#REF!=$F$11,Transaksi!#REF!,0)</f>
        <v>#REF!</v>
      </c>
      <c r="H1399" t="e">
        <f>IF(Transaksi!#REF!=$F$11,Transaksi!#REF!,0)</f>
        <v>#REF!</v>
      </c>
      <c r="I1399" t="e">
        <f>I1398+G1399-H1399</f>
        <v>#REF!</v>
      </c>
      <c r="J1399" t="e">
        <f>IF(G1399+H1399&lt;&gt;0,Transaksi!#REF!,"")</f>
        <v>#REF!</v>
      </c>
    </row>
    <row r="1400">
      <c r="C1400" t="e">
        <f>IF(G1400+H1400&lt;&gt;0,Transaksi!#REF!,"")</f>
        <v>#REF!</v>
      </c>
      <c r="D1400" t="e">
        <f>IF(G1400+H1400&lt;&gt;0,Transaksi!#REF!,"")</f>
        <v>#REF!</v>
      </c>
      <c r="E1400" t="e">
        <f>IF(G1400+H1400&lt;&gt;0,Transaksi!#REF!,"")</f>
        <v>#REF!</v>
      </c>
      <c r="F1400" t="e">
        <f>IF(G1400+H1400&lt;&gt;0,Transaksi!#REF!,"")</f>
        <v>#REF!</v>
      </c>
      <c r="G1400" t="e">
        <f>IF(Transaksi!#REF!=$F$11,Transaksi!#REF!,0)</f>
        <v>#REF!</v>
      </c>
      <c r="H1400" t="e">
        <f>IF(Transaksi!#REF!=$F$11,Transaksi!#REF!,0)</f>
        <v>#REF!</v>
      </c>
      <c r="I1400" t="e">
        <f>I1399+G1400-H1400</f>
        <v>#REF!</v>
      </c>
      <c r="J1400" t="e">
        <f>IF(G1400+H1400&lt;&gt;0,Transaksi!#REF!,"")</f>
        <v>#REF!</v>
      </c>
    </row>
    <row r="1401">
      <c r="C1401" t="e">
        <f>IF(G1401+H1401&lt;&gt;0,Transaksi!#REF!,"")</f>
        <v>#REF!</v>
      </c>
      <c r="D1401" t="e">
        <f>IF(G1401+H1401&lt;&gt;0,Transaksi!#REF!,"")</f>
        <v>#REF!</v>
      </c>
      <c r="E1401" t="e">
        <f>IF(G1401+H1401&lt;&gt;0,Transaksi!#REF!,"")</f>
        <v>#REF!</v>
      </c>
      <c r="F1401" t="e">
        <f>IF(G1401+H1401&lt;&gt;0,Transaksi!#REF!,"")</f>
        <v>#REF!</v>
      </c>
      <c r="G1401" t="e">
        <f>IF(Transaksi!#REF!=$F$11,Transaksi!#REF!,0)</f>
        <v>#REF!</v>
      </c>
      <c r="H1401" t="e">
        <f>IF(Transaksi!#REF!=$F$11,Transaksi!#REF!,0)</f>
        <v>#REF!</v>
      </c>
      <c r="I1401" t="e">
        <f>I1400+G1401-H1401</f>
        <v>#REF!</v>
      </c>
      <c r="J1401" t="e">
        <f>IF(G1401+H1401&lt;&gt;0,Transaksi!#REF!,"")</f>
        <v>#REF!</v>
      </c>
    </row>
    <row r="1402">
      <c r="C1402" t="e">
        <f>IF(G1402+H1402&lt;&gt;0,Transaksi!#REF!,"")</f>
        <v>#REF!</v>
      </c>
      <c r="D1402" t="e">
        <f>IF(G1402+H1402&lt;&gt;0,Transaksi!#REF!,"")</f>
        <v>#REF!</v>
      </c>
      <c r="E1402" t="e">
        <f>IF(G1402+H1402&lt;&gt;0,Transaksi!#REF!,"")</f>
        <v>#REF!</v>
      </c>
      <c r="F1402" t="e">
        <f>IF(G1402+H1402&lt;&gt;0,Transaksi!#REF!,"")</f>
        <v>#REF!</v>
      </c>
      <c r="G1402" t="e">
        <f>IF(Transaksi!#REF!=$F$11,Transaksi!#REF!,0)</f>
        <v>#REF!</v>
      </c>
      <c r="H1402" t="e">
        <f>IF(Transaksi!#REF!=$F$11,Transaksi!#REF!,0)</f>
        <v>#REF!</v>
      </c>
      <c r="I1402" t="e">
        <f>I1401+G1402-H1402</f>
        <v>#REF!</v>
      </c>
      <c r="J1402" t="e">
        <f>IF(G1402+H1402&lt;&gt;0,Transaksi!#REF!,"")</f>
        <v>#REF!</v>
      </c>
    </row>
    <row r="1403">
      <c r="C1403" t="e">
        <f>IF(G1403+H1403&lt;&gt;0,Transaksi!#REF!,"")</f>
        <v>#REF!</v>
      </c>
      <c r="D1403" t="e">
        <f>IF(G1403+H1403&lt;&gt;0,Transaksi!#REF!,"")</f>
        <v>#REF!</v>
      </c>
      <c r="E1403" t="e">
        <f>IF(G1403+H1403&lt;&gt;0,Transaksi!#REF!,"")</f>
        <v>#REF!</v>
      </c>
      <c r="F1403" t="e">
        <f>IF(G1403+H1403&lt;&gt;0,Transaksi!#REF!,"")</f>
        <v>#REF!</v>
      </c>
      <c r="G1403" t="e">
        <f>IF(Transaksi!#REF!=$F$11,Transaksi!#REF!,0)</f>
        <v>#REF!</v>
      </c>
      <c r="H1403" t="e">
        <f>IF(Transaksi!#REF!=$F$11,Transaksi!#REF!,0)</f>
        <v>#REF!</v>
      </c>
      <c r="I1403" t="e">
        <f>I1402+G1403-H1403</f>
        <v>#REF!</v>
      </c>
      <c r="J1403" t="e">
        <f>IF(G1403+H1403&lt;&gt;0,Transaksi!#REF!,"")</f>
        <v>#REF!</v>
      </c>
    </row>
    <row r="1404">
      <c r="C1404" t="e">
        <f>IF(G1404+H1404&lt;&gt;0,Transaksi!#REF!,"")</f>
        <v>#REF!</v>
      </c>
      <c r="D1404" t="e">
        <f>IF(G1404+H1404&lt;&gt;0,Transaksi!#REF!,"")</f>
        <v>#REF!</v>
      </c>
      <c r="E1404" t="e">
        <f>IF(G1404+H1404&lt;&gt;0,Transaksi!#REF!,"")</f>
        <v>#REF!</v>
      </c>
      <c r="F1404" t="e">
        <f>IF(G1404+H1404&lt;&gt;0,Transaksi!#REF!,"")</f>
        <v>#REF!</v>
      </c>
      <c r="G1404" t="e">
        <f>IF(Transaksi!#REF!=$F$11,Transaksi!#REF!,0)</f>
        <v>#REF!</v>
      </c>
      <c r="H1404" t="e">
        <f>IF(Transaksi!#REF!=$F$11,Transaksi!#REF!,0)</f>
        <v>#REF!</v>
      </c>
      <c r="I1404" t="e">
        <f>I1403+G1404-H1404</f>
        <v>#REF!</v>
      </c>
      <c r="J1404" t="e">
        <f>IF(G1404+H1404&lt;&gt;0,Transaksi!#REF!,"")</f>
        <v>#REF!</v>
      </c>
    </row>
    <row r="1405">
      <c r="C1405" t="e">
        <f>IF(G1405+H1405&lt;&gt;0,Transaksi!#REF!,"")</f>
        <v>#REF!</v>
      </c>
      <c r="D1405" t="e">
        <f>IF(G1405+H1405&lt;&gt;0,Transaksi!#REF!,"")</f>
        <v>#REF!</v>
      </c>
      <c r="E1405" t="e">
        <f>IF(G1405+H1405&lt;&gt;0,Transaksi!#REF!,"")</f>
        <v>#REF!</v>
      </c>
      <c r="F1405" t="e">
        <f>IF(G1405+H1405&lt;&gt;0,Transaksi!#REF!,"")</f>
        <v>#REF!</v>
      </c>
      <c r="G1405" t="e">
        <f>IF(Transaksi!#REF!=$F$11,Transaksi!#REF!,0)</f>
        <v>#REF!</v>
      </c>
      <c r="H1405" t="e">
        <f>IF(Transaksi!#REF!=$F$11,Transaksi!#REF!,0)</f>
        <v>#REF!</v>
      </c>
      <c r="I1405" t="e">
        <f>I1404+G1405-H1405</f>
        <v>#REF!</v>
      </c>
      <c r="J1405" t="e">
        <f>IF(G1405+H1405&lt;&gt;0,Transaksi!#REF!,"")</f>
        <v>#REF!</v>
      </c>
    </row>
    <row r="1406">
      <c r="C1406" t="e">
        <f>IF(G1406+H1406&lt;&gt;0,Transaksi!#REF!,"")</f>
        <v>#REF!</v>
      </c>
      <c r="D1406" t="e">
        <f>IF(G1406+H1406&lt;&gt;0,Transaksi!#REF!,"")</f>
        <v>#REF!</v>
      </c>
      <c r="E1406" t="e">
        <f>IF(G1406+H1406&lt;&gt;0,Transaksi!#REF!,"")</f>
        <v>#REF!</v>
      </c>
      <c r="F1406" t="e">
        <f>IF(G1406+H1406&lt;&gt;0,Transaksi!#REF!,"")</f>
        <v>#REF!</v>
      </c>
      <c r="G1406" t="e">
        <f>IF(Transaksi!#REF!=$F$11,Transaksi!#REF!,0)</f>
        <v>#REF!</v>
      </c>
      <c r="H1406" t="e">
        <f>IF(Transaksi!#REF!=$F$11,Transaksi!#REF!,0)</f>
        <v>#REF!</v>
      </c>
      <c r="I1406" t="e">
        <f>I1405+G1406-H1406</f>
        <v>#REF!</v>
      </c>
      <c r="J1406" t="e">
        <f>IF(G1406+H1406&lt;&gt;0,Transaksi!#REF!,"")</f>
        <v>#REF!</v>
      </c>
    </row>
    <row r="1407">
      <c r="C1407" t="e">
        <f>IF(G1407+H1407&lt;&gt;0,Transaksi!#REF!,"")</f>
        <v>#REF!</v>
      </c>
      <c r="D1407" t="e">
        <f>IF(G1407+H1407&lt;&gt;0,Transaksi!#REF!,"")</f>
        <v>#REF!</v>
      </c>
      <c r="E1407" t="e">
        <f>IF(G1407+H1407&lt;&gt;0,Transaksi!#REF!,"")</f>
        <v>#REF!</v>
      </c>
      <c r="F1407" t="e">
        <f>IF(G1407+H1407&lt;&gt;0,Transaksi!#REF!,"")</f>
        <v>#REF!</v>
      </c>
      <c r="G1407" t="e">
        <f>IF(Transaksi!#REF!=$F$11,Transaksi!#REF!,0)</f>
        <v>#REF!</v>
      </c>
      <c r="H1407" t="e">
        <f>IF(Transaksi!#REF!=$F$11,Transaksi!#REF!,0)</f>
        <v>#REF!</v>
      </c>
      <c r="I1407" t="e">
        <f>I1406+G1407-H1407</f>
        <v>#REF!</v>
      </c>
      <c r="J1407" t="e">
        <f>IF(G1407+H1407&lt;&gt;0,Transaksi!#REF!,"")</f>
        <v>#REF!</v>
      </c>
    </row>
    <row r="1408">
      <c r="C1408" t="e">
        <f>IF(G1408+H1408&lt;&gt;0,Transaksi!#REF!,"")</f>
        <v>#REF!</v>
      </c>
      <c r="D1408" t="e">
        <f>IF(G1408+H1408&lt;&gt;0,Transaksi!#REF!,"")</f>
        <v>#REF!</v>
      </c>
      <c r="E1408" t="e">
        <f>IF(G1408+H1408&lt;&gt;0,Transaksi!#REF!,"")</f>
        <v>#REF!</v>
      </c>
      <c r="F1408" t="e">
        <f>IF(G1408+H1408&lt;&gt;0,Transaksi!#REF!,"")</f>
        <v>#REF!</v>
      </c>
      <c r="G1408" t="e">
        <f>IF(Transaksi!#REF!=$F$11,Transaksi!#REF!,0)</f>
        <v>#REF!</v>
      </c>
      <c r="H1408" t="e">
        <f>IF(Transaksi!#REF!=$F$11,Transaksi!#REF!,0)</f>
        <v>#REF!</v>
      </c>
      <c r="I1408" t="e">
        <f>I1407+G1408-H1408</f>
        <v>#REF!</v>
      </c>
      <c r="J1408" t="e">
        <f>IF(G1408+H1408&lt;&gt;0,Transaksi!#REF!,"")</f>
        <v>#REF!</v>
      </c>
    </row>
    <row r="1409">
      <c r="C1409" t="e">
        <f>IF(G1409+H1409&lt;&gt;0,Transaksi!#REF!,"")</f>
        <v>#REF!</v>
      </c>
      <c r="D1409" t="e">
        <f>IF(G1409+H1409&lt;&gt;0,Transaksi!#REF!,"")</f>
        <v>#REF!</v>
      </c>
      <c r="E1409" t="e">
        <f>IF(G1409+H1409&lt;&gt;0,Transaksi!#REF!,"")</f>
        <v>#REF!</v>
      </c>
      <c r="F1409" t="e">
        <f>IF(G1409+H1409&lt;&gt;0,Transaksi!#REF!,"")</f>
        <v>#REF!</v>
      </c>
      <c r="G1409" t="e">
        <f>IF(Transaksi!#REF!=$F$11,Transaksi!#REF!,0)</f>
        <v>#REF!</v>
      </c>
      <c r="H1409" t="e">
        <f>IF(Transaksi!#REF!=$F$11,Transaksi!#REF!,0)</f>
        <v>#REF!</v>
      </c>
      <c r="I1409" t="e">
        <f>I1408+G1409-H1409</f>
        <v>#REF!</v>
      </c>
      <c r="J1409" t="e">
        <f>IF(G1409+H1409&lt;&gt;0,Transaksi!#REF!,"")</f>
        <v>#REF!</v>
      </c>
    </row>
    <row r="1410">
      <c r="C1410" t="e">
        <f>IF(G1410+H1410&lt;&gt;0,Transaksi!#REF!,"")</f>
        <v>#REF!</v>
      </c>
      <c r="D1410" t="e">
        <f>IF(G1410+H1410&lt;&gt;0,Transaksi!#REF!,"")</f>
        <v>#REF!</v>
      </c>
      <c r="E1410" t="e">
        <f>IF(G1410+H1410&lt;&gt;0,Transaksi!#REF!,"")</f>
        <v>#REF!</v>
      </c>
      <c r="F1410" t="e">
        <f>IF(G1410+H1410&lt;&gt;0,Transaksi!#REF!,"")</f>
        <v>#REF!</v>
      </c>
      <c r="G1410" t="e">
        <f>IF(Transaksi!#REF!=$F$11,Transaksi!#REF!,0)</f>
        <v>#REF!</v>
      </c>
      <c r="H1410" t="e">
        <f>IF(Transaksi!#REF!=$F$11,Transaksi!#REF!,0)</f>
        <v>#REF!</v>
      </c>
      <c r="I1410" t="e">
        <f>I1409+G1410-H1410</f>
        <v>#REF!</v>
      </c>
      <c r="J1410" t="e">
        <f>IF(G1410+H1410&lt;&gt;0,Transaksi!#REF!,"")</f>
        <v>#REF!</v>
      </c>
    </row>
    <row r="1411">
      <c r="C1411" t="e">
        <f>IF(G1411+H1411&lt;&gt;0,Transaksi!#REF!,"")</f>
        <v>#REF!</v>
      </c>
      <c r="D1411" t="e">
        <f>IF(G1411+H1411&lt;&gt;0,Transaksi!#REF!,"")</f>
        <v>#REF!</v>
      </c>
      <c r="E1411" t="e">
        <f>IF(G1411+H1411&lt;&gt;0,Transaksi!#REF!,"")</f>
        <v>#REF!</v>
      </c>
      <c r="F1411" t="e">
        <f>IF(G1411+H1411&lt;&gt;0,Transaksi!#REF!,"")</f>
        <v>#REF!</v>
      </c>
      <c r="G1411" t="e">
        <f>IF(Transaksi!#REF!=$F$11,Transaksi!#REF!,0)</f>
        <v>#REF!</v>
      </c>
      <c r="H1411" t="e">
        <f>IF(Transaksi!#REF!=$F$11,Transaksi!#REF!,0)</f>
        <v>#REF!</v>
      </c>
      <c r="I1411" t="e">
        <f>I1410+G1411-H1411</f>
        <v>#REF!</v>
      </c>
      <c r="J1411" t="e">
        <f>IF(G1411+H1411&lt;&gt;0,Transaksi!#REF!,"")</f>
        <v>#REF!</v>
      </c>
    </row>
    <row r="1412">
      <c r="C1412" t="e">
        <f>IF(G1412+H1412&lt;&gt;0,Transaksi!#REF!,"")</f>
        <v>#REF!</v>
      </c>
      <c r="D1412" t="e">
        <f>IF(G1412+H1412&lt;&gt;0,Transaksi!#REF!,"")</f>
        <v>#REF!</v>
      </c>
      <c r="E1412" t="e">
        <f>IF(G1412+H1412&lt;&gt;0,Transaksi!#REF!,"")</f>
        <v>#REF!</v>
      </c>
      <c r="F1412" t="e">
        <f>IF(G1412+H1412&lt;&gt;0,Transaksi!#REF!,"")</f>
        <v>#REF!</v>
      </c>
      <c r="G1412" t="e">
        <f>IF(Transaksi!#REF!=$F$11,Transaksi!#REF!,0)</f>
        <v>#REF!</v>
      </c>
      <c r="H1412" t="e">
        <f>IF(Transaksi!#REF!=$F$11,Transaksi!#REF!,0)</f>
        <v>#REF!</v>
      </c>
      <c r="I1412" t="e">
        <f>I1411+G1412-H1412</f>
        <v>#REF!</v>
      </c>
      <c r="J1412" t="e">
        <f>IF(G1412+H1412&lt;&gt;0,Transaksi!#REF!,"")</f>
        <v>#REF!</v>
      </c>
    </row>
    <row r="1413">
      <c r="C1413" t="e">
        <f>IF(G1413+H1413&lt;&gt;0,Transaksi!#REF!,"")</f>
        <v>#REF!</v>
      </c>
      <c r="D1413" t="e">
        <f>IF(G1413+H1413&lt;&gt;0,Transaksi!#REF!,"")</f>
        <v>#REF!</v>
      </c>
      <c r="E1413" t="e">
        <f>IF(G1413+H1413&lt;&gt;0,Transaksi!#REF!,"")</f>
        <v>#REF!</v>
      </c>
      <c r="F1413" t="e">
        <f>IF(G1413+H1413&lt;&gt;0,Transaksi!#REF!,"")</f>
        <v>#REF!</v>
      </c>
      <c r="G1413" t="e">
        <f>IF(Transaksi!#REF!=$F$11,Transaksi!#REF!,0)</f>
        <v>#REF!</v>
      </c>
      <c r="H1413" t="e">
        <f>IF(Transaksi!#REF!=$F$11,Transaksi!#REF!,0)</f>
        <v>#REF!</v>
      </c>
      <c r="I1413" t="e">
        <f>I1412+G1413-H1413</f>
        <v>#REF!</v>
      </c>
      <c r="J1413" t="e">
        <f>IF(G1413+H1413&lt;&gt;0,Transaksi!#REF!,"")</f>
        <v>#REF!</v>
      </c>
    </row>
    <row r="1414">
      <c r="C1414" t="e">
        <f>IF(G1414+H1414&lt;&gt;0,Transaksi!#REF!,"")</f>
        <v>#REF!</v>
      </c>
      <c r="D1414" t="e">
        <f>IF(G1414+H1414&lt;&gt;0,Transaksi!#REF!,"")</f>
        <v>#REF!</v>
      </c>
      <c r="E1414" t="e">
        <f>IF(G1414+H1414&lt;&gt;0,Transaksi!#REF!,"")</f>
        <v>#REF!</v>
      </c>
      <c r="F1414" t="e">
        <f>IF(G1414+H1414&lt;&gt;0,Transaksi!#REF!,"")</f>
        <v>#REF!</v>
      </c>
      <c r="G1414" t="e">
        <f>IF(Transaksi!#REF!=$F$11,Transaksi!#REF!,0)</f>
        <v>#REF!</v>
      </c>
      <c r="H1414" t="e">
        <f>IF(Transaksi!#REF!=$F$11,Transaksi!#REF!,0)</f>
        <v>#REF!</v>
      </c>
      <c r="I1414" t="e">
        <f>I1413+G1414-H1414</f>
        <v>#REF!</v>
      </c>
      <c r="J1414" t="e">
        <f>IF(G1414+H1414&lt;&gt;0,Transaksi!#REF!,"")</f>
        <v>#REF!</v>
      </c>
    </row>
    <row r="1415">
      <c r="C1415" t="e">
        <f>IF(G1415+H1415&lt;&gt;0,Transaksi!#REF!,"")</f>
        <v>#REF!</v>
      </c>
      <c r="D1415" t="e">
        <f>IF(G1415+H1415&lt;&gt;0,Transaksi!#REF!,"")</f>
        <v>#REF!</v>
      </c>
      <c r="E1415" t="e">
        <f>IF(G1415+H1415&lt;&gt;0,Transaksi!#REF!,"")</f>
        <v>#REF!</v>
      </c>
      <c r="F1415" t="e">
        <f>IF(G1415+H1415&lt;&gt;0,Transaksi!#REF!,"")</f>
        <v>#REF!</v>
      </c>
      <c r="G1415" t="e">
        <f>IF(Transaksi!#REF!=$F$11,Transaksi!#REF!,0)</f>
        <v>#REF!</v>
      </c>
      <c r="H1415" t="e">
        <f>IF(Transaksi!#REF!=$F$11,Transaksi!#REF!,0)</f>
        <v>#REF!</v>
      </c>
      <c r="I1415" t="e">
        <f>I1414+G1415-H1415</f>
        <v>#REF!</v>
      </c>
      <c r="J1415" t="e">
        <f>IF(G1415+H1415&lt;&gt;0,Transaksi!#REF!,"")</f>
        <v>#REF!</v>
      </c>
    </row>
    <row r="1416">
      <c r="C1416" t="e">
        <f>IF(G1416+H1416&lt;&gt;0,Transaksi!#REF!,"")</f>
        <v>#REF!</v>
      </c>
      <c r="D1416" t="e">
        <f>IF(G1416+H1416&lt;&gt;0,Transaksi!#REF!,"")</f>
        <v>#REF!</v>
      </c>
      <c r="E1416" t="e">
        <f>IF(G1416+H1416&lt;&gt;0,Transaksi!#REF!,"")</f>
        <v>#REF!</v>
      </c>
      <c r="F1416" t="e">
        <f>IF(G1416+H1416&lt;&gt;0,Transaksi!#REF!,"")</f>
        <v>#REF!</v>
      </c>
      <c r="G1416" t="e">
        <f>IF(Transaksi!#REF!=$F$11,Transaksi!#REF!,0)</f>
        <v>#REF!</v>
      </c>
      <c r="H1416" t="e">
        <f>IF(Transaksi!#REF!=$F$11,Transaksi!#REF!,0)</f>
        <v>#REF!</v>
      </c>
      <c r="I1416" t="e">
        <f>I1415+G1416-H1416</f>
        <v>#REF!</v>
      </c>
      <c r="J1416" t="e">
        <f>IF(G1416+H1416&lt;&gt;0,Transaksi!#REF!,"")</f>
        <v>#REF!</v>
      </c>
    </row>
    <row r="1417">
      <c r="C1417" t="e">
        <f>IF(G1417+H1417&lt;&gt;0,Transaksi!#REF!,"")</f>
        <v>#REF!</v>
      </c>
      <c r="D1417" t="e">
        <f>IF(G1417+H1417&lt;&gt;0,Transaksi!#REF!,"")</f>
        <v>#REF!</v>
      </c>
      <c r="E1417" t="e">
        <f>IF(G1417+H1417&lt;&gt;0,Transaksi!#REF!,"")</f>
        <v>#REF!</v>
      </c>
      <c r="F1417" t="e">
        <f>IF(G1417+H1417&lt;&gt;0,Transaksi!#REF!,"")</f>
        <v>#REF!</v>
      </c>
      <c r="G1417" t="e">
        <f>IF(Transaksi!#REF!=$F$11,Transaksi!#REF!,0)</f>
        <v>#REF!</v>
      </c>
      <c r="H1417" t="e">
        <f>IF(Transaksi!#REF!=$F$11,Transaksi!#REF!,0)</f>
        <v>#REF!</v>
      </c>
      <c r="I1417" t="e">
        <f>I1416+G1417-H1417</f>
        <v>#REF!</v>
      </c>
      <c r="J1417" t="e">
        <f>IF(G1417+H1417&lt;&gt;0,Transaksi!#REF!,"")</f>
        <v>#REF!</v>
      </c>
    </row>
    <row r="1418">
      <c r="C1418" t="e">
        <f>IF(G1418+H1418&lt;&gt;0,Transaksi!#REF!,"")</f>
        <v>#REF!</v>
      </c>
      <c r="D1418" t="e">
        <f>IF(G1418+H1418&lt;&gt;0,Transaksi!#REF!,"")</f>
        <v>#REF!</v>
      </c>
      <c r="E1418" t="e">
        <f>IF(G1418+H1418&lt;&gt;0,Transaksi!#REF!,"")</f>
        <v>#REF!</v>
      </c>
      <c r="F1418" t="e">
        <f>IF(G1418+H1418&lt;&gt;0,Transaksi!#REF!,"")</f>
        <v>#REF!</v>
      </c>
      <c r="G1418" t="e">
        <f>IF(Transaksi!#REF!=$F$11,Transaksi!#REF!,0)</f>
        <v>#REF!</v>
      </c>
      <c r="H1418" t="e">
        <f>IF(Transaksi!#REF!=$F$11,Transaksi!#REF!,0)</f>
        <v>#REF!</v>
      </c>
      <c r="I1418" t="e">
        <f>I1417+G1418-H1418</f>
        <v>#REF!</v>
      </c>
      <c r="J1418" t="e">
        <f>IF(G1418+H1418&lt;&gt;0,Transaksi!#REF!,"")</f>
        <v>#REF!</v>
      </c>
    </row>
    <row r="1419">
      <c r="C1419" t="e">
        <f>IF(G1419+H1419&lt;&gt;0,Transaksi!#REF!,"")</f>
        <v>#REF!</v>
      </c>
      <c r="D1419" t="e">
        <f>IF(G1419+H1419&lt;&gt;0,Transaksi!#REF!,"")</f>
        <v>#REF!</v>
      </c>
      <c r="E1419" t="e">
        <f>IF(G1419+H1419&lt;&gt;0,Transaksi!#REF!,"")</f>
        <v>#REF!</v>
      </c>
      <c r="F1419" t="e">
        <f>IF(G1419+H1419&lt;&gt;0,Transaksi!#REF!,"")</f>
        <v>#REF!</v>
      </c>
      <c r="G1419" t="e">
        <f>IF(Transaksi!#REF!=$F$11,Transaksi!#REF!,0)</f>
        <v>#REF!</v>
      </c>
      <c r="H1419" t="e">
        <f>IF(Transaksi!#REF!=$F$11,Transaksi!#REF!,0)</f>
        <v>#REF!</v>
      </c>
      <c r="I1419" t="e">
        <f>I1418+G1419-H1419</f>
        <v>#REF!</v>
      </c>
      <c r="J1419" t="e">
        <f>IF(G1419+H1419&lt;&gt;0,Transaksi!#REF!,"")</f>
        <v>#REF!</v>
      </c>
    </row>
    <row r="1420">
      <c r="C1420" t="e">
        <f>IF(G1420+H1420&lt;&gt;0,Transaksi!#REF!,"")</f>
        <v>#REF!</v>
      </c>
      <c r="D1420" t="e">
        <f>IF(G1420+H1420&lt;&gt;0,Transaksi!#REF!,"")</f>
        <v>#REF!</v>
      </c>
      <c r="E1420" t="e">
        <f>IF(G1420+H1420&lt;&gt;0,Transaksi!#REF!,"")</f>
        <v>#REF!</v>
      </c>
      <c r="F1420" t="e">
        <f>IF(G1420+H1420&lt;&gt;0,Transaksi!#REF!,"")</f>
        <v>#REF!</v>
      </c>
      <c r="G1420" t="e">
        <f>IF(Transaksi!#REF!=$F$11,Transaksi!#REF!,0)</f>
        <v>#REF!</v>
      </c>
      <c r="H1420" t="e">
        <f>IF(Transaksi!#REF!=$F$11,Transaksi!#REF!,0)</f>
        <v>#REF!</v>
      </c>
      <c r="I1420" t="e">
        <f>I1419+G1420-H1420</f>
        <v>#REF!</v>
      </c>
      <c r="J1420" t="e">
        <f>IF(G1420+H1420&lt;&gt;0,Transaksi!#REF!,"")</f>
        <v>#REF!</v>
      </c>
    </row>
    <row r="1421">
      <c r="C1421" t="e">
        <f>IF(G1421+H1421&lt;&gt;0,Transaksi!#REF!,"")</f>
        <v>#REF!</v>
      </c>
      <c r="D1421" t="e">
        <f>IF(G1421+H1421&lt;&gt;0,Transaksi!#REF!,"")</f>
        <v>#REF!</v>
      </c>
      <c r="E1421" t="e">
        <f>IF(G1421+H1421&lt;&gt;0,Transaksi!#REF!,"")</f>
        <v>#REF!</v>
      </c>
      <c r="F1421" t="e">
        <f>IF(G1421+H1421&lt;&gt;0,Transaksi!#REF!,"")</f>
        <v>#REF!</v>
      </c>
      <c r="G1421" t="e">
        <f>IF(Transaksi!#REF!=$F$11,Transaksi!#REF!,0)</f>
        <v>#REF!</v>
      </c>
      <c r="H1421" t="e">
        <f>IF(Transaksi!#REF!=$F$11,Transaksi!#REF!,0)</f>
        <v>#REF!</v>
      </c>
      <c r="I1421" t="e">
        <f>I1420+G1421-H1421</f>
        <v>#REF!</v>
      </c>
      <c r="J1421" t="e">
        <f>IF(G1421+H1421&lt;&gt;0,Transaksi!#REF!,"")</f>
        <v>#REF!</v>
      </c>
    </row>
    <row r="1422">
      <c r="C1422" t="e">
        <f>IF(G1422+H1422&lt;&gt;0,Transaksi!#REF!,"")</f>
        <v>#REF!</v>
      </c>
      <c r="D1422" t="e">
        <f>IF(G1422+H1422&lt;&gt;0,Transaksi!#REF!,"")</f>
        <v>#REF!</v>
      </c>
      <c r="E1422" t="e">
        <f>IF(G1422+H1422&lt;&gt;0,Transaksi!#REF!,"")</f>
        <v>#REF!</v>
      </c>
      <c r="F1422" t="e">
        <f>IF(G1422+H1422&lt;&gt;0,Transaksi!#REF!,"")</f>
        <v>#REF!</v>
      </c>
      <c r="G1422" t="e">
        <f>IF(Transaksi!#REF!=$F$11,Transaksi!#REF!,0)</f>
        <v>#REF!</v>
      </c>
      <c r="H1422" t="e">
        <f>IF(Transaksi!#REF!=$F$11,Transaksi!#REF!,0)</f>
        <v>#REF!</v>
      </c>
      <c r="I1422" t="e">
        <f>I1421+G1422-H1422</f>
        <v>#REF!</v>
      </c>
      <c r="J1422" t="e">
        <f>IF(G1422+H1422&lt;&gt;0,Transaksi!#REF!,"")</f>
        <v>#REF!</v>
      </c>
    </row>
    <row r="1423">
      <c r="C1423" t="e">
        <f>IF(G1423+H1423&lt;&gt;0,Transaksi!#REF!,"")</f>
        <v>#REF!</v>
      </c>
      <c r="D1423" t="e">
        <f>IF(G1423+H1423&lt;&gt;0,Transaksi!#REF!,"")</f>
        <v>#REF!</v>
      </c>
      <c r="E1423" t="e">
        <f>IF(G1423+H1423&lt;&gt;0,Transaksi!#REF!,"")</f>
        <v>#REF!</v>
      </c>
      <c r="F1423" t="e">
        <f>IF(G1423+H1423&lt;&gt;0,Transaksi!#REF!,"")</f>
        <v>#REF!</v>
      </c>
      <c r="G1423" t="e">
        <f>IF(Transaksi!#REF!=$F$11,Transaksi!#REF!,0)</f>
        <v>#REF!</v>
      </c>
      <c r="H1423" t="e">
        <f>IF(Transaksi!#REF!=$F$11,Transaksi!#REF!,0)</f>
        <v>#REF!</v>
      </c>
      <c r="I1423" t="e">
        <f>I1422+G1423-H1423</f>
        <v>#REF!</v>
      </c>
      <c r="J1423" t="e">
        <f>IF(G1423+H1423&lt;&gt;0,Transaksi!#REF!,"")</f>
        <v>#REF!</v>
      </c>
    </row>
    <row r="1424">
      <c r="C1424" t="e">
        <f>IF(G1424+H1424&lt;&gt;0,Transaksi!#REF!,"")</f>
        <v>#REF!</v>
      </c>
      <c r="D1424" t="e">
        <f>IF(G1424+H1424&lt;&gt;0,Transaksi!#REF!,"")</f>
        <v>#REF!</v>
      </c>
      <c r="E1424" t="e">
        <f>IF(G1424+H1424&lt;&gt;0,Transaksi!#REF!,"")</f>
        <v>#REF!</v>
      </c>
      <c r="F1424" t="e">
        <f>IF(G1424+H1424&lt;&gt;0,Transaksi!#REF!,"")</f>
        <v>#REF!</v>
      </c>
      <c r="G1424" t="e">
        <f>IF(Transaksi!#REF!=$F$11,Transaksi!#REF!,0)</f>
        <v>#REF!</v>
      </c>
      <c r="H1424" t="e">
        <f>IF(Transaksi!#REF!=$F$11,Transaksi!#REF!,0)</f>
        <v>#REF!</v>
      </c>
      <c r="I1424" t="e">
        <f>I1423+G1424-H1424</f>
        <v>#REF!</v>
      </c>
      <c r="J1424" t="e">
        <f>IF(G1424+H1424&lt;&gt;0,Transaksi!#REF!,"")</f>
        <v>#REF!</v>
      </c>
    </row>
    <row r="1425">
      <c r="C1425" t="e">
        <f>IF(G1425+H1425&lt;&gt;0,Transaksi!#REF!,"")</f>
        <v>#REF!</v>
      </c>
      <c r="D1425" t="e">
        <f>IF(G1425+H1425&lt;&gt;0,Transaksi!#REF!,"")</f>
        <v>#REF!</v>
      </c>
      <c r="E1425" t="e">
        <f>IF(G1425+H1425&lt;&gt;0,Transaksi!#REF!,"")</f>
        <v>#REF!</v>
      </c>
      <c r="F1425" t="e">
        <f>IF(G1425+H1425&lt;&gt;0,Transaksi!#REF!,"")</f>
        <v>#REF!</v>
      </c>
      <c r="G1425" t="e">
        <f>IF(Transaksi!#REF!=$F$11,Transaksi!#REF!,0)</f>
        <v>#REF!</v>
      </c>
      <c r="H1425" t="e">
        <f>IF(Transaksi!#REF!=$F$11,Transaksi!#REF!,0)</f>
        <v>#REF!</v>
      </c>
      <c r="I1425" t="e">
        <f>I1424+G1425-H1425</f>
        <v>#REF!</v>
      </c>
      <c r="J1425" t="e">
        <f>IF(G1425+H1425&lt;&gt;0,Transaksi!#REF!,"")</f>
        <v>#REF!</v>
      </c>
    </row>
    <row r="1426">
      <c r="C1426" t="e">
        <f>IF(G1426+H1426&lt;&gt;0,Transaksi!#REF!,"")</f>
        <v>#REF!</v>
      </c>
      <c r="D1426" t="e">
        <f>IF(G1426+H1426&lt;&gt;0,Transaksi!#REF!,"")</f>
        <v>#REF!</v>
      </c>
      <c r="E1426" t="e">
        <f>IF(G1426+H1426&lt;&gt;0,Transaksi!#REF!,"")</f>
        <v>#REF!</v>
      </c>
      <c r="F1426" t="e">
        <f>IF(G1426+H1426&lt;&gt;0,Transaksi!#REF!,"")</f>
        <v>#REF!</v>
      </c>
      <c r="G1426" t="e">
        <f>IF(Transaksi!#REF!=$F$11,Transaksi!#REF!,0)</f>
        <v>#REF!</v>
      </c>
      <c r="H1426" t="e">
        <f>IF(Transaksi!#REF!=$F$11,Transaksi!#REF!,0)</f>
        <v>#REF!</v>
      </c>
      <c r="I1426" t="e">
        <f>I1425+G1426-H1426</f>
        <v>#REF!</v>
      </c>
      <c r="J1426" t="e">
        <f>IF(G1426+H1426&lt;&gt;0,Transaksi!#REF!,"")</f>
        <v>#REF!</v>
      </c>
    </row>
    <row r="1427">
      <c r="C1427" t="e">
        <f>IF(G1427+H1427&lt;&gt;0,Transaksi!#REF!,"")</f>
        <v>#REF!</v>
      </c>
      <c r="D1427" t="e">
        <f>IF(G1427+H1427&lt;&gt;0,Transaksi!#REF!,"")</f>
        <v>#REF!</v>
      </c>
      <c r="E1427" t="e">
        <f>IF(G1427+H1427&lt;&gt;0,Transaksi!#REF!,"")</f>
        <v>#REF!</v>
      </c>
      <c r="F1427" t="e">
        <f>IF(G1427+H1427&lt;&gt;0,Transaksi!#REF!,"")</f>
        <v>#REF!</v>
      </c>
      <c r="G1427" t="e">
        <f>IF(Transaksi!#REF!=$F$11,Transaksi!#REF!,0)</f>
        <v>#REF!</v>
      </c>
      <c r="H1427" t="e">
        <f>IF(Transaksi!#REF!=$F$11,Transaksi!#REF!,0)</f>
        <v>#REF!</v>
      </c>
      <c r="I1427" t="e">
        <f>I1426+G1427-H1427</f>
        <v>#REF!</v>
      </c>
      <c r="J1427" t="e">
        <f>IF(G1427+H1427&lt;&gt;0,Transaksi!#REF!,"")</f>
        <v>#REF!</v>
      </c>
    </row>
    <row r="1428">
      <c r="C1428" t="e">
        <f>IF(G1428+H1428&lt;&gt;0,Transaksi!#REF!,"")</f>
        <v>#REF!</v>
      </c>
      <c r="D1428" t="e">
        <f>IF(G1428+H1428&lt;&gt;0,Transaksi!#REF!,"")</f>
        <v>#REF!</v>
      </c>
      <c r="E1428" t="e">
        <f>IF(G1428+H1428&lt;&gt;0,Transaksi!#REF!,"")</f>
        <v>#REF!</v>
      </c>
      <c r="F1428" t="e">
        <f>IF(G1428+H1428&lt;&gt;0,Transaksi!#REF!,"")</f>
        <v>#REF!</v>
      </c>
      <c r="G1428" t="e">
        <f>IF(Transaksi!#REF!=$F$11,Transaksi!#REF!,0)</f>
        <v>#REF!</v>
      </c>
      <c r="H1428" t="e">
        <f>IF(Transaksi!#REF!=$F$11,Transaksi!#REF!,0)</f>
        <v>#REF!</v>
      </c>
      <c r="I1428" t="e">
        <f>I1427+G1428-H1428</f>
        <v>#REF!</v>
      </c>
      <c r="J1428" t="e">
        <f>IF(G1428+H1428&lt;&gt;0,Transaksi!#REF!,"")</f>
        <v>#REF!</v>
      </c>
    </row>
    <row r="1429">
      <c r="C1429" t="e">
        <f>IF(G1429+H1429&lt;&gt;0,Transaksi!#REF!,"")</f>
        <v>#REF!</v>
      </c>
      <c r="D1429" t="e">
        <f>IF(G1429+H1429&lt;&gt;0,Transaksi!#REF!,"")</f>
        <v>#REF!</v>
      </c>
      <c r="E1429" t="e">
        <f>IF(G1429+H1429&lt;&gt;0,Transaksi!#REF!,"")</f>
        <v>#REF!</v>
      </c>
      <c r="F1429" t="e">
        <f>IF(G1429+H1429&lt;&gt;0,Transaksi!#REF!,"")</f>
        <v>#REF!</v>
      </c>
      <c r="G1429" t="e">
        <f>IF(Transaksi!#REF!=$F$11,Transaksi!#REF!,0)</f>
        <v>#REF!</v>
      </c>
      <c r="H1429" t="e">
        <f>IF(Transaksi!#REF!=$F$11,Transaksi!#REF!,0)</f>
        <v>#REF!</v>
      </c>
      <c r="I1429" t="e">
        <f>I1428+G1429-H1429</f>
        <v>#REF!</v>
      </c>
      <c r="J1429" t="e">
        <f>IF(G1429+H1429&lt;&gt;0,Transaksi!#REF!,"")</f>
        <v>#REF!</v>
      </c>
    </row>
    <row r="1430">
      <c r="C1430" t="e">
        <f>IF(G1430+H1430&lt;&gt;0,Transaksi!#REF!,"")</f>
        <v>#REF!</v>
      </c>
      <c r="D1430" t="e">
        <f>IF(G1430+H1430&lt;&gt;0,Transaksi!#REF!,"")</f>
        <v>#REF!</v>
      </c>
      <c r="E1430" t="e">
        <f>IF(G1430+H1430&lt;&gt;0,Transaksi!#REF!,"")</f>
        <v>#REF!</v>
      </c>
      <c r="F1430" t="e">
        <f>IF(G1430+H1430&lt;&gt;0,Transaksi!#REF!,"")</f>
        <v>#REF!</v>
      </c>
      <c r="G1430" t="e">
        <f>IF(Transaksi!#REF!=$F$11,Transaksi!#REF!,0)</f>
        <v>#REF!</v>
      </c>
      <c r="H1430" t="e">
        <f>IF(Transaksi!#REF!=$F$11,Transaksi!#REF!,0)</f>
        <v>#REF!</v>
      </c>
      <c r="I1430" t="e">
        <f>I1429+G1430-H1430</f>
        <v>#REF!</v>
      </c>
      <c r="J1430" t="e">
        <f>IF(G1430+H1430&lt;&gt;0,Transaksi!#REF!,"")</f>
        <v>#REF!</v>
      </c>
    </row>
    <row r="1431">
      <c r="C1431" t="e">
        <f>IF(G1431+H1431&lt;&gt;0,Transaksi!#REF!,"")</f>
        <v>#REF!</v>
      </c>
      <c r="D1431" t="e">
        <f>IF(G1431+H1431&lt;&gt;0,Transaksi!#REF!,"")</f>
        <v>#REF!</v>
      </c>
      <c r="E1431" t="e">
        <f>IF(G1431+H1431&lt;&gt;0,Transaksi!#REF!,"")</f>
        <v>#REF!</v>
      </c>
      <c r="F1431" t="e">
        <f>IF(G1431+H1431&lt;&gt;0,Transaksi!#REF!,"")</f>
        <v>#REF!</v>
      </c>
      <c r="G1431" t="e">
        <f>IF(Transaksi!#REF!=$F$11,Transaksi!#REF!,0)</f>
        <v>#REF!</v>
      </c>
      <c r="H1431" t="e">
        <f>IF(Transaksi!#REF!=$F$11,Transaksi!#REF!,0)</f>
        <v>#REF!</v>
      </c>
      <c r="I1431" t="e">
        <f>I1430+G1431-H1431</f>
        <v>#REF!</v>
      </c>
      <c r="J1431" t="e">
        <f>IF(G1431+H1431&lt;&gt;0,Transaksi!#REF!,"")</f>
        <v>#REF!</v>
      </c>
    </row>
    <row r="1432">
      <c r="C1432" t="e">
        <f>IF(G1432+H1432&lt;&gt;0,Transaksi!#REF!,"")</f>
        <v>#REF!</v>
      </c>
      <c r="D1432" t="e">
        <f>IF(G1432+H1432&lt;&gt;0,Transaksi!#REF!,"")</f>
        <v>#REF!</v>
      </c>
      <c r="E1432" t="e">
        <f>IF(G1432+H1432&lt;&gt;0,Transaksi!#REF!,"")</f>
        <v>#REF!</v>
      </c>
      <c r="F1432" t="e">
        <f>IF(G1432+H1432&lt;&gt;0,Transaksi!#REF!,"")</f>
        <v>#REF!</v>
      </c>
      <c r="G1432" t="e">
        <f>IF(Transaksi!#REF!=$F$11,Transaksi!#REF!,0)</f>
        <v>#REF!</v>
      </c>
      <c r="H1432" t="e">
        <f>IF(Transaksi!#REF!=$F$11,Transaksi!#REF!,0)</f>
        <v>#REF!</v>
      </c>
      <c r="I1432" t="e">
        <f>I1431+G1432-H1432</f>
        <v>#REF!</v>
      </c>
      <c r="J1432" t="e">
        <f>IF(G1432+H1432&lt;&gt;0,Transaksi!#REF!,"")</f>
        <v>#REF!</v>
      </c>
    </row>
    <row r="1433">
      <c r="C1433" t="e">
        <f>IF(G1433+H1433&lt;&gt;0,Transaksi!#REF!,"")</f>
        <v>#REF!</v>
      </c>
      <c r="D1433" t="e">
        <f>IF(G1433+H1433&lt;&gt;0,Transaksi!#REF!,"")</f>
        <v>#REF!</v>
      </c>
      <c r="E1433" t="e">
        <f>IF(G1433+H1433&lt;&gt;0,Transaksi!#REF!,"")</f>
        <v>#REF!</v>
      </c>
      <c r="F1433" t="e">
        <f>IF(G1433+H1433&lt;&gt;0,Transaksi!#REF!,"")</f>
        <v>#REF!</v>
      </c>
      <c r="G1433" t="e">
        <f>IF(Transaksi!#REF!=$F$11,Transaksi!#REF!,0)</f>
        <v>#REF!</v>
      </c>
      <c r="H1433" t="e">
        <f>IF(Transaksi!#REF!=$F$11,Transaksi!#REF!,0)</f>
        <v>#REF!</v>
      </c>
      <c r="I1433" t="e">
        <f>I1432+G1433-H1433</f>
        <v>#REF!</v>
      </c>
      <c r="J1433" t="e">
        <f>IF(G1433+H1433&lt;&gt;0,Transaksi!#REF!,"")</f>
        <v>#REF!</v>
      </c>
    </row>
    <row r="1434">
      <c r="C1434" t="e">
        <f>IF(G1434+H1434&lt;&gt;0,Transaksi!#REF!,"")</f>
        <v>#REF!</v>
      </c>
      <c r="D1434" t="e">
        <f>IF(G1434+H1434&lt;&gt;0,Transaksi!#REF!,"")</f>
        <v>#REF!</v>
      </c>
      <c r="E1434" t="e">
        <f>IF(G1434+H1434&lt;&gt;0,Transaksi!#REF!,"")</f>
        <v>#REF!</v>
      </c>
      <c r="F1434" t="e">
        <f>IF(G1434+H1434&lt;&gt;0,Transaksi!#REF!,"")</f>
        <v>#REF!</v>
      </c>
      <c r="G1434" t="e">
        <f>IF(Transaksi!#REF!=$F$11,Transaksi!#REF!,0)</f>
        <v>#REF!</v>
      </c>
      <c r="H1434" t="e">
        <f>IF(Transaksi!#REF!=$F$11,Transaksi!#REF!,0)</f>
        <v>#REF!</v>
      </c>
      <c r="I1434" t="e">
        <f>I1433+G1434-H1434</f>
        <v>#REF!</v>
      </c>
      <c r="J1434" t="e">
        <f>IF(G1434+H1434&lt;&gt;0,Transaksi!#REF!,"")</f>
        <v>#REF!</v>
      </c>
    </row>
    <row r="1435">
      <c r="C1435" t="e">
        <f>IF(G1435+H1435&lt;&gt;0,Transaksi!#REF!,"")</f>
        <v>#REF!</v>
      </c>
      <c r="D1435" t="e">
        <f>IF(G1435+H1435&lt;&gt;0,Transaksi!#REF!,"")</f>
        <v>#REF!</v>
      </c>
      <c r="E1435" t="e">
        <f>IF(G1435+H1435&lt;&gt;0,Transaksi!#REF!,"")</f>
        <v>#REF!</v>
      </c>
      <c r="F1435" t="e">
        <f>IF(G1435+H1435&lt;&gt;0,Transaksi!#REF!,"")</f>
        <v>#REF!</v>
      </c>
      <c r="G1435" t="e">
        <f>IF(Transaksi!#REF!=$F$11,Transaksi!#REF!,0)</f>
        <v>#REF!</v>
      </c>
      <c r="H1435" t="e">
        <f>IF(Transaksi!#REF!=$F$11,Transaksi!#REF!,0)</f>
        <v>#REF!</v>
      </c>
      <c r="I1435" t="e">
        <f>I1434+G1435-H1435</f>
        <v>#REF!</v>
      </c>
      <c r="J1435" t="e">
        <f>IF(G1435+H1435&lt;&gt;0,Transaksi!#REF!,"")</f>
        <v>#REF!</v>
      </c>
    </row>
    <row r="1436">
      <c r="C1436" t="e">
        <f>IF(G1436+H1436&lt;&gt;0,Transaksi!#REF!,"")</f>
        <v>#REF!</v>
      </c>
      <c r="D1436" t="e">
        <f>IF(G1436+H1436&lt;&gt;0,Transaksi!#REF!,"")</f>
        <v>#REF!</v>
      </c>
      <c r="E1436" t="e">
        <f>IF(G1436+H1436&lt;&gt;0,Transaksi!#REF!,"")</f>
        <v>#REF!</v>
      </c>
      <c r="F1436" t="e">
        <f>IF(G1436+H1436&lt;&gt;0,Transaksi!#REF!,"")</f>
        <v>#REF!</v>
      </c>
      <c r="G1436" t="e">
        <f>IF(Transaksi!#REF!=$F$11,Transaksi!#REF!,0)</f>
        <v>#REF!</v>
      </c>
      <c r="H1436" t="e">
        <f>IF(Transaksi!#REF!=$F$11,Transaksi!#REF!,0)</f>
        <v>#REF!</v>
      </c>
      <c r="I1436" t="e">
        <f>I1435+G1436-H1436</f>
        <v>#REF!</v>
      </c>
      <c r="J1436" t="e">
        <f>IF(G1436+H1436&lt;&gt;0,Transaksi!#REF!,"")</f>
        <v>#REF!</v>
      </c>
    </row>
    <row r="1437">
      <c r="C1437" t="e">
        <f>IF(G1437+H1437&lt;&gt;0,Transaksi!#REF!,"")</f>
        <v>#REF!</v>
      </c>
      <c r="D1437" t="e">
        <f>IF(G1437+H1437&lt;&gt;0,Transaksi!#REF!,"")</f>
        <v>#REF!</v>
      </c>
      <c r="E1437" t="e">
        <f>IF(G1437+H1437&lt;&gt;0,Transaksi!#REF!,"")</f>
        <v>#REF!</v>
      </c>
      <c r="F1437" t="e">
        <f>IF(G1437+H1437&lt;&gt;0,Transaksi!#REF!,"")</f>
        <v>#REF!</v>
      </c>
      <c r="G1437" t="e">
        <f>IF(Transaksi!#REF!=$F$11,Transaksi!#REF!,0)</f>
        <v>#REF!</v>
      </c>
      <c r="H1437" t="e">
        <f>IF(Transaksi!#REF!=$F$11,Transaksi!#REF!,0)</f>
        <v>#REF!</v>
      </c>
      <c r="I1437" t="e">
        <f>I1436+G1437-H1437</f>
        <v>#REF!</v>
      </c>
      <c r="J1437" t="e">
        <f>IF(G1437+H1437&lt;&gt;0,Transaksi!#REF!,"")</f>
        <v>#REF!</v>
      </c>
    </row>
    <row r="1438">
      <c r="C1438" t="e">
        <f>IF(G1438+H1438&lt;&gt;0,Transaksi!#REF!,"")</f>
        <v>#REF!</v>
      </c>
      <c r="D1438" t="e">
        <f>IF(G1438+H1438&lt;&gt;0,Transaksi!#REF!,"")</f>
        <v>#REF!</v>
      </c>
      <c r="E1438" t="e">
        <f>IF(G1438+H1438&lt;&gt;0,Transaksi!#REF!,"")</f>
        <v>#REF!</v>
      </c>
      <c r="F1438" t="e">
        <f>IF(G1438+H1438&lt;&gt;0,Transaksi!#REF!,"")</f>
        <v>#REF!</v>
      </c>
      <c r="G1438" t="e">
        <f>IF(Transaksi!#REF!=$F$11,Transaksi!#REF!,0)</f>
        <v>#REF!</v>
      </c>
      <c r="H1438" t="e">
        <f>IF(Transaksi!#REF!=$F$11,Transaksi!#REF!,0)</f>
        <v>#REF!</v>
      </c>
      <c r="I1438" t="e">
        <f>I1437+G1438-H1438</f>
        <v>#REF!</v>
      </c>
      <c r="J1438" t="e">
        <f>IF(G1438+H1438&lt;&gt;0,Transaksi!#REF!,"")</f>
        <v>#REF!</v>
      </c>
    </row>
    <row r="1439">
      <c r="C1439" t="e">
        <f>IF(G1439+H1439&lt;&gt;0,Transaksi!#REF!,"")</f>
        <v>#REF!</v>
      </c>
      <c r="D1439" t="e">
        <f>IF(G1439+H1439&lt;&gt;0,Transaksi!#REF!,"")</f>
        <v>#REF!</v>
      </c>
      <c r="E1439" t="e">
        <f>IF(G1439+H1439&lt;&gt;0,Transaksi!#REF!,"")</f>
        <v>#REF!</v>
      </c>
      <c r="F1439" t="e">
        <f>IF(G1439+H1439&lt;&gt;0,Transaksi!#REF!,"")</f>
        <v>#REF!</v>
      </c>
      <c r="G1439" t="e">
        <f>IF(Transaksi!#REF!=$F$11,Transaksi!#REF!,0)</f>
        <v>#REF!</v>
      </c>
      <c r="H1439" t="e">
        <f>IF(Transaksi!#REF!=$F$11,Transaksi!#REF!,0)</f>
        <v>#REF!</v>
      </c>
      <c r="I1439" t="e">
        <f>I1438+G1439-H1439</f>
        <v>#REF!</v>
      </c>
      <c r="J1439" t="e">
        <f>IF(G1439+H1439&lt;&gt;0,Transaksi!#REF!,"")</f>
        <v>#REF!</v>
      </c>
    </row>
    <row r="1440">
      <c r="C1440" t="e">
        <f>IF(G1440+H1440&lt;&gt;0,Transaksi!#REF!,"")</f>
        <v>#REF!</v>
      </c>
      <c r="D1440" t="e">
        <f>IF(G1440+H1440&lt;&gt;0,Transaksi!#REF!,"")</f>
        <v>#REF!</v>
      </c>
      <c r="E1440" t="e">
        <f>IF(G1440+H1440&lt;&gt;0,Transaksi!#REF!,"")</f>
        <v>#REF!</v>
      </c>
      <c r="F1440" t="e">
        <f>IF(G1440+H1440&lt;&gt;0,Transaksi!#REF!,"")</f>
        <v>#REF!</v>
      </c>
      <c r="G1440" t="e">
        <f>IF(Transaksi!#REF!=$F$11,Transaksi!#REF!,0)</f>
        <v>#REF!</v>
      </c>
      <c r="H1440" t="e">
        <f>IF(Transaksi!#REF!=$F$11,Transaksi!#REF!,0)</f>
        <v>#REF!</v>
      </c>
      <c r="I1440" t="e">
        <f>I1439+G1440-H1440</f>
        <v>#REF!</v>
      </c>
      <c r="J1440" t="e">
        <f>IF(G1440+H1440&lt;&gt;0,Transaksi!#REF!,"")</f>
        <v>#REF!</v>
      </c>
    </row>
    <row r="1441">
      <c r="C1441" t="e">
        <f>IF(G1441+H1441&lt;&gt;0,Transaksi!#REF!,"")</f>
        <v>#REF!</v>
      </c>
      <c r="D1441" t="e">
        <f>IF(G1441+H1441&lt;&gt;0,Transaksi!#REF!,"")</f>
        <v>#REF!</v>
      </c>
      <c r="E1441" t="e">
        <f>IF(G1441+H1441&lt;&gt;0,Transaksi!#REF!,"")</f>
        <v>#REF!</v>
      </c>
      <c r="F1441" t="e">
        <f>IF(G1441+H1441&lt;&gt;0,Transaksi!#REF!,"")</f>
        <v>#REF!</v>
      </c>
      <c r="G1441" t="e">
        <f>IF(Transaksi!#REF!=$F$11,Transaksi!#REF!,0)</f>
        <v>#REF!</v>
      </c>
      <c r="H1441" t="e">
        <f>IF(Transaksi!#REF!=$F$11,Transaksi!#REF!,0)</f>
        <v>#REF!</v>
      </c>
      <c r="I1441" t="e">
        <f>I1440+G1441-H1441</f>
        <v>#REF!</v>
      </c>
      <c r="J1441" t="e">
        <f>IF(G1441+H1441&lt;&gt;0,Transaksi!#REF!,"")</f>
        <v>#REF!</v>
      </c>
    </row>
    <row r="1442">
      <c r="C1442" t="e">
        <f>IF(G1442+H1442&lt;&gt;0,Transaksi!#REF!,"")</f>
        <v>#REF!</v>
      </c>
      <c r="D1442" t="e">
        <f>IF(G1442+H1442&lt;&gt;0,Transaksi!#REF!,"")</f>
        <v>#REF!</v>
      </c>
      <c r="E1442" t="e">
        <f>IF(G1442+H1442&lt;&gt;0,Transaksi!#REF!,"")</f>
        <v>#REF!</v>
      </c>
      <c r="F1442" t="e">
        <f>IF(G1442+H1442&lt;&gt;0,Transaksi!#REF!,"")</f>
        <v>#REF!</v>
      </c>
      <c r="G1442" t="e">
        <f>IF(Transaksi!#REF!=$F$11,Transaksi!#REF!,0)</f>
        <v>#REF!</v>
      </c>
      <c r="H1442" t="e">
        <f>IF(Transaksi!#REF!=$F$11,Transaksi!#REF!,0)</f>
        <v>#REF!</v>
      </c>
      <c r="I1442" t="e">
        <f>I1441+G1442-H1442</f>
        <v>#REF!</v>
      </c>
      <c r="J1442" t="e">
        <f>IF(G1442+H1442&lt;&gt;0,Transaksi!#REF!,"")</f>
        <v>#REF!</v>
      </c>
    </row>
    <row r="1443">
      <c r="C1443" t="e">
        <f>IF(G1443+H1443&lt;&gt;0,Transaksi!#REF!,"")</f>
        <v>#REF!</v>
      </c>
      <c r="D1443" t="e">
        <f>IF(G1443+H1443&lt;&gt;0,Transaksi!#REF!,"")</f>
        <v>#REF!</v>
      </c>
      <c r="E1443" t="e">
        <f>IF(G1443+H1443&lt;&gt;0,Transaksi!#REF!,"")</f>
        <v>#REF!</v>
      </c>
      <c r="F1443" t="e">
        <f>IF(G1443+H1443&lt;&gt;0,Transaksi!#REF!,"")</f>
        <v>#REF!</v>
      </c>
      <c r="G1443" t="e">
        <f>IF(Transaksi!#REF!=$F$11,Transaksi!#REF!,0)</f>
        <v>#REF!</v>
      </c>
      <c r="H1443" t="e">
        <f>IF(Transaksi!#REF!=$F$11,Transaksi!#REF!,0)</f>
        <v>#REF!</v>
      </c>
      <c r="I1443" t="e">
        <f>I1442+G1443-H1443</f>
        <v>#REF!</v>
      </c>
      <c r="J1443" t="e">
        <f>IF(G1443+H1443&lt;&gt;0,Transaksi!#REF!,"")</f>
        <v>#REF!</v>
      </c>
    </row>
    <row r="1444">
      <c r="C1444" t="e">
        <f>IF(G1444+H1444&lt;&gt;0,Transaksi!#REF!,"")</f>
        <v>#REF!</v>
      </c>
      <c r="D1444" t="e">
        <f>IF(G1444+H1444&lt;&gt;0,Transaksi!#REF!,"")</f>
        <v>#REF!</v>
      </c>
      <c r="E1444" t="e">
        <f>IF(G1444+H1444&lt;&gt;0,Transaksi!#REF!,"")</f>
        <v>#REF!</v>
      </c>
      <c r="F1444" t="e">
        <f>IF(G1444+H1444&lt;&gt;0,Transaksi!#REF!,"")</f>
        <v>#REF!</v>
      </c>
      <c r="G1444" t="e">
        <f>IF(Transaksi!#REF!=$F$11,Transaksi!#REF!,0)</f>
        <v>#REF!</v>
      </c>
      <c r="H1444" t="e">
        <f>IF(Transaksi!#REF!=$F$11,Transaksi!#REF!,0)</f>
        <v>#REF!</v>
      </c>
      <c r="I1444" t="e">
        <f>I1443+G1444-H1444</f>
        <v>#REF!</v>
      </c>
      <c r="J1444" t="e">
        <f>IF(G1444+H1444&lt;&gt;0,Transaksi!#REF!,"")</f>
        <v>#REF!</v>
      </c>
    </row>
    <row r="1445">
      <c r="C1445" t="e">
        <f>IF(G1445+H1445&lt;&gt;0,Transaksi!#REF!,"")</f>
        <v>#REF!</v>
      </c>
      <c r="D1445" t="e">
        <f>IF(G1445+H1445&lt;&gt;0,Transaksi!#REF!,"")</f>
        <v>#REF!</v>
      </c>
      <c r="E1445" t="e">
        <f>IF(G1445+H1445&lt;&gt;0,Transaksi!#REF!,"")</f>
        <v>#REF!</v>
      </c>
      <c r="F1445" t="e">
        <f>IF(G1445+H1445&lt;&gt;0,Transaksi!#REF!,"")</f>
        <v>#REF!</v>
      </c>
      <c r="G1445" t="e">
        <f>IF(Transaksi!#REF!=$F$11,Transaksi!#REF!,0)</f>
        <v>#REF!</v>
      </c>
      <c r="H1445" t="e">
        <f>IF(Transaksi!#REF!=$F$11,Transaksi!#REF!,0)</f>
        <v>#REF!</v>
      </c>
      <c r="I1445" t="e">
        <f>I1444+G1445-H1445</f>
        <v>#REF!</v>
      </c>
      <c r="J1445" t="e">
        <f>IF(G1445+H1445&lt;&gt;0,Transaksi!#REF!,"")</f>
        <v>#REF!</v>
      </c>
    </row>
    <row r="1446">
      <c r="C1446" t="e">
        <f>IF(G1446+H1446&lt;&gt;0,Transaksi!#REF!,"")</f>
        <v>#REF!</v>
      </c>
      <c r="D1446" t="e">
        <f>IF(G1446+H1446&lt;&gt;0,Transaksi!#REF!,"")</f>
        <v>#REF!</v>
      </c>
      <c r="E1446" t="e">
        <f>IF(G1446+H1446&lt;&gt;0,Transaksi!#REF!,"")</f>
        <v>#REF!</v>
      </c>
      <c r="F1446" t="e">
        <f>IF(G1446+H1446&lt;&gt;0,Transaksi!#REF!,"")</f>
        <v>#REF!</v>
      </c>
      <c r="G1446" t="e">
        <f>IF(Transaksi!#REF!=$F$11,Transaksi!#REF!,0)</f>
        <v>#REF!</v>
      </c>
      <c r="H1446" t="e">
        <f>IF(Transaksi!#REF!=$F$11,Transaksi!#REF!,0)</f>
        <v>#REF!</v>
      </c>
      <c r="I1446" t="e">
        <f>I1445+G1446-H1446</f>
        <v>#REF!</v>
      </c>
      <c r="J1446" t="e">
        <f>IF(G1446+H1446&lt;&gt;0,Transaksi!#REF!,"")</f>
        <v>#REF!</v>
      </c>
    </row>
    <row r="1447">
      <c r="C1447" t="e">
        <f>IF(G1447+H1447&lt;&gt;0,Transaksi!#REF!,"")</f>
        <v>#REF!</v>
      </c>
      <c r="D1447" t="e">
        <f>IF(G1447+H1447&lt;&gt;0,Transaksi!#REF!,"")</f>
        <v>#REF!</v>
      </c>
      <c r="E1447" t="e">
        <f>IF(G1447+H1447&lt;&gt;0,Transaksi!#REF!,"")</f>
        <v>#REF!</v>
      </c>
      <c r="F1447" t="e">
        <f>IF(G1447+H1447&lt;&gt;0,Transaksi!#REF!,"")</f>
        <v>#REF!</v>
      </c>
      <c r="G1447" t="e">
        <f>IF(Transaksi!#REF!=$F$11,Transaksi!#REF!,0)</f>
        <v>#REF!</v>
      </c>
      <c r="H1447" t="e">
        <f>IF(Transaksi!#REF!=$F$11,Transaksi!#REF!,0)</f>
        <v>#REF!</v>
      </c>
      <c r="I1447" t="e">
        <f>I1446+G1447-H1447</f>
        <v>#REF!</v>
      </c>
      <c r="J1447" t="e">
        <f>IF(G1447+H1447&lt;&gt;0,Transaksi!#REF!,"")</f>
        <v>#REF!</v>
      </c>
    </row>
    <row r="1448">
      <c r="C1448" t="e">
        <f>IF(G1448+H1448&lt;&gt;0,Transaksi!#REF!,"")</f>
        <v>#REF!</v>
      </c>
      <c r="D1448" t="e">
        <f>IF(G1448+H1448&lt;&gt;0,Transaksi!#REF!,"")</f>
        <v>#REF!</v>
      </c>
      <c r="E1448" t="e">
        <f>IF(G1448+H1448&lt;&gt;0,Transaksi!#REF!,"")</f>
        <v>#REF!</v>
      </c>
      <c r="F1448" t="e">
        <f>IF(G1448+H1448&lt;&gt;0,Transaksi!#REF!,"")</f>
        <v>#REF!</v>
      </c>
      <c r="G1448" t="e">
        <f>IF(Transaksi!#REF!=$F$11,Transaksi!#REF!,0)</f>
        <v>#REF!</v>
      </c>
      <c r="H1448" t="e">
        <f>IF(Transaksi!#REF!=$F$11,Transaksi!#REF!,0)</f>
        <v>#REF!</v>
      </c>
      <c r="I1448" t="e">
        <f>I1447+G1448-H1448</f>
        <v>#REF!</v>
      </c>
      <c r="J1448" t="e">
        <f>IF(G1448+H1448&lt;&gt;0,Transaksi!#REF!,"")</f>
        <v>#REF!</v>
      </c>
    </row>
    <row r="1449">
      <c r="C1449" t="e">
        <f>IF(G1449+H1449&lt;&gt;0,Transaksi!#REF!,"")</f>
        <v>#REF!</v>
      </c>
      <c r="D1449" t="e">
        <f>IF(G1449+H1449&lt;&gt;0,Transaksi!#REF!,"")</f>
        <v>#REF!</v>
      </c>
      <c r="E1449" t="e">
        <f>IF(G1449+H1449&lt;&gt;0,Transaksi!#REF!,"")</f>
        <v>#REF!</v>
      </c>
      <c r="F1449" t="e">
        <f>IF(G1449+H1449&lt;&gt;0,Transaksi!#REF!,"")</f>
        <v>#REF!</v>
      </c>
      <c r="G1449" t="e">
        <f>IF(Transaksi!#REF!=$F$11,Transaksi!#REF!,0)</f>
        <v>#REF!</v>
      </c>
      <c r="H1449" t="e">
        <f>IF(Transaksi!#REF!=$F$11,Transaksi!#REF!,0)</f>
        <v>#REF!</v>
      </c>
      <c r="I1449" t="e">
        <f>I1448+G1449-H1449</f>
        <v>#REF!</v>
      </c>
      <c r="J1449" t="e">
        <f>IF(G1449+H1449&lt;&gt;0,Transaksi!#REF!,"")</f>
        <v>#REF!</v>
      </c>
    </row>
    <row r="1450">
      <c r="C1450" t="e">
        <f>IF(G1450+H1450&lt;&gt;0,Transaksi!#REF!,"")</f>
        <v>#REF!</v>
      </c>
      <c r="D1450" t="e">
        <f>IF(G1450+H1450&lt;&gt;0,Transaksi!#REF!,"")</f>
        <v>#REF!</v>
      </c>
      <c r="E1450" t="e">
        <f>IF(G1450+H1450&lt;&gt;0,Transaksi!#REF!,"")</f>
        <v>#REF!</v>
      </c>
      <c r="F1450" t="e">
        <f>IF(G1450+H1450&lt;&gt;0,Transaksi!#REF!,"")</f>
        <v>#REF!</v>
      </c>
      <c r="G1450" t="e">
        <f>IF(Transaksi!#REF!=$F$11,Transaksi!#REF!,0)</f>
        <v>#REF!</v>
      </c>
      <c r="H1450" t="e">
        <f>IF(Transaksi!#REF!=$F$11,Transaksi!#REF!,0)</f>
        <v>#REF!</v>
      </c>
      <c r="I1450" t="e">
        <f>I1449+G1450-H1450</f>
        <v>#REF!</v>
      </c>
      <c r="J1450" t="e">
        <f>IF(G1450+H1450&lt;&gt;0,Transaksi!#REF!,"")</f>
        <v>#REF!</v>
      </c>
    </row>
    <row r="1451">
      <c r="C1451" t="e">
        <f>IF(G1451+H1451&lt;&gt;0,Transaksi!#REF!,"")</f>
        <v>#REF!</v>
      </c>
      <c r="D1451" t="e">
        <f>IF(G1451+H1451&lt;&gt;0,Transaksi!#REF!,"")</f>
        <v>#REF!</v>
      </c>
      <c r="E1451" t="e">
        <f>IF(G1451+H1451&lt;&gt;0,Transaksi!#REF!,"")</f>
        <v>#REF!</v>
      </c>
      <c r="F1451" t="e">
        <f>IF(G1451+H1451&lt;&gt;0,Transaksi!#REF!,"")</f>
        <v>#REF!</v>
      </c>
      <c r="G1451" t="e">
        <f>IF(Transaksi!#REF!=$F$11,Transaksi!#REF!,0)</f>
        <v>#REF!</v>
      </c>
      <c r="H1451" t="e">
        <f>IF(Transaksi!#REF!=$F$11,Transaksi!#REF!,0)</f>
        <v>#REF!</v>
      </c>
      <c r="I1451" t="e">
        <f>I1450+G1451-H1451</f>
        <v>#REF!</v>
      </c>
      <c r="J1451" t="e">
        <f>IF(G1451+H1451&lt;&gt;0,Transaksi!#REF!,"")</f>
        <v>#REF!</v>
      </c>
    </row>
    <row r="1452">
      <c r="C1452" t="e">
        <f>IF(G1452+H1452&lt;&gt;0,Transaksi!#REF!,"")</f>
        <v>#REF!</v>
      </c>
      <c r="D1452" t="e">
        <f>IF(G1452+H1452&lt;&gt;0,Transaksi!#REF!,"")</f>
        <v>#REF!</v>
      </c>
      <c r="E1452" t="e">
        <f>IF(G1452+H1452&lt;&gt;0,Transaksi!#REF!,"")</f>
        <v>#REF!</v>
      </c>
      <c r="F1452" t="e">
        <f>IF(G1452+H1452&lt;&gt;0,Transaksi!#REF!,"")</f>
        <v>#REF!</v>
      </c>
      <c r="G1452" t="e">
        <f>IF(Transaksi!#REF!=$F$11,Transaksi!#REF!,0)</f>
        <v>#REF!</v>
      </c>
      <c r="H1452" t="e">
        <f>IF(Transaksi!#REF!=$F$11,Transaksi!#REF!,0)</f>
        <v>#REF!</v>
      </c>
      <c r="I1452" t="e">
        <f>I1451+G1452-H1452</f>
        <v>#REF!</v>
      </c>
      <c r="J1452" t="e">
        <f>IF(G1452+H1452&lt;&gt;0,Transaksi!#REF!,"")</f>
        <v>#REF!</v>
      </c>
    </row>
    <row r="1453">
      <c r="C1453" t="e">
        <f>IF(G1453+H1453&lt;&gt;0,Transaksi!#REF!,"")</f>
        <v>#REF!</v>
      </c>
      <c r="D1453" t="e">
        <f>IF(G1453+H1453&lt;&gt;0,Transaksi!#REF!,"")</f>
        <v>#REF!</v>
      </c>
      <c r="E1453" t="e">
        <f>IF(G1453+H1453&lt;&gt;0,Transaksi!#REF!,"")</f>
        <v>#REF!</v>
      </c>
      <c r="F1453" t="e">
        <f>IF(G1453+H1453&lt;&gt;0,Transaksi!#REF!,"")</f>
        <v>#REF!</v>
      </c>
      <c r="G1453" t="e">
        <f>IF(Transaksi!#REF!=$F$11,Transaksi!#REF!,0)</f>
        <v>#REF!</v>
      </c>
      <c r="H1453" t="e">
        <f>IF(Transaksi!#REF!=$F$11,Transaksi!#REF!,0)</f>
        <v>#REF!</v>
      </c>
      <c r="I1453" t="e">
        <f>I1452+G1453-H1453</f>
        <v>#REF!</v>
      </c>
      <c r="J1453" t="e">
        <f>IF(G1453+H1453&lt;&gt;0,Transaksi!#REF!,"")</f>
        <v>#REF!</v>
      </c>
    </row>
    <row r="1454">
      <c r="C1454" t="e">
        <f>IF(G1454+H1454&lt;&gt;0,Transaksi!#REF!,"")</f>
        <v>#REF!</v>
      </c>
      <c r="D1454" t="e">
        <f>IF(G1454+H1454&lt;&gt;0,Transaksi!#REF!,"")</f>
        <v>#REF!</v>
      </c>
      <c r="E1454" t="e">
        <f>IF(G1454+H1454&lt;&gt;0,Transaksi!#REF!,"")</f>
        <v>#REF!</v>
      </c>
      <c r="F1454" t="e">
        <f>IF(G1454+H1454&lt;&gt;0,Transaksi!#REF!,"")</f>
        <v>#REF!</v>
      </c>
      <c r="G1454" t="e">
        <f>IF(Transaksi!#REF!=$F$11,Transaksi!#REF!,0)</f>
        <v>#REF!</v>
      </c>
      <c r="H1454" t="e">
        <f>IF(Transaksi!#REF!=$F$11,Transaksi!#REF!,0)</f>
        <v>#REF!</v>
      </c>
      <c r="I1454" t="e">
        <f>I1453+G1454-H1454</f>
        <v>#REF!</v>
      </c>
      <c r="J1454" t="e">
        <f>IF(G1454+H1454&lt;&gt;0,Transaksi!#REF!,"")</f>
        <v>#REF!</v>
      </c>
    </row>
    <row r="1455">
      <c r="C1455" t="e">
        <f>IF(G1455+H1455&lt;&gt;0,Transaksi!#REF!,"")</f>
        <v>#REF!</v>
      </c>
      <c r="D1455" t="e">
        <f>IF(G1455+H1455&lt;&gt;0,Transaksi!#REF!,"")</f>
        <v>#REF!</v>
      </c>
      <c r="E1455" t="e">
        <f>IF(G1455+H1455&lt;&gt;0,Transaksi!#REF!,"")</f>
        <v>#REF!</v>
      </c>
      <c r="F1455" t="e">
        <f>IF(G1455+H1455&lt;&gt;0,Transaksi!#REF!,"")</f>
        <v>#REF!</v>
      </c>
      <c r="G1455" t="e">
        <f>IF(Transaksi!#REF!=$F$11,Transaksi!#REF!,0)</f>
        <v>#REF!</v>
      </c>
      <c r="H1455" t="e">
        <f>IF(Transaksi!#REF!=$F$11,Transaksi!#REF!,0)</f>
        <v>#REF!</v>
      </c>
      <c r="I1455" t="e">
        <f>I1454+G1455-H1455</f>
        <v>#REF!</v>
      </c>
      <c r="J1455" t="e">
        <f>IF(G1455+H1455&lt;&gt;0,Transaksi!#REF!,"")</f>
        <v>#REF!</v>
      </c>
    </row>
    <row r="1456">
      <c r="C1456" t="e">
        <f>IF(G1456+H1456&lt;&gt;0,Transaksi!#REF!,"")</f>
        <v>#REF!</v>
      </c>
      <c r="D1456" t="e">
        <f>IF(G1456+H1456&lt;&gt;0,Transaksi!#REF!,"")</f>
        <v>#REF!</v>
      </c>
      <c r="E1456" t="e">
        <f>IF(G1456+H1456&lt;&gt;0,Transaksi!#REF!,"")</f>
        <v>#REF!</v>
      </c>
      <c r="F1456" t="e">
        <f>IF(G1456+H1456&lt;&gt;0,Transaksi!#REF!,"")</f>
        <v>#REF!</v>
      </c>
      <c r="G1456" t="e">
        <f>IF(Transaksi!#REF!=$F$11,Transaksi!#REF!,0)</f>
        <v>#REF!</v>
      </c>
      <c r="H1456" t="e">
        <f>IF(Transaksi!#REF!=$F$11,Transaksi!#REF!,0)</f>
        <v>#REF!</v>
      </c>
      <c r="I1456" t="e">
        <f>I1455+G1456-H1456</f>
        <v>#REF!</v>
      </c>
      <c r="J1456" t="e">
        <f>IF(G1456+H1456&lt;&gt;0,Transaksi!#REF!,"")</f>
        <v>#REF!</v>
      </c>
    </row>
    <row r="1457">
      <c r="C1457" t="e">
        <f>IF(G1457+H1457&lt;&gt;0,Transaksi!#REF!,"")</f>
        <v>#REF!</v>
      </c>
      <c r="D1457" t="e">
        <f>IF(G1457+H1457&lt;&gt;0,Transaksi!#REF!,"")</f>
        <v>#REF!</v>
      </c>
      <c r="E1457" t="e">
        <f>IF(G1457+H1457&lt;&gt;0,Transaksi!#REF!,"")</f>
        <v>#REF!</v>
      </c>
      <c r="F1457" t="e">
        <f>IF(G1457+H1457&lt;&gt;0,Transaksi!#REF!,"")</f>
        <v>#REF!</v>
      </c>
      <c r="G1457" t="e">
        <f>IF(Transaksi!#REF!=$F$11,Transaksi!#REF!,0)</f>
        <v>#REF!</v>
      </c>
      <c r="H1457" t="e">
        <f>IF(Transaksi!#REF!=$F$11,Transaksi!#REF!,0)</f>
        <v>#REF!</v>
      </c>
      <c r="I1457" t="e">
        <f>I1456+G1457-H1457</f>
        <v>#REF!</v>
      </c>
      <c r="J1457" t="e">
        <f>IF(G1457+H1457&lt;&gt;0,Transaksi!#REF!,"")</f>
        <v>#REF!</v>
      </c>
    </row>
    <row r="1458">
      <c r="C1458" t="e">
        <f>IF(G1458+H1458&lt;&gt;0,Transaksi!#REF!,"")</f>
        <v>#REF!</v>
      </c>
      <c r="D1458" t="e">
        <f>IF(G1458+H1458&lt;&gt;0,Transaksi!#REF!,"")</f>
        <v>#REF!</v>
      </c>
      <c r="E1458" t="e">
        <f>IF(G1458+H1458&lt;&gt;0,Transaksi!#REF!,"")</f>
        <v>#REF!</v>
      </c>
      <c r="F1458" t="e">
        <f>IF(G1458+H1458&lt;&gt;0,Transaksi!#REF!,"")</f>
        <v>#REF!</v>
      </c>
      <c r="G1458" t="e">
        <f>IF(Transaksi!#REF!=$F$11,Transaksi!#REF!,0)</f>
        <v>#REF!</v>
      </c>
      <c r="H1458" t="e">
        <f>IF(Transaksi!#REF!=$F$11,Transaksi!#REF!,0)</f>
        <v>#REF!</v>
      </c>
      <c r="I1458" t="e">
        <f>I1457+G1458-H1458</f>
        <v>#REF!</v>
      </c>
      <c r="J1458" t="e">
        <f>IF(G1458+H1458&lt;&gt;0,Transaksi!#REF!,"")</f>
        <v>#REF!</v>
      </c>
    </row>
    <row r="1459">
      <c r="C1459" t="e">
        <f>IF(G1459+H1459&lt;&gt;0,Transaksi!#REF!,"")</f>
        <v>#REF!</v>
      </c>
      <c r="D1459" t="e">
        <f>IF(G1459+H1459&lt;&gt;0,Transaksi!#REF!,"")</f>
        <v>#REF!</v>
      </c>
      <c r="E1459" t="e">
        <f>IF(G1459+H1459&lt;&gt;0,Transaksi!#REF!,"")</f>
        <v>#REF!</v>
      </c>
      <c r="F1459" t="e">
        <f>IF(G1459+H1459&lt;&gt;0,Transaksi!#REF!,"")</f>
        <v>#REF!</v>
      </c>
      <c r="G1459" t="e">
        <f>IF(Transaksi!#REF!=$F$11,Transaksi!#REF!,0)</f>
        <v>#REF!</v>
      </c>
      <c r="H1459" t="e">
        <f>IF(Transaksi!#REF!=$F$11,Transaksi!#REF!,0)</f>
        <v>#REF!</v>
      </c>
      <c r="I1459" t="e">
        <f>I1458+G1459-H1459</f>
        <v>#REF!</v>
      </c>
      <c r="J1459" t="e">
        <f>IF(G1459+H1459&lt;&gt;0,Transaksi!#REF!,"")</f>
        <v>#REF!</v>
      </c>
    </row>
    <row r="1460">
      <c r="C1460" t="e">
        <f>IF(G1460+H1460&lt;&gt;0,Transaksi!#REF!,"")</f>
        <v>#REF!</v>
      </c>
      <c r="D1460" t="e">
        <f>IF(G1460+H1460&lt;&gt;0,Transaksi!#REF!,"")</f>
        <v>#REF!</v>
      </c>
      <c r="E1460" t="e">
        <f>IF(G1460+H1460&lt;&gt;0,Transaksi!#REF!,"")</f>
        <v>#REF!</v>
      </c>
      <c r="F1460" t="e">
        <f>IF(G1460+H1460&lt;&gt;0,Transaksi!#REF!,"")</f>
        <v>#REF!</v>
      </c>
      <c r="G1460" t="e">
        <f>IF(Transaksi!#REF!=$F$11,Transaksi!#REF!,0)</f>
        <v>#REF!</v>
      </c>
      <c r="H1460" t="e">
        <f>IF(Transaksi!#REF!=$F$11,Transaksi!#REF!,0)</f>
        <v>#REF!</v>
      </c>
      <c r="I1460" t="e">
        <f>I1459+G1460-H1460</f>
        <v>#REF!</v>
      </c>
      <c r="J1460" t="e">
        <f>IF(G1460+H1460&lt;&gt;0,Transaksi!#REF!,"")</f>
        <v>#REF!</v>
      </c>
    </row>
    <row r="1461">
      <c r="C1461" t="e">
        <f>IF(G1461+H1461&lt;&gt;0,Transaksi!#REF!,"")</f>
        <v>#REF!</v>
      </c>
      <c r="D1461" t="e">
        <f>IF(G1461+H1461&lt;&gt;0,Transaksi!#REF!,"")</f>
        <v>#REF!</v>
      </c>
      <c r="E1461" t="e">
        <f>IF(G1461+H1461&lt;&gt;0,Transaksi!#REF!,"")</f>
        <v>#REF!</v>
      </c>
      <c r="F1461" t="e">
        <f>IF(G1461+H1461&lt;&gt;0,Transaksi!#REF!,"")</f>
        <v>#REF!</v>
      </c>
      <c r="G1461" t="e">
        <f>IF(Transaksi!#REF!=$F$11,Transaksi!#REF!,0)</f>
        <v>#REF!</v>
      </c>
      <c r="H1461" t="e">
        <f>IF(Transaksi!#REF!=$F$11,Transaksi!#REF!,0)</f>
        <v>#REF!</v>
      </c>
      <c r="I1461" t="e">
        <f>I1460+G1461-H1461</f>
        <v>#REF!</v>
      </c>
      <c r="J1461" t="e">
        <f>IF(G1461+H1461&lt;&gt;0,Transaksi!#REF!,"")</f>
        <v>#REF!</v>
      </c>
    </row>
    <row r="1462">
      <c r="C1462" t="e">
        <f>IF(G1462+H1462&lt;&gt;0,Transaksi!#REF!,"")</f>
        <v>#REF!</v>
      </c>
      <c r="D1462" t="e">
        <f>IF(G1462+H1462&lt;&gt;0,Transaksi!#REF!,"")</f>
        <v>#REF!</v>
      </c>
      <c r="E1462" t="e">
        <f>IF(G1462+H1462&lt;&gt;0,Transaksi!#REF!,"")</f>
        <v>#REF!</v>
      </c>
      <c r="F1462" t="e">
        <f>IF(G1462+H1462&lt;&gt;0,Transaksi!#REF!,"")</f>
        <v>#REF!</v>
      </c>
      <c r="G1462" t="e">
        <f>IF(Transaksi!#REF!=$F$11,Transaksi!#REF!,0)</f>
        <v>#REF!</v>
      </c>
      <c r="H1462" t="e">
        <f>IF(Transaksi!#REF!=$F$11,Transaksi!#REF!,0)</f>
        <v>#REF!</v>
      </c>
      <c r="I1462" t="e">
        <f>I1461+G1462-H1462</f>
        <v>#REF!</v>
      </c>
      <c r="J1462" t="e">
        <f>IF(G1462+H1462&lt;&gt;0,Transaksi!#REF!,"")</f>
        <v>#REF!</v>
      </c>
    </row>
    <row r="1463">
      <c r="C1463" t="e">
        <f>IF(G1463+H1463&lt;&gt;0,Transaksi!#REF!,"")</f>
        <v>#REF!</v>
      </c>
      <c r="D1463" t="e">
        <f>IF(G1463+H1463&lt;&gt;0,Transaksi!#REF!,"")</f>
        <v>#REF!</v>
      </c>
      <c r="E1463" t="e">
        <f>IF(G1463+H1463&lt;&gt;0,Transaksi!#REF!,"")</f>
        <v>#REF!</v>
      </c>
      <c r="F1463" t="e">
        <f>IF(G1463+H1463&lt;&gt;0,Transaksi!#REF!,"")</f>
        <v>#REF!</v>
      </c>
      <c r="G1463" t="e">
        <f>IF(Transaksi!#REF!=$F$11,Transaksi!#REF!,0)</f>
        <v>#REF!</v>
      </c>
      <c r="H1463" t="e">
        <f>IF(Transaksi!#REF!=$F$11,Transaksi!#REF!,0)</f>
        <v>#REF!</v>
      </c>
      <c r="I1463" t="e">
        <f>I1462+G1463-H1463</f>
        <v>#REF!</v>
      </c>
      <c r="J1463" t="e">
        <f>IF(G1463+H1463&lt;&gt;0,Transaksi!#REF!,"")</f>
        <v>#REF!</v>
      </c>
    </row>
    <row r="1464">
      <c r="C1464" t="e">
        <f>IF(G1464+H1464&lt;&gt;0,Transaksi!#REF!,"")</f>
        <v>#REF!</v>
      </c>
      <c r="D1464" t="e">
        <f>IF(G1464+H1464&lt;&gt;0,Transaksi!#REF!,"")</f>
        <v>#REF!</v>
      </c>
      <c r="E1464" t="e">
        <f>IF(G1464+H1464&lt;&gt;0,Transaksi!#REF!,"")</f>
        <v>#REF!</v>
      </c>
      <c r="F1464" t="e">
        <f>IF(G1464+H1464&lt;&gt;0,Transaksi!#REF!,"")</f>
        <v>#REF!</v>
      </c>
      <c r="G1464" t="e">
        <f>IF(Transaksi!#REF!=$F$11,Transaksi!#REF!,0)</f>
        <v>#REF!</v>
      </c>
      <c r="H1464" t="e">
        <f>IF(Transaksi!#REF!=$F$11,Transaksi!#REF!,0)</f>
        <v>#REF!</v>
      </c>
      <c r="I1464" t="e">
        <f>I1463+G1464-H1464</f>
        <v>#REF!</v>
      </c>
      <c r="J1464" t="e">
        <f>IF(G1464+H1464&lt;&gt;0,Transaksi!#REF!,"")</f>
        <v>#REF!</v>
      </c>
    </row>
    <row r="1465">
      <c r="C1465" t="e">
        <f>IF(G1465+H1465&lt;&gt;0,Transaksi!#REF!,"")</f>
        <v>#REF!</v>
      </c>
      <c r="D1465" t="e">
        <f>IF(G1465+H1465&lt;&gt;0,Transaksi!#REF!,"")</f>
        <v>#REF!</v>
      </c>
      <c r="E1465" t="e">
        <f>IF(G1465+H1465&lt;&gt;0,Transaksi!#REF!,"")</f>
        <v>#REF!</v>
      </c>
      <c r="F1465" t="e">
        <f>IF(G1465+H1465&lt;&gt;0,Transaksi!#REF!,"")</f>
        <v>#REF!</v>
      </c>
      <c r="G1465" t="e">
        <f>IF(Transaksi!#REF!=$F$11,Transaksi!#REF!,0)</f>
        <v>#REF!</v>
      </c>
      <c r="H1465" t="e">
        <f>IF(Transaksi!#REF!=$F$11,Transaksi!#REF!,0)</f>
        <v>#REF!</v>
      </c>
      <c r="I1465" t="e">
        <f>I1464+G1465-H1465</f>
        <v>#REF!</v>
      </c>
      <c r="J1465" t="e">
        <f>IF(G1465+H1465&lt;&gt;0,Transaksi!#REF!,"")</f>
        <v>#REF!</v>
      </c>
    </row>
    <row r="1466">
      <c r="C1466" t="e">
        <f>IF(G1466+H1466&lt;&gt;0,Transaksi!#REF!,"")</f>
        <v>#REF!</v>
      </c>
      <c r="D1466" t="e">
        <f>IF(G1466+H1466&lt;&gt;0,Transaksi!#REF!,"")</f>
        <v>#REF!</v>
      </c>
      <c r="E1466" t="e">
        <f>IF(G1466+H1466&lt;&gt;0,Transaksi!#REF!,"")</f>
        <v>#REF!</v>
      </c>
      <c r="F1466" t="e">
        <f>IF(G1466+H1466&lt;&gt;0,Transaksi!#REF!,"")</f>
        <v>#REF!</v>
      </c>
      <c r="G1466" t="e">
        <f>IF(Transaksi!#REF!=$F$11,Transaksi!#REF!,0)</f>
        <v>#REF!</v>
      </c>
      <c r="H1466" t="e">
        <f>IF(Transaksi!#REF!=$F$11,Transaksi!#REF!,0)</f>
        <v>#REF!</v>
      </c>
      <c r="I1466" t="e">
        <f>I1465+G1466-H1466</f>
        <v>#REF!</v>
      </c>
      <c r="J1466" t="e">
        <f>IF(G1466+H1466&lt;&gt;0,Transaksi!#REF!,"")</f>
        <v>#REF!</v>
      </c>
    </row>
    <row r="1467">
      <c r="C1467" t="e">
        <f>IF(G1467+H1467&lt;&gt;0,Transaksi!#REF!,"")</f>
        <v>#REF!</v>
      </c>
      <c r="D1467" t="e">
        <f>IF(G1467+H1467&lt;&gt;0,Transaksi!#REF!,"")</f>
        <v>#REF!</v>
      </c>
      <c r="E1467" t="e">
        <f>IF(G1467+H1467&lt;&gt;0,Transaksi!#REF!,"")</f>
        <v>#REF!</v>
      </c>
      <c r="F1467" t="e">
        <f>IF(G1467+H1467&lt;&gt;0,Transaksi!#REF!,"")</f>
        <v>#REF!</v>
      </c>
      <c r="G1467" t="e">
        <f>IF(Transaksi!#REF!=$F$11,Transaksi!#REF!,0)</f>
        <v>#REF!</v>
      </c>
      <c r="H1467" t="e">
        <f>IF(Transaksi!#REF!=$F$11,Transaksi!#REF!,0)</f>
        <v>#REF!</v>
      </c>
      <c r="I1467" t="e">
        <f>I1466+G1467-H1467</f>
        <v>#REF!</v>
      </c>
      <c r="J1467" t="e">
        <f>IF(G1467+H1467&lt;&gt;0,Transaksi!#REF!,"")</f>
        <v>#REF!</v>
      </c>
    </row>
    <row r="1468">
      <c r="C1468" t="e">
        <f>IF(G1468+H1468&lt;&gt;0,Transaksi!#REF!,"")</f>
        <v>#REF!</v>
      </c>
      <c r="D1468" t="e">
        <f>IF(G1468+H1468&lt;&gt;0,Transaksi!#REF!,"")</f>
        <v>#REF!</v>
      </c>
      <c r="E1468" t="e">
        <f>IF(G1468+H1468&lt;&gt;0,Transaksi!#REF!,"")</f>
        <v>#REF!</v>
      </c>
      <c r="F1468" t="e">
        <f>IF(G1468+H1468&lt;&gt;0,Transaksi!#REF!,"")</f>
        <v>#REF!</v>
      </c>
      <c r="G1468" t="e">
        <f>IF(Transaksi!#REF!=$F$11,Transaksi!#REF!,0)</f>
        <v>#REF!</v>
      </c>
      <c r="H1468" t="e">
        <f>IF(Transaksi!#REF!=$F$11,Transaksi!#REF!,0)</f>
        <v>#REF!</v>
      </c>
      <c r="I1468" t="e">
        <f>I1467+G1468-H1468</f>
        <v>#REF!</v>
      </c>
      <c r="J1468" t="e">
        <f>IF(G1468+H1468&lt;&gt;0,Transaksi!#REF!,"")</f>
        <v>#REF!</v>
      </c>
    </row>
    <row r="1469">
      <c r="C1469" t="e">
        <f>IF(G1469+H1469&lt;&gt;0,Transaksi!#REF!,"")</f>
        <v>#REF!</v>
      </c>
      <c r="D1469" t="e">
        <f>IF(G1469+H1469&lt;&gt;0,Transaksi!#REF!,"")</f>
        <v>#REF!</v>
      </c>
      <c r="E1469" t="e">
        <f>IF(G1469+H1469&lt;&gt;0,Transaksi!#REF!,"")</f>
        <v>#REF!</v>
      </c>
      <c r="F1469" t="e">
        <f>IF(G1469+H1469&lt;&gt;0,Transaksi!#REF!,"")</f>
        <v>#REF!</v>
      </c>
      <c r="G1469" t="e">
        <f>IF(Transaksi!#REF!=$F$11,Transaksi!#REF!,0)</f>
        <v>#REF!</v>
      </c>
      <c r="H1469" t="e">
        <f>IF(Transaksi!#REF!=$F$11,Transaksi!#REF!,0)</f>
        <v>#REF!</v>
      </c>
      <c r="I1469" t="e">
        <f>I1468+G1469-H1469</f>
        <v>#REF!</v>
      </c>
      <c r="J1469" t="e">
        <f>IF(G1469+H1469&lt;&gt;0,Transaksi!#REF!,"")</f>
        <v>#REF!</v>
      </c>
    </row>
    <row r="1470">
      <c r="C1470" t="e">
        <f>IF(G1470+H1470&lt;&gt;0,Transaksi!#REF!,"")</f>
        <v>#REF!</v>
      </c>
      <c r="D1470" t="e">
        <f>IF(G1470+H1470&lt;&gt;0,Transaksi!#REF!,"")</f>
        <v>#REF!</v>
      </c>
      <c r="E1470" t="e">
        <f>IF(G1470+H1470&lt;&gt;0,Transaksi!#REF!,"")</f>
        <v>#REF!</v>
      </c>
      <c r="F1470" t="e">
        <f>IF(G1470+H1470&lt;&gt;0,Transaksi!#REF!,"")</f>
        <v>#REF!</v>
      </c>
      <c r="G1470" t="e">
        <f>IF(Transaksi!#REF!=$F$11,Transaksi!#REF!,0)</f>
        <v>#REF!</v>
      </c>
      <c r="H1470" t="e">
        <f>IF(Transaksi!#REF!=$F$11,Transaksi!#REF!,0)</f>
        <v>#REF!</v>
      </c>
      <c r="I1470" t="e">
        <f>I1469+G1470-H1470</f>
        <v>#REF!</v>
      </c>
      <c r="J1470" t="e">
        <f>IF(G1470+H1470&lt;&gt;0,Transaksi!#REF!,"")</f>
        <v>#REF!</v>
      </c>
    </row>
    <row r="1471">
      <c r="C1471" t="e">
        <f>IF(G1471+H1471&lt;&gt;0,Transaksi!#REF!,"")</f>
        <v>#REF!</v>
      </c>
      <c r="D1471" t="e">
        <f>IF(G1471+H1471&lt;&gt;0,Transaksi!#REF!,"")</f>
        <v>#REF!</v>
      </c>
      <c r="E1471" t="e">
        <f>IF(G1471+H1471&lt;&gt;0,Transaksi!#REF!,"")</f>
        <v>#REF!</v>
      </c>
      <c r="F1471" t="e">
        <f>IF(G1471+H1471&lt;&gt;0,Transaksi!#REF!,"")</f>
        <v>#REF!</v>
      </c>
      <c r="G1471" t="e">
        <f>IF(Transaksi!#REF!=$F$11,Transaksi!#REF!,0)</f>
        <v>#REF!</v>
      </c>
      <c r="H1471" t="e">
        <f>IF(Transaksi!#REF!=$F$11,Transaksi!#REF!,0)</f>
        <v>#REF!</v>
      </c>
      <c r="I1471" t="e">
        <f>I1470+G1471-H1471</f>
        <v>#REF!</v>
      </c>
      <c r="J1471" t="e">
        <f>IF(G1471+H1471&lt;&gt;0,Transaksi!#REF!,"")</f>
        <v>#REF!</v>
      </c>
    </row>
    <row r="1472">
      <c r="C1472" t="e">
        <f>IF(G1472+H1472&lt;&gt;0,Transaksi!#REF!,"")</f>
        <v>#REF!</v>
      </c>
      <c r="D1472" t="e">
        <f>IF(G1472+H1472&lt;&gt;0,Transaksi!#REF!,"")</f>
        <v>#REF!</v>
      </c>
      <c r="E1472" t="e">
        <f>IF(G1472+H1472&lt;&gt;0,Transaksi!#REF!,"")</f>
        <v>#REF!</v>
      </c>
      <c r="F1472" t="e">
        <f>IF(G1472+H1472&lt;&gt;0,Transaksi!#REF!,"")</f>
        <v>#REF!</v>
      </c>
      <c r="G1472" t="e">
        <f>IF(Transaksi!#REF!=$F$11,Transaksi!#REF!,0)</f>
        <v>#REF!</v>
      </c>
      <c r="H1472" t="e">
        <f>IF(Transaksi!#REF!=$F$11,Transaksi!#REF!,0)</f>
        <v>#REF!</v>
      </c>
      <c r="I1472" t="e">
        <f>I1471+G1472-H1472</f>
        <v>#REF!</v>
      </c>
      <c r="J1472" t="e">
        <f>IF(G1472+H1472&lt;&gt;0,Transaksi!#REF!,"")</f>
        <v>#REF!</v>
      </c>
    </row>
    <row r="1473">
      <c r="C1473" t="e">
        <f>IF(G1473+H1473&lt;&gt;0,Transaksi!#REF!,"")</f>
        <v>#REF!</v>
      </c>
      <c r="D1473" t="e">
        <f>IF(G1473+H1473&lt;&gt;0,Transaksi!#REF!,"")</f>
        <v>#REF!</v>
      </c>
      <c r="E1473" t="e">
        <f>IF(G1473+H1473&lt;&gt;0,Transaksi!#REF!,"")</f>
        <v>#REF!</v>
      </c>
      <c r="F1473" t="e">
        <f>IF(G1473+H1473&lt;&gt;0,Transaksi!#REF!,"")</f>
        <v>#REF!</v>
      </c>
      <c r="G1473" t="e">
        <f>IF(Transaksi!#REF!=$F$11,Transaksi!#REF!,0)</f>
        <v>#REF!</v>
      </c>
      <c r="H1473" t="e">
        <f>IF(Transaksi!#REF!=$F$11,Transaksi!#REF!,0)</f>
        <v>#REF!</v>
      </c>
      <c r="I1473" t="e">
        <f>I1472+G1473-H1473</f>
        <v>#REF!</v>
      </c>
      <c r="J1473" t="e">
        <f>IF(G1473+H1473&lt;&gt;0,Transaksi!#REF!,"")</f>
        <v>#REF!</v>
      </c>
    </row>
    <row r="1474">
      <c r="C1474" t="e">
        <f>IF(G1474+H1474&lt;&gt;0,Transaksi!#REF!,"")</f>
        <v>#REF!</v>
      </c>
      <c r="D1474" t="e">
        <f>IF(G1474+H1474&lt;&gt;0,Transaksi!#REF!,"")</f>
        <v>#REF!</v>
      </c>
      <c r="E1474" t="e">
        <f>IF(G1474+H1474&lt;&gt;0,Transaksi!#REF!,"")</f>
        <v>#REF!</v>
      </c>
      <c r="F1474" t="e">
        <f>IF(G1474+H1474&lt;&gt;0,Transaksi!#REF!,"")</f>
        <v>#REF!</v>
      </c>
      <c r="G1474" t="e">
        <f>IF(Transaksi!#REF!=$F$11,Transaksi!#REF!,0)</f>
        <v>#REF!</v>
      </c>
      <c r="H1474" t="e">
        <f>IF(Transaksi!#REF!=$F$11,Transaksi!#REF!,0)</f>
        <v>#REF!</v>
      </c>
      <c r="I1474" t="e">
        <f>I1473+G1474-H1474</f>
        <v>#REF!</v>
      </c>
      <c r="J1474" t="e">
        <f>IF(G1474+H1474&lt;&gt;0,Transaksi!#REF!,"")</f>
        <v>#REF!</v>
      </c>
    </row>
    <row r="1475">
      <c r="C1475" t="e">
        <f>IF(G1475+H1475&lt;&gt;0,Transaksi!#REF!,"")</f>
        <v>#REF!</v>
      </c>
      <c r="D1475" t="e">
        <f>IF(G1475+H1475&lt;&gt;0,Transaksi!#REF!,"")</f>
        <v>#REF!</v>
      </c>
      <c r="E1475" t="e">
        <f>IF(G1475+H1475&lt;&gt;0,Transaksi!#REF!,"")</f>
        <v>#REF!</v>
      </c>
      <c r="F1475" t="e">
        <f>IF(G1475+H1475&lt;&gt;0,Transaksi!#REF!,"")</f>
        <v>#REF!</v>
      </c>
      <c r="G1475" t="e">
        <f>IF(Transaksi!#REF!=$F$11,Transaksi!#REF!,0)</f>
        <v>#REF!</v>
      </c>
      <c r="H1475" t="e">
        <f>IF(Transaksi!#REF!=$F$11,Transaksi!#REF!,0)</f>
        <v>#REF!</v>
      </c>
      <c r="I1475" t="e">
        <f>I1474+G1475-H1475</f>
        <v>#REF!</v>
      </c>
      <c r="J1475" t="e">
        <f>IF(G1475+H1475&lt;&gt;0,Transaksi!#REF!,"")</f>
        <v>#REF!</v>
      </c>
    </row>
    <row r="1476">
      <c r="C1476" t="e">
        <f>IF(G1476+H1476&lt;&gt;0,Transaksi!#REF!,"")</f>
        <v>#REF!</v>
      </c>
      <c r="D1476" t="e">
        <f>IF(G1476+H1476&lt;&gt;0,Transaksi!#REF!,"")</f>
        <v>#REF!</v>
      </c>
      <c r="E1476" t="e">
        <f>IF(G1476+H1476&lt;&gt;0,Transaksi!#REF!,"")</f>
        <v>#REF!</v>
      </c>
      <c r="F1476" t="e">
        <f>IF(G1476+H1476&lt;&gt;0,Transaksi!#REF!,"")</f>
        <v>#REF!</v>
      </c>
      <c r="G1476" t="e">
        <f>IF(Transaksi!#REF!=$F$11,Transaksi!#REF!,0)</f>
        <v>#REF!</v>
      </c>
      <c r="H1476" t="e">
        <f>IF(Transaksi!#REF!=$F$11,Transaksi!#REF!,0)</f>
        <v>#REF!</v>
      </c>
      <c r="I1476" t="e">
        <f>I1475+G1476-H1476</f>
        <v>#REF!</v>
      </c>
      <c r="J1476" t="e">
        <f>IF(G1476+H1476&lt;&gt;0,Transaksi!#REF!,"")</f>
        <v>#REF!</v>
      </c>
    </row>
    <row r="1477">
      <c r="C1477" t="e">
        <f>IF(G1477+H1477&lt;&gt;0,Transaksi!#REF!,"")</f>
        <v>#REF!</v>
      </c>
      <c r="D1477" t="e">
        <f>IF(G1477+H1477&lt;&gt;0,Transaksi!#REF!,"")</f>
        <v>#REF!</v>
      </c>
      <c r="E1477" t="e">
        <f>IF(G1477+H1477&lt;&gt;0,Transaksi!#REF!,"")</f>
        <v>#REF!</v>
      </c>
      <c r="F1477" t="e">
        <f>IF(G1477+H1477&lt;&gt;0,Transaksi!#REF!,"")</f>
        <v>#REF!</v>
      </c>
      <c r="G1477" t="e">
        <f>IF(Transaksi!#REF!=$F$11,Transaksi!#REF!,0)</f>
        <v>#REF!</v>
      </c>
      <c r="H1477" t="e">
        <f>IF(Transaksi!#REF!=$F$11,Transaksi!#REF!,0)</f>
        <v>#REF!</v>
      </c>
      <c r="I1477" t="e">
        <f>I1476+G1477-H1477</f>
        <v>#REF!</v>
      </c>
      <c r="J1477" t="e">
        <f>IF(G1477+H1477&lt;&gt;0,Transaksi!#REF!,"")</f>
        <v>#REF!</v>
      </c>
    </row>
    <row r="1478">
      <c r="C1478" t="e">
        <f>IF(G1478+H1478&lt;&gt;0,Transaksi!#REF!,"")</f>
        <v>#REF!</v>
      </c>
      <c r="D1478" t="e">
        <f>IF(G1478+H1478&lt;&gt;0,Transaksi!#REF!,"")</f>
        <v>#REF!</v>
      </c>
      <c r="E1478" t="e">
        <f>IF(G1478+H1478&lt;&gt;0,Transaksi!#REF!,"")</f>
        <v>#REF!</v>
      </c>
      <c r="F1478" t="e">
        <f>IF(G1478+H1478&lt;&gt;0,Transaksi!#REF!,"")</f>
        <v>#REF!</v>
      </c>
      <c r="G1478" t="e">
        <f>IF(Transaksi!#REF!=$F$11,Transaksi!#REF!,0)</f>
        <v>#REF!</v>
      </c>
      <c r="H1478" t="e">
        <f>IF(Transaksi!#REF!=$F$11,Transaksi!#REF!,0)</f>
        <v>#REF!</v>
      </c>
      <c r="I1478" t="e">
        <f>I1477+G1478-H1478</f>
        <v>#REF!</v>
      </c>
      <c r="J1478" t="e">
        <f>IF(G1478+H1478&lt;&gt;0,Transaksi!#REF!,"")</f>
        <v>#REF!</v>
      </c>
    </row>
    <row r="1479">
      <c r="C1479" t="e">
        <f>IF(G1479+H1479&lt;&gt;0,Transaksi!#REF!,"")</f>
        <v>#REF!</v>
      </c>
      <c r="D1479" t="e">
        <f>IF(G1479+H1479&lt;&gt;0,Transaksi!#REF!,"")</f>
        <v>#REF!</v>
      </c>
      <c r="E1479" t="e">
        <f>IF(G1479+H1479&lt;&gt;0,Transaksi!#REF!,"")</f>
        <v>#REF!</v>
      </c>
      <c r="F1479" t="e">
        <f>IF(G1479+H1479&lt;&gt;0,Transaksi!#REF!,"")</f>
        <v>#REF!</v>
      </c>
      <c r="G1479" t="e">
        <f>IF(Transaksi!#REF!=$F$11,Transaksi!#REF!,0)</f>
        <v>#REF!</v>
      </c>
      <c r="H1479" t="e">
        <f>IF(Transaksi!#REF!=$F$11,Transaksi!#REF!,0)</f>
        <v>#REF!</v>
      </c>
      <c r="I1479" t="e">
        <f>I1478+G1479-H1479</f>
        <v>#REF!</v>
      </c>
      <c r="J1479" t="e">
        <f>IF(G1479+H1479&lt;&gt;0,Transaksi!#REF!,"")</f>
        <v>#REF!</v>
      </c>
    </row>
    <row r="1480">
      <c r="C1480" t="e">
        <f>IF(G1480+H1480&lt;&gt;0,Transaksi!#REF!,"")</f>
        <v>#REF!</v>
      </c>
      <c r="D1480" t="e">
        <f>IF(G1480+H1480&lt;&gt;0,Transaksi!#REF!,"")</f>
        <v>#REF!</v>
      </c>
      <c r="E1480" t="e">
        <f>IF(G1480+H1480&lt;&gt;0,Transaksi!#REF!,"")</f>
        <v>#REF!</v>
      </c>
      <c r="F1480" t="e">
        <f>IF(G1480+H1480&lt;&gt;0,Transaksi!#REF!,"")</f>
        <v>#REF!</v>
      </c>
      <c r="G1480" t="e">
        <f>IF(Transaksi!#REF!=$F$11,Transaksi!#REF!,0)</f>
        <v>#REF!</v>
      </c>
      <c r="H1480" t="e">
        <f>IF(Transaksi!#REF!=$F$11,Transaksi!#REF!,0)</f>
        <v>#REF!</v>
      </c>
      <c r="I1480" t="e">
        <f>I1479+G1480-H1480</f>
        <v>#REF!</v>
      </c>
      <c r="J1480" t="e">
        <f>IF(G1480+H1480&lt;&gt;0,Transaksi!#REF!,"")</f>
        <v>#REF!</v>
      </c>
    </row>
    <row r="1481">
      <c r="C1481" t="e">
        <f>IF(G1481+H1481&lt;&gt;0,Transaksi!#REF!,"")</f>
        <v>#REF!</v>
      </c>
      <c r="D1481" t="e">
        <f>IF(G1481+H1481&lt;&gt;0,Transaksi!#REF!,"")</f>
        <v>#REF!</v>
      </c>
      <c r="E1481" t="e">
        <f>IF(G1481+H1481&lt;&gt;0,Transaksi!#REF!,"")</f>
        <v>#REF!</v>
      </c>
      <c r="F1481" t="e">
        <f>IF(G1481+H1481&lt;&gt;0,Transaksi!#REF!,"")</f>
        <v>#REF!</v>
      </c>
      <c r="G1481" t="e">
        <f>IF(Transaksi!#REF!=$F$11,Transaksi!#REF!,0)</f>
        <v>#REF!</v>
      </c>
      <c r="H1481" t="e">
        <f>IF(Transaksi!#REF!=$F$11,Transaksi!#REF!,0)</f>
        <v>#REF!</v>
      </c>
      <c r="I1481" t="e">
        <f>I1480+G1481-H1481</f>
        <v>#REF!</v>
      </c>
      <c r="J1481" t="e">
        <f>IF(G1481+H1481&lt;&gt;0,Transaksi!#REF!,"")</f>
        <v>#REF!</v>
      </c>
    </row>
    <row r="1482">
      <c r="C1482" t="e">
        <f>IF(G1482+H1482&lt;&gt;0,Transaksi!#REF!,"")</f>
        <v>#REF!</v>
      </c>
      <c r="D1482" t="e">
        <f>IF(G1482+H1482&lt;&gt;0,Transaksi!#REF!,"")</f>
        <v>#REF!</v>
      </c>
      <c r="E1482" t="e">
        <f>IF(G1482+H1482&lt;&gt;0,Transaksi!#REF!,"")</f>
        <v>#REF!</v>
      </c>
      <c r="F1482" t="e">
        <f>IF(G1482+H1482&lt;&gt;0,Transaksi!#REF!,"")</f>
        <v>#REF!</v>
      </c>
      <c r="G1482" t="e">
        <f>IF(Transaksi!#REF!=$F$11,Transaksi!#REF!,0)</f>
        <v>#REF!</v>
      </c>
      <c r="H1482" t="e">
        <f>IF(Transaksi!#REF!=$F$11,Transaksi!#REF!,0)</f>
        <v>#REF!</v>
      </c>
      <c r="I1482" t="e">
        <f>I1481+G1482-H1482</f>
        <v>#REF!</v>
      </c>
      <c r="J1482" t="e">
        <f>IF(G1482+H1482&lt;&gt;0,Transaksi!#REF!,"")</f>
        <v>#REF!</v>
      </c>
    </row>
    <row r="1483">
      <c r="C1483" t="e">
        <f>IF(G1483+H1483&lt;&gt;0,Transaksi!#REF!,"")</f>
        <v>#REF!</v>
      </c>
      <c r="D1483" t="e">
        <f>IF(G1483+H1483&lt;&gt;0,Transaksi!#REF!,"")</f>
        <v>#REF!</v>
      </c>
      <c r="E1483" t="e">
        <f>IF(G1483+H1483&lt;&gt;0,Transaksi!#REF!,"")</f>
        <v>#REF!</v>
      </c>
      <c r="F1483" t="e">
        <f>IF(G1483+H1483&lt;&gt;0,Transaksi!#REF!,"")</f>
        <v>#REF!</v>
      </c>
      <c r="G1483" t="e">
        <f>IF(Transaksi!#REF!=$F$11,Transaksi!#REF!,0)</f>
        <v>#REF!</v>
      </c>
      <c r="H1483" t="e">
        <f>IF(Transaksi!#REF!=$F$11,Transaksi!#REF!,0)</f>
        <v>#REF!</v>
      </c>
      <c r="I1483" t="e">
        <f>I1482+G1483-H1483</f>
        <v>#REF!</v>
      </c>
      <c r="J1483" t="e">
        <f>IF(G1483+H1483&lt;&gt;0,Transaksi!#REF!,"")</f>
        <v>#REF!</v>
      </c>
    </row>
    <row r="1484">
      <c r="C1484" t="e">
        <f>IF(G1484+H1484&lt;&gt;0,Transaksi!#REF!,"")</f>
        <v>#REF!</v>
      </c>
      <c r="D1484" t="e">
        <f>IF(G1484+H1484&lt;&gt;0,Transaksi!#REF!,"")</f>
        <v>#REF!</v>
      </c>
      <c r="E1484" t="e">
        <f>IF(G1484+H1484&lt;&gt;0,Transaksi!#REF!,"")</f>
        <v>#REF!</v>
      </c>
      <c r="F1484" t="e">
        <f>IF(G1484+H1484&lt;&gt;0,Transaksi!#REF!,"")</f>
        <v>#REF!</v>
      </c>
      <c r="G1484" t="e">
        <f>IF(Transaksi!#REF!=$F$11,Transaksi!#REF!,0)</f>
        <v>#REF!</v>
      </c>
      <c r="H1484" t="e">
        <f>IF(Transaksi!#REF!=$F$11,Transaksi!#REF!,0)</f>
        <v>#REF!</v>
      </c>
      <c r="I1484" t="e">
        <f>I1483+G1484-H1484</f>
        <v>#REF!</v>
      </c>
      <c r="J1484" t="e">
        <f>IF(G1484+H1484&lt;&gt;0,Transaksi!#REF!,"")</f>
        <v>#REF!</v>
      </c>
    </row>
    <row r="1485">
      <c r="C1485" t="e">
        <f>IF(G1485+H1485&lt;&gt;0,Transaksi!#REF!,"")</f>
        <v>#REF!</v>
      </c>
      <c r="D1485" t="e">
        <f>IF(G1485+H1485&lt;&gt;0,Transaksi!#REF!,"")</f>
        <v>#REF!</v>
      </c>
      <c r="E1485" t="e">
        <f>IF(G1485+H1485&lt;&gt;0,Transaksi!#REF!,"")</f>
        <v>#REF!</v>
      </c>
      <c r="F1485" t="e">
        <f>IF(G1485+H1485&lt;&gt;0,Transaksi!#REF!,"")</f>
        <v>#REF!</v>
      </c>
      <c r="G1485" t="e">
        <f>IF(Transaksi!#REF!=$F$11,Transaksi!#REF!,0)</f>
        <v>#REF!</v>
      </c>
      <c r="H1485" t="e">
        <f>IF(Transaksi!#REF!=$F$11,Transaksi!#REF!,0)</f>
        <v>#REF!</v>
      </c>
      <c r="I1485" t="e">
        <f>I1484+G1485-H1485</f>
        <v>#REF!</v>
      </c>
      <c r="J1485" t="e">
        <f>IF(G1485+H1485&lt;&gt;0,Transaksi!#REF!,"")</f>
        <v>#REF!</v>
      </c>
    </row>
    <row r="1486">
      <c r="C1486" t="e">
        <f>IF(G1486+H1486&lt;&gt;0,Transaksi!#REF!,"")</f>
        <v>#REF!</v>
      </c>
      <c r="D1486" t="e">
        <f>IF(G1486+H1486&lt;&gt;0,Transaksi!#REF!,"")</f>
        <v>#REF!</v>
      </c>
      <c r="E1486" t="e">
        <f>IF(G1486+H1486&lt;&gt;0,Transaksi!#REF!,"")</f>
        <v>#REF!</v>
      </c>
      <c r="F1486" t="e">
        <f>IF(G1486+H1486&lt;&gt;0,Transaksi!#REF!,"")</f>
        <v>#REF!</v>
      </c>
      <c r="G1486" t="e">
        <f>IF(Transaksi!#REF!=$F$11,Transaksi!#REF!,0)</f>
        <v>#REF!</v>
      </c>
      <c r="H1486" t="e">
        <f>IF(Transaksi!#REF!=$F$11,Transaksi!#REF!,0)</f>
        <v>#REF!</v>
      </c>
      <c r="I1486" t="e">
        <f>I1485+G1486-H1486</f>
        <v>#REF!</v>
      </c>
      <c r="J1486" t="e">
        <f>IF(G1486+H1486&lt;&gt;0,Transaksi!#REF!,"")</f>
        <v>#REF!</v>
      </c>
      <c r="L1486" t="e">
        <f>H1486</f>
        <v>#REF!</v>
      </c>
    </row>
    <row r="1487">
      <c r="C1487" t="e">
        <f>IF(G1487+H1487&lt;&gt;0,Transaksi!#REF!,"")</f>
        <v>#REF!</v>
      </c>
      <c r="D1487" t="e">
        <f>IF(G1487+H1487&lt;&gt;0,Transaksi!#REF!,"")</f>
        <v>#REF!</v>
      </c>
      <c r="E1487" t="e">
        <f>IF(G1487+H1487&lt;&gt;0,Transaksi!#REF!,"")</f>
        <v>#REF!</v>
      </c>
      <c r="F1487" t="e">
        <f>IF(G1487+H1487&lt;&gt;0,Transaksi!#REF!,"")</f>
        <v>#REF!</v>
      </c>
      <c r="G1487" t="e">
        <f>IF(Transaksi!#REF!=$F$11,Transaksi!#REF!,0)</f>
        <v>#REF!</v>
      </c>
      <c r="H1487" t="e">
        <f>IF(Transaksi!#REF!=$F$11,Transaksi!#REF!,0)</f>
        <v>#REF!</v>
      </c>
      <c r="I1487" t="e">
        <f>I1486+G1487-H1487</f>
        <v>#REF!</v>
      </c>
      <c r="J1487" t="e">
        <f>IF(G1487+H1487&lt;&gt;0,Transaksi!#REF!,"")</f>
        <v>#REF!</v>
      </c>
    </row>
    <row r="1488">
      <c r="C1488" t="e">
        <f>IF(G1488+H1488&lt;&gt;0,Transaksi!#REF!,"")</f>
        <v>#REF!</v>
      </c>
      <c r="D1488" t="e">
        <f>IF(G1488+H1488&lt;&gt;0,Transaksi!#REF!,"")</f>
        <v>#REF!</v>
      </c>
      <c r="E1488" t="e">
        <f>IF(G1488+H1488&lt;&gt;0,Transaksi!#REF!,"")</f>
        <v>#REF!</v>
      </c>
      <c r="F1488" t="e">
        <f>IF(G1488+H1488&lt;&gt;0,Transaksi!#REF!,"")</f>
        <v>#REF!</v>
      </c>
      <c r="G1488" t="e">
        <f>IF(Transaksi!#REF!=$F$11,Transaksi!#REF!,0)</f>
        <v>#REF!</v>
      </c>
      <c r="H1488" t="e">
        <f>IF(Transaksi!#REF!=$F$11,Transaksi!#REF!,0)</f>
        <v>#REF!</v>
      </c>
      <c r="I1488" t="e">
        <f>I1487+G1488-H1488</f>
        <v>#REF!</v>
      </c>
      <c r="J1488" t="e">
        <f>IF(G1488+H1488&lt;&gt;0,Transaksi!#REF!,"")</f>
        <v>#REF!</v>
      </c>
    </row>
    <row r="1489">
      <c r="C1489" t="e">
        <f>IF(G1489+H1489&lt;&gt;0,Transaksi!#REF!,"")</f>
        <v>#REF!</v>
      </c>
      <c r="D1489" t="e">
        <f>IF(G1489+H1489&lt;&gt;0,Transaksi!#REF!,"")</f>
        <v>#REF!</v>
      </c>
      <c r="E1489" t="e">
        <f>IF(G1489+H1489&lt;&gt;0,Transaksi!#REF!,"")</f>
        <v>#REF!</v>
      </c>
      <c r="F1489" t="e">
        <f>IF(G1489+H1489&lt;&gt;0,Transaksi!#REF!,"")</f>
        <v>#REF!</v>
      </c>
      <c r="G1489" t="e">
        <f>IF(Transaksi!#REF!=$F$11,Transaksi!#REF!,0)</f>
        <v>#REF!</v>
      </c>
      <c r="H1489" t="e">
        <f>IF(Transaksi!#REF!=$F$11,Transaksi!#REF!,0)</f>
        <v>#REF!</v>
      </c>
      <c r="I1489" t="e">
        <f>I1488+G1489-H1489</f>
        <v>#REF!</v>
      </c>
      <c r="J1489" t="e">
        <f>IF(G1489+H1489&lt;&gt;0,Transaksi!#REF!,"")</f>
        <v>#REF!</v>
      </c>
    </row>
    <row r="1490">
      <c r="C1490" t="e">
        <f>IF(G1490+H1490&lt;&gt;0,Transaksi!#REF!,"")</f>
        <v>#REF!</v>
      </c>
      <c r="D1490" t="e">
        <f>IF(G1490+H1490&lt;&gt;0,Transaksi!#REF!,"")</f>
        <v>#REF!</v>
      </c>
      <c r="E1490" t="e">
        <f>IF(G1490+H1490&lt;&gt;0,Transaksi!#REF!,"")</f>
        <v>#REF!</v>
      </c>
      <c r="F1490" t="e">
        <f>IF(G1490+H1490&lt;&gt;0,Transaksi!#REF!,"")</f>
        <v>#REF!</v>
      </c>
      <c r="G1490" t="e">
        <f>IF(Transaksi!#REF!=$F$11,Transaksi!#REF!,0)</f>
        <v>#REF!</v>
      </c>
      <c r="H1490" t="e">
        <f>IF(Transaksi!#REF!=$F$11,Transaksi!#REF!,0)</f>
        <v>#REF!</v>
      </c>
      <c r="I1490" t="e">
        <f>I1489+G1490-H1490</f>
        <v>#REF!</v>
      </c>
      <c r="J1490" t="e">
        <f>IF(G1490+H1490&lt;&gt;0,Transaksi!#REF!,"")</f>
        <v>#REF!</v>
      </c>
    </row>
    <row r="1491">
      <c r="C1491" t="e">
        <f>IF(G1491+H1491&lt;&gt;0,Transaksi!#REF!,"")</f>
        <v>#REF!</v>
      </c>
      <c r="D1491" t="e">
        <f>IF(G1491+H1491&lt;&gt;0,Transaksi!#REF!,"")</f>
        <v>#REF!</v>
      </c>
      <c r="E1491" t="e">
        <f>IF(G1491+H1491&lt;&gt;0,Transaksi!#REF!,"")</f>
        <v>#REF!</v>
      </c>
      <c r="F1491" t="e">
        <f>IF(G1491+H1491&lt;&gt;0,Transaksi!#REF!,"")</f>
        <v>#REF!</v>
      </c>
      <c r="G1491" t="e">
        <f>IF(Transaksi!#REF!=$F$11,Transaksi!#REF!,0)</f>
        <v>#REF!</v>
      </c>
      <c r="H1491" t="e">
        <f>IF(Transaksi!#REF!=$F$11,Transaksi!#REF!,0)</f>
        <v>#REF!</v>
      </c>
      <c r="I1491" t="e">
        <f>I1490+G1491-H1491</f>
        <v>#REF!</v>
      </c>
      <c r="J1491" t="e">
        <f>IF(G1491+H1491&lt;&gt;0,Transaksi!#REF!,"")</f>
        <v>#REF!</v>
      </c>
    </row>
    <row r="1492">
      <c r="C1492" t="e">
        <f>IF(G1492+H1492&lt;&gt;0,Transaksi!#REF!,"")</f>
        <v>#REF!</v>
      </c>
      <c r="D1492" t="e">
        <f>IF(G1492+H1492&lt;&gt;0,Transaksi!#REF!,"")</f>
        <v>#REF!</v>
      </c>
      <c r="E1492" t="e">
        <f>IF(G1492+H1492&lt;&gt;0,Transaksi!#REF!,"")</f>
        <v>#REF!</v>
      </c>
      <c r="F1492" t="e">
        <f>IF(G1492+H1492&lt;&gt;0,Transaksi!#REF!,"")</f>
        <v>#REF!</v>
      </c>
      <c r="G1492" t="e">
        <f>IF(Transaksi!#REF!=$F$11,Transaksi!#REF!,0)</f>
        <v>#REF!</v>
      </c>
      <c r="H1492" t="e">
        <f>IF(Transaksi!#REF!=$F$11,Transaksi!#REF!,0)</f>
        <v>#REF!</v>
      </c>
      <c r="I1492" t="e">
        <f>I1491+G1492-H1492</f>
        <v>#REF!</v>
      </c>
      <c r="J1492" t="e">
        <f>IF(G1492+H1492&lt;&gt;0,Transaksi!#REF!,"")</f>
        <v>#REF!</v>
      </c>
    </row>
    <row r="1493">
      <c r="C1493" t="e">
        <f>IF(G1493+H1493&lt;&gt;0,Transaksi!#REF!,"")</f>
        <v>#REF!</v>
      </c>
      <c r="D1493" t="e">
        <f>IF(G1493+H1493&lt;&gt;0,Transaksi!#REF!,"")</f>
        <v>#REF!</v>
      </c>
      <c r="E1493" t="e">
        <f>IF(G1493+H1493&lt;&gt;0,Transaksi!#REF!,"")</f>
        <v>#REF!</v>
      </c>
      <c r="F1493" t="e">
        <f>IF(G1493+H1493&lt;&gt;0,Transaksi!#REF!,"")</f>
        <v>#REF!</v>
      </c>
      <c r="G1493" t="e">
        <f>IF(Transaksi!#REF!=$F$11,Transaksi!#REF!,0)</f>
        <v>#REF!</v>
      </c>
      <c r="H1493" t="e">
        <f>IF(Transaksi!#REF!=$F$11,Transaksi!#REF!,0)</f>
        <v>#REF!</v>
      </c>
      <c r="I1493" t="e">
        <f>I1492+G1493-H1493</f>
        <v>#REF!</v>
      </c>
      <c r="J1493" t="e">
        <f>IF(G1493+H1493&lt;&gt;0,Transaksi!#REF!,"")</f>
        <v>#REF!</v>
      </c>
    </row>
    <row r="1494">
      <c r="C1494" t="e">
        <f>IF(G1494+H1494&lt;&gt;0,Transaksi!#REF!,"")</f>
        <v>#REF!</v>
      </c>
      <c r="D1494" t="e">
        <f>IF(G1494+H1494&lt;&gt;0,Transaksi!#REF!,"")</f>
        <v>#REF!</v>
      </c>
      <c r="E1494" t="e">
        <f>IF(G1494+H1494&lt;&gt;0,Transaksi!#REF!,"")</f>
        <v>#REF!</v>
      </c>
      <c r="F1494" t="e">
        <f>IF(G1494+H1494&lt;&gt;0,Transaksi!#REF!,"")</f>
        <v>#REF!</v>
      </c>
      <c r="G1494" t="e">
        <f>IF(Transaksi!#REF!=$F$11,Transaksi!#REF!,0)</f>
        <v>#REF!</v>
      </c>
      <c r="H1494" t="e">
        <f>IF(Transaksi!#REF!=$F$11,Transaksi!#REF!,0)</f>
        <v>#REF!</v>
      </c>
      <c r="I1494" t="e">
        <f>I1493+G1494-H1494</f>
        <v>#REF!</v>
      </c>
      <c r="J1494" t="e">
        <f>IF(G1494+H1494&lt;&gt;0,Transaksi!#REF!,"")</f>
        <v>#REF!</v>
      </c>
    </row>
    <row r="1495">
      <c r="C1495" t="e">
        <f>IF(G1495+H1495&lt;&gt;0,Transaksi!#REF!,"")</f>
        <v>#REF!</v>
      </c>
      <c r="D1495" t="e">
        <f>IF(G1495+H1495&lt;&gt;0,Transaksi!#REF!,"")</f>
        <v>#REF!</v>
      </c>
      <c r="E1495" t="e">
        <f>IF(G1495+H1495&lt;&gt;0,Transaksi!#REF!,"")</f>
        <v>#REF!</v>
      </c>
      <c r="F1495" t="e">
        <f>IF(G1495+H1495&lt;&gt;0,Transaksi!#REF!,"")</f>
        <v>#REF!</v>
      </c>
      <c r="G1495" t="e">
        <f>IF(Transaksi!#REF!=$F$11,Transaksi!#REF!,0)</f>
        <v>#REF!</v>
      </c>
      <c r="H1495" t="e">
        <f>IF(Transaksi!#REF!=$F$11,Transaksi!#REF!,0)</f>
        <v>#REF!</v>
      </c>
      <c r="I1495" t="e">
        <f>I1494+G1495-H1495</f>
        <v>#REF!</v>
      </c>
      <c r="J1495" t="e">
        <f>IF(G1495+H1495&lt;&gt;0,Transaksi!#REF!,"")</f>
        <v>#REF!</v>
      </c>
    </row>
    <row r="1496">
      <c r="C1496" t="e">
        <f>IF(G1496+H1496&lt;&gt;0,Transaksi!#REF!,"")</f>
        <v>#REF!</v>
      </c>
      <c r="D1496" t="e">
        <f>IF(G1496+H1496&lt;&gt;0,Transaksi!#REF!,"")</f>
        <v>#REF!</v>
      </c>
      <c r="E1496" t="e">
        <f>IF(G1496+H1496&lt;&gt;0,Transaksi!#REF!,"")</f>
        <v>#REF!</v>
      </c>
      <c r="F1496" t="e">
        <f>IF(G1496+H1496&lt;&gt;0,Transaksi!#REF!,"")</f>
        <v>#REF!</v>
      </c>
      <c r="G1496" t="e">
        <f>IF(Transaksi!#REF!=$F$11,Transaksi!#REF!,0)</f>
        <v>#REF!</v>
      </c>
      <c r="H1496" t="e">
        <f>IF(Transaksi!#REF!=$F$11,Transaksi!#REF!,0)</f>
        <v>#REF!</v>
      </c>
      <c r="I1496" t="e">
        <f>I1495+G1496-H1496</f>
        <v>#REF!</v>
      </c>
      <c r="J1496" t="e">
        <f>IF(G1496+H1496&lt;&gt;0,Transaksi!#REF!,"")</f>
        <v>#REF!</v>
      </c>
    </row>
    <row r="1497">
      <c r="C1497" t="e">
        <f>IF(G1497+H1497&lt;&gt;0,Transaksi!#REF!,"")</f>
        <v>#REF!</v>
      </c>
      <c r="D1497" t="e">
        <f>IF(G1497+H1497&lt;&gt;0,Transaksi!#REF!,"")</f>
        <v>#REF!</v>
      </c>
      <c r="E1497" t="e">
        <f>IF(G1497+H1497&lt;&gt;0,Transaksi!#REF!,"")</f>
        <v>#REF!</v>
      </c>
      <c r="F1497" t="e">
        <f>IF(G1497+H1497&lt;&gt;0,Transaksi!#REF!,"")</f>
        <v>#REF!</v>
      </c>
      <c r="G1497" t="e">
        <f>IF(Transaksi!#REF!=$F$11,Transaksi!#REF!,0)</f>
        <v>#REF!</v>
      </c>
      <c r="H1497" t="e">
        <f>IF(Transaksi!#REF!=$F$11,Transaksi!#REF!,0)</f>
        <v>#REF!</v>
      </c>
      <c r="I1497" t="e">
        <f>I1496+G1497-H1497</f>
        <v>#REF!</v>
      </c>
      <c r="J1497" t="e">
        <f>IF(G1497+H1497&lt;&gt;0,Transaksi!#REF!,"")</f>
        <v>#REF!</v>
      </c>
    </row>
    <row r="1498">
      <c r="C1498" t="e">
        <f>IF(G1498+H1498&lt;&gt;0,Transaksi!#REF!,"")</f>
        <v>#REF!</v>
      </c>
      <c r="D1498" t="e">
        <f>IF(G1498+H1498&lt;&gt;0,Transaksi!#REF!,"")</f>
        <v>#REF!</v>
      </c>
      <c r="E1498" t="e">
        <f>IF(G1498+H1498&lt;&gt;0,Transaksi!#REF!,"")</f>
        <v>#REF!</v>
      </c>
      <c r="F1498" t="e">
        <f>IF(G1498+H1498&lt;&gt;0,Transaksi!#REF!,"")</f>
        <v>#REF!</v>
      </c>
      <c r="G1498" t="e">
        <f>IF(Transaksi!#REF!=$F$11,Transaksi!#REF!,0)</f>
        <v>#REF!</v>
      </c>
      <c r="H1498" t="e">
        <f>IF(Transaksi!#REF!=$F$11,Transaksi!#REF!,0)</f>
        <v>#REF!</v>
      </c>
      <c r="I1498" t="e">
        <f>I1497+G1498-H1498</f>
        <v>#REF!</v>
      </c>
      <c r="J1498" t="e">
        <f>IF(G1498+H1498&lt;&gt;0,Transaksi!#REF!,"")</f>
        <v>#REF!</v>
      </c>
    </row>
    <row r="1499">
      <c r="C1499" t="e">
        <f>IF(G1499+H1499&lt;&gt;0,Transaksi!#REF!,"")</f>
        <v>#REF!</v>
      </c>
      <c r="D1499" t="e">
        <f>IF(G1499+H1499&lt;&gt;0,Transaksi!#REF!,"")</f>
        <v>#REF!</v>
      </c>
      <c r="E1499" t="e">
        <f>IF(G1499+H1499&lt;&gt;0,Transaksi!#REF!,"")</f>
        <v>#REF!</v>
      </c>
      <c r="F1499" t="e">
        <f>IF(G1499+H1499&lt;&gt;0,Transaksi!#REF!,"")</f>
        <v>#REF!</v>
      </c>
      <c r="G1499" t="e">
        <f>IF(Transaksi!#REF!=$F$11,Transaksi!#REF!,0)</f>
        <v>#REF!</v>
      </c>
      <c r="H1499" t="e">
        <f>IF(Transaksi!#REF!=$F$11,Transaksi!#REF!,0)</f>
        <v>#REF!</v>
      </c>
      <c r="I1499" t="e">
        <f>I1498+G1499-H1499</f>
        <v>#REF!</v>
      </c>
      <c r="J1499" t="e">
        <f>IF(G1499+H1499&lt;&gt;0,Transaksi!#REF!,"")</f>
        <v>#REF!</v>
      </c>
    </row>
    <row r="1500">
      <c r="C1500" t="e">
        <f>IF(G1500+H1500&lt;&gt;0,Transaksi!#REF!,"")</f>
        <v>#REF!</v>
      </c>
      <c r="D1500" t="e">
        <f>IF(G1500+H1500&lt;&gt;0,Transaksi!#REF!,"")</f>
        <v>#REF!</v>
      </c>
      <c r="E1500" t="e">
        <f>IF(G1500+H1500&lt;&gt;0,Transaksi!#REF!,"")</f>
        <v>#REF!</v>
      </c>
      <c r="F1500" t="e">
        <f>IF(G1500+H1500&lt;&gt;0,Transaksi!#REF!,"")</f>
        <v>#REF!</v>
      </c>
      <c r="G1500" t="e">
        <f>IF(Transaksi!#REF!=$F$11,Transaksi!#REF!,0)</f>
        <v>#REF!</v>
      </c>
      <c r="H1500" t="e">
        <f>IF(Transaksi!#REF!=$F$11,Transaksi!#REF!,0)</f>
        <v>#REF!</v>
      </c>
      <c r="I1500" t="e">
        <f>I1499+G1500-H1500</f>
        <v>#REF!</v>
      </c>
      <c r="J1500" t="e">
        <f>IF(G1500+H1500&lt;&gt;0,Transaksi!#REF!,"")</f>
        <v>#REF!</v>
      </c>
    </row>
    <row r="1501">
      <c r="C1501" t="e">
        <f>IF(G1501+H1501&lt;&gt;0,Transaksi!#REF!,"")</f>
        <v>#REF!</v>
      </c>
      <c r="D1501" t="e">
        <f>IF(G1501+H1501&lt;&gt;0,Transaksi!#REF!,"")</f>
        <v>#REF!</v>
      </c>
      <c r="E1501" t="e">
        <f>IF(G1501+H1501&lt;&gt;0,Transaksi!#REF!,"")</f>
        <v>#REF!</v>
      </c>
      <c r="F1501" t="e">
        <f>IF(G1501+H1501&lt;&gt;0,Transaksi!#REF!,"")</f>
        <v>#REF!</v>
      </c>
      <c r="G1501" t="e">
        <f>IF(Transaksi!#REF!=$F$11,Transaksi!#REF!,0)</f>
        <v>#REF!</v>
      </c>
      <c r="H1501" t="e">
        <f>IF(Transaksi!#REF!=$F$11,Transaksi!#REF!,0)</f>
        <v>#REF!</v>
      </c>
      <c r="I1501" t="e">
        <f>I1500+G1501-H1501</f>
        <v>#REF!</v>
      </c>
      <c r="J1501" t="e">
        <f>IF(G1501+H1501&lt;&gt;0,Transaksi!#REF!,"")</f>
        <v>#REF!</v>
      </c>
    </row>
    <row r="1502">
      <c r="C1502" t="e">
        <f>IF(G1502+H1502&lt;&gt;0,Transaksi!#REF!,"")</f>
        <v>#REF!</v>
      </c>
      <c r="D1502" t="e">
        <f>IF(G1502+H1502&lt;&gt;0,Transaksi!#REF!,"")</f>
        <v>#REF!</v>
      </c>
      <c r="E1502" t="e">
        <f>IF(G1502+H1502&lt;&gt;0,Transaksi!#REF!,"")</f>
        <v>#REF!</v>
      </c>
      <c r="F1502" t="e">
        <f>IF(G1502+H1502&lt;&gt;0,Transaksi!#REF!,"")</f>
        <v>#REF!</v>
      </c>
      <c r="G1502" t="e">
        <f>IF(Transaksi!#REF!=$F$11,Transaksi!#REF!,0)</f>
        <v>#REF!</v>
      </c>
      <c r="H1502" t="e">
        <f>IF(Transaksi!#REF!=$F$11,Transaksi!#REF!,0)</f>
        <v>#REF!</v>
      </c>
      <c r="I1502" t="e">
        <f>I1501+G1502-H1502</f>
        <v>#REF!</v>
      </c>
      <c r="J1502" t="e">
        <f>IF(G1502+H1502&lt;&gt;0,Transaksi!#REF!,"")</f>
        <v>#REF!</v>
      </c>
    </row>
    <row r="1503">
      <c r="C1503" t="e">
        <f>IF(G1503+H1503&lt;&gt;0,Transaksi!#REF!,"")</f>
        <v>#REF!</v>
      </c>
      <c r="D1503" t="e">
        <f>IF(G1503+H1503&lt;&gt;0,Transaksi!#REF!,"")</f>
        <v>#REF!</v>
      </c>
      <c r="E1503" t="e">
        <f>IF(G1503+H1503&lt;&gt;0,Transaksi!#REF!,"")</f>
        <v>#REF!</v>
      </c>
      <c r="F1503" t="e">
        <f>IF(G1503+H1503&lt;&gt;0,Transaksi!#REF!,"")</f>
        <v>#REF!</v>
      </c>
      <c r="G1503" t="e">
        <f>IF(Transaksi!#REF!=$F$11,Transaksi!#REF!,0)</f>
        <v>#REF!</v>
      </c>
      <c r="H1503" t="e">
        <f>IF(Transaksi!#REF!=$F$11,Transaksi!#REF!,0)</f>
        <v>#REF!</v>
      </c>
      <c r="I1503" t="e">
        <f>I1502+G1503-H1503</f>
        <v>#REF!</v>
      </c>
      <c r="J1503" t="e">
        <f>IF(G1503+H1503&lt;&gt;0,Transaksi!#REF!,"")</f>
        <v>#REF!</v>
      </c>
    </row>
    <row r="1504">
      <c r="C1504" t="e">
        <f>IF(G1504+H1504&lt;&gt;0,Transaksi!#REF!,"")</f>
        <v>#REF!</v>
      </c>
      <c r="D1504" t="e">
        <f>IF(G1504+H1504&lt;&gt;0,Transaksi!#REF!,"")</f>
        <v>#REF!</v>
      </c>
      <c r="E1504" t="e">
        <f>IF(G1504+H1504&lt;&gt;0,Transaksi!#REF!,"")</f>
        <v>#REF!</v>
      </c>
      <c r="F1504" t="e">
        <f>IF(G1504+H1504&lt;&gt;0,Transaksi!#REF!,"")</f>
        <v>#REF!</v>
      </c>
      <c r="G1504" t="e">
        <f>IF(Transaksi!#REF!=$F$11,Transaksi!#REF!,0)</f>
        <v>#REF!</v>
      </c>
      <c r="H1504" t="e">
        <f>IF(Transaksi!#REF!=$F$11,Transaksi!#REF!,0)</f>
        <v>#REF!</v>
      </c>
      <c r="I1504" t="e">
        <f>I1503+G1504-H1504</f>
        <v>#REF!</v>
      </c>
      <c r="J1504" t="e">
        <f>IF(G1504+H1504&lt;&gt;0,Transaksi!#REF!,"")</f>
        <v>#REF!</v>
      </c>
    </row>
    <row r="1505">
      <c r="C1505" t="e">
        <f>IF(G1505+H1505&lt;&gt;0,Transaksi!#REF!,"")</f>
        <v>#REF!</v>
      </c>
      <c r="D1505" t="e">
        <f>IF(G1505+H1505&lt;&gt;0,Transaksi!#REF!,"")</f>
        <v>#REF!</v>
      </c>
      <c r="E1505" t="e">
        <f>IF(G1505+H1505&lt;&gt;0,Transaksi!#REF!,"")</f>
        <v>#REF!</v>
      </c>
      <c r="F1505" t="e">
        <f>IF(G1505+H1505&lt;&gt;0,Transaksi!#REF!,"")</f>
        <v>#REF!</v>
      </c>
      <c r="G1505" t="e">
        <f>IF(Transaksi!#REF!=$F$11,Transaksi!#REF!,0)</f>
        <v>#REF!</v>
      </c>
      <c r="H1505" t="e">
        <f>IF(Transaksi!#REF!=$F$11,Transaksi!#REF!,0)</f>
        <v>#REF!</v>
      </c>
      <c r="I1505" t="e">
        <f>I1504+G1505-H1505</f>
        <v>#REF!</v>
      </c>
      <c r="J1505" t="e">
        <f>IF(G1505+H1505&lt;&gt;0,Transaksi!#REF!,"")</f>
        <v>#REF!</v>
      </c>
    </row>
    <row r="1506">
      <c r="C1506" t="e">
        <f>IF(G1506+H1506&lt;&gt;0,Transaksi!#REF!,"")</f>
        <v>#REF!</v>
      </c>
      <c r="D1506" t="e">
        <f>IF(G1506+H1506&lt;&gt;0,Transaksi!#REF!,"")</f>
        <v>#REF!</v>
      </c>
      <c r="E1506" t="e">
        <f>IF(G1506+H1506&lt;&gt;0,Transaksi!#REF!,"")</f>
        <v>#REF!</v>
      </c>
      <c r="F1506" t="e">
        <f>IF(G1506+H1506&lt;&gt;0,Transaksi!#REF!,"")</f>
        <v>#REF!</v>
      </c>
      <c r="G1506" t="e">
        <f>IF(Transaksi!#REF!=$F$11,Transaksi!#REF!,0)</f>
        <v>#REF!</v>
      </c>
      <c r="H1506" t="e">
        <f>IF(Transaksi!#REF!=$F$11,Transaksi!#REF!,0)</f>
        <v>#REF!</v>
      </c>
      <c r="I1506" t="e">
        <f>I1505+G1506-H1506</f>
        <v>#REF!</v>
      </c>
      <c r="J1506" t="e">
        <f>IF(G1506+H1506&lt;&gt;0,Transaksi!#REF!,"")</f>
        <v>#REF!</v>
      </c>
    </row>
    <row r="1507">
      <c r="C1507" t="e">
        <f>IF(G1507+H1507&lt;&gt;0,Transaksi!#REF!,"")</f>
        <v>#REF!</v>
      </c>
      <c r="D1507" t="e">
        <f>IF(G1507+H1507&lt;&gt;0,Transaksi!#REF!,"")</f>
        <v>#REF!</v>
      </c>
      <c r="E1507" t="e">
        <f>IF(G1507+H1507&lt;&gt;0,Transaksi!#REF!,"")</f>
        <v>#REF!</v>
      </c>
      <c r="F1507" t="e">
        <f>IF(G1507+H1507&lt;&gt;0,Transaksi!#REF!,"")</f>
        <v>#REF!</v>
      </c>
      <c r="G1507" t="e">
        <f>IF(Transaksi!#REF!=$F$11,Transaksi!#REF!,0)</f>
        <v>#REF!</v>
      </c>
      <c r="H1507" t="e">
        <f>IF(Transaksi!#REF!=$F$11,Transaksi!#REF!,0)</f>
        <v>#REF!</v>
      </c>
      <c r="I1507" t="e">
        <f>I1506+G1507-H1507</f>
        <v>#REF!</v>
      </c>
      <c r="J1507" t="e">
        <f>IF(G1507+H1507&lt;&gt;0,Transaksi!#REF!,"")</f>
        <v>#REF!</v>
      </c>
    </row>
    <row r="1508">
      <c r="C1508" t="e">
        <f>IF(G1508+H1508&lt;&gt;0,Transaksi!#REF!,"")</f>
        <v>#REF!</v>
      </c>
      <c r="D1508" t="e">
        <f>IF(G1508+H1508&lt;&gt;0,Transaksi!#REF!,"")</f>
        <v>#REF!</v>
      </c>
      <c r="E1508" t="e">
        <f>IF(G1508+H1508&lt;&gt;0,Transaksi!#REF!,"")</f>
        <v>#REF!</v>
      </c>
      <c r="F1508" t="e">
        <f>IF(G1508+H1508&lt;&gt;0,Transaksi!#REF!,"")</f>
        <v>#REF!</v>
      </c>
      <c r="G1508" t="e">
        <f>IF(Transaksi!#REF!=$F$11,Transaksi!#REF!,0)</f>
        <v>#REF!</v>
      </c>
      <c r="H1508" t="e">
        <f>IF(Transaksi!#REF!=$F$11,Transaksi!#REF!,0)</f>
        <v>#REF!</v>
      </c>
      <c r="I1508" t="e">
        <f>I1507+G1508-H1508</f>
        <v>#REF!</v>
      </c>
      <c r="J1508" t="e">
        <f>IF(G1508+H1508&lt;&gt;0,Transaksi!#REF!,"")</f>
        <v>#REF!</v>
      </c>
    </row>
    <row r="1509">
      <c r="C1509" t="e">
        <f>IF(G1509+H1509&lt;&gt;0,Transaksi!#REF!,"")</f>
        <v>#REF!</v>
      </c>
      <c r="D1509" t="e">
        <f>IF(G1509+H1509&lt;&gt;0,Transaksi!#REF!,"")</f>
        <v>#REF!</v>
      </c>
      <c r="E1509" t="e">
        <f>IF(G1509+H1509&lt;&gt;0,Transaksi!#REF!,"")</f>
        <v>#REF!</v>
      </c>
      <c r="F1509" t="e">
        <f>IF(G1509+H1509&lt;&gt;0,Transaksi!#REF!,"")</f>
        <v>#REF!</v>
      </c>
      <c r="G1509" t="e">
        <f>IF(Transaksi!#REF!=$F$11,Transaksi!#REF!,0)</f>
        <v>#REF!</v>
      </c>
      <c r="H1509" t="e">
        <f>IF(Transaksi!#REF!=$F$11,Transaksi!#REF!,0)</f>
        <v>#REF!</v>
      </c>
      <c r="I1509" t="e">
        <f>I1508+G1509-H1509</f>
        <v>#REF!</v>
      </c>
      <c r="J1509" t="e">
        <f>IF(G1509+H1509&lt;&gt;0,Transaksi!#REF!,"")</f>
        <v>#REF!</v>
      </c>
    </row>
    <row r="1510">
      <c r="C1510" t="e">
        <f>IF(G1510+H1510&lt;&gt;0,Transaksi!#REF!,"")</f>
        <v>#REF!</v>
      </c>
      <c r="D1510" t="e">
        <f>IF(G1510+H1510&lt;&gt;0,Transaksi!#REF!,"")</f>
        <v>#REF!</v>
      </c>
      <c r="E1510" t="e">
        <f>IF(G1510+H1510&lt;&gt;0,Transaksi!#REF!,"")</f>
        <v>#REF!</v>
      </c>
      <c r="F1510" t="e">
        <f>IF(G1510+H1510&lt;&gt;0,Transaksi!#REF!,"")</f>
        <v>#REF!</v>
      </c>
      <c r="G1510" t="e">
        <f>IF(Transaksi!#REF!=$F$11,Transaksi!#REF!,0)</f>
        <v>#REF!</v>
      </c>
      <c r="H1510" t="e">
        <f>IF(Transaksi!#REF!=$F$11,Transaksi!#REF!,0)</f>
        <v>#REF!</v>
      </c>
      <c r="I1510" t="e">
        <f>I1509+G1510-H1510</f>
        <v>#REF!</v>
      </c>
      <c r="J1510" t="e">
        <f>IF(G1510+H1510&lt;&gt;0,Transaksi!#REF!,"")</f>
        <v>#REF!</v>
      </c>
    </row>
    <row r="1511">
      <c r="C1511" t="e">
        <f>IF(G1511+H1511&lt;&gt;0,Transaksi!#REF!,"")</f>
        <v>#REF!</v>
      </c>
      <c r="D1511" t="e">
        <f>IF(G1511+H1511&lt;&gt;0,Transaksi!#REF!,"")</f>
        <v>#REF!</v>
      </c>
      <c r="E1511" t="e">
        <f>IF(G1511+H1511&lt;&gt;0,Transaksi!#REF!,"")</f>
        <v>#REF!</v>
      </c>
      <c r="F1511" t="e">
        <f>IF(G1511+H1511&lt;&gt;0,Transaksi!#REF!,"")</f>
        <v>#REF!</v>
      </c>
      <c r="G1511" t="e">
        <f>IF(Transaksi!#REF!=$F$11,Transaksi!#REF!,0)</f>
        <v>#REF!</v>
      </c>
      <c r="H1511" t="e">
        <f>IF(Transaksi!#REF!=$F$11,Transaksi!#REF!,0)</f>
        <v>#REF!</v>
      </c>
      <c r="I1511" t="e">
        <f>I1510+G1511-H1511</f>
        <v>#REF!</v>
      </c>
      <c r="J1511" t="e">
        <f>IF(G1511+H1511&lt;&gt;0,Transaksi!#REF!,"")</f>
        <v>#REF!</v>
      </c>
    </row>
    <row r="1512">
      <c r="C1512" t="e">
        <f>IF(G1512+H1512&lt;&gt;0,Transaksi!#REF!,"")</f>
        <v>#REF!</v>
      </c>
      <c r="D1512" t="e">
        <f>IF(G1512+H1512&lt;&gt;0,Transaksi!#REF!,"")</f>
        <v>#REF!</v>
      </c>
      <c r="E1512" t="e">
        <f>IF(G1512+H1512&lt;&gt;0,Transaksi!#REF!,"")</f>
        <v>#REF!</v>
      </c>
      <c r="F1512" t="e">
        <f>IF(G1512+H1512&lt;&gt;0,Transaksi!#REF!,"")</f>
        <v>#REF!</v>
      </c>
      <c r="G1512" t="e">
        <f>IF(Transaksi!#REF!=$F$11,Transaksi!#REF!,0)</f>
        <v>#REF!</v>
      </c>
      <c r="H1512" t="e">
        <f>IF(Transaksi!#REF!=$F$11,Transaksi!#REF!,0)</f>
        <v>#REF!</v>
      </c>
      <c r="I1512" t="e">
        <f>I1511+G1512-H1512</f>
        <v>#REF!</v>
      </c>
      <c r="J1512" t="e">
        <f>IF(G1512+H1512&lt;&gt;0,Transaksi!#REF!,"")</f>
        <v>#REF!</v>
      </c>
    </row>
    <row r="1513">
      <c r="C1513" t="e">
        <f>IF(G1513+H1513&lt;&gt;0,Transaksi!#REF!,"")</f>
        <v>#REF!</v>
      </c>
      <c r="D1513" t="e">
        <f>IF(G1513+H1513&lt;&gt;0,Transaksi!#REF!,"")</f>
        <v>#REF!</v>
      </c>
      <c r="E1513" t="e">
        <f>IF(G1513+H1513&lt;&gt;0,Transaksi!#REF!,"")</f>
        <v>#REF!</v>
      </c>
      <c r="F1513" t="e">
        <f>IF(G1513+H1513&lt;&gt;0,Transaksi!#REF!,"")</f>
        <v>#REF!</v>
      </c>
      <c r="G1513" t="e">
        <f>IF(Transaksi!#REF!=$F$11,Transaksi!#REF!,0)</f>
        <v>#REF!</v>
      </c>
      <c r="H1513" t="e">
        <f>IF(Transaksi!#REF!=$F$11,Transaksi!#REF!,0)</f>
        <v>#REF!</v>
      </c>
      <c r="I1513" t="e">
        <f>I1512+G1513-H1513</f>
        <v>#REF!</v>
      </c>
      <c r="J1513" t="e">
        <f>IF(G1513+H1513&lt;&gt;0,Transaksi!#REF!,"")</f>
        <v>#REF!</v>
      </c>
    </row>
    <row r="1514">
      <c r="C1514" t="e">
        <f>IF(G1514+H1514&lt;&gt;0,Transaksi!#REF!,"")</f>
        <v>#REF!</v>
      </c>
      <c r="D1514" t="e">
        <f>IF(G1514+H1514&lt;&gt;0,Transaksi!#REF!,"")</f>
        <v>#REF!</v>
      </c>
      <c r="E1514" t="e">
        <f>IF(G1514+H1514&lt;&gt;0,Transaksi!#REF!,"")</f>
        <v>#REF!</v>
      </c>
      <c r="F1514" t="e">
        <f>IF(G1514+H1514&lt;&gt;0,Transaksi!#REF!,"")</f>
        <v>#REF!</v>
      </c>
      <c r="G1514" t="e">
        <f>IF(Transaksi!#REF!=$F$11,Transaksi!#REF!,0)</f>
        <v>#REF!</v>
      </c>
      <c r="H1514" t="e">
        <f>IF(Transaksi!#REF!=$F$11,Transaksi!#REF!,0)</f>
        <v>#REF!</v>
      </c>
      <c r="I1514" t="e">
        <f>I1513+G1514-H1514</f>
        <v>#REF!</v>
      </c>
      <c r="J1514" t="e">
        <f>IF(G1514+H1514&lt;&gt;0,Transaksi!#REF!,"")</f>
        <v>#REF!</v>
      </c>
    </row>
    <row r="1515">
      <c r="C1515" t="e">
        <f>IF(G1515+H1515&lt;&gt;0,Transaksi!#REF!,"")</f>
        <v>#REF!</v>
      </c>
      <c r="D1515" t="e">
        <f>IF(G1515+H1515&lt;&gt;0,Transaksi!#REF!,"")</f>
        <v>#REF!</v>
      </c>
      <c r="E1515" t="e">
        <f>IF(G1515+H1515&lt;&gt;0,Transaksi!#REF!,"")</f>
        <v>#REF!</v>
      </c>
      <c r="F1515" t="e">
        <f>IF(G1515+H1515&lt;&gt;0,Transaksi!#REF!,"")</f>
        <v>#REF!</v>
      </c>
      <c r="G1515" t="e">
        <f>IF(Transaksi!#REF!=$F$11,Transaksi!#REF!,0)</f>
        <v>#REF!</v>
      </c>
      <c r="H1515" t="e">
        <f>IF(Transaksi!#REF!=$F$11,Transaksi!#REF!,0)</f>
        <v>#REF!</v>
      </c>
      <c r="I1515" t="e">
        <f>I1514+G1515-H1515</f>
        <v>#REF!</v>
      </c>
      <c r="J1515" t="e">
        <f>IF(G1515+H1515&lt;&gt;0,Transaksi!#REF!,"")</f>
        <v>#REF!</v>
      </c>
    </row>
    <row r="1516">
      <c r="C1516" t="e">
        <f>IF(G1516+H1516&lt;&gt;0,Transaksi!#REF!,"")</f>
        <v>#REF!</v>
      </c>
      <c r="D1516" t="e">
        <f>IF(G1516+H1516&lt;&gt;0,Transaksi!#REF!,"")</f>
        <v>#REF!</v>
      </c>
      <c r="E1516" t="e">
        <f>IF(G1516+H1516&lt;&gt;0,Transaksi!#REF!,"")</f>
        <v>#REF!</v>
      </c>
      <c r="F1516" t="e">
        <f>IF(G1516+H1516&lt;&gt;0,Transaksi!#REF!,"")</f>
        <v>#REF!</v>
      </c>
      <c r="G1516" t="e">
        <f>IF(Transaksi!#REF!=$F$11,Transaksi!#REF!,0)</f>
        <v>#REF!</v>
      </c>
      <c r="H1516" t="e">
        <f>IF(Transaksi!#REF!=$F$11,Transaksi!#REF!,0)</f>
        <v>#REF!</v>
      </c>
      <c r="I1516" t="e">
        <f>I1515+G1516-H1516</f>
        <v>#REF!</v>
      </c>
      <c r="J1516" t="e">
        <f>IF(G1516+H1516&lt;&gt;0,Transaksi!#REF!,"")</f>
        <v>#REF!</v>
      </c>
    </row>
    <row r="1517">
      <c r="C1517" t="e">
        <f>IF(G1517+H1517&lt;&gt;0,Transaksi!#REF!,"")</f>
        <v>#REF!</v>
      </c>
      <c r="D1517" t="e">
        <f>IF(G1517+H1517&lt;&gt;0,Transaksi!#REF!,"")</f>
        <v>#REF!</v>
      </c>
      <c r="E1517" t="e">
        <f>IF(G1517+H1517&lt;&gt;0,Transaksi!#REF!,"")</f>
        <v>#REF!</v>
      </c>
      <c r="F1517" t="e">
        <f>IF(G1517+H1517&lt;&gt;0,Transaksi!#REF!,"")</f>
        <v>#REF!</v>
      </c>
      <c r="G1517" t="e">
        <f>IF(Transaksi!#REF!=$F$11,Transaksi!#REF!,0)</f>
        <v>#REF!</v>
      </c>
      <c r="H1517" t="e">
        <f>IF(Transaksi!#REF!=$F$11,Transaksi!#REF!,0)</f>
        <v>#REF!</v>
      </c>
      <c r="I1517" t="e">
        <f>I1516+G1517-H1517</f>
        <v>#REF!</v>
      </c>
      <c r="J1517" t="e">
        <f>IF(G1517+H1517&lt;&gt;0,Transaksi!#REF!,"")</f>
        <v>#REF!</v>
      </c>
    </row>
    <row r="1518">
      <c r="C1518" t="e">
        <f>IF(G1518+H1518&lt;&gt;0,Transaksi!#REF!,"")</f>
        <v>#REF!</v>
      </c>
      <c r="D1518" t="e">
        <f>IF(G1518+H1518&lt;&gt;0,Transaksi!#REF!,"")</f>
        <v>#REF!</v>
      </c>
      <c r="E1518" t="e">
        <f>IF(G1518+H1518&lt;&gt;0,Transaksi!#REF!,"")</f>
        <v>#REF!</v>
      </c>
      <c r="F1518" t="e">
        <f>IF(G1518+H1518&lt;&gt;0,Transaksi!#REF!,"")</f>
        <v>#REF!</v>
      </c>
      <c r="G1518" t="e">
        <f>IF(Transaksi!#REF!=$F$11,Transaksi!#REF!,0)</f>
        <v>#REF!</v>
      </c>
      <c r="H1518" t="e">
        <f>IF(Transaksi!#REF!=$F$11,Transaksi!#REF!,0)</f>
        <v>#REF!</v>
      </c>
      <c r="I1518" t="e">
        <f>I1517+G1518-H1518</f>
        <v>#REF!</v>
      </c>
      <c r="J1518" t="e">
        <f>IF(G1518+H1518&lt;&gt;0,Transaksi!#REF!,"")</f>
        <v>#REF!</v>
      </c>
    </row>
    <row r="1519">
      <c r="C1519" t="e">
        <f>IF(G1519+H1519&lt;&gt;0,Transaksi!#REF!,"")</f>
        <v>#REF!</v>
      </c>
      <c r="D1519" t="e">
        <f>IF(G1519+H1519&lt;&gt;0,Transaksi!#REF!,"")</f>
        <v>#REF!</v>
      </c>
      <c r="E1519" t="e">
        <f>IF(G1519+H1519&lt;&gt;0,Transaksi!#REF!,"")</f>
        <v>#REF!</v>
      </c>
      <c r="F1519" t="e">
        <f>IF(G1519+H1519&lt;&gt;0,Transaksi!#REF!,"")</f>
        <v>#REF!</v>
      </c>
      <c r="G1519" t="e">
        <f>IF(Transaksi!#REF!=$F$11,Transaksi!#REF!,0)</f>
        <v>#REF!</v>
      </c>
      <c r="H1519" t="e">
        <f>IF(Transaksi!#REF!=$F$11,Transaksi!#REF!,0)</f>
        <v>#REF!</v>
      </c>
      <c r="I1519" t="e">
        <f>I1518+G1519-H1519</f>
        <v>#REF!</v>
      </c>
      <c r="J1519" t="e">
        <f>IF(G1519+H1519&lt;&gt;0,Transaksi!#REF!,"")</f>
        <v>#REF!</v>
      </c>
    </row>
    <row r="1520">
      <c r="C1520" t="e">
        <f>IF(G1520+H1520&lt;&gt;0,Transaksi!#REF!,"")</f>
        <v>#REF!</v>
      </c>
      <c r="D1520" t="e">
        <f>IF(G1520+H1520&lt;&gt;0,Transaksi!#REF!,"")</f>
        <v>#REF!</v>
      </c>
      <c r="E1520" t="e">
        <f>IF(G1520+H1520&lt;&gt;0,Transaksi!#REF!,"")</f>
        <v>#REF!</v>
      </c>
      <c r="F1520" t="e">
        <f>IF(G1520+H1520&lt;&gt;0,Transaksi!#REF!,"")</f>
        <v>#REF!</v>
      </c>
      <c r="G1520" t="e">
        <f>IF(Transaksi!#REF!=$F$11,Transaksi!#REF!,0)</f>
        <v>#REF!</v>
      </c>
      <c r="H1520" t="e">
        <f>IF(Transaksi!#REF!=$F$11,Transaksi!#REF!,0)</f>
        <v>#REF!</v>
      </c>
      <c r="I1520" t="e">
        <f>I1519+G1520-H1520</f>
        <v>#REF!</v>
      </c>
      <c r="J1520" t="e">
        <f>IF(G1520+H1520&lt;&gt;0,Transaksi!#REF!,"")</f>
        <v>#REF!</v>
      </c>
    </row>
    <row r="1521">
      <c r="C1521" t="e">
        <f>IF(G1521+H1521&lt;&gt;0,Transaksi!#REF!,"")</f>
        <v>#REF!</v>
      </c>
      <c r="D1521" t="e">
        <f>IF(G1521+H1521&lt;&gt;0,Transaksi!#REF!,"")</f>
        <v>#REF!</v>
      </c>
      <c r="E1521" t="e">
        <f>IF(G1521+H1521&lt;&gt;0,Transaksi!#REF!,"")</f>
        <v>#REF!</v>
      </c>
      <c r="F1521" t="e">
        <f>IF(G1521+H1521&lt;&gt;0,Transaksi!#REF!,"")</f>
        <v>#REF!</v>
      </c>
      <c r="G1521" t="e">
        <f>IF(Transaksi!#REF!=$F$11,Transaksi!#REF!,0)</f>
        <v>#REF!</v>
      </c>
      <c r="H1521" t="e">
        <f>IF(Transaksi!#REF!=$F$11,Transaksi!#REF!,0)</f>
        <v>#REF!</v>
      </c>
      <c r="I1521" t="e">
        <f>I1520+G1521-H1521</f>
        <v>#REF!</v>
      </c>
      <c r="J1521" t="e">
        <f>IF(G1521+H1521&lt;&gt;0,Transaksi!#REF!,"")</f>
        <v>#REF!</v>
      </c>
    </row>
    <row r="1522">
      <c r="C1522" t="e">
        <f>IF(G1522+H1522&lt;&gt;0,Transaksi!#REF!,"")</f>
        <v>#REF!</v>
      </c>
      <c r="D1522" t="e">
        <f>IF(G1522+H1522&lt;&gt;0,Transaksi!#REF!,"")</f>
        <v>#REF!</v>
      </c>
      <c r="E1522" t="e">
        <f>IF(G1522+H1522&lt;&gt;0,Transaksi!#REF!,"")</f>
        <v>#REF!</v>
      </c>
      <c r="F1522" t="e">
        <f>IF(G1522+H1522&lt;&gt;0,Transaksi!#REF!,"")</f>
        <v>#REF!</v>
      </c>
      <c r="G1522" t="e">
        <f>IF(Transaksi!#REF!=$F$11,Transaksi!#REF!,0)</f>
        <v>#REF!</v>
      </c>
      <c r="H1522" t="e">
        <f>IF(Transaksi!#REF!=$F$11,Transaksi!#REF!,0)</f>
        <v>#REF!</v>
      </c>
      <c r="I1522" t="e">
        <f>I1521+G1522-H1522</f>
        <v>#REF!</v>
      </c>
      <c r="J1522" t="e">
        <f>IF(G1522+H1522&lt;&gt;0,Transaksi!#REF!,"")</f>
        <v>#REF!</v>
      </c>
    </row>
    <row r="1523">
      <c r="C1523" t="e">
        <f>IF(G1523+H1523&lt;&gt;0,Transaksi!#REF!,"")</f>
        <v>#REF!</v>
      </c>
      <c r="D1523" t="e">
        <f>IF(G1523+H1523&lt;&gt;0,Transaksi!#REF!,"")</f>
        <v>#REF!</v>
      </c>
      <c r="E1523" t="e">
        <f>IF(G1523+H1523&lt;&gt;0,Transaksi!#REF!,"")</f>
        <v>#REF!</v>
      </c>
      <c r="F1523" t="e">
        <f>IF(G1523+H1523&lt;&gt;0,Transaksi!#REF!,"")</f>
        <v>#REF!</v>
      </c>
      <c r="G1523" t="e">
        <f>IF(Transaksi!#REF!=$F$11,Transaksi!#REF!,0)</f>
        <v>#REF!</v>
      </c>
      <c r="H1523" t="e">
        <f>IF(Transaksi!#REF!=$F$11,Transaksi!#REF!,0)</f>
        <v>#REF!</v>
      </c>
      <c r="I1523" t="e">
        <f>I1522+G1523-H1523</f>
        <v>#REF!</v>
      </c>
      <c r="J1523" t="e">
        <f>IF(G1523+H1523&lt;&gt;0,Transaksi!#REF!,"")</f>
        <v>#REF!</v>
      </c>
    </row>
    <row r="1524">
      <c r="C1524" t="e">
        <f>IF(G1524+H1524&lt;&gt;0,Transaksi!#REF!,"")</f>
        <v>#REF!</v>
      </c>
      <c r="D1524" t="e">
        <f>IF(G1524+H1524&lt;&gt;0,Transaksi!#REF!,"")</f>
        <v>#REF!</v>
      </c>
      <c r="E1524" t="e">
        <f>IF(G1524+H1524&lt;&gt;0,Transaksi!#REF!,"")</f>
        <v>#REF!</v>
      </c>
      <c r="F1524" t="e">
        <f>IF(G1524+H1524&lt;&gt;0,Transaksi!#REF!,"")</f>
        <v>#REF!</v>
      </c>
      <c r="G1524" t="e">
        <f>IF(Transaksi!#REF!=$F$11,Transaksi!#REF!,0)</f>
        <v>#REF!</v>
      </c>
      <c r="H1524" t="e">
        <f>IF(Transaksi!#REF!=$F$11,Transaksi!#REF!,0)</f>
        <v>#REF!</v>
      </c>
      <c r="I1524" t="e">
        <f>I1523+G1524-H1524</f>
        <v>#REF!</v>
      </c>
      <c r="J1524" t="e">
        <f>IF(G1524+H1524&lt;&gt;0,Transaksi!#REF!,"")</f>
        <v>#REF!</v>
      </c>
    </row>
    <row r="1525">
      <c r="C1525" t="e">
        <f>IF(G1525+H1525&lt;&gt;0,Transaksi!#REF!,"")</f>
        <v>#REF!</v>
      </c>
      <c r="D1525" t="e">
        <f>IF(G1525+H1525&lt;&gt;0,Transaksi!#REF!,"")</f>
        <v>#REF!</v>
      </c>
      <c r="E1525" t="e">
        <f>IF(G1525+H1525&lt;&gt;0,Transaksi!#REF!,"")</f>
        <v>#REF!</v>
      </c>
      <c r="F1525" t="e">
        <f>IF(G1525+H1525&lt;&gt;0,Transaksi!#REF!,"")</f>
        <v>#REF!</v>
      </c>
      <c r="G1525" t="e">
        <f>IF(Transaksi!#REF!=$F$11,Transaksi!#REF!,0)</f>
        <v>#REF!</v>
      </c>
      <c r="H1525" t="e">
        <f>IF(Transaksi!#REF!=$F$11,Transaksi!#REF!,0)</f>
        <v>#REF!</v>
      </c>
      <c r="I1525" t="e">
        <f>I1524+G1525-H1525</f>
        <v>#REF!</v>
      </c>
      <c r="J1525" t="e">
        <f>IF(G1525+H1525&lt;&gt;0,Transaksi!#REF!,"")</f>
        <v>#REF!</v>
      </c>
    </row>
    <row r="1526">
      <c r="C1526" t="e">
        <f>IF(G1526+H1526&lt;&gt;0,Transaksi!#REF!,"")</f>
        <v>#REF!</v>
      </c>
      <c r="D1526" t="e">
        <f>IF(G1526+H1526&lt;&gt;0,Transaksi!#REF!,"")</f>
        <v>#REF!</v>
      </c>
      <c r="E1526" t="e">
        <f>IF(G1526+H1526&lt;&gt;0,Transaksi!#REF!,"")</f>
        <v>#REF!</v>
      </c>
      <c r="F1526" t="e">
        <f>IF(G1526+H1526&lt;&gt;0,Transaksi!#REF!,"")</f>
        <v>#REF!</v>
      </c>
      <c r="G1526" t="e">
        <f>IF(Transaksi!#REF!=$F$11,Transaksi!#REF!,0)</f>
        <v>#REF!</v>
      </c>
      <c r="H1526" t="e">
        <f>IF(Transaksi!#REF!=$F$11,Transaksi!#REF!,0)</f>
        <v>#REF!</v>
      </c>
      <c r="I1526" t="e">
        <f>I1525+G1526-H1526</f>
        <v>#REF!</v>
      </c>
      <c r="J1526" t="e">
        <f>IF(G1526+H1526&lt;&gt;0,Transaksi!#REF!,"")</f>
        <v>#REF!</v>
      </c>
    </row>
    <row r="1527">
      <c r="C1527" t="e">
        <f>IF(G1527+H1527&lt;&gt;0,Transaksi!#REF!,"")</f>
        <v>#REF!</v>
      </c>
      <c r="D1527" t="e">
        <f>IF(G1527+H1527&lt;&gt;0,Transaksi!#REF!,"")</f>
        <v>#REF!</v>
      </c>
      <c r="E1527" t="e">
        <f>IF(G1527+H1527&lt;&gt;0,Transaksi!#REF!,"")</f>
        <v>#REF!</v>
      </c>
      <c r="F1527" t="e">
        <f>IF(G1527+H1527&lt;&gt;0,Transaksi!#REF!,"")</f>
        <v>#REF!</v>
      </c>
      <c r="G1527" t="e">
        <f>IF(Transaksi!#REF!=$F$11,Transaksi!#REF!,0)</f>
        <v>#REF!</v>
      </c>
      <c r="H1527" t="e">
        <f>IF(Transaksi!#REF!=$F$11,Transaksi!#REF!,0)</f>
        <v>#REF!</v>
      </c>
      <c r="I1527" t="e">
        <f>I1526+G1527-H1527</f>
        <v>#REF!</v>
      </c>
      <c r="J1527" t="e">
        <f>IF(G1527+H1527&lt;&gt;0,Transaksi!#REF!,"")</f>
        <v>#REF!</v>
      </c>
    </row>
    <row r="1528">
      <c r="C1528" t="e">
        <f>IF(G1528+H1528&lt;&gt;0,Transaksi!#REF!,"")</f>
        <v>#REF!</v>
      </c>
      <c r="D1528" t="e">
        <f>IF(G1528+H1528&lt;&gt;0,Transaksi!#REF!,"")</f>
        <v>#REF!</v>
      </c>
      <c r="E1528" t="e">
        <f>IF(G1528+H1528&lt;&gt;0,Transaksi!#REF!,"")</f>
        <v>#REF!</v>
      </c>
      <c r="F1528" t="e">
        <f>IF(G1528+H1528&lt;&gt;0,Transaksi!#REF!,"")</f>
        <v>#REF!</v>
      </c>
      <c r="G1528" t="e">
        <f>IF(Transaksi!#REF!=$F$11,Transaksi!#REF!,0)</f>
        <v>#REF!</v>
      </c>
      <c r="H1528" t="e">
        <f>IF(Transaksi!#REF!=$F$11,Transaksi!#REF!,0)</f>
        <v>#REF!</v>
      </c>
      <c r="I1528" t="e">
        <f>I1527+G1528-H1528</f>
        <v>#REF!</v>
      </c>
      <c r="J1528" t="e">
        <f>IF(G1528+H1528&lt;&gt;0,Transaksi!#REF!,"")</f>
        <v>#REF!</v>
      </c>
    </row>
    <row r="1529">
      <c r="C1529" t="e">
        <f>IF(G1529+H1529&lt;&gt;0,Transaksi!#REF!,"")</f>
        <v>#REF!</v>
      </c>
      <c r="D1529" t="e">
        <f>IF(G1529+H1529&lt;&gt;0,Transaksi!#REF!,"")</f>
        <v>#REF!</v>
      </c>
      <c r="E1529" t="e">
        <f>IF(G1529+H1529&lt;&gt;0,Transaksi!#REF!,"")</f>
        <v>#REF!</v>
      </c>
      <c r="F1529" t="e">
        <f>IF(G1529+H1529&lt;&gt;0,Transaksi!#REF!,"")</f>
        <v>#REF!</v>
      </c>
      <c r="G1529" t="e">
        <f>IF(Transaksi!#REF!=$F$11,Transaksi!#REF!,0)</f>
        <v>#REF!</v>
      </c>
      <c r="H1529" t="e">
        <f>IF(Transaksi!#REF!=$F$11,Transaksi!#REF!,0)</f>
        <v>#REF!</v>
      </c>
      <c r="I1529" t="e">
        <f>I1528+G1529-H1529</f>
        <v>#REF!</v>
      </c>
      <c r="J1529" t="e">
        <f>IF(G1529+H1529&lt;&gt;0,Transaksi!#REF!,"")</f>
        <v>#REF!</v>
      </c>
    </row>
    <row r="1530">
      <c r="C1530" t="e">
        <f>IF(G1530+H1530&lt;&gt;0,Transaksi!#REF!,"")</f>
        <v>#REF!</v>
      </c>
      <c r="D1530" t="e">
        <f>IF(G1530+H1530&lt;&gt;0,Transaksi!#REF!,"")</f>
        <v>#REF!</v>
      </c>
      <c r="E1530" t="e">
        <f>IF(G1530+H1530&lt;&gt;0,Transaksi!#REF!,"")</f>
        <v>#REF!</v>
      </c>
      <c r="F1530" t="e">
        <f>IF(G1530+H1530&lt;&gt;0,Transaksi!#REF!,"")</f>
        <v>#REF!</v>
      </c>
      <c r="G1530" t="e">
        <f>IF(Transaksi!#REF!=$F$11,Transaksi!#REF!,0)</f>
        <v>#REF!</v>
      </c>
      <c r="H1530" t="e">
        <f>IF(Transaksi!#REF!=$F$11,Transaksi!#REF!,0)</f>
        <v>#REF!</v>
      </c>
      <c r="I1530" t="e">
        <f>I1529+G1530-H1530</f>
        <v>#REF!</v>
      </c>
      <c r="J1530" t="e">
        <f>IF(G1530+H1530&lt;&gt;0,Transaksi!#REF!,"")</f>
        <v>#REF!</v>
      </c>
    </row>
    <row r="1531">
      <c r="C1531" t="e">
        <f>IF(G1531+H1531&lt;&gt;0,Transaksi!#REF!,"")</f>
        <v>#REF!</v>
      </c>
      <c r="D1531" t="e">
        <f>IF(G1531+H1531&lt;&gt;0,Transaksi!#REF!,"")</f>
        <v>#REF!</v>
      </c>
      <c r="E1531" t="e">
        <f>IF(G1531+H1531&lt;&gt;0,Transaksi!#REF!,"")</f>
        <v>#REF!</v>
      </c>
      <c r="F1531" t="e">
        <f>IF(G1531+H1531&lt;&gt;0,Transaksi!#REF!,"")</f>
        <v>#REF!</v>
      </c>
      <c r="G1531" t="e">
        <f>IF(Transaksi!#REF!=$F$11,Transaksi!#REF!,0)</f>
        <v>#REF!</v>
      </c>
      <c r="H1531" t="e">
        <f>IF(Transaksi!#REF!=$F$11,Transaksi!#REF!,0)</f>
        <v>#REF!</v>
      </c>
      <c r="I1531" t="e">
        <f>I1530+G1531-H1531</f>
        <v>#REF!</v>
      </c>
      <c r="J1531" t="e">
        <f>IF(G1531+H1531&lt;&gt;0,Transaksi!#REF!,"")</f>
        <v>#REF!</v>
      </c>
    </row>
    <row r="1532">
      <c r="C1532" t="e">
        <f>IF(G1532+H1532&lt;&gt;0,Transaksi!#REF!,"")</f>
        <v>#REF!</v>
      </c>
      <c r="D1532" t="e">
        <f>IF(G1532+H1532&lt;&gt;0,Transaksi!#REF!,"")</f>
        <v>#REF!</v>
      </c>
      <c r="E1532" t="e">
        <f>IF(G1532+H1532&lt;&gt;0,Transaksi!#REF!,"")</f>
        <v>#REF!</v>
      </c>
      <c r="F1532" t="e">
        <f>IF(G1532+H1532&lt;&gt;0,Transaksi!#REF!,"")</f>
        <v>#REF!</v>
      </c>
      <c r="G1532" t="e">
        <f>IF(Transaksi!#REF!=$F$11,Transaksi!#REF!,0)</f>
        <v>#REF!</v>
      </c>
      <c r="H1532" t="e">
        <f>IF(Transaksi!#REF!=$F$11,Transaksi!#REF!,0)</f>
        <v>#REF!</v>
      </c>
      <c r="I1532" t="e">
        <f>I1531+G1532-H1532</f>
        <v>#REF!</v>
      </c>
      <c r="J1532" t="e">
        <f>IF(G1532+H1532&lt;&gt;0,Transaksi!#REF!,"")</f>
        <v>#REF!</v>
      </c>
    </row>
    <row r="1533">
      <c r="C1533" t="e">
        <f>IF(G1533+H1533&lt;&gt;0,Transaksi!#REF!,"")</f>
        <v>#REF!</v>
      </c>
      <c r="D1533" t="e">
        <f>IF(G1533+H1533&lt;&gt;0,Transaksi!#REF!,"")</f>
        <v>#REF!</v>
      </c>
      <c r="E1533" t="e">
        <f>IF(G1533+H1533&lt;&gt;0,Transaksi!#REF!,"")</f>
        <v>#REF!</v>
      </c>
      <c r="F1533" t="e">
        <f>IF(G1533+H1533&lt;&gt;0,Transaksi!#REF!,"")</f>
        <v>#REF!</v>
      </c>
      <c r="G1533" t="e">
        <f>IF(Transaksi!#REF!=$F$11,Transaksi!#REF!,0)</f>
        <v>#REF!</v>
      </c>
      <c r="H1533" t="e">
        <f>IF(Transaksi!#REF!=$F$11,Transaksi!#REF!,0)</f>
        <v>#REF!</v>
      </c>
      <c r="I1533" t="e">
        <f>I1532+G1533-H1533</f>
        <v>#REF!</v>
      </c>
      <c r="J1533" t="e">
        <f>IF(G1533+H1533&lt;&gt;0,Transaksi!#REF!,"")</f>
        <v>#REF!</v>
      </c>
    </row>
    <row r="1534">
      <c r="C1534" t="e">
        <f>IF(G1534+H1534&lt;&gt;0,Transaksi!#REF!,"")</f>
        <v>#REF!</v>
      </c>
      <c r="D1534" t="e">
        <f>IF(G1534+H1534&lt;&gt;0,Transaksi!#REF!,"")</f>
        <v>#REF!</v>
      </c>
      <c r="E1534" t="e">
        <f>IF(G1534+H1534&lt;&gt;0,Transaksi!#REF!,"")</f>
        <v>#REF!</v>
      </c>
      <c r="F1534" t="e">
        <f>IF(G1534+H1534&lt;&gt;0,Transaksi!#REF!,"")</f>
        <v>#REF!</v>
      </c>
      <c r="G1534" t="e">
        <f>IF(Transaksi!#REF!=$F$11,Transaksi!#REF!,0)</f>
        <v>#REF!</v>
      </c>
      <c r="H1534" t="e">
        <f>IF(Transaksi!#REF!=$F$11,Transaksi!#REF!,0)</f>
        <v>#REF!</v>
      </c>
      <c r="I1534" t="e">
        <f>I1533+G1534-H1534</f>
        <v>#REF!</v>
      </c>
      <c r="J1534" t="e">
        <f>IF(G1534+H1534&lt;&gt;0,Transaksi!#REF!,"")</f>
        <v>#REF!</v>
      </c>
    </row>
    <row r="1535">
      <c r="C1535" t="e">
        <f>IF(G1535+H1535&lt;&gt;0,Transaksi!#REF!,"")</f>
        <v>#REF!</v>
      </c>
      <c r="D1535" t="e">
        <f>IF(G1535+H1535&lt;&gt;0,Transaksi!#REF!,"")</f>
        <v>#REF!</v>
      </c>
      <c r="E1535" t="e">
        <f>IF(G1535+H1535&lt;&gt;0,Transaksi!#REF!,"")</f>
        <v>#REF!</v>
      </c>
      <c r="F1535" t="e">
        <f>IF(G1535+H1535&lt;&gt;0,Transaksi!#REF!,"")</f>
        <v>#REF!</v>
      </c>
      <c r="G1535" t="e">
        <f>IF(Transaksi!#REF!=$F$11,Transaksi!#REF!,0)</f>
        <v>#REF!</v>
      </c>
      <c r="H1535" t="e">
        <f>IF(Transaksi!#REF!=$F$11,Transaksi!#REF!,0)</f>
        <v>#REF!</v>
      </c>
      <c r="I1535" t="e">
        <f>I1534+G1535-H1535</f>
        <v>#REF!</v>
      </c>
      <c r="J1535" t="e">
        <f>IF(G1535+H1535&lt;&gt;0,Transaksi!#REF!,"")</f>
        <v>#REF!</v>
      </c>
    </row>
    <row r="1536">
      <c r="C1536" t="e">
        <f>IF(G1536+H1536&lt;&gt;0,Transaksi!#REF!,"")</f>
        <v>#REF!</v>
      </c>
      <c r="D1536" t="e">
        <f>IF(G1536+H1536&lt;&gt;0,Transaksi!#REF!,"")</f>
        <v>#REF!</v>
      </c>
      <c r="E1536" t="e">
        <f>IF(G1536+H1536&lt;&gt;0,Transaksi!#REF!,"")</f>
        <v>#REF!</v>
      </c>
      <c r="F1536" t="e">
        <f>IF(G1536+H1536&lt;&gt;0,Transaksi!#REF!,"")</f>
        <v>#REF!</v>
      </c>
      <c r="G1536" t="e">
        <f>IF(Transaksi!#REF!=$F$11,Transaksi!#REF!,0)</f>
        <v>#REF!</v>
      </c>
      <c r="H1536" t="e">
        <f>IF(Transaksi!#REF!=$F$11,Transaksi!#REF!,0)</f>
        <v>#REF!</v>
      </c>
      <c r="I1536" t="e">
        <f>I1535+G1536-H1536</f>
        <v>#REF!</v>
      </c>
      <c r="J1536" t="e">
        <f>IF(G1536+H1536&lt;&gt;0,Transaksi!#REF!,"")</f>
        <v>#REF!</v>
      </c>
    </row>
    <row r="1537">
      <c r="C1537" t="e">
        <f>IF(G1537+H1537&lt;&gt;0,Transaksi!#REF!,"")</f>
        <v>#REF!</v>
      </c>
      <c r="D1537" t="e">
        <f>IF(G1537+H1537&lt;&gt;0,Transaksi!#REF!,"")</f>
        <v>#REF!</v>
      </c>
      <c r="E1537" t="e">
        <f>IF(G1537+H1537&lt;&gt;0,Transaksi!#REF!,"")</f>
        <v>#REF!</v>
      </c>
      <c r="F1537" t="e">
        <f>IF(G1537+H1537&lt;&gt;0,Transaksi!#REF!,"")</f>
        <v>#REF!</v>
      </c>
      <c r="G1537" t="e">
        <f>IF(Transaksi!#REF!=$F$11,Transaksi!#REF!,0)</f>
        <v>#REF!</v>
      </c>
      <c r="H1537" t="e">
        <f>IF(Transaksi!#REF!=$F$11,Transaksi!#REF!,0)</f>
        <v>#REF!</v>
      </c>
      <c r="I1537" t="e">
        <f>I1536+G1537-H1537</f>
        <v>#REF!</v>
      </c>
      <c r="J1537" t="e">
        <f>IF(G1537+H1537&lt;&gt;0,Transaksi!#REF!,"")</f>
        <v>#REF!</v>
      </c>
    </row>
    <row r="1538">
      <c r="C1538" t="e">
        <f>IF(G1538+H1538&lt;&gt;0,Transaksi!#REF!,"")</f>
        <v>#REF!</v>
      </c>
      <c r="D1538" t="e">
        <f>IF(G1538+H1538&lt;&gt;0,Transaksi!#REF!,"")</f>
        <v>#REF!</v>
      </c>
      <c r="E1538" t="e">
        <f>IF(G1538+H1538&lt;&gt;0,Transaksi!#REF!,"")</f>
        <v>#REF!</v>
      </c>
      <c r="F1538" t="e">
        <f>IF(G1538+H1538&lt;&gt;0,Transaksi!#REF!,"")</f>
        <v>#REF!</v>
      </c>
      <c r="G1538" t="e">
        <f>IF(Transaksi!#REF!=$F$11,Transaksi!#REF!,0)</f>
        <v>#REF!</v>
      </c>
      <c r="H1538" t="e">
        <f>IF(Transaksi!#REF!=$F$11,Transaksi!#REF!,0)</f>
        <v>#REF!</v>
      </c>
      <c r="I1538" t="e">
        <f>I1537+G1538-H1538</f>
        <v>#REF!</v>
      </c>
      <c r="J1538" t="e">
        <f>IF(G1538+H1538&lt;&gt;0,Transaksi!#REF!,"")</f>
        <v>#REF!</v>
      </c>
    </row>
    <row r="1539">
      <c r="C1539" t="e">
        <f>IF(G1539+H1539&lt;&gt;0,Transaksi!#REF!,"")</f>
        <v>#REF!</v>
      </c>
      <c r="D1539" t="e">
        <f>IF(G1539+H1539&lt;&gt;0,Transaksi!#REF!,"")</f>
        <v>#REF!</v>
      </c>
      <c r="E1539" t="e">
        <f>IF(G1539+H1539&lt;&gt;0,Transaksi!#REF!,"")</f>
        <v>#REF!</v>
      </c>
      <c r="F1539" t="e">
        <f>IF(G1539+H1539&lt;&gt;0,Transaksi!#REF!,"")</f>
        <v>#REF!</v>
      </c>
      <c r="G1539" t="e">
        <f>IF(Transaksi!#REF!=$F$11,Transaksi!#REF!,0)</f>
        <v>#REF!</v>
      </c>
      <c r="H1539" t="e">
        <f>IF(Transaksi!#REF!=$F$11,Transaksi!#REF!,0)</f>
        <v>#REF!</v>
      </c>
      <c r="I1539" t="e">
        <f>I1538+G1539-H1539</f>
        <v>#REF!</v>
      </c>
      <c r="J1539" t="e">
        <f>IF(G1539+H1539&lt;&gt;0,Transaksi!#REF!,"")</f>
        <v>#REF!</v>
      </c>
    </row>
    <row r="1540">
      <c r="C1540" t="e">
        <f>IF(G1540+H1540&lt;&gt;0,Transaksi!#REF!,"")</f>
        <v>#REF!</v>
      </c>
      <c r="D1540" t="e">
        <f>IF(G1540+H1540&lt;&gt;0,Transaksi!#REF!,"")</f>
        <v>#REF!</v>
      </c>
      <c r="E1540" t="e">
        <f>IF(G1540+H1540&lt;&gt;0,Transaksi!#REF!,"")</f>
        <v>#REF!</v>
      </c>
      <c r="F1540" t="e">
        <f>IF(G1540+H1540&lt;&gt;0,Transaksi!#REF!,"")</f>
        <v>#REF!</v>
      </c>
      <c r="G1540" t="e">
        <f>IF(Transaksi!#REF!=$F$11,Transaksi!#REF!,0)</f>
        <v>#REF!</v>
      </c>
      <c r="H1540" t="e">
        <f>IF(Transaksi!#REF!=$F$11,Transaksi!#REF!,0)</f>
        <v>#REF!</v>
      </c>
      <c r="I1540" t="e">
        <f>I1539+G1540-H1540</f>
        <v>#REF!</v>
      </c>
      <c r="J1540" t="e">
        <f>IF(G1540+H1540&lt;&gt;0,Transaksi!#REF!,"")</f>
        <v>#REF!</v>
      </c>
    </row>
    <row r="1541">
      <c r="C1541" t="e">
        <f>IF(G1541+H1541&lt;&gt;0,Transaksi!#REF!,"")</f>
        <v>#REF!</v>
      </c>
      <c r="D1541" t="e">
        <f>IF(G1541+H1541&lt;&gt;0,Transaksi!#REF!,"")</f>
        <v>#REF!</v>
      </c>
      <c r="E1541" t="e">
        <f>IF(G1541+H1541&lt;&gt;0,Transaksi!#REF!,"")</f>
        <v>#REF!</v>
      </c>
      <c r="F1541" t="e">
        <f>IF(G1541+H1541&lt;&gt;0,Transaksi!#REF!,"")</f>
        <v>#REF!</v>
      </c>
      <c r="G1541" t="e">
        <f>IF(Transaksi!#REF!=$F$11,Transaksi!#REF!,0)</f>
        <v>#REF!</v>
      </c>
      <c r="H1541" t="e">
        <f>IF(Transaksi!#REF!=$F$11,Transaksi!#REF!,0)</f>
        <v>#REF!</v>
      </c>
      <c r="I1541" t="e">
        <f>I1540+G1541-H1541</f>
        <v>#REF!</v>
      </c>
      <c r="J1541" t="e">
        <f>IF(G1541+H1541&lt;&gt;0,Transaksi!#REF!,"")</f>
        <v>#REF!</v>
      </c>
    </row>
    <row r="1542">
      <c r="C1542" t="e">
        <f>IF(G1542+H1542&lt;&gt;0,Transaksi!#REF!,"")</f>
        <v>#REF!</v>
      </c>
      <c r="D1542" t="e">
        <f>IF(G1542+H1542&lt;&gt;0,Transaksi!#REF!,"")</f>
        <v>#REF!</v>
      </c>
      <c r="E1542" t="e">
        <f>IF(G1542+H1542&lt;&gt;0,Transaksi!#REF!,"")</f>
        <v>#REF!</v>
      </c>
      <c r="F1542" t="e">
        <f>IF(G1542+H1542&lt;&gt;0,Transaksi!#REF!,"")</f>
        <v>#REF!</v>
      </c>
      <c r="G1542" t="e">
        <f>IF(Transaksi!#REF!=$F$11,Transaksi!#REF!,0)</f>
        <v>#REF!</v>
      </c>
      <c r="H1542" t="e">
        <f>IF(Transaksi!#REF!=$F$11,Transaksi!#REF!,0)</f>
        <v>#REF!</v>
      </c>
      <c r="I1542" t="e">
        <f>I1541+G1542-H1542</f>
        <v>#REF!</v>
      </c>
      <c r="J1542" t="e">
        <f>IF(G1542+H1542&lt;&gt;0,Transaksi!#REF!,"")</f>
        <v>#REF!</v>
      </c>
    </row>
    <row r="1543">
      <c r="C1543" t="e">
        <f>IF(G1543+H1543&lt;&gt;0,Transaksi!#REF!,"")</f>
        <v>#REF!</v>
      </c>
      <c r="D1543" t="e">
        <f>IF(G1543+H1543&lt;&gt;0,Transaksi!#REF!,"")</f>
        <v>#REF!</v>
      </c>
      <c r="E1543" t="e">
        <f>IF(G1543+H1543&lt;&gt;0,Transaksi!#REF!,"")</f>
        <v>#REF!</v>
      </c>
      <c r="F1543" t="e">
        <f>IF(G1543+H1543&lt;&gt;0,Transaksi!#REF!,"")</f>
        <v>#REF!</v>
      </c>
      <c r="G1543" t="e">
        <f>IF(Transaksi!#REF!=$F$11,Transaksi!#REF!,0)</f>
        <v>#REF!</v>
      </c>
      <c r="H1543" t="e">
        <f>IF(Transaksi!#REF!=$F$11,Transaksi!#REF!,0)</f>
        <v>#REF!</v>
      </c>
      <c r="I1543" t="e">
        <f>I1542+G1543-H1543</f>
        <v>#REF!</v>
      </c>
      <c r="J1543" t="e">
        <f>IF(G1543+H1543&lt;&gt;0,Transaksi!#REF!,"")</f>
        <v>#REF!</v>
      </c>
    </row>
    <row r="1544">
      <c r="C1544" t="e">
        <f>IF(G1544+H1544&lt;&gt;0,Transaksi!#REF!,"")</f>
        <v>#REF!</v>
      </c>
      <c r="D1544" t="e">
        <f>IF(G1544+H1544&lt;&gt;0,Transaksi!#REF!,"")</f>
        <v>#REF!</v>
      </c>
      <c r="E1544" t="e">
        <f>IF(G1544+H1544&lt;&gt;0,Transaksi!#REF!,"")</f>
        <v>#REF!</v>
      </c>
      <c r="F1544" t="e">
        <f>IF(G1544+H1544&lt;&gt;0,Transaksi!#REF!,"")</f>
        <v>#REF!</v>
      </c>
      <c r="G1544" t="e">
        <f>IF(Transaksi!#REF!=$F$11,Transaksi!#REF!,0)</f>
        <v>#REF!</v>
      </c>
      <c r="H1544" t="e">
        <f>IF(Transaksi!#REF!=$F$11,Transaksi!#REF!,0)</f>
        <v>#REF!</v>
      </c>
      <c r="I1544" t="e">
        <f>I1543+G1544-H1544</f>
        <v>#REF!</v>
      </c>
      <c r="J1544" t="e">
        <f>IF(G1544+H1544&lt;&gt;0,Transaksi!#REF!,"")</f>
        <v>#REF!</v>
      </c>
    </row>
    <row r="1545">
      <c r="C1545" t="e">
        <f>IF(G1545+H1545&lt;&gt;0,Transaksi!#REF!,"")</f>
        <v>#REF!</v>
      </c>
      <c r="D1545" t="e">
        <f>IF(G1545+H1545&lt;&gt;0,Transaksi!#REF!,"")</f>
        <v>#REF!</v>
      </c>
      <c r="E1545" t="e">
        <f>IF(G1545+H1545&lt;&gt;0,Transaksi!#REF!,"")</f>
        <v>#REF!</v>
      </c>
      <c r="F1545" t="e">
        <f>IF(G1545+H1545&lt;&gt;0,Transaksi!#REF!,"")</f>
        <v>#REF!</v>
      </c>
      <c r="G1545" t="e">
        <f>IF(Transaksi!#REF!=$F$11,Transaksi!#REF!,0)</f>
        <v>#REF!</v>
      </c>
      <c r="H1545" t="e">
        <f>IF(Transaksi!#REF!=$F$11,Transaksi!#REF!,0)</f>
        <v>#REF!</v>
      </c>
      <c r="I1545" t="e">
        <f>I1544+G1545-H1545</f>
        <v>#REF!</v>
      </c>
      <c r="J1545" t="e">
        <f>IF(G1545+H1545&lt;&gt;0,Transaksi!#REF!,"")</f>
        <v>#REF!</v>
      </c>
    </row>
    <row r="1546">
      <c r="C1546" t="e">
        <f>IF(G1546+H1546&lt;&gt;0,Transaksi!#REF!,"")</f>
        <v>#REF!</v>
      </c>
      <c r="D1546" t="e">
        <f>IF(G1546+H1546&lt;&gt;0,Transaksi!#REF!,"")</f>
        <v>#REF!</v>
      </c>
      <c r="E1546" t="e">
        <f>IF(G1546+H1546&lt;&gt;0,Transaksi!#REF!,"")</f>
        <v>#REF!</v>
      </c>
      <c r="F1546" t="e">
        <f>IF(G1546+H1546&lt;&gt;0,Transaksi!#REF!,"")</f>
        <v>#REF!</v>
      </c>
      <c r="G1546" t="e">
        <f>IF(Transaksi!#REF!=$F$11,Transaksi!#REF!,0)</f>
        <v>#REF!</v>
      </c>
      <c r="H1546" t="e">
        <f>IF(Transaksi!#REF!=$F$11,Transaksi!#REF!,0)</f>
        <v>#REF!</v>
      </c>
      <c r="I1546" t="e">
        <f>I1545+G1546-H1546</f>
        <v>#REF!</v>
      </c>
      <c r="J1546" t="e">
        <f>IF(G1546+H1546&lt;&gt;0,Transaksi!#REF!,"")</f>
        <v>#REF!</v>
      </c>
    </row>
    <row r="1547">
      <c r="C1547" t="e">
        <f>IF(G1547+H1547&lt;&gt;0,Transaksi!#REF!,"")</f>
        <v>#REF!</v>
      </c>
      <c r="D1547" t="e">
        <f>IF(G1547+H1547&lt;&gt;0,Transaksi!#REF!,"")</f>
        <v>#REF!</v>
      </c>
      <c r="E1547" t="e">
        <f>IF(G1547+H1547&lt;&gt;0,Transaksi!#REF!,"")</f>
        <v>#REF!</v>
      </c>
      <c r="F1547" t="e">
        <f>IF(G1547+H1547&lt;&gt;0,Transaksi!#REF!,"")</f>
        <v>#REF!</v>
      </c>
      <c r="G1547" t="e">
        <f>IF(Transaksi!#REF!=$F$11,Transaksi!#REF!,0)</f>
        <v>#REF!</v>
      </c>
      <c r="H1547" t="e">
        <f>IF(Transaksi!#REF!=$F$11,Transaksi!#REF!,0)</f>
        <v>#REF!</v>
      </c>
      <c r="I1547" t="e">
        <f>I1546+G1547-H1547</f>
        <v>#REF!</v>
      </c>
      <c r="J1547" t="e">
        <f>IF(G1547+H1547&lt;&gt;0,Transaksi!#REF!,"")</f>
        <v>#REF!</v>
      </c>
    </row>
    <row r="1548">
      <c r="C1548" t="e">
        <f>IF(G1548+H1548&lt;&gt;0,Transaksi!#REF!,"")</f>
        <v>#REF!</v>
      </c>
      <c r="D1548" t="e">
        <f>IF(G1548+H1548&lt;&gt;0,Transaksi!#REF!,"")</f>
        <v>#REF!</v>
      </c>
      <c r="E1548" t="e">
        <f>IF(G1548+H1548&lt;&gt;0,Transaksi!#REF!,"")</f>
        <v>#REF!</v>
      </c>
      <c r="F1548" t="e">
        <f>IF(G1548+H1548&lt;&gt;0,Transaksi!#REF!,"")</f>
        <v>#REF!</v>
      </c>
      <c r="G1548" t="e">
        <f>IF(Transaksi!#REF!=$F$11,Transaksi!#REF!,0)</f>
        <v>#REF!</v>
      </c>
      <c r="H1548" t="e">
        <f>IF(Transaksi!#REF!=$F$11,Transaksi!#REF!,0)</f>
        <v>#REF!</v>
      </c>
      <c r="I1548" t="e">
        <f>I1547+G1548-H1548</f>
        <v>#REF!</v>
      </c>
      <c r="J1548" t="e">
        <f>IF(G1548+H1548&lt;&gt;0,Transaksi!#REF!,"")</f>
        <v>#REF!</v>
      </c>
    </row>
    <row r="1549">
      <c r="C1549" t="e">
        <f>IF(G1549+H1549&lt;&gt;0,Transaksi!#REF!,"")</f>
        <v>#REF!</v>
      </c>
      <c r="D1549" t="e">
        <f>IF(G1549+H1549&lt;&gt;0,Transaksi!#REF!,"")</f>
        <v>#REF!</v>
      </c>
      <c r="E1549" t="e">
        <f>IF(G1549+H1549&lt;&gt;0,Transaksi!#REF!,"")</f>
        <v>#REF!</v>
      </c>
      <c r="F1549" t="e">
        <f>IF(G1549+H1549&lt;&gt;0,Transaksi!#REF!,"")</f>
        <v>#REF!</v>
      </c>
      <c r="G1549" t="e">
        <f>IF(Transaksi!#REF!=$F$11,Transaksi!#REF!,0)</f>
        <v>#REF!</v>
      </c>
      <c r="H1549" t="e">
        <f>IF(Transaksi!#REF!=$F$11,Transaksi!#REF!,0)</f>
        <v>#REF!</v>
      </c>
      <c r="I1549" t="e">
        <f>I1548+G1549-H1549</f>
        <v>#REF!</v>
      </c>
      <c r="J1549" t="e">
        <f>IF(G1549+H1549&lt;&gt;0,Transaksi!#REF!,"")</f>
        <v>#REF!</v>
      </c>
    </row>
    <row r="1550">
      <c r="C1550" t="e">
        <f>IF(G1550+H1550&lt;&gt;0,Transaksi!#REF!,"")</f>
        <v>#REF!</v>
      </c>
      <c r="D1550" t="e">
        <f>IF(G1550+H1550&lt;&gt;0,Transaksi!#REF!,"")</f>
        <v>#REF!</v>
      </c>
      <c r="E1550" t="e">
        <f>IF(G1550+H1550&lt;&gt;0,Transaksi!#REF!,"")</f>
        <v>#REF!</v>
      </c>
      <c r="F1550" t="e">
        <f>IF(G1550+H1550&lt;&gt;0,Transaksi!#REF!,"")</f>
        <v>#REF!</v>
      </c>
      <c r="G1550" t="e">
        <f>IF(Transaksi!#REF!=$F$11,Transaksi!#REF!,0)</f>
        <v>#REF!</v>
      </c>
      <c r="H1550" t="e">
        <f>IF(Transaksi!#REF!=$F$11,Transaksi!#REF!,0)</f>
        <v>#REF!</v>
      </c>
      <c r="I1550" t="e">
        <f>I1549+G1550-H1550</f>
        <v>#REF!</v>
      </c>
      <c r="J1550" t="e">
        <f>IF(G1550+H1550&lt;&gt;0,Transaksi!#REF!,"")</f>
        <v>#REF!</v>
      </c>
    </row>
    <row r="1551">
      <c r="C1551" t="e">
        <f>IF(G1551+H1551&lt;&gt;0,Transaksi!#REF!,"")</f>
        <v>#REF!</v>
      </c>
      <c r="D1551" t="e">
        <f>IF(G1551+H1551&lt;&gt;0,Transaksi!#REF!,"")</f>
        <v>#REF!</v>
      </c>
      <c r="E1551" t="e">
        <f>IF(G1551+H1551&lt;&gt;0,Transaksi!#REF!,"")</f>
        <v>#REF!</v>
      </c>
      <c r="F1551" t="e">
        <f>IF(G1551+H1551&lt;&gt;0,Transaksi!#REF!,"")</f>
        <v>#REF!</v>
      </c>
      <c r="G1551" t="e">
        <f>IF(Transaksi!#REF!=$F$11,Transaksi!#REF!,0)</f>
        <v>#REF!</v>
      </c>
      <c r="H1551" t="e">
        <f>IF(Transaksi!#REF!=$F$11,Transaksi!#REF!,0)</f>
        <v>#REF!</v>
      </c>
      <c r="I1551" t="e">
        <f>I1550+G1551-H1551</f>
        <v>#REF!</v>
      </c>
      <c r="J1551" t="e">
        <f>IF(G1551+H1551&lt;&gt;0,Transaksi!#REF!,"")</f>
        <v>#REF!</v>
      </c>
    </row>
    <row r="1552">
      <c r="C1552" t="e">
        <f>IF(G1552+H1552&lt;&gt;0,Transaksi!#REF!,"")</f>
        <v>#REF!</v>
      </c>
      <c r="D1552" t="e">
        <f>IF(G1552+H1552&lt;&gt;0,Transaksi!#REF!,"")</f>
        <v>#REF!</v>
      </c>
      <c r="E1552" t="e">
        <f>IF(G1552+H1552&lt;&gt;0,Transaksi!#REF!,"")</f>
        <v>#REF!</v>
      </c>
      <c r="F1552" t="e">
        <f>IF(G1552+H1552&lt;&gt;0,Transaksi!#REF!,"")</f>
        <v>#REF!</v>
      </c>
      <c r="G1552" t="e">
        <f>IF(Transaksi!#REF!=$F$11,Transaksi!#REF!,0)</f>
        <v>#REF!</v>
      </c>
      <c r="H1552" t="e">
        <f>IF(Transaksi!#REF!=$F$11,Transaksi!#REF!,0)</f>
        <v>#REF!</v>
      </c>
      <c r="I1552" t="e">
        <f>I1551+G1552-H1552</f>
        <v>#REF!</v>
      </c>
      <c r="J1552" t="e">
        <f>IF(G1552+H1552&lt;&gt;0,Transaksi!#REF!,"")</f>
        <v>#REF!</v>
      </c>
    </row>
    <row r="1553">
      <c r="C1553" t="e">
        <f>IF(G1553+H1553&lt;&gt;0,Transaksi!#REF!,"")</f>
        <v>#REF!</v>
      </c>
      <c r="D1553" t="e">
        <f>IF(G1553+H1553&lt;&gt;0,Transaksi!#REF!,"")</f>
        <v>#REF!</v>
      </c>
      <c r="E1553" t="e">
        <f>IF(G1553+H1553&lt;&gt;0,Transaksi!#REF!,"")</f>
        <v>#REF!</v>
      </c>
      <c r="F1553" t="e">
        <f>IF(G1553+H1553&lt;&gt;0,Transaksi!#REF!,"")</f>
        <v>#REF!</v>
      </c>
      <c r="G1553" t="e">
        <f>IF(Transaksi!#REF!=$F$11,Transaksi!#REF!,0)</f>
        <v>#REF!</v>
      </c>
      <c r="H1553" t="e">
        <f>IF(Transaksi!#REF!=$F$11,Transaksi!#REF!,0)</f>
        <v>#REF!</v>
      </c>
      <c r="I1553" t="e">
        <f>I1552+G1553-H1553</f>
        <v>#REF!</v>
      </c>
      <c r="J1553" t="e">
        <f>IF(G1553+H1553&lt;&gt;0,Transaksi!#REF!,"")</f>
        <v>#REF!</v>
      </c>
    </row>
    <row r="1554">
      <c r="C1554" t="e">
        <f>IF(G1554+H1554&lt;&gt;0,Transaksi!#REF!,"")</f>
        <v>#REF!</v>
      </c>
      <c r="D1554" t="e">
        <f>IF(G1554+H1554&lt;&gt;0,Transaksi!#REF!,"")</f>
        <v>#REF!</v>
      </c>
      <c r="E1554" t="e">
        <f>IF(G1554+H1554&lt;&gt;0,Transaksi!#REF!,"")</f>
        <v>#REF!</v>
      </c>
      <c r="F1554" t="e">
        <f>IF(G1554+H1554&lt;&gt;0,Transaksi!#REF!,"")</f>
        <v>#REF!</v>
      </c>
      <c r="G1554" t="e">
        <f>IF(Transaksi!#REF!=$F$11,Transaksi!#REF!,0)</f>
        <v>#REF!</v>
      </c>
      <c r="H1554" t="e">
        <f>IF(Transaksi!#REF!=$F$11,Transaksi!#REF!,0)</f>
        <v>#REF!</v>
      </c>
      <c r="I1554" t="e">
        <f>I1553+G1554-H1554</f>
        <v>#REF!</v>
      </c>
      <c r="J1554" t="e">
        <f>IF(G1554+H1554&lt;&gt;0,Transaksi!#REF!,"")</f>
        <v>#REF!</v>
      </c>
    </row>
    <row r="1555">
      <c r="C1555" t="e">
        <f>IF(G1555+H1555&lt;&gt;0,Transaksi!#REF!,"")</f>
        <v>#REF!</v>
      </c>
      <c r="D1555" t="e">
        <f>IF(G1555+H1555&lt;&gt;0,Transaksi!#REF!,"")</f>
        <v>#REF!</v>
      </c>
      <c r="E1555" t="e">
        <f>IF(G1555+H1555&lt;&gt;0,Transaksi!#REF!,"")</f>
        <v>#REF!</v>
      </c>
      <c r="F1555" t="e">
        <f>IF(G1555+H1555&lt;&gt;0,Transaksi!#REF!,"")</f>
        <v>#REF!</v>
      </c>
      <c r="G1555" t="e">
        <f>IF(Transaksi!#REF!=$F$11,Transaksi!#REF!,0)</f>
        <v>#REF!</v>
      </c>
      <c r="H1555" t="e">
        <f>IF(Transaksi!#REF!=$F$11,Transaksi!#REF!,0)</f>
        <v>#REF!</v>
      </c>
      <c r="I1555" t="e">
        <f>I1554+G1555-H1555</f>
        <v>#REF!</v>
      </c>
      <c r="J1555" t="e">
        <f>IF(G1555+H1555&lt;&gt;0,Transaksi!#REF!,"")</f>
        <v>#REF!</v>
      </c>
    </row>
    <row r="1556">
      <c r="C1556" t="e">
        <f>IF(G1556+H1556&lt;&gt;0,Transaksi!#REF!,"")</f>
        <v>#REF!</v>
      </c>
      <c r="D1556" t="e">
        <f>IF(G1556+H1556&lt;&gt;0,Transaksi!#REF!,"")</f>
        <v>#REF!</v>
      </c>
      <c r="E1556" t="e">
        <f>IF(G1556+H1556&lt;&gt;0,Transaksi!#REF!,"")</f>
        <v>#REF!</v>
      </c>
      <c r="F1556" t="e">
        <f>IF(G1556+H1556&lt;&gt;0,Transaksi!#REF!,"")</f>
        <v>#REF!</v>
      </c>
      <c r="G1556" t="e">
        <f>IF(Transaksi!#REF!=$F$11,Transaksi!#REF!,0)</f>
        <v>#REF!</v>
      </c>
      <c r="H1556" t="e">
        <f>IF(Transaksi!#REF!=$F$11,Transaksi!#REF!,0)</f>
        <v>#REF!</v>
      </c>
      <c r="I1556" t="e">
        <f>I1555+G1556-H1556</f>
        <v>#REF!</v>
      </c>
      <c r="J1556" t="e">
        <f>IF(G1556+H1556&lt;&gt;0,Transaksi!#REF!,"")</f>
        <v>#REF!</v>
      </c>
    </row>
    <row r="1557">
      <c r="C1557" t="e">
        <f>IF(G1557+H1557&lt;&gt;0,Transaksi!#REF!,"")</f>
        <v>#REF!</v>
      </c>
      <c r="D1557" t="e">
        <f>IF(G1557+H1557&lt;&gt;0,Transaksi!#REF!,"")</f>
        <v>#REF!</v>
      </c>
      <c r="E1557" t="e">
        <f>IF(G1557+H1557&lt;&gt;0,Transaksi!#REF!,"")</f>
        <v>#REF!</v>
      </c>
      <c r="F1557" t="e">
        <f>IF(G1557+H1557&lt;&gt;0,Transaksi!#REF!,"")</f>
        <v>#REF!</v>
      </c>
      <c r="G1557" t="e">
        <f>IF(Transaksi!#REF!=$F$11,Transaksi!#REF!,0)</f>
        <v>#REF!</v>
      </c>
      <c r="H1557" t="e">
        <f>IF(Transaksi!#REF!=$F$11,Transaksi!#REF!,0)</f>
        <v>#REF!</v>
      </c>
      <c r="I1557" t="e">
        <f>I1556+G1557-H1557</f>
        <v>#REF!</v>
      </c>
      <c r="J1557" t="e">
        <f>IF(G1557+H1557&lt;&gt;0,Transaksi!#REF!,"")</f>
        <v>#REF!</v>
      </c>
    </row>
    <row r="1558">
      <c r="C1558" t="e">
        <f>IF(G1558+H1558&lt;&gt;0,Transaksi!#REF!,"")</f>
        <v>#REF!</v>
      </c>
      <c r="D1558" t="e">
        <f>IF(G1558+H1558&lt;&gt;0,Transaksi!#REF!,"")</f>
        <v>#REF!</v>
      </c>
      <c r="E1558" t="e">
        <f>IF(G1558+H1558&lt;&gt;0,Transaksi!#REF!,"")</f>
        <v>#REF!</v>
      </c>
      <c r="F1558" t="e">
        <f>IF(G1558+H1558&lt;&gt;0,Transaksi!#REF!,"")</f>
        <v>#REF!</v>
      </c>
      <c r="G1558" t="e">
        <f>IF(Transaksi!#REF!=$F$11,Transaksi!#REF!,0)</f>
        <v>#REF!</v>
      </c>
      <c r="H1558" t="e">
        <f>IF(Transaksi!#REF!=$F$11,Transaksi!#REF!,0)</f>
        <v>#REF!</v>
      </c>
      <c r="I1558" t="e">
        <f>I1557+G1558-H1558</f>
        <v>#REF!</v>
      </c>
      <c r="J1558" t="e">
        <f>IF(G1558+H1558&lt;&gt;0,Transaksi!#REF!,"")</f>
        <v>#REF!</v>
      </c>
    </row>
    <row r="1559">
      <c r="C1559" t="e">
        <f>IF(G1559+H1559&lt;&gt;0,Transaksi!#REF!,"")</f>
        <v>#REF!</v>
      </c>
      <c r="D1559" t="e">
        <f>IF(G1559+H1559&lt;&gt;0,Transaksi!#REF!,"")</f>
        <v>#REF!</v>
      </c>
      <c r="E1559" t="e">
        <f>IF(G1559+H1559&lt;&gt;0,Transaksi!#REF!,"")</f>
        <v>#REF!</v>
      </c>
      <c r="F1559" t="e">
        <f>IF(G1559+H1559&lt;&gt;0,Transaksi!#REF!,"")</f>
        <v>#REF!</v>
      </c>
      <c r="G1559" t="e">
        <f>IF(Transaksi!#REF!=$F$11,Transaksi!#REF!,0)</f>
        <v>#REF!</v>
      </c>
      <c r="H1559" t="e">
        <f>IF(Transaksi!#REF!=$F$11,Transaksi!#REF!,0)</f>
        <v>#REF!</v>
      </c>
      <c r="I1559" t="e">
        <f>I1558+G1559-H1559</f>
        <v>#REF!</v>
      </c>
      <c r="J1559" t="e">
        <f>IF(G1559+H1559&lt;&gt;0,Transaksi!#REF!,"")</f>
        <v>#REF!</v>
      </c>
    </row>
    <row r="1560">
      <c r="C1560" t="e">
        <f>IF(G1560+H1560&lt;&gt;0,Transaksi!#REF!,"")</f>
        <v>#REF!</v>
      </c>
      <c r="D1560" t="e">
        <f>IF(G1560+H1560&lt;&gt;0,Transaksi!#REF!,"")</f>
        <v>#REF!</v>
      </c>
      <c r="E1560" t="e">
        <f>IF(G1560+H1560&lt;&gt;0,Transaksi!#REF!,"")</f>
        <v>#REF!</v>
      </c>
      <c r="F1560" t="e">
        <f>IF(G1560+H1560&lt;&gt;0,Transaksi!#REF!,"")</f>
        <v>#REF!</v>
      </c>
      <c r="G1560" t="e">
        <f>IF(Transaksi!#REF!=$F$11,Transaksi!#REF!,0)</f>
        <v>#REF!</v>
      </c>
      <c r="H1560" t="e">
        <f>IF(Transaksi!#REF!=$F$11,Transaksi!#REF!,0)</f>
        <v>#REF!</v>
      </c>
      <c r="I1560" t="e">
        <f>I1559+G1560-H1560</f>
        <v>#REF!</v>
      </c>
      <c r="J1560" t="e">
        <f>IF(G1560+H1560&lt;&gt;0,Transaksi!#REF!,"")</f>
        <v>#REF!</v>
      </c>
    </row>
    <row r="1561">
      <c r="C1561" t="e">
        <f>IF(G1561+H1561&lt;&gt;0,Transaksi!#REF!,"")</f>
        <v>#REF!</v>
      </c>
      <c r="D1561" t="e">
        <f>IF(G1561+H1561&lt;&gt;0,Transaksi!#REF!,"")</f>
        <v>#REF!</v>
      </c>
      <c r="E1561" t="e">
        <f>IF(G1561+H1561&lt;&gt;0,Transaksi!#REF!,"")</f>
        <v>#REF!</v>
      </c>
      <c r="F1561" t="e">
        <f>IF(G1561+H1561&lt;&gt;0,Transaksi!#REF!,"")</f>
        <v>#REF!</v>
      </c>
      <c r="G1561" t="e">
        <f>IF(Transaksi!#REF!=$F$11,Transaksi!#REF!,0)</f>
        <v>#REF!</v>
      </c>
      <c r="H1561" t="e">
        <f>IF(Transaksi!#REF!=$F$11,Transaksi!#REF!,0)</f>
        <v>#REF!</v>
      </c>
      <c r="I1561" t="e">
        <f>I1560+G1561-H1561</f>
        <v>#REF!</v>
      </c>
      <c r="J1561" t="e">
        <f>IF(G1561+H1561&lt;&gt;0,Transaksi!#REF!,"")</f>
        <v>#REF!</v>
      </c>
    </row>
    <row r="1562">
      <c r="C1562" t="e">
        <f>IF(G1562+H1562&lt;&gt;0,Transaksi!#REF!,"")</f>
        <v>#REF!</v>
      </c>
      <c r="D1562" t="e">
        <f>IF(G1562+H1562&lt;&gt;0,Transaksi!#REF!,"")</f>
        <v>#REF!</v>
      </c>
      <c r="E1562" t="e">
        <f>IF(G1562+H1562&lt;&gt;0,Transaksi!#REF!,"")</f>
        <v>#REF!</v>
      </c>
      <c r="F1562" t="e">
        <f>IF(G1562+H1562&lt;&gt;0,Transaksi!#REF!,"")</f>
        <v>#REF!</v>
      </c>
      <c r="G1562" t="e">
        <f>IF(Transaksi!#REF!=$F$11,Transaksi!#REF!,0)</f>
        <v>#REF!</v>
      </c>
      <c r="H1562" t="e">
        <f>IF(Transaksi!#REF!=$F$11,Transaksi!#REF!,0)</f>
        <v>#REF!</v>
      </c>
      <c r="I1562" t="e">
        <f>I1561+G1562-H1562</f>
        <v>#REF!</v>
      </c>
      <c r="J1562" t="e">
        <f>IF(G1562+H1562&lt;&gt;0,Transaksi!#REF!,"")</f>
        <v>#REF!</v>
      </c>
    </row>
    <row r="1563">
      <c r="C1563" t="e">
        <f>IF(G1563+H1563&lt;&gt;0,Transaksi!#REF!,"")</f>
        <v>#REF!</v>
      </c>
      <c r="D1563" t="e">
        <f>IF(G1563+H1563&lt;&gt;0,Transaksi!#REF!,"")</f>
        <v>#REF!</v>
      </c>
      <c r="E1563" t="e">
        <f>IF(G1563+H1563&lt;&gt;0,Transaksi!#REF!,"")</f>
        <v>#REF!</v>
      </c>
      <c r="F1563" t="e">
        <f>IF(G1563+H1563&lt;&gt;0,Transaksi!#REF!,"")</f>
        <v>#REF!</v>
      </c>
      <c r="G1563" t="e">
        <f>IF(Transaksi!#REF!=$F$11,Transaksi!#REF!,0)</f>
        <v>#REF!</v>
      </c>
      <c r="H1563" t="e">
        <f>IF(Transaksi!#REF!=$F$11,Transaksi!#REF!,0)</f>
        <v>#REF!</v>
      </c>
      <c r="I1563" t="e">
        <f>I1562+G1563-H1563</f>
        <v>#REF!</v>
      </c>
      <c r="J1563" t="e">
        <f>IF(G1563+H1563&lt;&gt;0,Transaksi!#REF!,"")</f>
        <v>#REF!</v>
      </c>
    </row>
    <row r="1564">
      <c r="C1564" t="e">
        <f>IF(G1564+H1564&lt;&gt;0,Transaksi!#REF!,"")</f>
        <v>#REF!</v>
      </c>
      <c r="D1564" t="e">
        <f>IF(G1564+H1564&lt;&gt;0,Transaksi!#REF!,"")</f>
        <v>#REF!</v>
      </c>
      <c r="E1564" t="e">
        <f>IF(G1564+H1564&lt;&gt;0,Transaksi!#REF!,"")</f>
        <v>#REF!</v>
      </c>
      <c r="F1564" t="e">
        <f>IF(G1564+H1564&lt;&gt;0,Transaksi!#REF!,"")</f>
        <v>#REF!</v>
      </c>
      <c r="G1564" t="e">
        <f>IF(Transaksi!#REF!=$F$11,Transaksi!#REF!,0)</f>
        <v>#REF!</v>
      </c>
      <c r="H1564" t="e">
        <f>IF(Transaksi!#REF!=$F$11,Transaksi!#REF!,0)</f>
        <v>#REF!</v>
      </c>
      <c r="I1564" t="e">
        <f>I1563+G1564-H1564</f>
        <v>#REF!</v>
      </c>
      <c r="J1564" t="e">
        <f>IF(G1564+H1564&lt;&gt;0,Transaksi!#REF!,"")</f>
        <v>#REF!</v>
      </c>
    </row>
    <row r="1565">
      <c r="C1565" t="e">
        <f>IF(G1565+H1565&lt;&gt;0,Transaksi!#REF!,"")</f>
        <v>#REF!</v>
      </c>
      <c r="D1565" t="e">
        <f>IF(G1565+H1565&lt;&gt;0,Transaksi!#REF!,"")</f>
        <v>#REF!</v>
      </c>
      <c r="E1565" t="e">
        <f>IF(G1565+H1565&lt;&gt;0,Transaksi!#REF!,"")</f>
        <v>#REF!</v>
      </c>
      <c r="F1565" t="e">
        <f>IF(G1565+H1565&lt;&gt;0,Transaksi!#REF!,"")</f>
        <v>#REF!</v>
      </c>
      <c r="G1565" t="e">
        <f>IF(Transaksi!#REF!=$F$11,Transaksi!#REF!,0)</f>
        <v>#REF!</v>
      </c>
      <c r="H1565" t="e">
        <f>IF(Transaksi!#REF!=$F$11,Transaksi!#REF!,0)</f>
        <v>#REF!</v>
      </c>
      <c r="I1565" t="e">
        <f>I1564+G1565-H1565</f>
        <v>#REF!</v>
      </c>
      <c r="J1565" t="e">
        <f>IF(G1565+H1565&lt;&gt;0,Transaksi!#REF!,"")</f>
        <v>#REF!</v>
      </c>
    </row>
    <row r="1566">
      <c r="C1566" t="e">
        <f>IF(G1566+H1566&lt;&gt;0,Transaksi!#REF!,"")</f>
        <v>#REF!</v>
      </c>
      <c r="D1566" t="e">
        <f>IF(G1566+H1566&lt;&gt;0,Transaksi!#REF!,"")</f>
        <v>#REF!</v>
      </c>
      <c r="E1566" t="e">
        <f>IF(G1566+H1566&lt;&gt;0,Transaksi!#REF!,"")</f>
        <v>#REF!</v>
      </c>
      <c r="F1566" t="e">
        <f>IF(G1566+H1566&lt;&gt;0,Transaksi!#REF!,"")</f>
        <v>#REF!</v>
      </c>
      <c r="G1566" t="e">
        <f>IF(Transaksi!#REF!=$F$11,Transaksi!#REF!,0)</f>
        <v>#REF!</v>
      </c>
      <c r="H1566" t="e">
        <f>IF(Transaksi!#REF!=$F$11,Transaksi!#REF!,0)</f>
        <v>#REF!</v>
      </c>
      <c r="I1566" t="e">
        <f>I1565+G1566-H1566</f>
        <v>#REF!</v>
      </c>
      <c r="J1566" t="e">
        <f>IF(G1566+H1566&lt;&gt;0,Transaksi!#REF!,"")</f>
        <v>#REF!</v>
      </c>
    </row>
    <row r="1567">
      <c r="C1567" t="e">
        <f>IF(G1567+H1567&lt;&gt;0,Transaksi!#REF!,"")</f>
        <v>#REF!</v>
      </c>
      <c r="D1567" t="e">
        <f>IF(G1567+H1567&lt;&gt;0,Transaksi!#REF!,"")</f>
        <v>#REF!</v>
      </c>
      <c r="E1567" t="e">
        <f>IF(G1567+H1567&lt;&gt;0,Transaksi!#REF!,"")</f>
        <v>#REF!</v>
      </c>
      <c r="F1567" t="e">
        <f>IF(G1567+H1567&lt;&gt;0,Transaksi!#REF!,"")</f>
        <v>#REF!</v>
      </c>
      <c r="G1567" t="e">
        <f>IF(Transaksi!#REF!=$F$11,Transaksi!#REF!,0)</f>
        <v>#REF!</v>
      </c>
      <c r="H1567" t="e">
        <f>IF(Transaksi!#REF!=$F$11,Transaksi!#REF!,0)</f>
        <v>#REF!</v>
      </c>
      <c r="I1567" t="e">
        <f>I1566+G1567-H1567</f>
        <v>#REF!</v>
      </c>
      <c r="J1567" t="e">
        <f>IF(G1567+H1567&lt;&gt;0,Transaksi!#REF!,"")</f>
        <v>#REF!</v>
      </c>
    </row>
    <row r="1568">
      <c r="C1568" t="e">
        <f>IF(G1568+H1568&lt;&gt;0,Transaksi!#REF!,"")</f>
        <v>#REF!</v>
      </c>
      <c r="D1568" t="e">
        <f>IF(G1568+H1568&lt;&gt;0,Transaksi!#REF!,"")</f>
        <v>#REF!</v>
      </c>
      <c r="E1568" t="e">
        <f>IF(G1568+H1568&lt;&gt;0,Transaksi!#REF!,"")</f>
        <v>#REF!</v>
      </c>
      <c r="F1568" t="e">
        <f>IF(G1568+H1568&lt;&gt;0,Transaksi!#REF!,"")</f>
        <v>#REF!</v>
      </c>
      <c r="G1568" t="e">
        <f>IF(Transaksi!#REF!=$F$11,Transaksi!#REF!,0)</f>
        <v>#REF!</v>
      </c>
      <c r="H1568" t="e">
        <f>IF(Transaksi!#REF!=$F$11,Transaksi!#REF!,0)</f>
        <v>#REF!</v>
      </c>
      <c r="I1568" t="e">
        <f>I1567+G1568-H1568</f>
        <v>#REF!</v>
      </c>
      <c r="J1568" t="e">
        <f>IF(G1568+H1568&lt;&gt;0,Transaksi!#REF!,"")</f>
        <v>#REF!</v>
      </c>
    </row>
    <row r="1569">
      <c r="C1569" t="e">
        <f>IF(G1569+H1569&lt;&gt;0,Transaksi!#REF!,"")</f>
        <v>#REF!</v>
      </c>
      <c r="D1569" t="e">
        <f>IF(G1569+H1569&lt;&gt;0,Transaksi!#REF!,"")</f>
        <v>#REF!</v>
      </c>
      <c r="E1569" t="e">
        <f>IF(G1569+H1569&lt;&gt;0,Transaksi!#REF!,"")</f>
        <v>#REF!</v>
      </c>
      <c r="F1569" t="e">
        <f>IF(G1569+H1569&lt;&gt;0,Transaksi!#REF!,"")</f>
        <v>#REF!</v>
      </c>
      <c r="G1569" t="e">
        <f>IF(Transaksi!#REF!=$F$11,Transaksi!#REF!,0)</f>
        <v>#REF!</v>
      </c>
      <c r="H1569" t="e">
        <f>IF(Transaksi!#REF!=$F$11,Transaksi!#REF!,0)</f>
        <v>#REF!</v>
      </c>
      <c r="I1569" t="e">
        <f>I1568+G1569-H1569</f>
        <v>#REF!</v>
      </c>
      <c r="J1569" t="e">
        <f>IF(G1569+H1569&lt;&gt;0,Transaksi!#REF!,"")</f>
        <v>#REF!</v>
      </c>
    </row>
    <row r="1570">
      <c r="C1570" t="e">
        <f>IF(G1570+H1570&lt;&gt;0,Transaksi!#REF!,"")</f>
        <v>#REF!</v>
      </c>
      <c r="D1570" t="e">
        <f>IF(G1570+H1570&lt;&gt;0,Transaksi!#REF!,"")</f>
        <v>#REF!</v>
      </c>
      <c r="E1570" t="e">
        <f>IF(G1570+H1570&lt;&gt;0,Transaksi!#REF!,"")</f>
        <v>#REF!</v>
      </c>
      <c r="F1570" t="e">
        <f>IF(G1570+H1570&lt;&gt;0,Transaksi!#REF!,"")</f>
        <v>#REF!</v>
      </c>
      <c r="G1570" t="e">
        <f>IF(Transaksi!#REF!=$F$11,Transaksi!#REF!,0)</f>
        <v>#REF!</v>
      </c>
      <c r="H1570" t="e">
        <f>IF(Transaksi!#REF!=$F$11,Transaksi!#REF!,0)</f>
        <v>#REF!</v>
      </c>
      <c r="I1570" t="e">
        <f>I1569+G1570-H1570</f>
        <v>#REF!</v>
      </c>
      <c r="J1570" t="e">
        <f>IF(G1570+H1570&lt;&gt;0,Transaksi!#REF!,"")</f>
        <v>#REF!</v>
      </c>
    </row>
    <row r="1571">
      <c r="C1571" t="e">
        <f>IF(G1571+H1571&lt;&gt;0,Transaksi!#REF!,"")</f>
        <v>#REF!</v>
      </c>
      <c r="D1571" t="e">
        <f>IF(G1571+H1571&lt;&gt;0,Transaksi!#REF!,"")</f>
        <v>#REF!</v>
      </c>
      <c r="E1571" t="e">
        <f>IF(G1571+H1571&lt;&gt;0,Transaksi!#REF!,"")</f>
        <v>#REF!</v>
      </c>
      <c r="F1571" t="e">
        <f>IF(G1571+H1571&lt;&gt;0,Transaksi!#REF!,"")</f>
        <v>#REF!</v>
      </c>
      <c r="G1571" t="e">
        <f>IF(Transaksi!#REF!=$F$11,Transaksi!#REF!,0)</f>
        <v>#REF!</v>
      </c>
      <c r="H1571" t="e">
        <f>IF(Transaksi!#REF!=$F$11,Transaksi!#REF!,0)</f>
        <v>#REF!</v>
      </c>
      <c r="I1571" t="e">
        <f>I1570+G1571-H1571</f>
        <v>#REF!</v>
      </c>
      <c r="J1571" t="e">
        <f>IF(G1571+H1571&lt;&gt;0,Transaksi!#REF!,"")</f>
        <v>#REF!</v>
      </c>
    </row>
    <row r="1572">
      <c r="C1572" t="e">
        <f>IF(G1572+H1572&lt;&gt;0,Transaksi!#REF!,"")</f>
        <v>#REF!</v>
      </c>
      <c r="D1572" t="e">
        <f>IF(G1572+H1572&lt;&gt;0,Transaksi!#REF!,"")</f>
        <v>#REF!</v>
      </c>
      <c r="E1572" t="e">
        <f>IF(G1572+H1572&lt;&gt;0,Transaksi!#REF!,"")</f>
        <v>#REF!</v>
      </c>
      <c r="F1572" t="e">
        <f>IF(G1572+H1572&lt;&gt;0,Transaksi!#REF!,"")</f>
        <v>#REF!</v>
      </c>
      <c r="G1572" t="e">
        <f>IF(Transaksi!#REF!=$F$11,Transaksi!#REF!,0)</f>
        <v>#REF!</v>
      </c>
      <c r="H1572" t="e">
        <f>IF(Transaksi!#REF!=$F$11,Transaksi!#REF!,0)</f>
        <v>#REF!</v>
      </c>
      <c r="I1572" t="e">
        <f>I1571+G1572-H1572</f>
        <v>#REF!</v>
      </c>
      <c r="J1572" t="e">
        <f>IF(G1572+H1572&lt;&gt;0,Transaksi!#REF!,"")</f>
        <v>#REF!</v>
      </c>
    </row>
    <row r="1573">
      <c r="C1573" t="e">
        <f>IF(G1573+H1573&lt;&gt;0,Transaksi!#REF!,"")</f>
        <v>#REF!</v>
      </c>
      <c r="D1573" t="e">
        <f>IF(G1573+H1573&lt;&gt;0,Transaksi!#REF!,"")</f>
        <v>#REF!</v>
      </c>
      <c r="E1573" t="e">
        <f>IF(G1573+H1573&lt;&gt;0,Transaksi!#REF!,"")</f>
        <v>#REF!</v>
      </c>
      <c r="F1573" t="e">
        <f>IF(G1573+H1573&lt;&gt;0,Transaksi!#REF!,"")</f>
        <v>#REF!</v>
      </c>
      <c r="G1573" t="e">
        <f>IF(Transaksi!#REF!=$F$11,Transaksi!#REF!,0)</f>
        <v>#REF!</v>
      </c>
      <c r="H1573" t="e">
        <f>IF(Transaksi!#REF!=$F$11,Transaksi!#REF!,0)</f>
        <v>#REF!</v>
      </c>
      <c r="I1573" t="e">
        <f>I1572+G1573-H1573</f>
        <v>#REF!</v>
      </c>
      <c r="J1573" t="e">
        <f>IF(G1573+H1573&lt;&gt;0,Transaksi!#REF!,"")</f>
        <v>#REF!</v>
      </c>
    </row>
    <row r="1574">
      <c r="C1574" t="e">
        <f>IF(G1574+H1574&lt;&gt;0,Transaksi!#REF!,"")</f>
        <v>#REF!</v>
      </c>
      <c r="D1574" t="e">
        <f>IF(G1574+H1574&lt;&gt;0,Transaksi!#REF!,"")</f>
        <v>#REF!</v>
      </c>
      <c r="E1574" t="e">
        <f>IF(G1574+H1574&lt;&gt;0,Transaksi!#REF!,"")</f>
        <v>#REF!</v>
      </c>
      <c r="F1574" t="e">
        <f>IF(G1574+H1574&lt;&gt;0,Transaksi!#REF!,"")</f>
        <v>#REF!</v>
      </c>
      <c r="G1574" t="e">
        <f>IF(Transaksi!#REF!=$F$11,Transaksi!#REF!,0)</f>
        <v>#REF!</v>
      </c>
      <c r="H1574" t="e">
        <f>IF(Transaksi!#REF!=$F$11,Transaksi!#REF!,0)</f>
        <v>#REF!</v>
      </c>
      <c r="I1574" t="e">
        <f>I1573+G1574-H1574</f>
        <v>#REF!</v>
      </c>
      <c r="J1574" t="e">
        <f>IF(G1574+H1574&lt;&gt;0,Transaksi!#REF!,"")</f>
        <v>#REF!</v>
      </c>
    </row>
    <row r="1575">
      <c r="C1575" t="e">
        <f>IF(G1575+H1575&lt;&gt;0,Transaksi!#REF!,"")</f>
        <v>#REF!</v>
      </c>
      <c r="D1575" t="e">
        <f>IF(G1575+H1575&lt;&gt;0,Transaksi!#REF!,"")</f>
        <v>#REF!</v>
      </c>
      <c r="E1575" t="e">
        <f>IF(G1575+H1575&lt;&gt;0,Transaksi!#REF!,"")</f>
        <v>#REF!</v>
      </c>
      <c r="F1575" t="e">
        <f>IF(G1575+H1575&lt;&gt;0,Transaksi!#REF!,"")</f>
        <v>#REF!</v>
      </c>
      <c r="G1575" t="e">
        <f>IF(Transaksi!#REF!=$F$11,Transaksi!#REF!,0)</f>
        <v>#REF!</v>
      </c>
      <c r="H1575" t="e">
        <f>IF(Transaksi!#REF!=$F$11,Transaksi!#REF!,0)</f>
        <v>#REF!</v>
      </c>
      <c r="I1575" t="e">
        <f>I1574+G1575-H1575</f>
        <v>#REF!</v>
      </c>
      <c r="J1575" t="e">
        <f>IF(G1575+H1575&lt;&gt;0,Transaksi!#REF!,"")</f>
        <v>#REF!</v>
      </c>
    </row>
    <row r="1576">
      <c r="C1576" t="e">
        <f>IF(G1576+H1576&lt;&gt;0,Transaksi!#REF!,"")</f>
        <v>#REF!</v>
      </c>
      <c r="D1576" t="e">
        <f>IF(G1576+H1576&lt;&gt;0,Transaksi!#REF!,"")</f>
        <v>#REF!</v>
      </c>
      <c r="E1576" t="e">
        <f>IF(G1576+H1576&lt;&gt;0,Transaksi!#REF!,"")</f>
        <v>#REF!</v>
      </c>
      <c r="F1576" t="e">
        <f>IF(G1576+H1576&lt;&gt;0,Transaksi!#REF!,"")</f>
        <v>#REF!</v>
      </c>
      <c r="G1576" t="e">
        <f>IF(Transaksi!#REF!=$F$11,Transaksi!#REF!,0)</f>
        <v>#REF!</v>
      </c>
      <c r="H1576" t="e">
        <f>IF(Transaksi!#REF!=$F$11,Transaksi!#REF!,0)</f>
        <v>#REF!</v>
      </c>
      <c r="I1576" t="e">
        <f>I1575+G1576-H1576</f>
        <v>#REF!</v>
      </c>
      <c r="J1576" t="e">
        <f>IF(G1576+H1576&lt;&gt;0,Transaksi!#REF!,"")</f>
        <v>#REF!</v>
      </c>
    </row>
    <row r="1577">
      <c r="C1577" t="e">
        <f>IF(G1577+H1577&lt;&gt;0,Transaksi!#REF!,"")</f>
        <v>#REF!</v>
      </c>
      <c r="D1577" t="e">
        <f>IF(G1577+H1577&lt;&gt;0,Transaksi!#REF!,"")</f>
        <v>#REF!</v>
      </c>
      <c r="E1577" t="e">
        <f>IF(G1577+H1577&lt;&gt;0,Transaksi!#REF!,"")</f>
        <v>#REF!</v>
      </c>
      <c r="F1577" t="e">
        <f>IF(G1577+H1577&lt;&gt;0,Transaksi!#REF!,"")</f>
        <v>#REF!</v>
      </c>
      <c r="G1577" t="e">
        <f>IF(Transaksi!#REF!=$F$11,Transaksi!#REF!,0)</f>
        <v>#REF!</v>
      </c>
      <c r="H1577" t="e">
        <f>IF(Transaksi!#REF!=$F$11,Transaksi!#REF!,0)</f>
        <v>#REF!</v>
      </c>
      <c r="I1577" t="e">
        <f>I1576+G1577-H1577</f>
        <v>#REF!</v>
      </c>
      <c r="J1577" t="e">
        <f>IF(G1577+H1577&lt;&gt;0,Transaksi!#REF!,"")</f>
        <v>#REF!</v>
      </c>
    </row>
    <row r="1578">
      <c r="C1578" t="e">
        <f>IF(G1578+H1578&lt;&gt;0,Transaksi!#REF!,"")</f>
        <v>#REF!</v>
      </c>
      <c r="D1578" t="e">
        <f>IF(G1578+H1578&lt;&gt;0,Transaksi!#REF!,"")</f>
        <v>#REF!</v>
      </c>
      <c r="E1578" t="e">
        <f>IF(G1578+H1578&lt;&gt;0,Transaksi!#REF!,"")</f>
        <v>#REF!</v>
      </c>
      <c r="F1578" t="e">
        <f>IF(G1578+H1578&lt;&gt;0,Transaksi!#REF!,"")</f>
        <v>#REF!</v>
      </c>
      <c r="G1578" t="e">
        <f>IF(Transaksi!#REF!=$F$11,Transaksi!#REF!,0)</f>
        <v>#REF!</v>
      </c>
      <c r="H1578" t="e">
        <f>IF(Transaksi!#REF!=$F$11,Transaksi!#REF!,0)</f>
        <v>#REF!</v>
      </c>
      <c r="I1578" t="e">
        <f>I1577+G1578-H1578</f>
        <v>#REF!</v>
      </c>
      <c r="J1578" t="e">
        <f>IF(G1578+H1578&lt;&gt;0,Transaksi!#REF!,"")</f>
        <v>#REF!</v>
      </c>
    </row>
    <row r="1579">
      <c r="C1579" t="e">
        <f>IF(G1579+H1579&lt;&gt;0,Transaksi!#REF!,"")</f>
        <v>#REF!</v>
      </c>
      <c r="D1579" t="e">
        <f>IF(G1579+H1579&lt;&gt;0,Transaksi!#REF!,"")</f>
        <v>#REF!</v>
      </c>
      <c r="E1579" t="e">
        <f>IF(G1579+H1579&lt;&gt;0,Transaksi!#REF!,"")</f>
        <v>#REF!</v>
      </c>
      <c r="F1579" t="e">
        <f>IF(G1579+H1579&lt;&gt;0,Transaksi!#REF!,"")</f>
        <v>#REF!</v>
      </c>
      <c r="G1579" t="e">
        <f>IF(Transaksi!#REF!=$F$11,Transaksi!#REF!,0)</f>
        <v>#REF!</v>
      </c>
      <c r="H1579" t="e">
        <f>IF(Transaksi!#REF!=$F$11,Transaksi!#REF!,0)</f>
        <v>#REF!</v>
      </c>
      <c r="I1579" t="e">
        <f>I1578+G1579-H1579</f>
        <v>#REF!</v>
      </c>
      <c r="J1579" t="e">
        <f>IF(G1579+H1579&lt;&gt;0,Transaksi!#REF!,"")</f>
        <v>#REF!</v>
      </c>
    </row>
    <row r="1580">
      <c r="C1580" t="e">
        <f>IF(G1580+H1580&lt;&gt;0,Transaksi!#REF!,"")</f>
        <v>#REF!</v>
      </c>
      <c r="D1580" t="e">
        <f>IF(G1580+H1580&lt;&gt;0,Transaksi!#REF!,"")</f>
        <v>#REF!</v>
      </c>
      <c r="E1580" t="e">
        <f>IF(G1580+H1580&lt;&gt;0,Transaksi!#REF!,"")</f>
        <v>#REF!</v>
      </c>
      <c r="F1580" t="e">
        <f>IF(G1580+H1580&lt;&gt;0,Transaksi!#REF!,"")</f>
        <v>#REF!</v>
      </c>
      <c r="G1580" t="e">
        <f>IF(Transaksi!#REF!=$F$11,Transaksi!#REF!,0)</f>
        <v>#REF!</v>
      </c>
      <c r="H1580" t="e">
        <f>IF(Transaksi!#REF!=$F$11,Transaksi!#REF!,0)</f>
        <v>#REF!</v>
      </c>
      <c r="I1580" t="e">
        <f>I1579+G1580-H1580</f>
        <v>#REF!</v>
      </c>
      <c r="J1580" t="e">
        <f>IF(G1580+H1580&lt;&gt;0,Transaksi!#REF!,"")</f>
        <v>#REF!</v>
      </c>
    </row>
    <row r="1581">
      <c r="C1581" t="e">
        <f>IF(G1581+H1581&lt;&gt;0,Transaksi!#REF!,"")</f>
        <v>#REF!</v>
      </c>
      <c r="D1581" t="e">
        <f>IF(G1581+H1581&lt;&gt;0,Transaksi!#REF!,"")</f>
        <v>#REF!</v>
      </c>
      <c r="E1581" t="e">
        <f>IF(G1581+H1581&lt;&gt;0,Transaksi!#REF!,"")</f>
        <v>#REF!</v>
      </c>
      <c r="F1581" t="e">
        <f>IF(G1581+H1581&lt;&gt;0,Transaksi!#REF!,"")</f>
        <v>#REF!</v>
      </c>
      <c r="G1581" t="e">
        <f>IF(Transaksi!#REF!=$F$11,Transaksi!#REF!,0)</f>
        <v>#REF!</v>
      </c>
      <c r="H1581" t="e">
        <f>IF(Transaksi!#REF!=$F$11,Transaksi!#REF!,0)</f>
        <v>#REF!</v>
      </c>
      <c r="I1581" t="e">
        <f>I1580+G1581-H1581</f>
        <v>#REF!</v>
      </c>
      <c r="J1581" t="e">
        <f>IF(G1581+H1581&lt;&gt;0,Transaksi!#REF!,"")</f>
        <v>#REF!</v>
      </c>
    </row>
    <row r="1582">
      <c r="C1582" t="e">
        <f>IF(G1582+H1582&lt;&gt;0,Transaksi!#REF!,"")</f>
        <v>#REF!</v>
      </c>
      <c r="D1582" t="e">
        <f>IF(G1582+H1582&lt;&gt;0,Transaksi!#REF!,"")</f>
        <v>#REF!</v>
      </c>
      <c r="E1582" t="e">
        <f>IF(G1582+H1582&lt;&gt;0,Transaksi!#REF!,"")</f>
        <v>#REF!</v>
      </c>
      <c r="F1582" t="e">
        <f>IF(G1582+H1582&lt;&gt;0,Transaksi!#REF!,"")</f>
        <v>#REF!</v>
      </c>
      <c r="G1582" t="e">
        <f>IF(Transaksi!#REF!=$F$11,Transaksi!#REF!,0)</f>
        <v>#REF!</v>
      </c>
      <c r="H1582" t="e">
        <f>IF(Transaksi!#REF!=$F$11,Transaksi!#REF!,0)</f>
        <v>#REF!</v>
      </c>
      <c r="I1582" t="e">
        <f>I1581+G1582-H1582</f>
        <v>#REF!</v>
      </c>
      <c r="J1582" t="e">
        <f>IF(G1582+H1582&lt;&gt;0,Transaksi!#REF!,"")</f>
        <v>#REF!</v>
      </c>
    </row>
    <row r="1583">
      <c r="C1583" t="e">
        <f>IF(G1583+H1583&lt;&gt;0,Transaksi!#REF!,"")</f>
        <v>#REF!</v>
      </c>
      <c r="D1583" t="e">
        <f>IF(G1583+H1583&lt;&gt;0,Transaksi!#REF!,"")</f>
        <v>#REF!</v>
      </c>
      <c r="E1583" t="e">
        <f>IF(G1583+H1583&lt;&gt;0,Transaksi!#REF!,"")</f>
        <v>#REF!</v>
      </c>
      <c r="F1583" t="e">
        <f>IF(G1583+H1583&lt;&gt;0,Transaksi!#REF!,"")</f>
        <v>#REF!</v>
      </c>
      <c r="G1583" t="e">
        <f>IF(Transaksi!#REF!=$F$11,Transaksi!#REF!,0)</f>
        <v>#REF!</v>
      </c>
      <c r="H1583" t="e">
        <f>IF(Transaksi!#REF!=$F$11,Transaksi!#REF!,0)</f>
        <v>#REF!</v>
      </c>
      <c r="I1583" t="e">
        <f>I1582+G1583-H1583</f>
        <v>#REF!</v>
      </c>
      <c r="J1583" t="e">
        <f>IF(G1583+H1583&lt;&gt;0,Transaksi!#REF!,"")</f>
        <v>#REF!</v>
      </c>
    </row>
    <row r="1584">
      <c r="C1584" t="e">
        <f>IF(G1584+H1584&lt;&gt;0,Transaksi!#REF!,"")</f>
        <v>#REF!</v>
      </c>
      <c r="D1584" t="e">
        <f>IF(G1584+H1584&lt;&gt;0,Transaksi!#REF!,"")</f>
        <v>#REF!</v>
      </c>
      <c r="E1584" t="e">
        <f>IF(G1584+H1584&lt;&gt;0,Transaksi!#REF!,"")</f>
        <v>#REF!</v>
      </c>
      <c r="F1584" t="e">
        <f>IF(G1584+H1584&lt;&gt;0,Transaksi!#REF!,"")</f>
        <v>#REF!</v>
      </c>
      <c r="G1584" t="e">
        <f>IF(Transaksi!#REF!=$F$11,Transaksi!#REF!,0)</f>
        <v>#REF!</v>
      </c>
      <c r="H1584" t="e">
        <f>IF(Transaksi!#REF!=$F$11,Transaksi!#REF!,0)</f>
        <v>#REF!</v>
      </c>
      <c r="I1584" t="e">
        <f>I1583+G1584-H1584</f>
        <v>#REF!</v>
      </c>
      <c r="J1584" t="e">
        <f>IF(G1584+H1584&lt;&gt;0,Transaksi!#REF!,"")</f>
        <v>#REF!</v>
      </c>
    </row>
    <row r="1585">
      <c r="C1585" t="e">
        <f>IF(G1585+H1585&lt;&gt;0,Transaksi!#REF!,"")</f>
        <v>#REF!</v>
      </c>
      <c r="D1585" t="e">
        <f>IF(G1585+H1585&lt;&gt;0,Transaksi!#REF!,"")</f>
        <v>#REF!</v>
      </c>
      <c r="E1585" t="e">
        <f>IF(G1585+H1585&lt;&gt;0,Transaksi!#REF!,"")</f>
        <v>#REF!</v>
      </c>
      <c r="F1585" t="e">
        <f>IF(G1585+H1585&lt;&gt;0,Transaksi!#REF!,"")</f>
        <v>#REF!</v>
      </c>
      <c r="G1585" t="e">
        <f>IF(Transaksi!#REF!=$F$11,Transaksi!#REF!,0)</f>
        <v>#REF!</v>
      </c>
      <c r="H1585" t="e">
        <f>IF(Transaksi!#REF!=$F$11,Transaksi!#REF!,0)</f>
        <v>#REF!</v>
      </c>
      <c r="I1585" t="e">
        <f>I1584+G1585-H1585</f>
        <v>#REF!</v>
      </c>
      <c r="J1585" t="e">
        <f>IF(G1585+H1585&lt;&gt;0,Transaksi!#REF!,"")</f>
        <v>#REF!</v>
      </c>
    </row>
    <row r="1586">
      <c r="C1586" t="e">
        <f>IF(G1586+H1586&lt;&gt;0,Transaksi!#REF!,"")</f>
        <v>#REF!</v>
      </c>
      <c r="D1586" t="e">
        <f>IF(G1586+H1586&lt;&gt;0,Transaksi!#REF!,"")</f>
        <v>#REF!</v>
      </c>
      <c r="E1586" t="e">
        <f>IF(G1586+H1586&lt;&gt;0,Transaksi!#REF!,"")</f>
        <v>#REF!</v>
      </c>
      <c r="F1586" t="e">
        <f>IF(G1586+H1586&lt;&gt;0,Transaksi!#REF!,"")</f>
        <v>#REF!</v>
      </c>
      <c r="G1586" t="e">
        <f>IF(Transaksi!#REF!=$F$11,Transaksi!#REF!,0)</f>
        <v>#REF!</v>
      </c>
      <c r="H1586" t="e">
        <f>IF(Transaksi!#REF!=$F$11,Transaksi!#REF!,0)</f>
        <v>#REF!</v>
      </c>
      <c r="I1586" t="e">
        <f>I1585+G1586-H1586</f>
        <v>#REF!</v>
      </c>
      <c r="J1586" t="e">
        <f>IF(G1586+H1586&lt;&gt;0,Transaksi!#REF!,"")</f>
        <v>#REF!</v>
      </c>
    </row>
    <row r="1587">
      <c r="C1587" t="e">
        <f>IF(G1587+H1587&lt;&gt;0,Transaksi!#REF!,"")</f>
        <v>#REF!</v>
      </c>
      <c r="D1587" t="e">
        <f>IF(G1587+H1587&lt;&gt;0,Transaksi!#REF!,"")</f>
        <v>#REF!</v>
      </c>
      <c r="E1587" t="e">
        <f>IF(G1587+H1587&lt;&gt;0,Transaksi!#REF!,"")</f>
        <v>#REF!</v>
      </c>
      <c r="F1587" t="e">
        <f>IF(G1587+H1587&lt;&gt;0,Transaksi!#REF!,"")</f>
        <v>#REF!</v>
      </c>
      <c r="G1587" t="e">
        <f>IF(Transaksi!#REF!=$F$11,Transaksi!#REF!,0)</f>
        <v>#REF!</v>
      </c>
      <c r="H1587" t="e">
        <f>IF(Transaksi!#REF!=$F$11,Transaksi!#REF!,0)</f>
        <v>#REF!</v>
      </c>
      <c r="I1587" t="e">
        <f>I1586+G1587-H1587</f>
        <v>#REF!</v>
      </c>
      <c r="J1587" t="e">
        <f>IF(G1587+H1587&lt;&gt;0,Transaksi!#REF!,"")</f>
        <v>#REF!</v>
      </c>
    </row>
    <row r="1588">
      <c r="C1588" t="e">
        <f>IF(G1588+H1588&lt;&gt;0,Transaksi!#REF!,"")</f>
        <v>#REF!</v>
      </c>
      <c r="D1588" t="e">
        <f>IF(G1588+H1588&lt;&gt;0,Transaksi!#REF!,"")</f>
        <v>#REF!</v>
      </c>
      <c r="E1588" t="e">
        <f>IF(G1588+H1588&lt;&gt;0,Transaksi!#REF!,"")</f>
        <v>#REF!</v>
      </c>
      <c r="F1588" t="e">
        <f>IF(G1588+H1588&lt;&gt;0,Transaksi!#REF!,"")</f>
        <v>#REF!</v>
      </c>
      <c r="G1588" t="e">
        <f>IF(Transaksi!#REF!=$F$11,Transaksi!#REF!,0)</f>
        <v>#REF!</v>
      </c>
      <c r="H1588" t="e">
        <f>IF(Transaksi!#REF!=$F$11,Transaksi!#REF!,0)</f>
        <v>#REF!</v>
      </c>
      <c r="I1588" t="e">
        <f>I1587+G1588-H1588</f>
        <v>#REF!</v>
      </c>
      <c r="J1588" t="e">
        <f>IF(G1588+H1588&lt;&gt;0,Transaksi!#REF!,"")</f>
        <v>#REF!</v>
      </c>
    </row>
    <row r="1589">
      <c r="C1589" t="e">
        <f>IF(G1589+H1589&lt;&gt;0,Transaksi!#REF!,"")</f>
        <v>#REF!</v>
      </c>
      <c r="D1589" t="e">
        <f>IF(G1589+H1589&lt;&gt;0,Transaksi!#REF!,"")</f>
        <v>#REF!</v>
      </c>
      <c r="E1589" t="e">
        <f>IF(G1589+H1589&lt;&gt;0,Transaksi!#REF!,"")</f>
        <v>#REF!</v>
      </c>
      <c r="F1589" t="e">
        <f>IF(G1589+H1589&lt;&gt;0,Transaksi!#REF!,"")</f>
        <v>#REF!</v>
      </c>
      <c r="G1589" t="e">
        <f>IF(Transaksi!#REF!=$F$11,Transaksi!#REF!,0)</f>
        <v>#REF!</v>
      </c>
      <c r="H1589" t="e">
        <f>IF(Transaksi!#REF!=$F$11,Transaksi!#REF!,0)</f>
        <v>#REF!</v>
      </c>
      <c r="I1589" t="e">
        <f>I1588+G1589-H1589</f>
        <v>#REF!</v>
      </c>
      <c r="J1589" t="e">
        <f>IF(G1589+H1589&lt;&gt;0,Transaksi!#REF!,"")</f>
        <v>#REF!</v>
      </c>
    </row>
    <row r="1590">
      <c r="C1590" t="e">
        <f>IF(G1590+H1590&lt;&gt;0,Transaksi!#REF!,"")</f>
        <v>#REF!</v>
      </c>
      <c r="D1590" t="e">
        <f>IF(G1590+H1590&lt;&gt;0,Transaksi!#REF!,"")</f>
        <v>#REF!</v>
      </c>
      <c r="E1590" t="e">
        <f>IF(G1590+H1590&lt;&gt;0,Transaksi!#REF!,"")</f>
        <v>#REF!</v>
      </c>
      <c r="F1590" t="e">
        <f>IF(G1590+H1590&lt;&gt;0,Transaksi!#REF!,"")</f>
        <v>#REF!</v>
      </c>
      <c r="G1590" t="e">
        <f>IF(Transaksi!#REF!=$F$11,Transaksi!#REF!,0)</f>
        <v>#REF!</v>
      </c>
      <c r="H1590" t="e">
        <f>IF(Transaksi!#REF!=$F$11,Transaksi!#REF!,0)</f>
        <v>#REF!</v>
      </c>
      <c r="I1590" t="e">
        <f>I1589+G1590-H1590</f>
        <v>#REF!</v>
      </c>
      <c r="J1590" t="e">
        <f>IF(G1590+H1590&lt;&gt;0,Transaksi!#REF!,"")</f>
        <v>#REF!</v>
      </c>
    </row>
    <row r="1591">
      <c r="C1591" t="e">
        <f>IF(G1591+H1591&lt;&gt;0,Transaksi!#REF!,"")</f>
        <v>#REF!</v>
      </c>
      <c r="D1591" t="e">
        <f>IF(G1591+H1591&lt;&gt;0,Transaksi!#REF!,"")</f>
        <v>#REF!</v>
      </c>
      <c r="E1591" t="e">
        <f>IF(G1591+H1591&lt;&gt;0,Transaksi!#REF!,"")</f>
        <v>#REF!</v>
      </c>
      <c r="F1591" t="e">
        <f>IF(G1591+H1591&lt;&gt;0,Transaksi!#REF!,"")</f>
        <v>#REF!</v>
      </c>
      <c r="G1591" t="e">
        <f>IF(Transaksi!#REF!=$F$11,Transaksi!#REF!,0)</f>
        <v>#REF!</v>
      </c>
      <c r="H1591" t="e">
        <f>IF(Transaksi!#REF!=$F$11,Transaksi!#REF!,0)</f>
        <v>#REF!</v>
      </c>
      <c r="I1591" t="e">
        <f>I1590+G1591-H1591</f>
        <v>#REF!</v>
      </c>
      <c r="J1591" t="e">
        <f>IF(G1591+H1591&lt;&gt;0,Transaksi!#REF!,"")</f>
        <v>#REF!</v>
      </c>
    </row>
    <row r="1592">
      <c r="C1592" t="e">
        <f>IF(G1592+H1592&lt;&gt;0,Transaksi!#REF!,"")</f>
        <v>#REF!</v>
      </c>
      <c r="D1592" t="e">
        <f>IF(G1592+H1592&lt;&gt;0,Transaksi!#REF!,"")</f>
        <v>#REF!</v>
      </c>
      <c r="E1592" t="e">
        <f>IF(G1592+H1592&lt;&gt;0,Transaksi!#REF!,"")</f>
        <v>#REF!</v>
      </c>
      <c r="F1592" t="e">
        <f>IF(G1592+H1592&lt;&gt;0,Transaksi!#REF!,"")</f>
        <v>#REF!</v>
      </c>
      <c r="G1592" t="e">
        <f>IF(Transaksi!#REF!=$F$11,Transaksi!#REF!,0)</f>
        <v>#REF!</v>
      </c>
      <c r="H1592" t="e">
        <f>IF(Transaksi!#REF!=$F$11,Transaksi!#REF!,0)</f>
        <v>#REF!</v>
      </c>
      <c r="I1592" t="e">
        <f>I1591+G1592-H1592</f>
        <v>#REF!</v>
      </c>
      <c r="J1592" t="e">
        <f>IF(G1592+H1592&lt;&gt;0,Transaksi!#REF!,"")</f>
        <v>#REF!</v>
      </c>
    </row>
    <row r="1593">
      <c r="C1593" t="e">
        <f>IF(G1593+H1593&lt;&gt;0,Transaksi!#REF!,"")</f>
        <v>#REF!</v>
      </c>
      <c r="D1593" t="e">
        <f>IF(G1593+H1593&lt;&gt;0,Transaksi!#REF!,"")</f>
        <v>#REF!</v>
      </c>
      <c r="E1593" t="e">
        <f>IF(G1593+H1593&lt;&gt;0,Transaksi!#REF!,"")</f>
        <v>#REF!</v>
      </c>
      <c r="F1593" t="e">
        <f>IF(G1593+H1593&lt;&gt;0,Transaksi!#REF!,"")</f>
        <v>#REF!</v>
      </c>
      <c r="G1593" t="e">
        <f>IF(Transaksi!#REF!=$F$11,Transaksi!#REF!,0)</f>
        <v>#REF!</v>
      </c>
      <c r="H1593" t="e">
        <f>IF(Transaksi!#REF!=$F$11,Transaksi!#REF!,0)</f>
        <v>#REF!</v>
      </c>
      <c r="I1593" t="e">
        <f>I1592+G1593-H1593</f>
        <v>#REF!</v>
      </c>
      <c r="J1593" t="e">
        <f>IF(G1593+H1593&lt;&gt;0,Transaksi!#REF!,"")</f>
        <v>#REF!</v>
      </c>
    </row>
    <row r="1594">
      <c r="C1594" t="e">
        <f>IF(G1594+H1594&lt;&gt;0,Transaksi!#REF!,"")</f>
        <v>#REF!</v>
      </c>
      <c r="D1594" t="e">
        <f>IF(G1594+H1594&lt;&gt;0,Transaksi!#REF!,"")</f>
        <v>#REF!</v>
      </c>
      <c r="E1594" t="e">
        <f>IF(G1594+H1594&lt;&gt;0,Transaksi!#REF!,"")</f>
        <v>#REF!</v>
      </c>
      <c r="F1594" t="e">
        <f>IF(G1594+H1594&lt;&gt;0,Transaksi!#REF!,"")</f>
        <v>#REF!</v>
      </c>
      <c r="G1594" t="e">
        <f>IF(Transaksi!#REF!=$F$11,Transaksi!#REF!,0)</f>
        <v>#REF!</v>
      </c>
      <c r="H1594" t="e">
        <f>IF(Transaksi!#REF!=$F$11,Transaksi!#REF!,0)</f>
        <v>#REF!</v>
      </c>
      <c r="I1594" t="e">
        <f>I1593+G1594-H1594</f>
        <v>#REF!</v>
      </c>
      <c r="J1594" t="e">
        <f>IF(G1594+H1594&lt;&gt;0,Transaksi!#REF!,"")</f>
        <v>#REF!</v>
      </c>
    </row>
    <row r="1595">
      <c r="C1595" t="e">
        <f>IF(G1595+H1595&lt;&gt;0,Transaksi!#REF!,"")</f>
        <v>#REF!</v>
      </c>
      <c r="D1595" t="e">
        <f>IF(G1595+H1595&lt;&gt;0,Transaksi!#REF!,"")</f>
        <v>#REF!</v>
      </c>
      <c r="E1595" t="e">
        <f>IF(G1595+H1595&lt;&gt;0,Transaksi!#REF!,"")</f>
        <v>#REF!</v>
      </c>
      <c r="F1595" t="e">
        <f>IF(G1595+H1595&lt;&gt;0,Transaksi!#REF!,"")</f>
        <v>#REF!</v>
      </c>
      <c r="G1595" t="e">
        <f>IF(Transaksi!#REF!=$F$11,Transaksi!#REF!,0)</f>
        <v>#REF!</v>
      </c>
      <c r="H1595" t="e">
        <f>IF(Transaksi!#REF!=$F$11,Transaksi!#REF!,0)</f>
        <v>#REF!</v>
      </c>
      <c r="I1595" t="e">
        <f>I1594+G1595-H1595</f>
        <v>#REF!</v>
      </c>
      <c r="J1595" t="e">
        <f>IF(G1595+H1595&lt;&gt;0,Transaksi!#REF!,"")</f>
        <v>#REF!</v>
      </c>
    </row>
    <row r="1596">
      <c r="C1596" t="e">
        <f>IF(G1596+H1596&lt;&gt;0,Transaksi!#REF!,"")</f>
        <v>#REF!</v>
      </c>
      <c r="D1596" t="e">
        <f>IF(G1596+H1596&lt;&gt;0,Transaksi!#REF!,"")</f>
        <v>#REF!</v>
      </c>
      <c r="E1596" t="e">
        <f>IF(G1596+H1596&lt;&gt;0,Transaksi!#REF!,"")</f>
        <v>#REF!</v>
      </c>
      <c r="F1596" t="e">
        <f>IF(G1596+H1596&lt;&gt;0,Transaksi!#REF!,"")</f>
        <v>#REF!</v>
      </c>
      <c r="G1596" t="e">
        <f>IF(Transaksi!#REF!=$F$11,Transaksi!#REF!,0)</f>
        <v>#REF!</v>
      </c>
      <c r="H1596" t="e">
        <f>IF(Transaksi!#REF!=$F$11,Transaksi!#REF!,0)</f>
        <v>#REF!</v>
      </c>
      <c r="I1596" t="e">
        <f>I1595+G1596-H1596</f>
        <v>#REF!</v>
      </c>
      <c r="J1596" t="e">
        <f>IF(G1596+H1596&lt;&gt;0,Transaksi!#REF!,"")</f>
        <v>#REF!</v>
      </c>
    </row>
    <row r="1597">
      <c r="C1597" t="e">
        <f>IF(G1597+H1597&lt;&gt;0,Transaksi!#REF!,"")</f>
        <v>#REF!</v>
      </c>
      <c r="D1597" t="e">
        <f>IF(G1597+H1597&lt;&gt;0,Transaksi!#REF!,"")</f>
        <v>#REF!</v>
      </c>
      <c r="E1597" t="e">
        <f>IF(G1597+H1597&lt;&gt;0,Transaksi!#REF!,"")</f>
        <v>#REF!</v>
      </c>
      <c r="F1597" t="e">
        <f>IF(G1597+H1597&lt;&gt;0,Transaksi!#REF!,"")</f>
        <v>#REF!</v>
      </c>
      <c r="G1597" t="e">
        <f>IF(Transaksi!#REF!=$F$11,Transaksi!#REF!,0)</f>
        <v>#REF!</v>
      </c>
      <c r="H1597" t="e">
        <f>IF(Transaksi!#REF!=$F$11,Transaksi!#REF!,0)</f>
        <v>#REF!</v>
      </c>
      <c r="I1597" t="e">
        <f>I1596+G1597-H1597</f>
        <v>#REF!</v>
      </c>
      <c r="J1597" t="e">
        <f>IF(G1597+H1597&lt;&gt;0,Transaksi!#REF!,"")</f>
        <v>#REF!</v>
      </c>
    </row>
    <row r="1598">
      <c r="C1598" t="e">
        <f>IF(G1598+H1598&lt;&gt;0,Transaksi!#REF!,"")</f>
        <v>#REF!</v>
      </c>
      <c r="D1598" t="e">
        <f>IF(G1598+H1598&lt;&gt;0,Transaksi!#REF!,"")</f>
        <v>#REF!</v>
      </c>
      <c r="E1598" t="e">
        <f>IF(G1598+H1598&lt;&gt;0,Transaksi!#REF!,"")</f>
        <v>#REF!</v>
      </c>
      <c r="F1598" t="e">
        <f>IF(G1598+H1598&lt;&gt;0,Transaksi!#REF!,"")</f>
        <v>#REF!</v>
      </c>
      <c r="G1598" t="e">
        <f>IF(Transaksi!#REF!=$F$11,Transaksi!#REF!,0)</f>
        <v>#REF!</v>
      </c>
      <c r="H1598" t="e">
        <f>IF(Transaksi!#REF!=$F$11,Transaksi!#REF!,0)</f>
        <v>#REF!</v>
      </c>
      <c r="I1598" t="e">
        <f>I1597+G1598-H1598</f>
        <v>#REF!</v>
      </c>
      <c r="J1598" t="e">
        <f>IF(G1598+H1598&lt;&gt;0,Transaksi!#REF!,"")</f>
        <v>#REF!</v>
      </c>
    </row>
    <row r="1599">
      <c r="C1599" t="e">
        <f>IF(G1599+H1599&lt;&gt;0,Transaksi!#REF!,"")</f>
        <v>#REF!</v>
      </c>
      <c r="D1599" t="e">
        <f>IF(G1599+H1599&lt;&gt;0,Transaksi!#REF!,"")</f>
        <v>#REF!</v>
      </c>
      <c r="E1599" t="e">
        <f>IF(G1599+H1599&lt;&gt;0,Transaksi!#REF!,"")</f>
        <v>#REF!</v>
      </c>
      <c r="F1599" t="e">
        <f>IF(G1599+H1599&lt;&gt;0,Transaksi!#REF!,"")</f>
        <v>#REF!</v>
      </c>
      <c r="G1599" t="e">
        <f>IF(Transaksi!#REF!=$F$11,Transaksi!#REF!,0)</f>
        <v>#REF!</v>
      </c>
      <c r="H1599" t="e">
        <f>IF(Transaksi!#REF!=$F$11,Transaksi!#REF!,0)</f>
        <v>#REF!</v>
      </c>
      <c r="I1599" t="e">
        <f>I1598+G1599-H1599</f>
        <v>#REF!</v>
      </c>
      <c r="J1599" t="e">
        <f>IF(G1599+H1599&lt;&gt;0,Transaksi!#REF!,"")</f>
        <v>#REF!</v>
      </c>
    </row>
    <row r="1600">
      <c r="C1600" t="e">
        <f>IF(G1600+H1600&lt;&gt;0,Transaksi!#REF!,"")</f>
        <v>#REF!</v>
      </c>
      <c r="D1600" t="e">
        <f>IF(G1600+H1600&lt;&gt;0,Transaksi!#REF!,"")</f>
        <v>#REF!</v>
      </c>
      <c r="E1600" t="e">
        <f>IF(G1600+H1600&lt;&gt;0,Transaksi!#REF!,"")</f>
        <v>#REF!</v>
      </c>
      <c r="F1600" t="e">
        <f>IF(G1600+H1600&lt;&gt;0,Transaksi!#REF!,"")</f>
        <v>#REF!</v>
      </c>
      <c r="G1600" t="e">
        <f>IF(Transaksi!#REF!=$F$11,Transaksi!#REF!,0)</f>
        <v>#REF!</v>
      </c>
      <c r="H1600" t="e">
        <f>IF(Transaksi!#REF!=$F$11,Transaksi!#REF!,0)</f>
        <v>#REF!</v>
      </c>
      <c r="I1600" t="e">
        <f>I1599+G1600-H1600</f>
        <v>#REF!</v>
      </c>
      <c r="J1600" t="e">
        <f>IF(G1600+H1600&lt;&gt;0,Transaksi!#REF!,"")</f>
        <v>#REF!</v>
      </c>
    </row>
    <row r="1601">
      <c r="C1601" t="e">
        <f>IF(G1601+H1601&lt;&gt;0,Transaksi!#REF!,"")</f>
        <v>#REF!</v>
      </c>
      <c r="D1601" t="e">
        <f>IF(G1601+H1601&lt;&gt;0,Transaksi!#REF!,"")</f>
        <v>#REF!</v>
      </c>
      <c r="E1601" t="e">
        <f>IF(G1601+H1601&lt;&gt;0,Transaksi!#REF!,"")</f>
        <v>#REF!</v>
      </c>
      <c r="F1601" t="e">
        <f>IF(G1601+H1601&lt;&gt;0,Transaksi!#REF!,"")</f>
        <v>#REF!</v>
      </c>
      <c r="G1601" t="e">
        <f>IF(Transaksi!#REF!=$F$11,Transaksi!#REF!,0)</f>
        <v>#REF!</v>
      </c>
      <c r="H1601" t="e">
        <f>IF(Transaksi!#REF!=$F$11,Transaksi!#REF!,0)</f>
        <v>#REF!</v>
      </c>
      <c r="I1601" t="e">
        <f>I1600+G1601-H1601</f>
        <v>#REF!</v>
      </c>
      <c r="J1601" t="e">
        <f>IF(G1601+H1601&lt;&gt;0,Transaksi!#REF!,"")</f>
        <v>#REF!</v>
      </c>
    </row>
    <row r="1602">
      <c r="C1602" t="e">
        <f>IF(G1602+H1602&lt;&gt;0,Transaksi!#REF!,"")</f>
        <v>#REF!</v>
      </c>
      <c r="D1602" t="e">
        <f>IF(G1602+H1602&lt;&gt;0,Transaksi!#REF!,"")</f>
        <v>#REF!</v>
      </c>
      <c r="E1602" t="e">
        <f>IF(G1602+H1602&lt;&gt;0,Transaksi!#REF!,"")</f>
        <v>#REF!</v>
      </c>
      <c r="F1602" t="e">
        <f>IF(G1602+H1602&lt;&gt;0,Transaksi!#REF!,"")</f>
        <v>#REF!</v>
      </c>
      <c r="G1602" t="e">
        <f>IF(Transaksi!#REF!=$F$11,Transaksi!#REF!,0)</f>
        <v>#REF!</v>
      </c>
      <c r="H1602" t="e">
        <f>IF(Transaksi!#REF!=$F$11,Transaksi!#REF!,0)</f>
        <v>#REF!</v>
      </c>
      <c r="I1602" t="e">
        <f>I1601+G1602-H1602</f>
        <v>#REF!</v>
      </c>
      <c r="J1602" t="e">
        <f>IF(G1602+H1602&lt;&gt;0,Transaksi!#REF!,"")</f>
        <v>#REF!</v>
      </c>
    </row>
    <row r="1603">
      <c r="C1603" t="e">
        <f>IF(G1603+H1603&lt;&gt;0,Transaksi!#REF!,"")</f>
        <v>#REF!</v>
      </c>
      <c r="D1603" t="e">
        <f>IF(G1603+H1603&lt;&gt;0,Transaksi!#REF!,"")</f>
        <v>#REF!</v>
      </c>
      <c r="E1603" t="e">
        <f>IF(G1603+H1603&lt;&gt;0,Transaksi!#REF!,"")</f>
        <v>#REF!</v>
      </c>
      <c r="F1603" t="e">
        <f>IF(G1603+H1603&lt;&gt;0,Transaksi!#REF!,"")</f>
        <v>#REF!</v>
      </c>
      <c r="G1603" t="e">
        <f>IF(Transaksi!#REF!=$F$11,Transaksi!#REF!,0)</f>
        <v>#REF!</v>
      </c>
      <c r="H1603" t="e">
        <f>IF(Transaksi!#REF!=$F$11,Transaksi!#REF!,0)</f>
        <v>#REF!</v>
      </c>
      <c r="I1603" t="e">
        <f>I1602+G1603-H1603</f>
        <v>#REF!</v>
      </c>
      <c r="J1603" t="e">
        <f>IF(G1603+H1603&lt;&gt;0,Transaksi!#REF!,"")</f>
        <v>#REF!</v>
      </c>
    </row>
    <row r="1604">
      <c r="C1604" t="e">
        <f>IF(G1604+H1604&lt;&gt;0,Transaksi!#REF!,"")</f>
        <v>#REF!</v>
      </c>
      <c r="D1604" t="e">
        <f>IF(G1604+H1604&lt;&gt;0,Transaksi!#REF!,"")</f>
        <v>#REF!</v>
      </c>
      <c r="E1604" t="e">
        <f>IF(G1604+H1604&lt;&gt;0,Transaksi!#REF!,"")</f>
        <v>#REF!</v>
      </c>
      <c r="F1604" t="e">
        <f>IF(G1604+H1604&lt;&gt;0,Transaksi!#REF!,"")</f>
        <v>#REF!</v>
      </c>
      <c r="G1604" t="e">
        <f>IF(Transaksi!#REF!=$F$11,Transaksi!#REF!,0)</f>
        <v>#REF!</v>
      </c>
      <c r="H1604" t="e">
        <f>IF(Transaksi!#REF!=$F$11,Transaksi!#REF!,0)</f>
        <v>#REF!</v>
      </c>
      <c r="I1604" t="e">
        <f>I1603+G1604-H1604</f>
        <v>#REF!</v>
      </c>
      <c r="J1604" t="e">
        <f>IF(G1604+H1604&lt;&gt;0,Transaksi!#REF!,"")</f>
        <v>#REF!</v>
      </c>
    </row>
    <row r="1605">
      <c r="C1605" t="e">
        <f>IF(G1605+H1605&lt;&gt;0,Transaksi!#REF!,"")</f>
        <v>#REF!</v>
      </c>
      <c r="D1605" t="e">
        <f>IF(G1605+H1605&lt;&gt;0,Transaksi!#REF!,"")</f>
        <v>#REF!</v>
      </c>
      <c r="E1605" t="e">
        <f>IF(G1605+H1605&lt;&gt;0,Transaksi!#REF!,"")</f>
        <v>#REF!</v>
      </c>
      <c r="F1605" t="e">
        <f>IF(G1605+H1605&lt;&gt;0,Transaksi!#REF!,"")</f>
        <v>#REF!</v>
      </c>
      <c r="G1605" t="e">
        <f>IF(Transaksi!#REF!=$F$11,Transaksi!#REF!,0)</f>
        <v>#REF!</v>
      </c>
      <c r="H1605" t="e">
        <f>IF(Transaksi!#REF!=$F$11,Transaksi!#REF!,0)</f>
        <v>#REF!</v>
      </c>
      <c r="I1605" t="e">
        <f>I1604+G1605-H1605</f>
        <v>#REF!</v>
      </c>
      <c r="J1605" t="e">
        <f>IF(G1605+H1605&lt;&gt;0,Transaksi!#REF!,"")</f>
        <v>#REF!</v>
      </c>
    </row>
    <row r="1606">
      <c r="C1606" t="e">
        <f>IF(G1606+H1606&lt;&gt;0,Transaksi!#REF!,"")</f>
        <v>#REF!</v>
      </c>
      <c r="D1606" t="e">
        <f>IF(G1606+H1606&lt;&gt;0,Transaksi!#REF!,"")</f>
        <v>#REF!</v>
      </c>
      <c r="E1606" t="e">
        <f>IF(G1606+H1606&lt;&gt;0,Transaksi!#REF!,"")</f>
        <v>#REF!</v>
      </c>
      <c r="F1606" t="e">
        <f>IF(G1606+H1606&lt;&gt;0,Transaksi!#REF!,"")</f>
        <v>#REF!</v>
      </c>
      <c r="G1606" t="e">
        <f>IF(Transaksi!#REF!=$F$11,Transaksi!#REF!,0)</f>
        <v>#REF!</v>
      </c>
      <c r="H1606" t="e">
        <f>IF(Transaksi!#REF!=$F$11,Transaksi!#REF!,0)</f>
        <v>#REF!</v>
      </c>
      <c r="I1606" t="e">
        <f>I1605+G1606-H1606</f>
        <v>#REF!</v>
      </c>
      <c r="J1606" t="e">
        <f>IF(G1606+H1606&lt;&gt;0,Transaksi!#REF!,"")</f>
        <v>#REF!</v>
      </c>
    </row>
    <row r="1607">
      <c r="C1607" t="e">
        <f>IF(G1607+H1607&lt;&gt;0,Transaksi!#REF!,"")</f>
        <v>#REF!</v>
      </c>
      <c r="D1607" t="e">
        <f>IF(G1607+H1607&lt;&gt;0,Transaksi!#REF!,"")</f>
        <v>#REF!</v>
      </c>
      <c r="E1607" t="e">
        <f>IF(G1607+H1607&lt;&gt;0,Transaksi!#REF!,"")</f>
        <v>#REF!</v>
      </c>
      <c r="F1607" t="e">
        <f>IF(G1607+H1607&lt;&gt;0,Transaksi!#REF!,"")</f>
        <v>#REF!</v>
      </c>
      <c r="G1607" t="e">
        <f>IF(Transaksi!#REF!=$F$11,Transaksi!#REF!,0)</f>
        <v>#REF!</v>
      </c>
      <c r="H1607" t="e">
        <f>IF(Transaksi!#REF!=$F$11,Transaksi!#REF!,0)</f>
        <v>#REF!</v>
      </c>
      <c r="I1607" t="e">
        <f>I1606+G1607-H1607</f>
        <v>#REF!</v>
      </c>
      <c r="J1607" t="e">
        <f>IF(G1607+H1607&lt;&gt;0,Transaksi!#REF!,"")</f>
        <v>#REF!</v>
      </c>
    </row>
    <row r="1608">
      <c r="C1608" t="e">
        <f>IF(G1608+H1608&lt;&gt;0,Transaksi!#REF!,"")</f>
        <v>#REF!</v>
      </c>
      <c r="D1608" t="e">
        <f>IF(G1608+H1608&lt;&gt;0,Transaksi!#REF!,"")</f>
        <v>#REF!</v>
      </c>
      <c r="E1608" t="e">
        <f>IF(G1608+H1608&lt;&gt;0,Transaksi!#REF!,"")</f>
        <v>#REF!</v>
      </c>
      <c r="F1608" t="e">
        <f>IF(G1608+H1608&lt;&gt;0,Transaksi!#REF!,"")</f>
        <v>#REF!</v>
      </c>
      <c r="G1608" t="e">
        <f>IF(Transaksi!#REF!=$F$11,Transaksi!#REF!,0)</f>
        <v>#REF!</v>
      </c>
      <c r="H1608" t="e">
        <f>IF(Transaksi!#REF!=$F$11,Transaksi!#REF!,0)</f>
        <v>#REF!</v>
      </c>
      <c r="I1608" t="e">
        <f>I1607+G1608-H1608</f>
        <v>#REF!</v>
      </c>
      <c r="J1608" t="e">
        <f>IF(G1608+H1608&lt;&gt;0,Transaksi!#REF!,"")</f>
        <v>#REF!</v>
      </c>
    </row>
    <row r="1609">
      <c r="C1609" t="e">
        <f>IF(G1609+H1609&lt;&gt;0,Transaksi!#REF!,"")</f>
        <v>#REF!</v>
      </c>
      <c r="D1609" t="e">
        <f>IF(G1609+H1609&lt;&gt;0,Transaksi!#REF!,"")</f>
        <v>#REF!</v>
      </c>
      <c r="E1609" t="e">
        <f>IF(G1609+H1609&lt;&gt;0,Transaksi!#REF!,"")</f>
        <v>#REF!</v>
      </c>
      <c r="F1609" t="e">
        <f>IF(G1609+H1609&lt;&gt;0,Transaksi!#REF!,"")</f>
        <v>#REF!</v>
      </c>
      <c r="G1609" t="e">
        <f>IF(Transaksi!#REF!=$F$11,Transaksi!#REF!,0)</f>
        <v>#REF!</v>
      </c>
      <c r="H1609" t="e">
        <f>IF(Transaksi!#REF!=$F$11,Transaksi!#REF!,0)</f>
        <v>#REF!</v>
      </c>
      <c r="I1609" t="e">
        <f>I1608+G1609-H1609</f>
        <v>#REF!</v>
      </c>
      <c r="J1609" t="e">
        <f>IF(G1609+H1609&lt;&gt;0,Transaksi!#REF!,"")</f>
        <v>#REF!</v>
      </c>
    </row>
    <row r="1610">
      <c r="C1610" t="e">
        <f>IF(G1610+H1610&lt;&gt;0,Transaksi!#REF!,"")</f>
        <v>#REF!</v>
      </c>
      <c r="D1610" t="e">
        <f>IF(G1610+H1610&lt;&gt;0,Transaksi!#REF!,"")</f>
        <v>#REF!</v>
      </c>
      <c r="E1610" t="e">
        <f>IF(G1610+H1610&lt;&gt;0,Transaksi!#REF!,"")</f>
        <v>#REF!</v>
      </c>
      <c r="F1610" t="e">
        <f>IF(G1610+H1610&lt;&gt;0,Transaksi!#REF!,"")</f>
        <v>#REF!</v>
      </c>
      <c r="G1610" t="e">
        <f>IF(Transaksi!#REF!=$F$11,Transaksi!#REF!,0)</f>
        <v>#REF!</v>
      </c>
      <c r="H1610" t="e">
        <f>IF(Transaksi!#REF!=$F$11,Transaksi!#REF!,0)</f>
        <v>#REF!</v>
      </c>
      <c r="I1610" t="e">
        <f>I1609+G1610-H1610</f>
        <v>#REF!</v>
      </c>
      <c r="J1610" t="e">
        <f>IF(G1610+H1610&lt;&gt;0,Transaksi!#REF!,"")</f>
        <v>#REF!</v>
      </c>
    </row>
    <row r="1611">
      <c r="C1611" t="e">
        <f>IF(G1611+H1611&lt;&gt;0,Transaksi!#REF!,"")</f>
        <v>#REF!</v>
      </c>
      <c r="D1611" t="e">
        <f>IF(G1611+H1611&lt;&gt;0,Transaksi!#REF!,"")</f>
        <v>#REF!</v>
      </c>
      <c r="E1611" t="e">
        <f>IF(G1611+H1611&lt;&gt;0,Transaksi!#REF!,"")</f>
        <v>#REF!</v>
      </c>
      <c r="F1611" t="e">
        <f>IF(G1611+H1611&lt;&gt;0,Transaksi!#REF!,"")</f>
        <v>#REF!</v>
      </c>
      <c r="G1611" t="e">
        <f>IF(Transaksi!#REF!=$F$11,Transaksi!#REF!,0)</f>
        <v>#REF!</v>
      </c>
      <c r="H1611" t="e">
        <f>IF(Transaksi!#REF!=$F$11,Transaksi!#REF!,0)</f>
        <v>#REF!</v>
      </c>
      <c r="I1611" t="e">
        <f>I1610+G1611-H1611</f>
        <v>#REF!</v>
      </c>
      <c r="J1611" t="e">
        <f>IF(G1611+H1611&lt;&gt;0,Transaksi!#REF!,"")</f>
        <v>#REF!</v>
      </c>
    </row>
    <row r="1612">
      <c r="C1612" t="e">
        <f>IF(G1612+H1612&lt;&gt;0,Transaksi!#REF!,"")</f>
        <v>#REF!</v>
      </c>
      <c r="D1612" t="e">
        <f>IF(G1612+H1612&lt;&gt;0,Transaksi!#REF!,"")</f>
        <v>#REF!</v>
      </c>
      <c r="E1612" t="e">
        <f>IF(G1612+H1612&lt;&gt;0,Transaksi!#REF!,"")</f>
        <v>#REF!</v>
      </c>
      <c r="F1612" t="e">
        <f>IF(G1612+H1612&lt;&gt;0,Transaksi!#REF!,"")</f>
        <v>#REF!</v>
      </c>
      <c r="G1612" t="e">
        <f>IF(Transaksi!#REF!=$F$11,Transaksi!#REF!,0)</f>
        <v>#REF!</v>
      </c>
      <c r="H1612" t="e">
        <f>IF(Transaksi!#REF!=$F$11,Transaksi!#REF!,0)</f>
        <v>#REF!</v>
      </c>
      <c r="I1612" t="e">
        <f>I1611+G1612-H1612</f>
        <v>#REF!</v>
      </c>
      <c r="J1612" t="e">
        <f>IF(G1612+H1612&lt;&gt;0,Transaksi!#REF!,"")</f>
        <v>#REF!</v>
      </c>
    </row>
    <row r="1613">
      <c r="C1613" t="e">
        <f>IF(G1613+H1613&lt;&gt;0,Transaksi!#REF!,"")</f>
        <v>#REF!</v>
      </c>
      <c r="D1613" t="e">
        <f>IF(G1613+H1613&lt;&gt;0,Transaksi!#REF!,"")</f>
        <v>#REF!</v>
      </c>
      <c r="E1613" t="e">
        <f>IF(G1613+H1613&lt;&gt;0,Transaksi!#REF!,"")</f>
        <v>#REF!</v>
      </c>
      <c r="F1613" t="e">
        <f>IF(G1613+H1613&lt;&gt;0,Transaksi!#REF!,"")</f>
        <v>#REF!</v>
      </c>
      <c r="G1613" t="e">
        <f>IF(Transaksi!#REF!=$F$11,Transaksi!#REF!,0)</f>
        <v>#REF!</v>
      </c>
      <c r="H1613" t="e">
        <f>IF(Transaksi!#REF!=$F$11,Transaksi!#REF!,0)</f>
        <v>#REF!</v>
      </c>
      <c r="I1613" t="e">
        <f>I1612+G1613-H1613</f>
        <v>#REF!</v>
      </c>
      <c r="J1613" t="e">
        <f>IF(G1613+H1613&lt;&gt;0,Transaksi!#REF!,"")</f>
        <v>#REF!</v>
      </c>
    </row>
    <row r="1614">
      <c r="C1614" t="e">
        <f>IF(G1614+H1614&lt;&gt;0,Transaksi!#REF!,"")</f>
        <v>#REF!</v>
      </c>
      <c r="D1614" t="e">
        <f>IF(G1614+H1614&lt;&gt;0,Transaksi!#REF!,"")</f>
        <v>#REF!</v>
      </c>
      <c r="E1614" t="e">
        <f>IF(G1614+H1614&lt;&gt;0,Transaksi!#REF!,"")</f>
        <v>#REF!</v>
      </c>
      <c r="F1614" t="e">
        <f>IF(G1614+H1614&lt;&gt;0,Transaksi!#REF!,"")</f>
        <v>#REF!</v>
      </c>
      <c r="G1614" t="e">
        <f>IF(Transaksi!#REF!=$F$11,Transaksi!#REF!,0)</f>
        <v>#REF!</v>
      </c>
      <c r="H1614" t="e">
        <f>IF(Transaksi!#REF!=$F$11,Transaksi!#REF!,0)</f>
        <v>#REF!</v>
      </c>
      <c r="I1614" t="e">
        <f>I1613+G1614-H1614</f>
        <v>#REF!</v>
      </c>
      <c r="J1614" t="e">
        <f>IF(G1614+H1614&lt;&gt;0,Transaksi!#REF!,"")</f>
        <v>#REF!</v>
      </c>
    </row>
    <row r="1615">
      <c r="C1615" t="e">
        <f>IF(G1615+H1615&lt;&gt;0,Transaksi!#REF!,"")</f>
        <v>#REF!</v>
      </c>
      <c r="D1615" t="e">
        <f>IF(G1615+H1615&lt;&gt;0,Transaksi!#REF!,"")</f>
        <v>#REF!</v>
      </c>
      <c r="E1615" t="e">
        <f>IF(G1615+H1615&lt;&gt;0,Transaksi!#REF!,"")</f>
        <v>#REF!</v>
      </c>
      <c r="F1615" t="e">
        <f>IF(G1615+H1615&lt;&gt;0,Transaksi!#REF!,"")</f>
        <v>#REF!</v>
      </c>
      <c r="G1615" t="e">
        <f>IF(Transaksi!#REF!=$F$11,Transaksi!#REF!,0)</f>
        <v>#REF!</v>
      </c>
      <c r="H1615" t="e">
        <f>IF(Transaksi!#REF!=$F$11,Transaksi!#REF!,0)</f>
        <v>#REF!</v>
      </c>
      <c r="I1615" t="e">
        <f>I1614+G1615-H1615</f>
        <v>#REF!</v>
      </c>
      <c r="J1615" t="e">
        <f>IF(G1615+H1615&lt;&gt;0,Transaksi!#REF!,"")</f>
        <v>#REF!</v>
      </c>
    </row>
    <row r="1616">
      <c r="C1616" t="e">
        <f>IF(G1616+H1616&lt;&gt;0,Transaksi!#REF!,"")</f>
        <v>#REF!</v>
      </c>
      <c r="D1616" t="e">
        <f>IF(G1616+H1616&lt;&gt;0,Transaksi!#REF!,"")</f>
        <v>#REF!</v>
      </c>
      <c r="E1616" t="e">
        <f>IF(G1616+H1616&lt;&gt;0,Transaksi!#REF!,"")</f>
        <v>#REF!</v>
      </c>
      <c r="F1616" t="e">
        <f>IF(G1616+H1616&lt;&gt;0,Transaksi!#REF!,"")</f>
        <v>#REF!</v>
      </c>
      <c r="G1616" t="e">
        <f>IF(Transaksi!#REF!=$F$11,Transaksi!#REF!,0)</f>
        <v>#REF!</v>
      </c>
      <c r="H1616" t="e">
        <f>IF(Transaksi!#REF!=$F$11,Transaksi!#REF!,0)</f>
        <v>#REF!</v>
      </c>
      <c r="I1616" t="e">
        <f>I1615+G1616-H1616</f>
        <v>#REF!</v>
      </c>
      <c r="J1616" t="e">
        <f>IF(G1616+H1616&lt;&gt;0,Transaksi!#REF!,"")</f>
        <v>#REF!</v>
      </c>
    </row>
    <row r="1617">
      <c r="C1617" t="e">
        <f>IF(G1617+H1617&lt;&gt;0,Transaksi!#REF!,"")</f>
        <v>#REF!</v>
      </c>
      <c r="D1617" t="e">
        <f>IF(G1617+H1617&lt;&gt;0,Transaksi!#REF!,"")</f>
        <v>#REF!</v>
      </c>
      <c r="E1617" t="e">
        <f>IF(G1617+H1617&lt;&gt;0,Transaksi!#REF!,"")</f>
        <v>#REF!</v>
      </c>
      <c r="F1617" t="e">
        <f>IF(G1617+H1617&lt;&gt;0,Transaksi!#REF!,"")</f>
        <v>#REF!</v>
      </c>
      <c r="G1617" t="e">
        <f>IF(Transaksi!#REF!=$F$11,Transaksi!#REF!,0)</f>
        <v>#REF!</v>
      </c>
      <c r="H1617" t="e">
        <f>IF(Transaksi!#REF!=$F$11,Transaksi!#REF!,0)</f>
        <v>#REF!</v>
      </c>
      <c r="I1617" t="e">
        <f>I1616+G1617-H1617</f>
        <v>#REF!</v>
      </c>
      <c r="J1617" t="e">
        <f>IF(G1617+H1617&lt;&gt;0,Transaksi!#REF!,"")</f>
        <v>#REF!</v>
      </c>
    </row>
    <row r="1618">
      <c r="C1618" t="e">
        <f>IF(G1618+H1618&lt;&gt;0,Transaksi!#REF!,"")</f>
        <v>#REF!</v>
      </c>
      <c r="D1618" t="e">
        <f>IF(G1618+H1618&lt;&gt;0,Transaksi!#REF!,"")</f>
        <v>#REF!</v>
      </c>
      <c r="E1618" t="e">
        <f>IF(G1618+H1618&lt;&gt;0,Transaksi!#REF!,"")</f>
        <v>#REF!</v>
      </c>
      <c r="F1618" t="e">
        <f>IF(G1618+H1618&lt;&gt;0,Transaksi!#REF!,"")</f>
        <v>#REF!</v>
      </c>
      <c r="G1618" t="e">
        <f>IF(Transaksi!#REF!=$F$11,Transaksi!#REF!,0)</f>
        <v>#REF!</v>
      </c>
      <c r="H1618" t="e">
        <f>IF(Transaksi!#REF!=$F$11,Transaksi!#REF!,0)</f>
        <v>#REF!</v>
      </c>
      <c r="I1618" t="e">
        <f>I1617+G1618-H1618</f>
        <v>#REF!</v>
      </c>
      <c r="J1618" t="e">
        <f>IF(G1618+H1618&lt;&gt;0,Transaksi!#REF!,"")</f>
        <v>#REF!</v>
      </c>
    </row>
    <row r="1619">
      <c r="C1619" t="e">
        <f>IF(G1619+H1619&lt;&gt;0,Transaksi!#REF!,"")</f>
        <v>#REF!</v>
      </c>
      <c r="D1619" t="e">
        <f>IF(G1619+H1619&lt;&gt;0,Transaksi!#REF!,"")</f>
        <v>#REF!</v>
      </c>
      <c r="E1619" t="e">
        <f>IF(G1619+H1619&lt;&gt;0,Transaksi!#REF!,"")</f>
        <v>#REF!</v>
      </c>
      <c r="F1619" t="e">
        <f>IF(G1619+H1619&lt;&gt;0,Transaksi!#REF!,"")</f>
        <v>#REF!</v>
      </c>
      <c r="G1619" t="e">
        <f>IF(Transaksi!#REF!=$F$11,Transaksi!#REF!,0)</f>
        <v>#REF!</v>
      </c>
      <c r="H1619" t="e">
        <f>IF(Transaksi!#REF!=$F$11,Transaksi!#REF!,0)</f>
        <v>#REF!</v>
      </c>
      <c r="I1619" t="e">
        <f>I1618+G1619-H1619</f>
        <v>#REF!</v>
      </c>
      <c r="J1619" t="e">
        <f>IF(G1619+H1619&lt;&gt;0,Transaksi!#REF!,"")</f>
        <v>#REF!</v>
      </c>
    </row>
    <row r="1620">
      <c r="C1620" t="e">
        <f>IF(G1620+H1620&lt;&gt;0,Transaksi!#REF!,"")</f>
        <v>#REF!</v>
      </c>
      <c r="D1620" t="e">
        <f>IF(G1620+H1620&lt;&gt;0,Transaksi!#REF!,"")</f>
        <v>#REF!</v>
      </c>
      <c r="E1620" t="e">
        <f>IF(G1620+H1620&lt;&gt;0,Transaksi!#REF!,"")</f>
        <v>#REF!</v>
      </c>
      <c r="F1620" t="e">
        <f>IF(G1620+H1620&lt;&gt;0,Transaksi!#REF!,"")</f>
        <v>#REF!</v>
      </c>
      <c r="G1620" t="e">
        <f>IF(Transaksi!#REF!=$F$11,Transaksi!#REF!,0)</f>
        <v>#REF!</v>
      </c>
      <c r="H1620" t="e">
        <f>IF(Transaksi!#REF!=$F$11,Transaksi!#REF!,0)</f>
        <v>#REF!</v>
      </c>
      <c r="I1620" t="e">
        <f>I1619+G1620-H1620</f>
        <v>#REF!</v>
      </c>
      <c r="J1620" t="e">
        <f>IF(G1620+H1620&lt;&gt;0,Transaksi!#REF!,"")</f>
        <v>#REF!</v>
      </c>
    </row>
    <row r="1621">
      <c r="C1621" t="e">
        <f>IF(G1621+H1621&lt;&gt;0,Transaksi!#REF!,"")</f>
        <v>#REF!</v>
      </c>
      <c r="D1621" t="e">
        <f>IF(G1621+H1621&lt;&gt;0,Transaksi!#REF!,"")</f>
        <v>#REF!</v>
      </c>
      <c r="E1621" t="e">
        <f>IF(G1621+H1621&lt;&gt;0,Transaksi!#REF!,"")</f>
        <v>#REF!</v>
      </c>
      <c r="F1621" t="e">
        <f>IF(G1621+H1621&lt;&gt;0,Transaksi!#REF!,"")</f>
        <v>#REF!</v>
      </c>
      <c r="G1621" t="e">
        <f>IF(Transaksi!#REF!=$F$11,Transaksi!#REF!,0)</f>
        <v>#REF!</v>
      </c>
      <c r="H1621" t="e">
        <f>IF(Transaksi!#REF!=$F$11,Transaksi!#REF!,0)</f>
        <v>#REF!</v>
      </c>
      <c r="I1621" t="e">
        <f>I1620+G1621-H1621</f>
        <v>#REF!</v>
      </c>
      <c r="J1621" t="e">
        <f>IF(G1621+H1621&lt;&gt;0,Transaksi!#REF!,"")</f>
        <v>#REF!</v>
      </c>
    </row>
    <row r="1622">
      <c r="C1622" t="e">
        <f>IF(G1622+H1622&lt;&gt;0,Transaksi!#REF!,"")</f>
        <v>#REF!</v>
      </c>
      <c r="D1622" t="e">
        <f>IF(G1622+H1622&lt;&gt;0,Transaksi!#REF!,"")</f>
        <v>#REF!</v>
      </c>
      <c r="E1622" t="e">
        <f>IF(G1622+H1622&lt;&gt;0,Transaksi!#REF!,"")</f>
        <v>#REF!</v>
      </c>
      <c r="F1622" t="e">
        <f>IF(G1622+H1622&lt;&gt;0,Transaksi!#REF!,"")</f>
        <v>#REF!</v>
      </c>
      <c r="G1622" t="e">
        <f>IF(Transaksi!#REF!=$F$11,Transaksi!#REF!,0)</f>
        <v>#REF!</v>
      </c>
      <c r="H1622" t="e">
        <f>IF(Transaksi!#REF!=$F$11,Transaksi!#REF!,0)</f>
        <v>#REF!</v>
      </c>
      <c r="I1622" t="e">
        <f>I1621+G1622-H1622</f>
        <v>#REF!</v>
      </c>
      <c r="J1622" t="e">
        <f>IF(G1622+H1622&lt;&gt;0,Transaksi!#REF!,"")</f>
        <v>#REF!</v>
      </c>
    </row>
    <row r="1623">
      <c r="C1623" t="e">
        <f>IF(G1623+H1623&lt;&gt;0,Transaksi!#REF!,"")</f>
        <v>#REF!</v>
      </c>
      <c r="D1623" t="e">
        <f>IF(G1623+H1623&lt;&gt;0,Transaksi!#REF!,"")</f>
        <v>#REF!</v>
      </c>
      <c r="E1623" t="e">
        <f>IF(G1623+H1623&lt;&gt;0,Transaksi!#REF!,"")</f>
        <v>#REF!</v>
      </c>
      <c r="F1623" t="e">
        <f>IF(G1623+H1623&lt;&gt;0,Transaksi!#REF!,"")</f>
        <v>#REF!</v>
      </c>
      <c r="G1623" t="e">
        <f>IF(Transaksi!#REF!=$F$11,Transaksi!#REF!,0)</f>
        <v>#REF!</v>
      </c>
      <c r="H1623" t="e">
        <f>IF(Transaksi!#REF!=$F$11,Transaksi!#REF!,0)</f>
        <v>#REF!</v>
      </c>
      <c r="I1623" t="e">
        <f>I1622+G1623-H1623</f>
        <v>#REF!</v>
      </c>
      <c r="J1623" t="e">
        <f>IF(G1623+H1623&lt;&gt;0,Transaksi!#REF!,"")</f>
        <v>#REF!</v>
      </c>
    </row>
    <row r="1624">
      <c r="C1624" t="e">
        <f>IF(G1624+H1624&lt;&gt;0,Transaksi!#REF!,"")</f>
        <v>#REF!</v>
      </c>
      <c r="D1624" t="e">
        <f>IF(G1624+H1624&lt;&gt;0,Transaksi!#REF!,"")</f>
        <v>#REF!</v>
      </c>
      <c r="E1624" t="e">
        <f>IF(G1624+H1624&lt;&gt;0,Transaksi!#REF!,"")</f>
        <v>#REF!</v>
      </c>
      <c r="F1624" t="e">
        <f>IF(G1624+H1624&lt;&gt;0,Transaksi!#REF!,"")</f>
        <v>#REF!</v>
      </c>
      <c r="G1624" t="e">
        <f>IF(Transaksi!#REF!=$F$11,Transaksi!#REF!,0)</f>
        <v>#REF!</v>
      </c>
      <c r="H1624" t="e">
        <f>IF(Transaksi!#REF!=$F$11,Transaksi!#REF!,0)</f>
        <v>#REF!</v>
      </c>
      <c r="I1624" t="e">
        <f>I1623+G1624-H1624</f>
        <v>#REF!</v>
      </c>
      <c r="J1624" t="e">
        <f>IF(G1624+H1624&lt;&gt;0,Transaksi!#REF!,"")</f>
        <v>#REF!</v>
      </c>
    </row>
    <row r="1625">
      <c r="C1625" t="e">
        <f>IF(G1625+H1625&lt;&gt;0,Transaksi!#REF!,"")</f>
        <v>#REF!</v>
      </c>
      <c r="D1625" t="e">
        <f>IF(G1625+H1625&lt;&gt;0,Transaksi!#REF!,"")</f>
        <v>#REF!</v>
      </c>
      <c r="E1625" t="e">
        <f>IF(G1625+H1625&lt;&gt;0,Transaksi!#REF!,"")</f>
        <v>#REF!</v>
      </c>
      <c r="F1625" t="e">
        <f>IF(G1625+H1625&lt;&gt;0,Transaksi!#REF!,"")</f>
        <v>#REF!</v>
      </c>
      <c r="G1625" t="e">
        <f>IF(Transaksi!#REF!=$F$11,Transaksi!#REF!,0)</f>
        <v>#REF!</v>
      </c>
      <c r="H1625" t="e">
        <f>IF(Transaksi!#REF!=$F$11,Transaksi!#REF!,0)</f>
        <v>#REF!</v>
      </c>
      <c r="I1625" t="e">
        <f>I1624+G1625-H1625</f>
        <v>#REF!</v>
      </c>
      <c r="J1625" t="e">
        <f>IF(G1625+H1625&lt;&gt;0,Transaksi!#REF!,"")</f>
        <v>#REF!</v>
      </c>
    </row>
    <row r="1626">
      <c r="C1626" t="e">
        <f>IF(G1626+H1626&lt;&gt;0,Transaksi!#REF!,"")</f>
        <v>#REF!</v>
      </c>
      <c r="D1626" t="e">
        <f>IF(G1626+H1626&lt;&gt;0,Transaksi!#REF!,"")</f>
        <v>#REF!</v>
      </c>
      <c r="E1626" t="e">
        <f>IF(G1626+H1626&lt;&gt;0,Transaksi!#REF!,"")</f>
        <v>#REF!</v>
      </c>
      <c r="F1626" t="e">
        <f>IF(G1626+H1626&lt;&gt;0,Transaksi!#REF!,"")</f>
        <v>#REF!</v>
      </c>
      <c r="G1626" t="e">
        <f>IF(Transaksi!#REF!=$F$11,Transaksi!#REF!,0)</f>
        <v>#REF!</v>
      </c>
      <c r="H1626" t="e">
        <f>IF(Transaksi!#REF!=$F$11,Transaksi!#REF!,0)</f>
        <v>#REF!</v>
      </c>
      <c r="I1626" t="e">
        <f>I1625+G1626-H1626</f>
        <v>#REF!</v>
      </c>
      <c r="J1626" t="e">
        <f>IF(G1626+H1626&lt;&gt;0,Transaksi!#REF!,"")</f>
        <v>#REF!</v>
      </c>
    </row>
    <row r="1627">
      <c r="C1627" t="e">
        <f>IF(G1627+H1627&lt;&gt;0,Transaksi!#REF!,"")</f>
        <v>#REF!</v>
      </c>
      <c r="D1627" t="e">
        <f>IF(G1627+H1627&lt;&gt;0,Transaksi!#REF!,"")</f>
        <v>#REF!</v>
      </c>
      <c r="E1627" t="e">
        <f>IF(G1627+H1627&lt;&gt;0,Transaksi!#REF!,"")</f>
        <v>#REF!</v>
      </c>
      <c r="F1627" t="e">
        <f>IF(G1627+H1627&lt;&gt;0,Transaksi!#REF!,"")</f>
        <v>#REF!</v>
      </c>
      <c r="G1627" t="e">
        <f>IF(Transaksi!#REF!=$F$11,Transaksi!#REF!,0)</f>
        <v>#REF!</v>
      </c>
      <c r="H1627" t="e">
        <f>IF(Transaksi!#REF!=$F$11,Transaksi!#REF!,0)</f>
        <v>#REF!</v>
      </c>
      <c r="I1627" t="e">
        <f>I1626+G1627-H1627</f>
        <v>#REF!</v>
      </c>
      <c r="J1627" t="e">
        <f>IF(G1627+H1627&lt;&gt;0,Transaksi!#REF!,"")</f>
        <v>#REF!</v>
      </c>
    </row>
    <row r="1628">
      <c r="C1628" t="e">
        <f>IF(G1628+H1628&lt;&gt;0,Transaksi!#REF!,"")</f>
        <v>#REF!</v>
      </c>
      <c r="D1628" t="e">
        <f>IF(G1628+H1628&lt;&gt;0,Transaksi!#REF!,"")</f>
        <v>#REF!</v>
      </c>
      <c r="E1628" t="e">
        <f>IF(G1628+H1628&lt;&gt;0,Transaksi!#REF!,"")</f>
        <v>#REF!</v>
      </c>
      <c r="F1628" t="e">
        <f>IF(G1628+H1628&lt;&gt;0,Transaksi!#REF!,"")</f>
        <v>#REF!</v>
      </c>
      <c r="G1628" t="e">
        <f>IF(Transaksi!#REF!=$F$11,Transaksi!#REF!,0)</f>
        <v>#REF!</v>
      </c>
      <c r="H1628" t="e">
        <f>IF(Transaksi!#REF!=$F$11,Transaksi!#REF!,0)</f>
        <v>#REF!</v>
      </c>
      <c r="I1628" t="e">
        <f>I1627+G1628-H1628</f>
        <v>#REF!</v>
      </c>
      <c r="J1628" t="e">
        <f>IF(G1628+H1628&lt;&gt;0,Transaksi!#REF!,"")</f>
        <v>#REF!</v>
      </c>
    </row>
    <row r="1629">
      <c r="C1629" t="e">
        <f>IF(G1629+H1629&lt;&gt;0,Transaksi!#REF!,"")</f>
        <v>#REF!</v>
      </c>
      <c r="D1629" t="e">
        <f>IF(G1629+H1629&lt;&gt;0,Transaksi!#REF!,"")</f>
        <v>#REF!</v>
      </c>
      <c r="E1629" t="e">
        <f>IF(G1629+H1629&lt;&gt;0,Transaksi!#REF!,"")</f>
        <v>#REF!</v>
      </c>
      <c r="F1629" t="e">
        <f>IF(G1629+H1629&lt;&gt;0,Transaksi!#REF!,"")</f>
        <v>#REF!</v>
      </c>
      <c r="G1629" t="e">
        <f>IF(Transaksi!#REF!=$F$11,Transaksi!#REF!,0)</f>
        <v>#REF!</v>
      </c>
      <c r="H1629" t="e">
        <f>IF(Transaksi!#REF!=$F$11,Transaksi!#REF!,0)</f>
        <v>#REF!</v>
      </c>
      <c r="I1629" t="e">
        <f>I1628+G1629-H1629</f>
        <v>#REF!</v>
      </c>
      <c r="J1629" t="e">
        <f>IF(G1629+H1629&lt;&gt;0,Transaksi!#REF!,"")</f>
        <v>#REF!</v>
      </c>
    </row>
    <row r="1630">
      <c r="C1630" t="e">
        <f>IF(G1630+H1630&lt;&gt;0,Transaksi!#REF!,"")</f>
        <v>#REF!</v>
      </c>
      <c r="D1630" t="e">
        <f>IF(G1630+H1630&lt;&gt;0,Transaksi!#REF!,"")</f>
        <v>#REF!</v>
      </c>
      <c r="E1630" t="e">
        <f>IF(G1630+H1630&lt;&gt;0,Transaksi!#REF!,"")</f>
        <v>#REF!</v>
      </c>
      <c r="F1630" t="e">
        <f>IF(G1630+H1630&lt;&gt;0,Transaksi!#REF!,"")</f>
        <v>#REF!</v>
      </c>
      <c r="G1630" t="e">
        <f>IF(Transaksi!#REF!=$F$11,Transaksi!#REF!,0)</f>
        <v>#REF!</v>
      </c>
      <c r="H1630" t="e">
        <f>IF(Transaksi!#REF!=$F$11,Transaksi!#REF!,0)</f>
        <v>#REF!</v>
      </c>
      <c r="I1630" t="e">
        <f>I1629+G1630-H1630</f>
        <v>#REF!</v>
      </c>
      <c r="J1630" t="e">
        <f>IF(G1630+H1630&lt;&gt;0,Transaksi!#REF!,"")</f>
        <v>#REF!</v>
      </c>
    </row>
    <row r="1631">
      <c r="C1631" t="e">
        <f>IF(G1631+H1631&lt;&gt;0,Transaksi!#REF!,"")</f>
        <v>#REF!</v>
      </c>
      <c r="D1631" t="e">
        <f>IF(G1631+H1631&lt;&gt;0,Transaksi!#REF!,"")</f>
        <v>#REF!</v>
      </c>
      <c r="E1631" t="e">
        <f>IF(G1631+H1631&lt;&gt;0,Transaksi!#REF!,"")</f>
        <v>#REF!</v>
      </c>
      <c r="F1631" t="e">
        <f>IF(G1631+H1631&lt;&gt;0,Transaksi!#REF!,"")</f>
        <v>#REF!</v>
      </c>
      <c r="G1631" t="e">
        <f>IF(Transaksi!#REF!=$F$11,Transaksi!#REF!,0)</f>
        <v>#REF!</v>
      </c>
      <c r="H1631" t="e">
        <f>IF(Transaksi!#REF!=$F$11,Transaksi!#REF!,0)</f>
        <v>#REF!</v>
      </c>
      <c r="I1631" t="e">
        <f>I1630+G1631-H1631</f>
        <v>#REF!</v>
      </c>
      <c r="J1631" t="e">
        <f>IF(G1631+H1631&lt;&gt;0,Transaksi!#REF!,"")</f>
        <v>#REF!</v>
      </c>
    </row>
    <row r="1632">
      <c r="C1632" t="e">
        <f>IF(G1632+H1632&lt;&gt;0,Transaksi!#REF!,"")</f>
        <v>#REF!</v>
      </c>
      <c r="D1632" t="e">
        <f>IF(G1632+H1632&lt;&gt;0,Transaksi!#REF!,"")</f>
        <v>#REF!</v>
      </c>
      <c r="E1632" t="e">
        <f>IF(G1632+H1632&lt;&gt;0,Transaksi!#REF!,"")</f>
        <v>#REF!</v>
      </c>
      <c r="F1632" t="e">
        <f>IF(G1632+H1632&lt;&gt;0,Transaksi!#REF!,"")</f>
        <v>#REF!</v>
      </c>
      <c r="G1632" t="e">
        <f>IF(Transaksi!#REF!=$F$11,Transaksi!#REF!,0)</f>
        <v>#REF!</v>
      </c>
      <c r="H1632" t="e">
        <f>IF(Transaksi!#REF!=$F$11,Transaksi!#REF!,0)</f>
        <v>#REF!</v>
      </c>
      <c r="I1632" t="e">
        <f>I1631+G1632-H1632</f>
        <v>#REF!</v>
      </c>
      <c r="J1632" t="e">
        <f>IF(G1632+H1632&lt;&gt;0,Transaksi!#REF!,"")</f>
        <v>#REF!</v>
      </c>
    </row>
    <row r="1633">
      <c r="C1633" t="e">
        <f>IF(G1633+H1633&lt;&gt;0,Transaksi!#REF!,"")</f>
        <v>#REF!</v>
      </c>
      <c r="D1633" t="e">
        <f>IF(G1633+H1633&lt;&gt;0,Transaksi!#REF!,"")</f>
        <v>#REF!</v>
      </c>
      <c r="E1633" t="e">
        <f>IF(G1633+H1633&lt;&gt;0,Transaksi!#REF!,"")</f>
        <v>#REF!</v>
      </c>
      <c r="F1633" t="e">
        <f>IF(G1633+H1633&lt;&gt;0,Transaksi!#REF!,"")</f>
        <v>#REF!</v>
      </c>
      <c r="G1633" t="e">
        <f>IF(Transaksi!#REF!=$F$11,Transaksi!#REF!,0)</f>
        <v>#REF!</v>
      </c>
      <c r="H1633" t="e">
        <f>IF(Transaksi!#REF!=$F$11,Transaksi!#REF!,0)</f>
        <v>#REF!</v>
      </c>
      <c r="I1633" t="e">
        <f>I1632+G1633-H1633</f>
        <v>#REF!</v>
      </c>
      <c r="J1633" t="e">
        <f>IF(G1633+H1633&lt;&gt;0,Transaksi!#REF!,"")</f>
        <v>#REF!</v>
      </c>
    </row>
    <row r="1634">
      <c r="C1634" t="e">
        <f>IF(G1634+H1634&lt;&gt;0,Transaksi!#REF!,"")</f>
        <v>#REF!</v>
      </c>
      <c r="D1634" t="e">
        <f>IF(G1634+H1634&lt;&gt;0,Transaksi!#REF!,"")</f>
        <v>#REF!</v>
      </c>
      <c r="E1634" t="e">
        <f>IF(G1634+H1634&lt;&gt;0,Transaksi!#REF!,"")</f>
        <v>#REF!</v>
      </c>
      <c r="F1634" t="e">
        <f>IF(G1634+H1634&lt;&gt;0,Transaksi!#REF!,"")</f>
        <v>#REF!</v>
      </c>
      <c r="G1634" t="e">
        <f>IF(Transaksi!#REF!=$F$11,Transaksi!#REF!,0)</f>
        <v>#REF!</v>
      </c>
      <c r="H1634" t="e">
        <f>IF(Transaksi!#REF!=$F$11,Transaksi!#REF!,0)</f>
        <v>#REF!</v>
      </c>
      <c r="I1634" t="e">
        <f>I1633+G1634-H1634</f>
        <v>#REF!</v>
      </c>
      <c r="J1634" t="e">
        <f>IF(G1634+H1634&lt;&gt;0,Transaksi!#REF!,"")</f>
        <v>#REF!</v>
      </c>
    </row>
    <row r="1635">
      <c r="C1635" t="e">
        <f>IF(G1635+H1635&lt;&gt;0,Transaksi!#REF!,"")</f>
        <v>#REF!</v>
      </c>
      <c r="D1635" t="e">
        <f>IF(G1635+H1635&lt;&gt;0,Transaksi!#REF!,"")</f>
        <v>#REF!</v>
      </c>
      <c r="E1635" t="e">
        <f>IF(G1635+H1635&lt;&gt;0,Transaksi!#REF!,"")</f>
        <v>#REF!</v>
      </c>
      <c r="F1635" t="e">
        <f>IF(G1635+H1635&lt;&gt;0,Transaksi!#REF!,"")</f>
        <v>#REF!</v>
      </c>
      <c r="G1635" t="e">
        <f>IF(Transaksi!#REF!=$F$11,Transaksi!#REF!,0)</f>
        <v>#REF!</v>
      </c>
      <c r="H1635" t="e">
        <f>IF(Transaksi!#REF!=$F$11,Transaksi!#REF!,0)</f>
        <v>#REF!</v>
      </c>
      <c r="I1635" t="e">
        <f>I1634+G1635-H1635</f>
        <v>#REF!</v>
      </c>
      <c r="J1635" t="e">
        <f>IF(G1635+H1635&lt;&gt;0,Transaksi!#REF!,"")</f>
        <v>#REF!</v>
      </c>
    </row>
    <row r="1636">
      <c r="C1636" t="e">
        <f>IF(G1636+H1636&lt;&gt;0,Transaksi!#REF!,"")</f>
        <v>#REF!</v>
      </c>
      <c r="D1636" t="e">
        <f>IF(G1636+H1636&lt;&gt;0,Transaksi!#REF!,"")</f>
        <v>#REF!</v>
      </c>
      <c r="E1636" t="e">
        <f>IF(G1636+H1636&lt;&gt;0,Transaksi!#REF!,"")</f>
        <v>#REF!</v>
      </c>
      <c r="F1636" t="e">
        <f>IF(G1636+H1636&lt;&gt;0,Transaksi!#REF!,"")</f>
        <v>#REF!</v>
      </c>
      <c r="G1636" t="e">
        <f>IF(Transaksi!#REF!=$F$11,Transaksi!#REF!,0)</f>
        <v>#REF!</v>
      </c>
      <c r="H1636" t="e">
        <f>IF(Transaksi!#REF!=$F$11,Transaksi!#REF!,0)</f>
        <v>#REF!</v>
      </c>
      <c r="I1636" t="e">
        <f>I1635+G1636-H1636</f>
        <v>#REF!</v>
      </c>
      <c r="J1636" t="e">
        <f>IF(G1636+H1636&lt;&gt;0,Transaksi!#REF!,"")</f>
        <v>#REF!</v>
      </c>
    </row>
    <row r="1637">
      <c r="C1637" t="e">
        <f>IF(G1637+H1637&lt;&gt;0,Transaksi!#REF!,"")</f>
        <v>#REF!</v>
      </c>
      <c r="D1637" t="e">
        <f>IF(G1637+H1637&lt;&gt;0,Transaksi!#REF!,"")</f>
        <v>#REF!</v>
      </c>
      <c r="E1637" t="e">
        <f>IF(G1637+H1637&lt;&gt;0,Transaksi!#REF!,"")</f>
        <v>#REF!</v>
      </c>
      <c r="F1637" t="e">
        <f>IF(G1637+H1637&lt;&gt;0,Transaksi!#REF!,"")</f>
        <v>#REF!</v>
      </c>
      <c r="G1637" t="e">
        <f>IF(Transaksi!#REF!=$F$11,Transaksi!#REF!,0)</f>
        <v>#REF!</v>
      </c>
      <c r="H1637" t="e">
        <f>IF(Transaksi!#REF!=$F$11,Transaksi!#REF!,0)</f>
        <v>#REF!</v>
      </c>
      <c r="I1637" t="e">
        <f>I1636+G1637-H1637</f>
        <v>#REF!</v>
      </c>
      <c r="J1637" t="e">
        <f>IF(G1637+H1637&lt;&gt;0,Transaksi!#REF!,"")</f>
        <v>#REF!</v>
      </c>
    </row>
    <row r="1638">
      <c r="C1638" t="e">
        <f>IF(G1638+H1638&lt;&gt;0,Transaksi!#REF!,"")</f>
        <v>#REF!</v>
      </c>
      <c r="D1638" t="e">
        <f>IF(G1638+H1638&lt;&gt;0,Transaksi!#REF!,"")</f>
        <v>#REF!</v>
      </c>
      <c r="E1638" t="e">
        <f>IF(G1638+H1638&lt;&gt;0,Transaksi!#REF!,"")</f>
        <v>#REF!</v>
      </c>
      <c r="F1638" t="e">
        <f>IF(G1638+H1638&lt;&gt;0,Transaksi!#REF!,"")</f>
        <v>#REF!</v>
      </c>
      <c r="G1638" t="e">
        <f>IF(Transaksi!#REF!=$F$11,Transaksi!#REF!,0)</f>
        <v>#REF!</v>
      </c>
      <c r="H1638" t="e">
        <f>IF(Transaksi!#REF!=$F$11,Transaksi!#REF!,0)</f>
        <v>#REF!</v>
      </c>
      <c r="I1638" t="e">
        <f>I1637+G1638-H1638</f>
        <v>#REF!</v>
      </c>
      <c r="J1638" t="e">
        <f>IF(G1638+H1638&lt;&gt;0,Transaksi!#REF!,"")</f>
        <v>#REF!</v>
      </c>
    </row>
    <row r="1639">
      <c r="C1639" t="e">
        <f>IF(G1639+H1639&lt;&gt;0,Transaksi!#REF!,"")</f>
        <v>#REF!</v>
      </c>
      <c r="D1639" t="e">
        <f>IF(G1639+H1639&lt;&gt;0,Transaksi!#REF!,"")</f>
        <v>#REF!</v>
      </c>
      <c r="E1639" t="e">
        <f>IF(G1639+H1639&lt;&gt;0,Transaksi!#REF!,"")</f>
        <v>#REF!</v>
      </c>
      <c r="F1639" t="e">
        <f>IF(G1639+H1639&lt;&gt;0,Transaksi!#REF!,"")</f>
        <v>#REF!</v>
      </c>
      <c r="G1639" t="e">
        <f>IF(Transaksi!#REF!=$F$11,Transaksi!#REF!,0)</f>
        <v>#REF!</v>
      </c>
      <c r="H1639" t="e">
        <f>IF(Transaksi!#REF!=$F$11,Transaksi!#REF!,0)</f>
        <v>#REF!</v>
      </c>
      <c r="I1639" t="e">
        <f>I1638+G1639-H1639</f>
        <v>#REF!</v>
      </c>
      <c r="J1639" t="e">
        <f>IF(G1639+H1639&lt;&gt;0,Transaksi!#REF!,"")</f>
        <v>#REF!</v>
      </c>
    </row>
    <row r="1640">
      <c r="C1640" t="e">
        <f>IF(G1640+H1640&lt;&gt;0,Transaksi!#REF!,"")</f>
        <v>#REF!</v>
      </c>
      <c r="D1640" t="e">
        <f>IF(G1640+H1640&lt;&gt;0,Transaksi!#REF!,"")</f>
        <v>#REF!</v>
      </c>
      <c r="E1640" t="e">
        <f>IF(G1640+H1640&lt;&gt;0,Transaksi!#REF!,"")</f>
        <v>#REF!</v>
      </c>
      <c r="F1640" t="e">
        <f>IF(G1640+H1640&lt;&gt;0,Transaksi!#REF!,"")</f>
        <v>#REF!</v>
      </c>
      <c r="G1640" t="e">
        <f>IF(Transaksi!#REF!=$F$11,Transaksi!#REF!,0)</f>
        <v>#REF!</v>
      </c>
      <c r="H1640" t="e">
        <f>IF(Transaksi!#REF!=$F$11,Transaksi!#REF!,0)</f>
        <v>#REF!</v>
      </c>
      <c r="I1640" t="e">
        <f>I1639+G1640-H1640</f>
        <v>#REF!</v>
      </c>
      <c r="J1640" t="e">
        <f>IF(G1640+H1640&lt;&gt;0,Transaksi!#REF!,"")</f>
        <v>#REF!</v>
      </c>
    </row>
    <row r="1641">
      <c r="C1641" t="e">
        <f>IF(G1641+H1641&lt;&gt;0,Transaksi!#REF!,"")</f>
        <v>#REF!</v>
      </c>
      <c r="D1641" t="e">
        <f>IF(G1641+H1641&lt;&gt;0,Transaksi!#REF!,"")</f>
        <v>#REF!</v>
      </c>
      <c r="E1641" t="e">
        <f>IF(G1641+H1641&lt;&gt;0,Transaksi!#REF!,"")</f>
        <v>#REF!</v>
      </c>
      <c r="F1641" t="e">
        <f>IF(G1641+H1641&lt;&gt;0,Transaksi!#REF!,"")</f>
        <v>#REF!</v>
      </c>
      <c r="G1641" t="e">
        <f>IF(Transaksi!#REF!=$F$11,Transaksi!#REF!,0)</f>
        <v>#REF!</v>
      </c>
      <c r="H1641" t="e">
        <f>IF(Transaksi!#REF!=$F$11,Transaksi!#REF!,0)</f>
        <v>#REF!</v>
      </c>
      <c r="I1641" t="e">
        <f>I1640+G1641-H1641</f>
        <v>#REF!</v>
      </c>
      <c r="J1641" t="e">
        <f>IF(G1641+H1641&lt;&gt;0,Transaksi!#REF!,"")</f>
        <v>#REF!</v>
      </c>
    </row>
    <row r="1642">
      <c r="C1642" t="e">
        <f>IF(G1642+H1642&lt;&gt;0,Transaksi!#REF!,"")</f>
        <v>#REF!</v>
      </c>
      <c r="D1642" t="e">
        <f>IF(G1642+H1642&lt;&gt;0,Transaksi!#REF!,"")</f>
        <v>#REF!</v>
      </c>
      <c r="E1642" t="e">
        <f>IF(G1642+H1642&lt;&gt;0,Transaksi!#REF!,"")</f>
        <v>#REF!</v>
      </c>
      <c r="F1642" t="e">
        <f>IF(G1642+H1642&lt;&gt;0,Transaksi!#REF!,"")</f>
        <v>#REF!</v>
      </c>
      <c r="G1642" t="e">
        <f>IF(Transaksi!#REF!=$F$11,Transaksi!#REF!,0)</f>
        <v>#REF!</v>
      </c>
      <c r="H1642" t="e">
        <f>IF(Transaksi!#REF!=$F$11,Transaksi!#REF!,0)</f>
        <v>#REF!</v>
      </c>
      <c r="I1642" t="e">
        <f>I1641+G1642-H1642</f>
        <v>#REF!</v>
      </c>
      <c r="J1642" t="e">
        <f>IF(G1642+H1642&lt;&gt;0,Transaksi!#REF!,"")</f>
        <v>#REF!</v>
      </c>
    </row>
    <row r="1643">
      <c r="C1643" t="e">
        <f>IF(G1643+H1643&lt;&gt;0,Transaksi!#REF!,"")</f>
        <v>#REF!</v>
      </c>
      <c r="D1643" t="e">
        <f>IF(G1643+H1643&lt;&gt;0,Transaksi!#REF!,"")</f>
        <v>#REF!</v>
      </c>
      <c r="E1643" t="e">
        <f>IF(G1643+H1643&lt;&gt;0,Transaksi!#REF!,"")</f>
        <v>#REF!</v>
      </c>
      <c r="F1643" t="e">
        <f>IF(G1643+H1643&lt;&gt;0,Transaksi!#REF!,"")</f>
        <v>#REF!</v>
      </c>
      <c r="G1643" t="e">
        <f>IF(Transaksi!#REF!=$F$11,Transaksi!#REF!,0)</f>
        <v>#REF!</v>
      </c>
      <c r="H1643" t="e">
        <f>IF(Transaksi!#REF!=$F$11,Transaksi!#REF!,0)</f>
        <v>#REF!</v>
      </c>
      <c r="I1643" t="e">
        <f>I1642+G1643-H1643</f>
        <v>#REF!</v>
      </c>
      <c r="J1643" t="e">
        <f>IF(G1643+H1643&lt;&gt;0,Transaksi!#REF!,"")</f>
        <v>#REF!</v>
      </c>
    </row>
    <row r="1644">
      <c r="C1644" t="e">
        <f>IF(G1644+H1644&lt;&gt;0,Transaksi!#REF!,"")</f>
        <v>#REF!</v>
      </c>
      <c r="D1644" t="e">
        <f>IF(G1644+H1644&lt;&gt;0,Transaksi!#REF!,"")</f>
        <v>#REF!</v>
      </c>
      <c r="E1644" t="e">
        <f>IF(G1644+H1644&lt;&gt;0,Transaksi!#REF!,"")</f>
        <v>#REF!</v>
      </c>
      <c r="F1644" t="e">
        <f>IF(G1644+H1644&lt;&gt;0,Transaksi!#REF!,"")</f>
        <v>#REF!</v>
      </c>
      <c r="G1644" t="e">
        <f>IF(Transaksi!#REF!=$F$11,Transaksi!#REF!,0)</f>
        <v>#REF!</v>
      </c>
      <c r="H1644" t="e">
        <f>IF(Transaksi!#REF!=$F$11,Transaksi!#REF!,0)</f>
        <v>#REF!</v>
      </c>
      <c r="I1644" t="e">
        <f>I1643+G1644-H1644</f>
        <v>#REF!</v>
      </c>
      <c r="J1644" t="e">
        <f>IF(G1644+H1644&lt;&gt;0,Transaksi!#REF!,"")</f>
        <v>#REF!</v>
      </c>
    </row>
    <row r="1645">
      <c r="C1645" t="e">
        <f>IF(G1645+H1645&lt;&gt;0,Transaksi!#REF!,"")</f>
        <v>#REF!</v>
      </c>
      <c r="D1645" t="e">
        <f>IF(G1645+H1645&lt;&gt;0,Transaksi!#REF!,"")</f>
        <v>#REF!</v>
      </c>
      <c r="E1645" t="e">
        <f>IF(G1645+H1645&lt;&gt;0,Transaksi!#REF!,"")</f>
        <v>#REF!</v>
      </c>
      <c r="F1645" t="e">
        <f>IF(G1645+H1645&lt;&gt;0,Transaksi!#REF!,"")</f>
        <v>#REF!</v>
      </c>
      <c r="G1645" t="e">
        <f>IF(Transaksi!#REF!=$F$11,Transaksi!#REF!,0)</f>
        <v>#REF!</v>
      </c>
      <c r="H1645" t="e">
        <f>IF(Transaksi!#REF!=$F$11,Transaksi!#REF!,0)</f>
        <v>#REF!</v>
      </c>
      <c r="I1645" t="e">
        <f>I1644+G1645-H1645</f>
        <v>#REF!</v>
      </c>
      <c r="J1645" t="e">
        <f>IF(G1645+H1645&lt;&gt;0,Transaksi!#REF!,"")</f>
        <v>#REF!</v>
      </c>
    </row>
    <row r="1646">
      <c r="C1646" t="e">
        <f>IF(G1646+H1646&lt;&gt;0,Transaksi!#REF!,"")</f>
        <v>#REF!</v>
      </c>
      <c r="D1646" t="e">
        <f>IF(G1646+H1646&lt;&gt;0,Transaksi!#REF!,"")</f>
        <v>#REF!</v>
      </c>
      <c r="E1646" t="e">
        <f>IF(G1646+H1646&lt;&gt;0,Transaksi!#REF!,"")</f>
        <v>#REF!</v>
      </c>
      <c r="F1646" t="e">
        <f>IF(G1646+H1646&lt;&gt;0,Transaksi!#REF!,"")</f>
        <v>#REF!</v>
      </c>
      <c r="G1646" t="e">
        <f>IF(Transaksi!#REF!=$F$11,Transaksi!#REF!,0)</f>
        <v>#REF!</v>
      </c>
      <c r="H1646" t="e">
        <f>IF(Transaksi!#REF!=$F$11,Transaksi!#REF!,0)</f>
        <v>#REF!</v>
      </c>
      <c r="I1646" t="e">
        <f>I1645+G1646-H1646</f>
        <v>#REF!</v>
      </c>
      <c r="J1646" t="e">
        <f>IF(G1646+H1646&lt;&gt;0,Transaksi!#REF!,"")</f>
        <v>#REF!</v>
      </c>
    </row>
    <row r="1647">
      <c r="C1647" t="e">
        <f>IF(G1647+H1647&lt;&gt;0,Transaksi!#REF!,"")</f>
        <v>#REF!</v>
      </c>
      <c r="D1647" t="e">
        <f>IF(G1647+H1647&lt;&gt;0,Transaksi!#REF!,"")</f>
        <v>#REF!</v>
      </c>
      <c r="E1647" t="e">
        <f>IF(G1647+H1647&lt;&gt;0,Transaksi!#REF!,"")</f>
        <v>#REF!</v>
      </c>
      <c r="F1647" t="e">
        <f>IF(G1647+H1647&lt;&gt;0,Transaksi!#REF!,"")</f>
        <v>#REF!</v>
      </c>
      <c r="G1647" t="e">
        <f>IF(Transaksi!#REF!=$F$11,Transaksi!#REF!,0)</f>
        <v>#REF!</v>
      </c>
      <c r="H1647" t="e">
        <f>IF(Transaksi!#REF!=$F$11,Transaksi!#REF!,0)</f>
        <v>#REF!</v>
      </c>
      <c r="I1647" t="e">
        <f>I1646+G1647-H1647</f>
        <v>#REF!</v>
      </c>
      <c r="J1647" t="e">
        <f>IF(G1647+H1647&lt;&gt;0,Transaksi!#REF!,"")</f>
        <v>#REF!</v>
      </c>
    </row>
    <row r="1648">
      <c r="C1648" t="e">
        <f>IF(G1648+H1648&lt;&gt;0,Transaksi!#REF!,"")</f>
        <v>#REF!</v>
      </c>
      <c r="D1648" t="e">
        <f>IF(G1648+H1648&lt;&gt;0,Transaksi!#REF!,"")</f>
        <v>#REF!</v>
      </c>
      <c r="E1648" t="e">
        <f>IF(G1648+H1648&lt;&gt;0,Transaksi!#REF!,"")</f>
        <v>#REF!</v>
      </c>
      <c r="F1648" t="e">
        <f>IF(G1648+H1648&lt;&gt;0,Transaksi!#REF!,"")</f>
        <v>#REF!</v>
      </c>
      <c r="G1648" t="e">
        <f>IF(Transaksi!#REF!=$F$11,Transaksi!#REF!,0)</f>
        <v>#REF!</v>
      </c>
      <c r="H1648" t="e">
        <f>IF(Transaksi!#REF!=$F$11,Transaksi!#REF!,0)</f>
        <v>#REF!</v>
      </c>
      <c r="I1648" t="e">
        <f>I1647+G1648-H1648</f>
        <v>#REF!</v>
      </c>
      <c r="J1648" t="e">
        <f>IF(G1648+H1648&lt;&gt;0,Transaksi!#REF!,"")</f>
        <v>#REF!</v>
      </c>
    </row>
    <row r="1649">
      <c r="C1649" t="e">
        <f>IF(G1649+H1649&lt;&gt;0,Transaksi!#REF!,"")</f>
        <v>#REF!</v>
      </c>
      <c r="D1649" t="e">
        <f>IF(G1649+H1649&lt;&gt;0,Transaksi!#REF!,"")</f>
        <v>#REF!</v>
      </c>
      <c r="E1649" t="e">
        <f>IF(G1649+H1649&lt;&gt;0,Transaksi!#REF!,"")</f>
        <v>#REF!</v>
      </c>
      <c r="F1649" t="e">
        <f>IF(G1649+H1649&lt;&gt;0,Transaksi!#REF!,"")</f>
        <v>#REF!</v>
      </c>
      <c r="G1649" t="e">
        <f>IF(Transaksi!#REF!=$F$11,Transaksi!#REF!,0)</f>
        <v>#REF!</v>
      </c>
      <c r="H1649" t="e">
        <f>IF(Transaksi!#REF!=$F$11,Transaksi!#REF!,0)</f>
        <v>#REF!</v>
      </c>
      <c r="I1649" t="e">
        <f>I1648+G1649-H1649</f>
        <v>#REF!</v>
      </c>
      <c r="J1649" t="e">
        <f>IF(G1649+H1649&lt;&gt;0,Transaksi!#REF!,"")</f>
        <v>#REF!</v>
      </c>
    </row>
    <row r="1650">
      <c r="C1650" t="e">
        <f>IF(G1650+H1650&lt;&gt;0,Transaksi!#REF!,"")</f>
        <v>#REF!</v>
      </c>
      <c r="D1650" t="e">
        <f>IF(G1650+H1650&lt;&gt;0,Transaksi!#REF!,"")</f>
        <v>#REF!</v>
      </c>
      <c r="E1650" t="e">
        <f>IF(G1650+H1650&lt;&gt;0,Transaksi!#REF!,"")</f>
        <v>#REF!</v>
      </c>
      <c r="F1650" t="e">
        <f>IF(G1650+H1650&lt;&gt;0,Transaksi!#REF!,"")</f>
        <v>#REF!</v>
      </c>
      <c r="G1650" t="e">
        <f>IF(Transaksi!#REF!=$F$11,Transaksi!#REF!,0)</f>
        <v>#REF!</v>
      </c>
      <c r="H1650" t="e">
        <f>IF(Transaksi!#REF!=$F$11,Transaksi!#REF!,0)</f>
        <v>#REF!</v>
      </c>
      <c r="I1650" t="e">
        <f>I1649+G1650-H1650</f>
        <v>#REF!</v>
      </c>
      <c r="J1650" t="e">
        <f>IF(G1650+H1650&lt;&gt;0,Transaksi!#REF!,"")</f>
        <v>#REF!</v>
      </c>
    </row>
    <row r="1651">
      <c r="C1651" t="e">
        <f>IF(G1651+H1651&lt;&gt;0,Transaksi!#REF!,"")</f>
        <v>#REF!</v>
      </c>
      <c r="D1651" t="e">
        <f>IF(G1651+H1651&lt;&gt;0,Transaksi!#REF!,"")</f>
        <v>#REF!</v>
      </c>
      <c r="E1651" t="e">
        <f>IF(G1651+H1651&lt;&gt;0,Transaksi!#REF!,"")</f>
        <v>#REF!</v>
      </c>
      <c r="F1651" t="e">
        <f>IF(G1651+H1651&lt;&gt;0,Transaksi!#REF!,"")</f>
        <v>#REF!</v>
      </c>
      <c r="G1651" t="e">
        <f>IF(Transaksi!#REF!=$F$11,Transaksi!#REF!,0)</f>
        <v>#REF!</v>
      </c>
      <c r="H1651" t="e">
        <f>IF(Transaksi!#REF!=$F$11,Transaksi!#REF!,0)</f>
        <v>#REF!</v>
      </c>
      <c r="I1651" t="e">
        <f>I1650+G1651-H1651</f>
        <v>#REF!</v>
      </c>
      <c r="J1651" t="e">
        <f>IF(G1651+H1651&lt;&gt;0,Transaksi!#REF!,"")</f>
        <v>#REF!</v>
      </c>
    </row>
    <row r="1652">
      <c r="C1652" t="e">
        <f>IF(G1652+H1652&lt;&gt;0,Transaksi!#REF!,"")</f>
        <v>#REF!</v>
      </c>
      <c r="D1652" t="e">
        <f>IF(G1652+H1652&lt;&gt;0,Transaksi!#REF!,"")</f>
        <v>#REF!</v>
      </c>
      <c r="E1652" t="e">
        <f>IF(G1652+H1652&lt;&gt;0,Transaksi!#REF!,"")</f>
        <v>#REF!</v>
      </c>
      <c r="F1652" t="e">
        <f>IF(G1652+H1652&lt;&gt;0,Transaksi!#REF!,"")</f>
        <v>#REF!</v>
      </c>
      <c r="G1652" t="e">
        <f>IF(Transaksi!#REF!=$F$11,Transaksi!#REF!,0)</f>
        <v>#REF!</v>
      </c>
      <c r="H1652" t="e">
        <f>IF(Transaksi!#REF!=$F$11,Transaksi!#REF!,0)</f>
        <v>#REF!</v>
      </c>
      <c r="I1652" t="e">
        <f>I1651+G1652-H1652</f>
        <v>#REF!</v>
      </c>
      <c r="J1652" t="e">
        <f>IF(G1652+H1652&lt;&gt;0,Transaksi!#REF!,"")</f>
        <v>#REF!</v>
      </c>
    </row>
    <row r="1653">
      <c r="C1653" t="e">
        <f>IF(G1653+H1653&lt;&gt;0,Transaksi!#REF!,"")</f>
        <v>#REF!</v>
      </c>
      <c r="D1653" t="e">
        <f>IF(G1653+H1653&lt;&gt;0,Transaksi!#REF!,"")</f>
        <v>#REF!</v>
      </c>
      <c r="E1653" t="e">
        <f>IF(G1653+H1653&lt;&gt;0,Transaksi!#REF!,"")</f>
        <v>#REF!</v>
      </c>
      <c r="F1653" t="e">
        <f>IF(G1653+H1653&lt;&gt;0,Transaksi!#REF!,"")</f>
        <v>#REF!</v>
      </c>
      <c r="G1653" t="e">
        <f>IF(Transaksi!#REF!=$F$11,Transaksi!#REF!,0)</f>
        <v>#REF!</v>
      </c>
      <c r="H1653" t="e">
        <f>IF(Transaksi!#REF!=$F$11,Transaksi!#REF!,0)</f>
        <v>#REF!</v>
      </c>
      <c r="I1653" t="e">
        <f>I1652+G1653-H1653</f>
        <v>#REF!</v>
      </c>
      <c r="J1653" t="e">
        <f>IF(G1653+H1653&lt;&gt;0,Transaksi!#REF!,"")</f>
        <v>#REF!</v>
      </c>
    </row>
    <row r="1654">
      <c r="C1654" t="e">
        <f>IF(G1654+H1654&lt;&gt;0,Transaksi!#REF!,"")</f>
        <v>#REF!</v>
      </c>
      <c r="D1654" t="e">
        <f>IF(G1654+H1654&lt;&gt;0,Transaksi!#REF!,"")</f>
        <v>#REF!</v>
      </c>
      <c r="E1654" t="e">
        <f>IF(G1654+H1654&lt;&gt;0,Transaksi!#REF!,"")</f>
        <v>#REF!</v>
      </c>
      <c r="F1654" t="e">
        <f>IF(G1654+H1654&lt;&gt;0,Transaksi!#REF!,"")</f>
        <v>#REF!</v>
      </c>
      <c r="G1654" t="e">
        <f>IF(Transaksi!#REF!=$F$11,Transaksi!#REF!,0)</f>
        <v>#REF!</v>
      </c>
      <c r="H1654" t="e">
        <f>IF(Transaksi!#REF!=$F$11,Transaksi!#REF!,0)</f>
        <v>#REF!</v>
      </c>
      <c r="I1654" t="e">
        <f>I1653+G1654-H1654</f>
        <v>#REF!</v>
      </c>
      <c r="J1654" t="e">
        <f>IF(G1654+H1654&lt;&gt;0,Transaksi!#REF!,"")</f>
        <v>#REF!</v>
      </c>
    </row>
    <row r="1655">
      <c r="C1655" t="e">
        <f>IF(G1655+H1655&lt;&gt;0,Transaksi!#REF!,"")</f>
        <v>#REF!</v>
      </c>
      <c r="D1655" t="e">
        <f>IF(G1655+H1655&lt;&gt;0,Transaksi!#REF!,"")</f>
        <v>#REF!</v>
      </c>
      <c r="E1655" t="e">
        <f>IF(G1655+H1655&lt;&gt;0,Transaksi!#REF!,"")</f>
        <v>#REF!</v>
      </c>
      <c r="F1655" t="e">
        <f>IF(G1655+H1655&lt;&gt;0,Transaksi!#REF!,"")</f>
        <v>#REF!</v>
      </c>
      <c r="G1655" t="e">
        <f>IF(Transaksi!#REF!=$F$11,Transaksi!#REF!,0)</f>
        <v>#REF!</v>
      </c>
      <c r="H1655" t="e">
        <f>IF(Transaksi!#REF!=$F$11,Transaksi!#REF!,0)</f>
        <v>#REF!</v>
      </c>
      <c r="I1655" t="e">
        <f>I1654+G1655-H1655</f>
        <v>#REF!</v>
      </c>
      <c r="J1655" t="e">
        <f>IF(G1655+H1655&lt;&gt;0,Transaksi!#REF!,"")</f>
        <v>#REF!</v>
      </c>
    </row>
    <row r="1656">
      <c r="C1656" t="e">
        <f>IF(G1656+H1656&lt;&gt;0,Transaksi!#REF!,"")</f>
        <v>#REF!</v>
      </c>
      <c r="D1656" t="e">
        <f>IF(G1656+H1656&lt;&gt;0,Transaksi!#REF!,"")</f>
        <v>#REF!</v>
      </c>
      <c r="E1656" t="e">
        <f>IF(G1656+H1656&lt;&gt;0,Transaksi!#REF!,"")</f>
        <v>#REF!</v>
      </c>
      <c r="F1656" t="e">
        <f>IF(G1656+H1656&lt;&gt;0,Transaksi!#REF!,"")</f>
        <v>#REF!</v>
      </c>
      <c r="G1656" t="e">
        <f>IF(Transaksi!#REF!=$F$11,Transaksi!#REF!,0)</f>
        <v>#REF!</v>
      </c>
      <c r="H1656" t="e">
        <f>IF(Transaksi!#REF!=$F$11,Transaksi!#REF!,0)</f>
        <v>#REF!</v>
      </c>
      <c r="I1656" t="e">
        <f>I1655+G1656-H1656</f>
        <v>#REF!</v>
      </c>
      <c r="J1656" t="e">
        <f>IF(G1656+H1656&lt;&gt;0,Transaksi!#REF!,"")</f>
        <v>#REF!</v>
      </c>
    </row>
    <row r="1657">
      <c r="C1657" t="e">
        <f>IF(G1657+H1657&lt;&gt;0,Transaksi!#REF!,"")</f>
        <v>#REF!</v>
      </c>
      <c r="D1657" t="e">
        <f>IF(G1657+H1657&lt;&gt;0,Transaksi!#REF!,"")</f>
        <v>#REF!</v>
      </c>
      <c r="E1657" t="e">
        <f>IF(G1657+H1657&lt;&gt;0,Transaksi!#REF!,"")</f>
        <v>#REF!</v>
      </c>
      <c r="F1657" t="e">
        <f>IF(G1657+H1657&lt;&gt;0,Transaksi!#REF!,"")</f>
        <v>#REF!</v>
      </c>
      <c r="G1657" t="e">
        <f>IF(Transaksi!#REF!=$F$11,Transaksi!#REF!,0)</f>
        <v>#REF!</v>
      </c>
      <c r="H1657" t="e">
        <f>IF(Transaksi!#REF!=$F$11,Transaksi!#REF!,0)</f>
        <v>#REF!</v>
      </c>
      <c r="I1657" t="e">
        <f>I1656+G1657-H1657</f>
        <v>#REF!</v>
      </c>
      <c r="J1657" t="e">
        <f>IF(G1657+H1657&lt;&gt;0,Transaksi!#REF!,"")</f>
        <v>#REF!</v>
      </c>
    </row>
    <row r="1658">
      <c r="C1658" t="e">
        <f>IF(G1658+H1658&lt;&gt;0,Transaksi!#REF!,"")</f>
        <v>#REF!</v>
      </c>
      <c r="D1658" t="e">
        <f>IF(G1658+H1658&lt;&gt;0,Transaksi!#REF!,"")</f>
        <v>#REF!</v>
      </c>
      <c r="E1658" t="e">
        <f>IF(G1658+H1658&lt;&gt;0,Transaksi!#REF!,"")</f>
        <v>#REF!</v>
      </c>
      <c r="F1658" t="e">
        <f>IF(G1658+H1658&lt;&gt;0,Transaksi!#REF!,"")</f>
        <v>#REF!</v>
      </c>
      <c r="G1658" t="e">
        <f>IF(Transaksi!#REF!=$F$11,Transaksi!#REF!,0)</f>
        <v>#REF!</v>
      </c>
      <c r="H1658" t="e">
        <f>IF(Transaksi!#REF!=$F$11,Transaksi!#REF!,0)</f>
        <v>#REF!</v>
      </c>
      <c r="I1658" t="e">
        <f>I1657+G1658-H1658</f>
        <v>#REF!</v>
      </c>
      <c r="J1658" t="e">
        <f>IF(G1658+H1658&lt;&gt;0,Transaksi!#REF!,"")</f>
        <v>#REF!</v>
      </c>
    </row>
    <row r="1659">
      <c r="C1659" t="e">
        <f>IF(G1659+H1659&lt;&gt;0,Transaksi!#REF!,"")</f>
        <v>#REF!</v>
      </c>
      <c r="D1659" t="e">
        <f>IF(G1659+H1659&lt;&gt;0,Transaksi!#REF!,"")</f>
        <v>#REF!</v>
      </c>
      <c r="E1659" t="e">
        <f>IF(G1659+H1659&lt;&gt;0,Transaksi!#REF!,"")</f>
        <v>#REF!</v>
      </c>
      <c r="F1659" t="e">
        <f>IF(G1659+H1659&lt;&gt;0,Transaksi!#REF!,"")</f>
        <v>#REF!</v>
      </c>
      <c r="G1659" t="e">
        <f>IF(Transaksi!#REF!=$F$11,Transaksi!#REF!,0)</f>
        <v>#REF!</v>
      </c>
      <c r="H1659" t="e">
        <f>IF(Transaksi!#REF!=$F$11,Transaksi!#REF!,0)</f>
        <v>#REF!</v>
      </c>
      <c r="I1659" t="e">
        <f>I1658+G1659-H1659</f>
        <v>#REF!</v>
      </c>
      <c r="J1659" t="e">
        <f>IF(G1659+H1659&lt;&gt;0,Transaksi!#REF!,"")</f>
        <v>#REF!</v>
      </c>
    </row>
    <row r="1660">
      <c r="C1660" t="e">
        <f>IF(G1660+H1660&lt;&gt;0,Transaksi!#REF!,"")</f>
        <v>#REF!</v>
      </c>
      <c r="D1660" t="e">
        <f>IF(G1660+H1660&lt;&gt;0,Transaksi!#REF!,"")</f>
        <v>#REF!</v>
      </c>
      <c r="E1660" t="e">
        <f>IF(G1660+H1660&lt;&gt;0,Transaksi!#REF!,"")</f>
        <v>#REF!</v>
      </c>
      <c r="F1660" t="e">
        <f>IF(G1660+H1660&lt;&gt;0,Transaksi!#REF!,"")</f>
        <v>#REF!</v>
      </c>
      <c r="G1660" t="e">
        <f>IF(Transaksi!#REF!=$F$11,Transaksi!#REF!,0)</f>
        <v>#REF!</v>
      </c>
      <c r="H1660" t="e">
        <f>IF(Transaksi!#REF!=$F$11,Transaksi!#REF!,0)</f>
        <v>#REF!</v>
      </c>
      <c r="I1660" t="e">
        <f>I1659+G1660-H1660</f>
        <v>#REF!</v>
      </c>
      <c r="J1660" t="e">
        <f>IF(G1660+H1660&lt;&gt;0,Transaksi!#REF!,"")</f>
        <v>#REF!</v>
      </c>
    </row>
    <row r="1661">
      <c r="C1661" t="e">
        <f>IF(G1661+H1661&lt;&gt;0,Transaksi!#REF!,"")</f>
        <v>#REF!</v>
      </c>
      <c r="D1661" t="e">
        <f>IF(G1661+H1661&lt;&gt;0,Transaksi!#REF!,"")</f>
        <v>#REF!</v>
      </c>
      <c r="E1661" t="e">
        <f>IF(G1661+H1661&lt;&gt;0,Transaksi!#REF!,"")</f>
        <v>#REF!</v>
      </c>
      <c r="F1661" t="e">
        <f>IF(G1661+H1661&lt;&gt;0,Transaksi!#REF!,"")</f>
        <v>#REF!</v>
      </c>
      <c r="G1661" t="e">
        <f>IF(Transaksi!#REF!=$F$11,Transaksi!#REF!,0)</f>
        <v>#REF!</v>
      </c>
      <c r="H1661" t="e">
        <f>IF(Transaksi!#REF!=$F$11,Transaksi!#REF!,0)</f>
        <v>#REF!</v>
      </c>
      <c r="I1661" t="e">
        <f>I1660+G1661-H1661</f>
        <v>#REF!</v>
      </c>
      <c r="J1661" t="e">
        <f>IF(G1661+H1661&lt;&gt;0,Transaksi!#REF!,"")</f>
        <v>#REF!</v>
      </c>
    </row>
    <row r="1662">
      <c r="C1662" t="e">
        <f>IF(G1662+H1662&lt;&gt;0,Transaksi!#REF!,"")</f>
        <v>#REF!</v>
      </c>
      <c r="D1662" t="e">
        <f>IF(G1662+H1662&lt;&gt;0,Transaksi!#REF!,"")</f>
        <v>#REF!</v>
      </c>
      <c r="E1662" t="e">
        <f>IF(G1662+H1662&lt;&gt;0,Transaksi!#REF!,"")</f>
        <v>#REF!</v>
      </c>
      <c r="F1662" t="e">
        <f>IF(G1662+H1662&lt;&gt;0,Transaksi!#REF!,"")</f>
        <v>#REF!</v>
      </c>
      <c r="G1662" t="e">
        <f>IF(Transaksi!#REF!=$F$11,Transaksi!#REF!,0)</f>
        <v>#REF!</v>
      </c>
      <c r="H1662" t="e">
        <f>IF(Transaksi!#REF!=$F$11,Transaksi!#REF!,0)</f>
        <v>#REF!</v>
      </c>
      <c r="I1662" t="e">
        <f>I1661+G1662-H1662</f>
        <v>#REF!</v>
      </c>
      <c r="J1662" t="e">
        <f>IF(G1662+H1662&lt;&gt;0,Transaksi!#REF!,"")</f>
        <v>#REF!</v>
      </c>
    </row>
    <row r="1663">
      <c r="C1663" t="e">
        <f>IF(G1663+H1663&lt;&gt;0,Transaksi!#REF!,"")</f>
        <v>#REF!</v>
      </c>
      <c r="D1663" t="e">
        <f>IF(G1663+H1663&lt;&gt;0,Transaksi!#REF!,"")</f>
        <v>#REF!</v>
      </c>
      <c r="E1663" t="e">
        <f>IF(G1663+H1663&lt;&gt;0,Transaksi!#REF!,"")</f>
        <v>#REF!</v>
      </c>
      <c r="F1663" t="e">
        <f>IF(G1663+H1663&lt;&gt;0,Transaksi!#REF!,"")</f>
        <v>#REF!</v>
      </c>
      <c r="G1663" t="e">
        <f>IF(Transaksi!#REF!=$F$11,Transaksi!#REF!,0)</f>
        <v>#REF!</v>
      </c>
      <c r="H1663" t="e">
        <f>IF(Transaksi!#REF!=$F$11,Transaksi!#REF!,0)</f>
        <v>#REF!</v>
      </c>
      <c r="I1663" t="e">
        <f>I1662+G1663-H1663</f>
        <v>#REF!</v>
      </c>
      <c r="J1663" t="e">
        <f>IF(G1663+H1663&lt;&gt;0,Transaksi!#REF!,"")</f>
        <v>#REF!</v>
      </c>
    </row>
    <row r="1664">
      <c r="C1664" t="e">
        <f>IF(G1664+H1664&lt;&gt;0,Transaksi!#REF!,"")</f>
        <v>#REF!</v>
      </c>
      <c r="D1664" t="e">
        <f>IF(G1664+H1664&lt;&gt;0,Transaksi!#REF!,"")</f>
        <v>#REF!</v>
      </c>
      <c r="E1664" t="e">
        <f>IF(G1664+H1664&lt;&gt;0,Transaksi!#REF!,"")</f>
        <v>#REF!</v>
      </c>
      <c r="F1664" t="e">
        <f>IF(G1664+H1664&lt;&gt;0,Transaksi!#REF!,"")</f>
        <v>#REF!</v>
      </c>
      <c r="G1664" t="e">
        <f>IF(Transaksi!#REF!=$F$11,Transaksi!#REF!,0)</f>
        <v>#REF!</v>
      </c>
      <c r="H1664" t="e">
        <f>IF(Transaksi!#REF!=$F$11,Transaksi!#REF!,0)</f>
        <v>#REF!</v>
      </c>
      <c r="I1664" t="e">
        <f>I1663+G1664-H1664</f>
        <v>#REF!</v>
      </c>
      <c r="J1664" t="e">
        <f>IF(G1664+H1664&lt;&gt;0,Transaksi!#REF!,"")</f>
        <v>#REF!</v>
      </c>
    </row>
    <row r="1665">
      <c r="C1665" t="e">
        <f>IF(G1665+H1665&lt;&gt;0,Transaksi!#REF!,"")</f>
        <v>#REF!</v>
      </c>
      <c r="D1665" t="e">
        <f>IF(G1665+H1665&lt;&gt;0,Transaksi!#REF!,"")</f>
        <v>#REF!</v>
      </c>
      <c r="E1665" t="e">
        <f>IF(G1665+H1665&lt;&gt;0,Transaksi!#REF!,"")</f>
        <v>#REF!</v>
      </c>
      <c r="F1665" t="e">
        <f>IF(G1665+H1665&lt;&gt;0,Transaksi!#REF!,"")</f>
        <v>#REF!</v>
      </c>
      <c r="G1665" t="e">
        <f>IF(Transaksi!#REF!=$F$11,Transaksi!#REF!,0)</f>
        <v>#REF!</v>
      </c>
      <c r="H1665" t="e">
        <f>IF(Transaksi!#REF!=$F$11,Transaksi!#REF!,0)</f>
        <v>#REF!</v>
      </c>
      <c r="I1665" t="e">
        <f>I1664+G1665-H1665</f>
        <v>#REF!</v>
      </c>
      <c r="J1665" t="e">
        <f>IF(G1665+H1665&lt;&gt;0,Transaksi!#REF!,"")</f>
        <v>#REF!</v>
      </c>
    </row>
    <row r="1666">
      <c r="C1666" t="e">
        <f>IF(G1666+H1666&lt;&gt;0,Transaksi!#REF!,"")</f>
        <v>#REF!</v>
      </c>
      <c r="D1666" t="e">
        <f>IF(G1666+H1666&lt;&gt;0,Transaksi!#REF!,"")</f>
        <v>#REF!</v>
      </c>
      <c r="E1666" t="e">
        <f>IF(G1666+H1666&lt;&gt;0,Transaksi!#REF!,"")</f>
        <v>#REF!</v>
      </c>
      <c r="F1666" t="e">
        <f>IF(G1666+H1666&lt;&gt;0,Transaksi!#REF!,"")</f>
        <v>#REF!</v>
      </c>
      <c r="G1666" t="e">
        <f>IF(Transaksi!#REF!=$F$11,Transaksi!#REF!,0)</f>
        <v>#REF!</v>
      </c>
      <c r="H1666" t="e">
        <f>IF(Transaksi!#REF!=$F$11,Transaksi!#REF!,0)</f>
        <v>#REF!</v>
      </c>
      <c r="I1666" t="e">
        <f>I1665+G1666-H1666</f>
        <v>#REF!</v>
      </c>
      <c r="J1666" t="e">
        <f>IF(G1666+H1666&lt;&gt;0,Transaksi!#REF!,"")</f>
        <v>#REF!</v>
      </c>
    </row>
    <row r="1667">
      <c r="C1667" t="e">
        <f>IF(G1667+H1667&lt;&gt;0,Transaksi!#REF!,"")</f>
        <v>#REF!</v>
      </c>
      <c r="D1667" t="e">
        <f>IF(G1667+H1667&lt;&gt;0,Transaksi!#REF!,"")</f>
        <v>#REF!</v>
      </c>
      <c r="E1667" t="e">
        <f>IF(G1667+H1667&lt;&gt;0,Transaksi!#REF!,"")</f>
        <v>#REF!</v>
      </c>
      <c r="F1667" t="e">
        <f>IF(G1667+H1667&lt;&gt;0,Transaksi!#REF!,"")</f>
        <v>#REF!</v>
      </c>
      <c r="G1667" t="e">
        <f>IF(Transaksi!#REF!=$F$11,Transaksi!#REF!,0)</f>
        <v>#REF!</v>
      </c>
      <c r="H1667" t="e">
        <f>IF(Transaksi!#REF!=$F$11,Transaksi!#REF!,0)</f>
        <v>#REF!</v>
      </c>
      <c r="I1667" t="e">
        <f>I1666+G1667-H1667</f>
        <v>#REF!</v>
      </c>
      <c r="J1667" t="e">
        <f>IF(G1667+H1667&lt;&gt;0,Transaksi!#REF!,"")</f>
        <v>#REF!</v>
      </c>
    </row>
    <row r="1668">
      <c r="C1668" t="e">
        <f>IF(G1668+H1668&lt;&gt;0,Transaksi!#REF!,"")</f>
        <v>#REF!</v>
      </c>
      <c r="D1668" t="e">
        <f>IF(G1668+H1668&lt;&gt;0,Transaksi!#REF!,"")</f>
        <v>#REF!</v>
      </c>
      <c r="E1668" t="e">
        <f>IF(G1668+H1668&lt;&gt;0,Transaksi!#REF!,"")</f>
        <v>#REF!</v>
      </c>
      <c r="F1668" t="e">
        <f>IF(G1668+H1668&lt;&gt;0,Transaksi!#REF!,"")</f>
        <v>#REF!</v>
      </c>
      <c r="G1668" t="e">
        <f>IF(Transaksi!#REF!=$F$11,Transaksi!#REF!,0)</f>
        <v>#REF!</v>
      </c>
      <c r="H1668" t="e">
        <f>IF(Transaksi!#REF!=$F$11,Transaksi!#REF!,0)</f>
        <v>#REF!</v>
      </c>
      <c r="I1668" t="e">
        <f>I1667+G1668-H1668</f>
        <v>#REF!</v>
      </c>
      <c r="J1668" t="e">
        <f>IF(G1668+H1668&lt;&gt;0,Transaksi!#REF!,"")</f>
        <v>#REF!</v>
      </c>
    </row>
    <row r="1669">
      <c r="C1669" t="e">
        <f>IF(G1669+H1669&lt;&gt;0,Transaksi!#REF!,"")</f>
        <v>#REF!</v>
      </c>
      <c r="D1669" t="e">
        <f>IF(G1669+H1669&lt;&gt;0,Transaksi!#REF!,"")</f>
        <v>#REF!</v>
      </c>
      <c r="E1669" t="e">
        <f>IF(G1669+H1669&lt;&gt;0,Transaksi!#REF!,"")</f>
        <v>#REF!</v>
      </c>
      <c r="F1669" t="e">
        <f>IF(G1669+H1669&lt;&gt;0,Transaksi!#REF!,"")</f>
        <v>#REF!</v>
      </c>
      <c r="G1669" t="e">
        <f>IF(Transaksi!#REF!=$F$11,Transaksi!#REF!,0)</f>
        <v>#REF!</v>
      </c>
      <c r="H1669" t="e">
        <f>IF(Transaksi!#REF!=$F$11,Transaksi!#REF!,0)</f>
        <v>#REF!</v>
      </c>
      <c r="I1669" t="e">
        <f>I1668+G1669-H1669</f>
        <v>#REF!</v>
      </c>
      <c r="J1669" t="e">
        <f>IF(G1669+H1669&lt;&gt;0,Transaksi!#REF!,"")</f>
        <v>#REF!</v>
      </c>
    </row>
    <row r="1670">
      <c r="C1670" t="e">
        <f>IF(G1670+H1670&lt;&gt;0,Transaksi!#REF!,"")</f>
        <v>#REF!</v>
      </c>
      <c r="D1670" t="e">
        <f>IF(G1670+H1670&lt;&gt;0,Transaksi!#REF!,"")</f>
        <v>#REF!</v>
      </c>
      <c r="E1670" t="e">
        <f>IF(G1670+H1670&lt;&gt;0,Transaksi!#REF!,"")</f>
        <v>#REF!</v>
      </c>
      <c r="F1670" t="e">
        <f>IF(G1670+H1670&lt;&gt;0,Transaksi!#REF!,"")</f>
        <v>#REF!</v>
      </c>
      <c r="G1670" t="e">
        <f>IF(Transaksi!#REF!=$F$11,Transaksi!#REF!,0)</f>
        <v>#REF!</v>
      </c>
      <c r="H1670" t="e">
        <f>IF(Transaksi!#REF!=$F$11,Transaksi!#REF!,0)</f>
        <v>#REF!</v>
      </c>
      <c r="I1670" t="e">
        <f>I1669+G1670-H1670</f>
        <v>#REF!</v>
      </c>
      <c r="J1670" t="e">
        <f>IF(G1670+H1670&lt;&gt;0,Transaksi!#REF!,"")</f>
        <v>#REF!</v>
      </c>
    </row>
    <row r="1671">
      <c r="C1671" t="e">
        <f>IF(G1671+H1671&lt;&gt;0,Transaksi!#REF!,"")</f>
        <v>#REF!</v>
      </c>
      <c r="D1671" t="e">
        <f>IF(G1671+H1671&lt;&gt;0,Transaksi!#REF!,"")</f>
        <v>#REF!</v>
      </c>
      <c r="E1671" t="e">
        <f>IF(G1671+H1671&lt;&gt;0,Transaksi!#REF!,"")</f>
        <v>#REF!</v>
      </c>
      <c r="F1671" t="e">
        <f>IF(G1671+H1671&lt;&gt;0,Transaksi!#REF!,"")</f>
        <v>#REF!</v>
      </c>
      <c r="G1671" t="e">
        <f>IF(Transaksi!#REF!=$F$11,Transaksi!#REF!,0)</f>
        <v>#REF!</v>
      </c>
      <c r="H1671" t="e">
        <f>IF(Transaksi!#REF!=$F$11,Transaksi!#REF!,0)</f>
        <v>#REF!</v>
      </c>
      <c r="I1671" t="e">
        <f>I1670+G1671-H1671</f>
        <v>#REF!</v>
      </c>
      <c r="J1671" t="e">
        <f>IF(G1671+H1671&lt;&gt;0,Transaksi!#REF!,"")</f>
        <v>#REF!</v>
      </c>
    </row>
    <row r="1672">
      <c r="C1672" t="e">
        <f>IF(G1672+H1672&lt;&gt;0,Transaksi!#REF!,"")</f>
        <v>#REF!</v>
      </c>
      <c r="D1672" t="e">
        <f>IF(G1672+H1672&lt;&gt;0,Transaksi!#REF!,"")</f>
        <v>#REF!</v>
      </c>
      <c r="E1672" t="e">
        <f>IF(G1672+H1672&lt;&gt;0,Transaksi!#REF!,"")</f>
        <v>#REF!</v>
      </c>
      <c r="F1672" t="e">
        <f>IF(G1672+H1672&lt;&gt;0,Transaksi!#REF!,"")</f>
        <v>#REF!</v>
      </c>
      <c r="G1672" t="e">
        <f>IF(Transaksi!#REF!=$F$11,Transaksi!#REF!,0)</f>
        <v>#REF!</v>
      </c>
      <c r="H1672" t="e">
        <f>IF(Transaksi!#REF!=$F$11,Transaksi!#REF!,0)</f>
        <v>#REF!</v>
      </c>
      <c r="I1672" t="e">
        <f>I1671+G1672-H1672</f>
        <v>#REF!</v>
      </c>
      <c r="J1672" t="e">
        <f>IF(G1672+H1672&lt;&gt;0,Transaksi!#REF!,"")</f>
        <v>#REF!</v>
      </c>
    </row>
    <row r="1673">
      <c r="C1673" t="e">
        <f>IF(G1673+H1673&lt;&gt;0,Transaksi!#REF!,"")</f>
        <v>#REF!</v>
      </c>
      <c r="D1673" t="e">
        <f>IF(G1673+H1673&lt;&gt;0,Transaksi!#REF!,"")</f>
        <v>#REF!</v>
      </c>
      <c r="E1673" t="e">
        <f>IF(G1673+H1673&lt;&gt;0,Transaksi!#REF!,"")</f>
        <v>#REF!</v>
      </c>
      <c r="F1673" t="e">
        <f>IF(G1673+H1673&lt;&gt;0,Transaksi!#REF!,"")</f>
        <v>#REF!</v>
      </c>
      <c r="G1673" t="e">
        <f>IF(Transaksi!#REF!=$F$11,Transaksi!#REF!,0)</f>
        <v>#REF!</v>
      </c>
      <c r="H1673" t="e">
        <f>IF(Transaksi!#REF!=$F$11,Transaksi!#REF!,0)</f>
        <v>#REF!</v>
      </c>
      <c r="I1673" t="e">
        <f>I1672+G1673-H1673</f>
        <v>#REF!</v>
      </c>
      <c r="J1673" t="e">
        <f>IF(G1673+H1673&lt;&gt;0,Transaksi!#REF!,"")</f>
        <v>#REF!</v>
      </c>
    </row>
    <row r="1674">
      <c r="C1674" t="e">
        <f>IF(G1674+H1674&lt;&gt;0,Transaksi!#REF!,"")</f>
        <v>#REF!</v>
      </c>
      <c r="D1674" t="e">
        <f>IF(G1674+H1674&lt;&gt;0,Transaksi!#REF!,"")</f>
        <v>#REF!</v>
      </c>
      <c r="E1674" t="e">
        <f>IF(G1674+H1674&lt;&gt;0,Transaksi!#REF!,"")</f>
        <v>#REF!</v>
      </c>
      <c r="F1674" t="e">
        <f>IF(G1674+H1674&lt;&gt;0,Transaksi!#REF!,"")</f>
        <v>#REF!</v>
      </c>
      <c r="G1674" t="e">
        <f>IF(Transaksi!#REF!=$F$11,Transaksi!#REF!,0)</f>
        <v>#REF!</v>
      </c>
      <c r="H1674" t="e">
        <f>IF(Transaksi!#REF!=$F$11,Transaksi!#REF!,0)</f>
        <v>#REF!</v>
      </c>
      <c r="I1674" t="e">
        <f>I1673+G1674-H1674</f>
        <v>#REF!</v>
      </c>
      <c r="J1674" t="e">
        <f>IF(G1674+H1674&lt;&gt;0,Transaksi!#REF!,"")</f>
        <v>#REF!</v>
      </c>
    </row>
    <row r="1675">
      <c r="C1675" t="e">
        <f>IF(G1675+H1675&lt;&gt;0,Transaksi!#REF!,"")</f>
        <v>#REF!</v>
      </c>
      <c r="D1675" t="e">
        <f>IF(G1675+H1675&lt;&gt;0,Transaksi!#REF!,"")</f>
        <v>#REF!</v>
      </c>
      <c r="E1675" t="e">
        <f>IF(G1675+H1675&lt;&gt;0,Transaksi!#REF!,"")</f>
        <v>#REF!</v>
      </c>
      <c r="F1675" t="e">
        <f>IF(G1675+H1675&lt;&gt;0,Transaksi!#REF!,"")</f>
        <v>#REF!</v>
      </c>
      <c r="G1675" t="e">
        <f>IF(Transaksi!#REF!=$F$11,Transaksi!#REF!,0)</f>
        <v>#REF!</v>
      </c>
      <c r="H1675" t="e">
        <f>IF(Transaksi!#REF!=$F$11,Transaksi!#REF!,0)</f>
        <v>#REF!</v>
      </c>
      <c r="I1675" t="e">
        <f>I1674+G1675-H1675</f>
        <v>#REF!</v>
      </c>
      <c r="J1675" t="e">
        <f>IF(G1675+H1675&lt;&gt;0,Transaksi!#REF!,"")</f>
        <v>#REF!</v>
      </c>
    </row>
    <row r="1676">
      <c r="C1676" t="e">
        <f>IF(G1676+H1676&lt;&gt;0,Transaksi!#REF!,"")</f>
        <v>#REF!</v>
      </c>
      <c r="D1676" t="e">
        <f>IF(G1676+H1676&lt;&gt;0,Transaksi!#REF!,"")</f>
        <v>#REF!</v>
      </c>
      <c r="E1676" t="e">
        <f>IF(G1676+H1676&lt;&gt;0,Transaksi!#REF!,"")</f>
        <v>#REF!</v>
      </c>
      <c r="F1676" t="e">
        <f>IF(G1676+H1676&lt;&gt;0,Transaksi!#REF!,"")</f>
        <v>#REF!</v>
      </c>
      <c r="G1676" t="e">
        <f>IF(Transaksi!#REF!=$F$11,Transaksi!#REF!,0)</f>
        <v>#REF!</v>
      </c>
      <c r="H1676" t="e">
        <f>IF(Transaksi!#REF!=$F$11,Transaksi!#REF!,0)</f>
        <v>#REF!</v>
      </c>
      <c r="I1676" t="e">
        <f>I1675+G1676-H1676</f>
        <v>#REF!</v>
      </c>
      <c r="J1676" t="e">
        <f>IF(G1676+H1676&lt;&gt;0,Transaksi!#REF!,"")</f>
        <v>#REF!</v>
      </c>
    </row>
    <row r="1677">
      <c r="C1677" t="e">
        <f>IF(G1677+H1677&lt;&gt;0,Transaksi!#REF!,"")</f>
        <v>#REF!</v>
      </c>
      <c r="D1677" t="e">
        <f>IF(G1677+H1677&lt;&gt;0,Transaksi!#REF!,"")</f>
        <v>#REF!</v>
      </c>
      <c r="E1677" t="e">
        <f>IF(G1677+H1677&lt;&gt;0,Transaksi!#REF!,"")</f>
        <v>#REF!</v>
      </c>
      <c r="F1677" t="e">
        <f>IF(G1677+H1677&lt;&gt;0,Transaksi!#REF!,"")</f>
        <v>#REF!</v>
      </c>
      <c r="G1677" t="e">
        <f>IF(Transaksi!#REF!=$F$11,Transaksi!#REF!,0)</f>
        <v>#REF!</v>
      </c>
      <c r="H1677" t="e">
        <f>IF(Transaksi!#REF!=$F$11,Transaksi!#REF!,0)</f>
        <v>#REF!</v>
      </c>
      <c r="I1677" t="e">
        <f>I1676+G1677-H1677</f>
        <v>#REF!</v>
      </c>
      <c r="J1677" t="e">
        <f>IF(G1677+H1677&lt;&gt;0,Transaksi!#REF!,"")</f>
        <v>#REF!</v>
      </c>
    </row>
    <row r="1678">
      <c r="C1678" t="e">
        <f>IF(G1678+H1678&lt;&gt;0,Transaksi!#REF!,"")</f>
        <v>#REF!</v>
      </c>
      <c r="D1678" t="e">
        <f>IF(G1678+H1678&lt;&gt;0,Transaksi!#REF!,"")</f>
        <v>#REF!</v>
      </c>
      <c r="E1678" t="e">
        <f>IF(G1678+H1678&lt;&gt;0,Transaksi!#REF!,"")</f>
        <v>#REF!</v>
      </c>
      <c r="F1678" t="e">
        <f>IF(G1678+H1678&lt;&gt;0,Transaksi!#REF!,"")</f>
        <v>#REF!</v>
      </c>
      <c r="G1678" t="e">
        <f>IF(Transaksi!#REF!=$F$11,Transaksi!#REF!,0)</f>
        <v>#REF!</v>
      </c>
      <c r="H1678" t="e">
        <f>IF(Transaksi!#REF!=$F$11,Transaksi!#REF!,0)</f>
        <v>#REF!</v>
      </c>
      <c r="I1678" t="e">
        <f>I1677+G1678-H1678</f>
        <v>#REF!</v>
      </c>
      <c r="J1678" t="e">
        <f>IF(G1678+H1678&lt;&gt;0,Transaksi!#REF!,"")</f>
        <v>#REF!</v>
      </c>
    </row>
    <row r="1679">
      <c r="C1679" t="e">
        <f>IF(G1679+H1679&lt;&gt;0,Transaksi!#REF!,"")</f>
        <v>#REF!</v>
      </c>
      <c r="D1679" t="e">
        <f>IF(G1679+H1679&lt;&gt;0,Transaksi!#REF!,"")</f>
        <v>#REF!</v>
      </c>
      <c r="E1679" t="e">
        <f>IF(G1679+H1679&lt;&gt;0,Transaksi!#REF!,"")</f>
        <v>#REF!</v>
      </c>
      <c r="F1679" t="e">
        <f>IF(G1679+H1679&lt;&gt;0,Transaksi!#REF!,"")</f>
        <v>#REF!</v>
      </c>
      <c r="G1679" t="e">
        <f>IF(Transaksi!#REF!=$F$11,Transaksi!#REF!,0)</f>
        <v>#REF!</v>
      </c>
      <c r="H1679" t="e">
        <f>IF(Transaksi!#REF!=$F$11,Transaksi!#REF!,0)</f>
        <v>#REF!</v>
      </c>
      <c r="I1679" t="e">
        <f>I1678+G1679-H1679</f>
        <v>#REF!</v>
      </c>
      <c r="J1679" t="e">
        <f>IF(G1679+H1679&lt;&gt;0,Transaksi!#REF!,"")</f>
        <v>#REF!</v>
      </c>
    </row>
    <row r="1680">
      <c r="C1680" t="e">
        <f>IF(G1680+H1680&lt;&gt;0,Transaksi!#REF!,"")</f>
        <v>#REF!</v>
      </c>
      <c r="D1680" t="e">
        <f>IF(G1680+H1680&lt;&gt;0,Transaksi!#REF!,"")</f>
        <v>#REF!</v>
      </c>
      <c r="E1680" t="e">
        <f>IF(G1680+H1680&lt;&gt;0,Transaksi!#REF!,"")</f>
        <v>#REF!</v>
      </c>
      <c r="F1680" t="e">
        <f>IF(G1680+H1680&lt;&gt;0,Transaksi!#REF!,"")</f>
        <v>#REF!</v>
      </c>
      <c r="G1680" t="e">
        <f>IF(Transaksi!#REF!=$F$11,Transaksi!#REF!,0)</f>
        <v>#REF!</v>
      </c>
      <c r="H1680" t="e">
        <f>IF(Transaksi!#REF!=$F$11,Transaksi!#REF!,0)</f>
        <v>#REF!</v>
      </c>
      <c r="I1680" t="e">
        <f>I1679+G1680-H1680</f>
        <v>#REF!</v>
      </c>
      <c r="J1680" t="e">
        <f>IF(G1680+H1680&lt;&gt;0,Transaksi!#REF!,"")</f>
        <v>#REF!</v>
      </c>
    </row>
    <row r="1681">
      <c r="C1681" t="e">
        <f>IF(G1681+H1681&lt;&gt;0,Transaksi!#REF!,"")</f>
        <v>#REF!</v>
      </c>
      <c r="D1681" t="e">
        <f>IF(G1681+H1681&lt;&gt;0,Transaksi!#REF!,"")</f>
        <v>#REF!</v>
      </c>
      <c r="E1681" t="e">
        <f>IF(G1681+H1681&lt;&gt;0,Transaksi!#REF!,"")</f>
        <v>#REF!</v>
      </c>
      <c r="F1681" t="e">
        <f>IF(G1681+H1681&lt;&gt;0,Transaksi!#REF!,"")</f>
        <v>#REF!</v>
      </c>
      <c r="G1681" t="e">
        <f>IF(Transaksi!#REF!=$F$11,Transaksi!#REF!,0)</f>
        <v>#REF!</v>
      </c>
      <c r="H1681" t="e">
        <f>IF(Transaksi!#REF!=$F$11,Transaksi!#REF!,0)</f>
        <v>#REF!</v>
      </c>
      <c r="I1681" t="e">
        <f>I1680+G1681-H1681</f>
        <v>#REF!</v>
      </c>
      <c r="J1681" t="e">
        <f>IF(G1681+H1681&lt;&gt;0,Transaksi!#REF!,"")</f>
        <v>#REF!</v>
      </c>
    </row>
    <row r="1682">
      <c r="C1682" t="e">
        <f>IF(G1682+H1682&lt;&gt;0,Transaksi!#REF!,"")</f>
        <v>#REF!</v>
      </c>
      <c r="D1682" t="e">
        <f>IF(G1682+H1682&lt;&gt;0,Transaksi!#REF!,"")</f>
        <v>#REF!</v>
      </c>
      <c r="E1682" t="e">
        <f>IF(G1682+H1682&lt;&gt;0,Transaksi!#REF!,"")</f>
        <v>#REF!</v>
      </c>
      <c r="F1682" t="e">
        <f>IF(G1682+H1682&lt;&gt;0,Transaksi!#REF!,"")</f>
        <v>#REF!</v>
      </c>
      <c r="G1682" t="e">
        <f>IF(Transaksi!#REF!=$F$11,Transaksi!#REF!,0)</f>
        <v>#REF!</v>
      </c>
      <c r="H1682" t="e">
        <f>IF(Transaksi!#REF!=$F$11,Transaksi!#REF!,0)</f>
        <v>#REF!</v>
      </c>
      <c r="I1682" t="e">
        <f>I1681+G1682-H1682</f>
        <v>#REF!</v>
      </c>
      <c r="J1682" t="e">
        <f>IF(G1682+H1682&lt;&gt;0,Transaksi!#REF!,"")</f>
        <v>#REF!</v>
      </c>
    </row>
    <row r="1683">
      <c r="C1683" t="e">
        <f>IF(G1683+H1683&lt;&gt;0,Transaksi!#REF!,"")</f>
        <v>#REF!</v>
      </c>
      <c r="D1683" t="e">
        <f>IF(G1683+H1683&lt;&gt;0,Transaksi!#REF!,"")</f>
        <v>#REF!</v>
      </c>
      <c r="E1683" t="e">
        <f>IF(G1683+H1683&lt;&gt;0,Transaksi!#REF!,"")</f>
        <v>#REF!</v>
      </c>
      <c r="F1683" t="e">
        <f>IF(G1683+H1683&lt;&gt;0,Transaksi!#REF!,"")</f>
        <v>#REF!</v>
      </c>
      <c r="G1683" t="e">
        <f>IF(Transaksi!#REF!=$F$11,Transaksi!#REF!,0)</f>
        <v>#REF!</v>
      </c>
      <c r="H1683" t="e">
        <f>IF(Transaksi!#REF!=$F$11,Transaksi!#REF!,0)</f>
        <v>#REF!</v>
      </c>
      <c r="I1683" t="e">
        <f>I1682+G1683-H1683</f>
        <v>#REF!</v>
      </c>
      <c r="J1683" t="e">
        <f>IF(G1683+H1683&lt;&gt;0,Transaksi!#REF!,"")</f>
        <v>#REF!</v>
      </c>
    </row>
    <row r="1684">
      <c r="C1684" t="e">
        <f>IF(G1684+H1684&lt;&gt;0,Transaksi!#REF!,"")</f>
        <v>#REF!</v>
      </c>
      <c r="D1684" t="e">
        <f>IF(G1684+H1684&lt;&gt;0,Transaksi!#REF!,"")</f>
        <v>#REF!</v>
      </c>
      <c r="E1684" t="e">
        <f>IF(G1684+H1684&lt;&gt;0,Transaksi!#REF!,"")</f>
        <v>#REF!</v>
      </c>
      <c r="F1684" t="e">
        <f>IF(G1684+H1684&lt;&gt;0,Transaksi!#REF!,"")</f>
        <v>#REF!</v>
      </c>
      <c r="G1684" t="e">
        <f>IF(Transaksi!#REF!=$F$11,Transaksi!#REF!,0)</f>
        <v>#REF!</v>
      </c>
      <c r="H1684" t="e">
        <f>IF(Transaksi!#REF!=$F$11,Transaksi!#REF!,0)</f>
        <v>#REF!</v>
      </c>
      <c r="I1684" t="e">
        <f>I1683+G1684-H1684</f>
        <v>#REF!</v>
      </c>
      <c r="J1684" t="e">
        <f>IF(G1684+H1684&lt;&gt;0,Transaksi!#REF!,"")</f>
        <v>#REF!</v>
      </c>
    </row>
    <row r="1685">
      <c r="C1685" t="e">
        <f>IF(G1685+H1685&lt;&gt;0,Transaksi!#REF!,"")</f>
        <v>#REF!</v>
      </c>
      <c r="D1685" t="e">
        <f>IF(G1685+H1685&lt;&gt;0,Transaksi!#REF!,"")</f>
        <v>#REF!</v>
      </c>
      <c r="E1685" t="e">
        <f>IF(G1685+H1685&lt;&gt;0,Transaksi!#REF!,"")</f>
        <v>#REF!</v>
      </c>
      <c r="F1685" t="e">
        <f>IF(G1685+H1685&lt;&gt;0,Transaksi!#REF!,"")</f>
        <v>#REF!</v>
      </c>
      <c r="G1685" t="e">
        <f>IF(Transaksi!#REF!=$F$11,Transaksi!#REF!,0)</f>
        <v>#REF!</v>
      </c>
      <c r="H1685" t="e">
        <f>IF(Transaksi!#REF!=$F$11,Transaksi!#REF!,0)</f>
        <v>#REF!</v>
      </c>
      <c r="I1685" t="e">
        <f>I1684+G1685-H1685</f>
        <v>#REF!</v>
      </c>
      <c r="J1685" t="e">
        <f>IF(G1685+H1685&lt;&gt;0,Transaksi!#REF!,"")</f>
        <v>#REF!</v>
      </c>
    </row>
    <row r="1686">
      <c r="C1686" t="e">
        <f>IF(G1686+H1686&lt;&gt;0,Transaksi!#REF!,"")</f>
        <v>#REF!</v>
      </c>
      <c r="D1686" t="e">
        <f>IF(G1686+H1686&lt;&gt;0,Transaksi!#REF!,"")</f>
        <v>#REF!</v>
      </c>
      <c r="E1686" t="e">
        <f>IF(G1686+H1686&lt;&gt;0,Transaksi!#REF!,"")</f>
        <v>#REF!</v>
      </c>
      <c r="F1686" t="e">
        <f>IF(G1686+H1686&lt;&gt;0,Transaksi!#REF!,"")</f>
        <v>#REF!</v>
      </c>
      <c r="G1686" t="e">
        <f>IF(Transaksi!#REF!=$F$11,Transaksi!#REF!,0)</f>
        <v>#REF!</v>
      </c>
      <c r="H1686" t="e">
        <f>IF(Transaksi!#REF!=$F$11,Transaksi!#REF!,0)</f>
        <v>#REF!</v>
      </c>
      <c r="I1686" t="e">
        <f>I1685+G1686-H1686</f>
        <v>#REF!</v>
      </c>
      <c r="J1686" t="e">
        <f>IF(G1686+H1686&lt;&gt;0,Transaksi!#REF!,"")</f>
        <v>#REF!</v>
      </c>
    </row>
    <row r="1687">
      <c r="C1687" t="e">
        <f>IF(G1687+H1687&lt;&gt;0,Transaksi!#REF!,"")</f>
        <v>#REF!</v>
      </c>
      <c r="D1687" t="e">
        <f>IF(G1687+H1687&lt;&gt;0,Transaksi!#REF!,"")</f>
        <v>#REF!</v>
      </c>
      <c r="E1687" t="e">
        <f>IF(G1687+H1687&lt;&gt;0,Transaksi!#REF!,"")</f>
        <v>#REF!</v>
      </c>
      <c r="F1687" t="e">
        <f>IF(G1687+H1687&lt;&gt;0,Transaksi!#REF!,"")</f>
        <v>#REF!</v>
      </c>
      <c r="G1687" t="e">
        <f>IF(Transaksi!#REF!=$F$11,Transaksi!#REF!,0)</f>
        <v>#REF!</v>
      </c>
      <c r="H1687" t="e">
        <f>IF(Transaksi!#REF!=$F$11,Transaksi!#REF!,0)</f>
        <v>#REF!</v>
      </c>
      <c r="I1687" t="e">
        <f>I1686+G1687-H1687</f>
        <v>#REF!</v>
      </c>
      <c r="J1687" t="e">
        <f>IF(G1687+H1687&lt;&gt;0,Transaksi!#REF!,"")</f>
        <v>#REF!</v>
      </c>
    </row>
    <row r="1688">
      <c r="C1688" t="e">
        <f>IF(G1688+H1688&lt;&gt;0,Transaksi!#REF!,"")</f>
        <v>#REF!</v>
      </c>
      <c r="D1688" t="e">
        <f>IF(G1688+H1688&lt;&gt;0,Transaksi!#REF!,"")</f>
        <v>#REF!</v>
      </c>
      <c r="E1688" t="e">
        <f>IF(G1688+H1688&lt;&gt;0,Transaksi!#REF!,"")</f>
        <v>#REF!</v>
      </c>
      <c r="F1688" t="e">
        <f>IF(G1688+H1688&lt;&gt;0,Transaksi!#REF!,"")</f>
        <v>#REF!</v>
      </c>
      <c r="G1688" t="e">
        <f>IF(Transaksi!#REF!=$F$11,Transaksi!#REF!,0)</f>
        <v>#REF!</v>
      </c>
      <c r="H1688" t="e">
        <f>IF(Transaksi!#REF!=$F$11,Transaksi!#REF!,0)</f>
        <v>#REF!</v>
      </c>
      <c r="I1688" t="e">
        <f>I1687+G1688-H1688</f>
        <v>#REF!</v>
      </c>
      <c r="J1688" t="e">
        <f>IF(G1688+H1688&lt;&gt;0,Transaksi!#REF!,"")</f>
        <v>#REF!</v>
      </c>
    </row>
    <row r="1689">
      <c r="C1689" t="e">
        <f>IF(G1689+H1689&lt;&gt;0,Transaksi!#REF!,"")</f>
        <v>#REF!</v>
      </c>
      <c r="D1689" t="e">
        <f>IF(G1689+H1689&lt;&gt;0,Transaksi!#REF!,"")</f>
        <v>#REF!</v>
      </c>
      <c r="E1689" t="e">
        <f>IF(G1689+H1689&lt;&gt;0,Transaksi!#REF!,"")</f>
        <v>#REF!</v>
      </c>
      <c r="F1689" t="e">
        <f>IF(G1689+H1689&lt;&gt;0,Transaksi!#REF!,"")</f>
        <v>#REF!</v>
      </c>
      <c r="G1689" t="e">
        <f>IF(Transaksi!#REF!=$F$11,Transaksi!#REF!,0)</f>
        <v>#REF!</v>
      </c>
      <c r="H1689" t="e">
        <f>IF(Transaksi!#REF!=$F$11,Transaksi!#REF!,0)</f>
        <v>#REF!</v>
      </c>
      <c r="I1689" t="e">
        <f>I1688+G1689-H1689</f>
        <v>#REF!</v>
      </c>
      <c r="J1689" t="e">
        <f>IF(G1689+H1689&lt;&gt;0,Transaksi!#REF!,"")</f>
        <v>#REF!</v>
      </c>
    </row>
    <row r="1690">
      <c r="C1690" t="e">
        <f>IF(G1690+H1690&lt;&gt;0,Transaksi!#REF!,"")</f>
        <v>#REF!</v>
      </c>
      <c r="D1690" t="e">
        <f>IF(G1690+H1690&lt;&gt;0,Transaksi!#REF!,"")</f>
        <v>#REF!</v>
      </c>
      <c r="E1690" t="e">
        <f>IF(G1690+H1690&lt;&gt;0,Transaksi!#REF!,"")</f>
        <v>#REF!</v>
      </c>
      <c r="F1690" t="e">
        <f>IF(G1690+H1690&lt;&gt;0,Transaksi!#REF!,"")</f>
        <v>#REF!</v>
      </c>
      <c r="G1690" t="e">
        <f>IF(Transaksi!#REF!=$F$11,Transaksi!#REF!,0)</f>
        <v>#REF!</v>
      </c>
      <c r="H1690" t="e">
        <f>IF(Transaksi!#REF!=$F$11,Transaksi!#REF!,0)</f>
        <v>#REF!</v>
      </c>
      <c r="I1690" t="e">
        <f>I1689+G1690-H1690</f>
        <v>#REF!</v>
      </c>
      <c r="J1690" t="e">
        <f>IF(G1690+H1690&lt;&gt;0,Transaksi!#REF!,"")</f>
        <v>#REF!</v>
      </c>
    </row>
    <row r="1691">
      <c r="C1691" t="e">
        <f>IF(G1691+H1691&lt;&gt;0,Transaksi!#REF!,"")</f>
        <v>#REF!</v>
      </c>
      <c r="D1691" t="e">
        <f>IF(G1691+H1691&lt;&gt;0,Transaksi!#REF!,"")</f>
        <v>#REF!</v>
      </c>
      <c r="E1691" t="e">
        <f>IF(G1691+H1691&lt;&gt;0,Transaksi!#REF!,"")</f>
        <v>#REF!</v>
      </c>
      <c r="F1691" t="e">
        <f>IF(G1691+H1691&lt;&gt;0,Transaksi!#REF!,"")</f>
        <v>#REF!</v>
      </c>
      <c r="G1691" t="e">
        <f>IF(Transaksi!#REF!=$F$11,Transaksi!#REF!,0)</f>
        <v>#REF!</v>
      </c>
      <c r="H1691" t="e">
        <f>IF(Transaksi!#REF!=$F$11,Transaksi!#REF!,0)</f>
        <v>#REF!</v>
      </c>
      <c r="I1691" t="e">
        <f>I1690+G1691-H1691</f>
        <v>#REF!</v>
      </c>
      <c r="J1691" t="e">
        <f>IF(G1691+H1691&lt;&gt;0,Transaksi!#REF!,"")</f>
        <v>#REF!</v>
      </c>
    </row>
    <row r="1692">
      <c r="C1692" t="e">
        <f>IF(G1692+H1692&lt;&gt;0,Transaksi!#REF!,"")</f>
        <v>#REF!</v>
      </c>
      <c r="D1692" t="e">
        <f>IF(G1692+H1692&lt;&gt;0,Transaksi!#REF!,"")</f>
        <v>#REF!</v>
      </c>
      <c r="E1692" t="e">
        <f>IF(G1692+H1692&lt;&gt;0,Transaksi!#REF!,"")</f>
        <v>#REF!</v>
      </c>
      <c r="F1692" t="e">
        <f>IF(G1692+H1692&lt;&gt;0,Transaksi!#REF!,"")</f>
        <v>#REF!</v>
      </c>
      <c r="G1692" t="e">
        <f>IF(Transaksi!#REF!=$F$11,Transaksi!#REF!,0)</f>
        <v>#REF!</v>
      </c>
      <c r="H1692" t="e">
        <f>IF(Transaksi!#REF!=$F$11,Transaksi!#REF!,0)</f>
        <v>#REF!</v>
      </c>
      <c r="I1692" t="e">
        <f>I1691+G1692-H1692</f>
        <v>#REF!</v>
      </c>
      <c r="J1692" t="e">
        <f>IF(G1692+H1692&lt;&gt;0,Transaksi!#REF!,"")</f>
        <v>#REF!</v>
      </c>
    </row>
    <row r="1693">
      <c r="C1693" t="e">
        <f>IF(G1693+H1693&lt;&gt;0,Transaksi!#REF!,"")</f>
        <v>#REF!</v>
      </c>
      <c r="D1693" t="e">
        <f>IF(G1693+H1693&lt;&gt;0,Transaksi!#REF!,"")</f>
        <v>#REF!</v>
      </c>
      <c r="E1693" t="e">
        <f>IF(G1693+H1693&lt;&gt;0,Transaksi!#REF!,"")</f>
        <v>#REF!</v>
      </c>
      <c r="F1693" t="e">
        <f>IF(G1693+H1693&lt;&gt;0,Transaksi!#REF!,"")</f>
        <v>#REF!</v>
      </c>
      <c r="G1693" t="e">
        <f>IF(Transaksi!#REF!=$F$11,Transaksi!#REF!,0)</f>
        <v>#REF!</v>
      </c>
      <c r="H1693" t="e">
        <f>IF(Transaksi!#REF!=$F$11,Transaksi!#REF!,0)</f>
        <v>#REF!</v>
      </c>
      <c r="I1693" t="e">
        <f>I1692+G1693-H1693</f>
        <v>#REF!</v>
      </c>
      <c r="J1693" t="e">
        <f>IF(G1693+H1693&lt;&gt;0,Transaksi!#REF!,"")</f>
        <v>#REF!</v>
      </c>
    </row>
    <row r="1694">
      <c r="C1694" t="e">
        <f>IF(G1694+H1694&lt;&gt;0,Transaksi!#REF!,"")</f>
        <v>#REF!</v>
      </c>
      <c r="D1694" t="e">
        <f>IF(G1694+H1694&lt;&gt;0,Transaksi!#REF!,"")</f>
        <v>#REF!</v>
      </c>
      <c r="E1694" t="e">
        <f>IF(G1694+H1694&lt;&gt;0,Transaksi!#REF!,"")</f>
        <v>#REF!</v>
      </c>
      <c r="F1694" t="e">
        <f>IF(G1694+H1694&lt;&gt;0,Transaksi!#REF!,"")</f>
        <v>#REF!</v>
      </c>
      <c r="G1694" t="e">
        <f>IF(Transaksi!#REF!=$F$11,Transaksi!#REF!,0)</f>
        <v>#REF!</v>
      </c>
      <c r="H1694" t="e">
        <f>IF(Transaksi!#REF!=$F$11,Transaksi!#REF!,0)</f>
        <v>#REF!</v>
      </c>
      <c r="I1694" t="e">
        <f>I1693+G1694-H1694</f>
        <v>#REF!</v>
      </c>
      <c r="J1694" t="e">
        <f>IF(G1694+H1694&lt;&gt;0,Transaksi!#REF!,"")</f>
        <v>#REF!</v>
      </c>
    </row>
    <row r="1695">
      <c r="C1695" t="e">
        <f>IF(G1695+H1695&lt;&gt;0,Transaksi!#REF!,"")</f>
        <v>#REF!</v>
      </c>
      <c r="D1695" t="e">
        <f>IF(G1695+H1695&lt;&gt;0,Transaksi!#REF!,"")</f>
        <v>#REF!</v>
      </c>
      <c r="E1695" t="e">
        <f>IF(G1695+H1695&lt;&gt;0,Transaksi!#REF!,"")</f>
        <v>#REF!</v>
      </c>
      <c r="F1695" t="e">
        <f>IF(G1695+H1695&lt;&gt;0,Transaksi!#REF!,"")</f>
        <v>#REF!</v>
      </c>
      <c r="G1695" t="e">
        <f>IF(Transaksi!#REF!=$F$11,Transaksi!#REF!,0)</f>
        <v>#REF!</v>
      </c>
      <c r="H1695" t="e">
        <f>IF(Transaksi!#REF!=$F$11,Transaksi!#REF!,0)</f>
        <v>#REF!</v>
      </c>
      <c r="I1695" t="e">
        <f>I1694+G1695-H1695</f>
        <v>#REF!</v>
      </c>
      <c r="J1695" t="e">
        <f>IF(G1695+H1695&lt;&gt;0,Transaksi!#REF!,"")</f>
        <v>#REF!</v>
      </c>
    </row>
    <row r="1696">
      <c r="C1696" t="e">
        <f>IF(G1696+H1696&lt;&gt;0,Transaksi!#REF!,"")</f>
        <v>#REF!</v>
      </c>
      <c r="D1696" t="e">
        <f>IF(G1696+H1696&lt;&gt;0,Transaksi!#REF!,"")</f>
        <v>#REF!</v>
      </c>
      <c r="E1696" t="e">
        <f>IF(G1696+H1696&lt;&gt;0,Transaksi!#REF!,"")</f>
        <v>#REF!</v>
      </c>
      <c r="F1696" t="e">
        <f>IF(G1696+H1696&lt;&gt;0,Transaksi!#REF!,"")</f>
        <v>#REF!</v>
      </c>
      <c r="G1696" t="e">
        <f>IF(Transaksi!#REF!=$F$11,Transaksi!#REF!,0)</f>
        <v>#REF!</v>
      </c>
      <c r="H1696" t="e">
        <f>IF(Transaksi!#REF!=$F$11,Transaksi!#REF!,0)</f>
        <v>#REF!</v>
      </c>
      <c r="I1696" t="e">
        <f>I1695+G1696-H1696</f>
        <v>#REF!</v>
      </c>
      <c r="J1696" t="e">
        <f>IF(G1696+H1696&lt;&gt;0,Transaksi!#REF!,"")</f>
        <v>#REF!</v>
      </c>
    </row>
    <row r="1697">
      <c r="C1697" t="e">
        <f>IF(G1697+H1697&lt;&gt;0,Transaksi!#REF!,"")</f>
        <v>#REF!</v>
      </c>
      <c r="D1697" t="e">
        <f>IF(G1697+H1697&lt;&gt;0,Transaksi!#REF!,"")</f>
        <v>#REF!</v>
      </c>
      <c r="E1697" t="e">
        <f>IF(G1697+H1697&lt;&gt;0,Transaksi!#REF!,"")</f>
        <v>#REF!</v>
      </c>
      <c r="F1697" t="e">
        <f>IF(G1697+H1697&lt;&gt;0,Transaksi!#REF!,"")</f>
        <v>#REF!</v>
      </c>
      <c r="G1697" t="e">
        <f>IF(Transaksi!#REF!=$F$11,Transaksi!#REF!,0)</f>
        <v>#REF!</v>
      </c>
      <c r="H1697" t="e">
        <f>IF(Transaksi!#REF!=$F$11,Transaksi!#REF!,0)</f>
        <v>#REF!</v>
      </c>
      <c r="I1697" t="e">
        <f>I1696+G1697-H1697</f>
        <v>#REF!</v>
      </c>
      <c r="J1697" t="e">
        <f>IF(G1697+H1697&lt;&gt;0,Transaksi!#REF!,"")</f>
        <v>#REF!</v>
      </c>
    </row>
    <row r="1698">
      <c r="C1698" t="e">
        <f>IF(G1698+H1698&lt;&gt;0,Transaksi!#REF!,"")</f>
        <v>#REF!</v>
      </c>
      <c r="D1698" t="e">
        <f>IF(G1698+H1698&lt;&gt;0,Transaksi!#REF!,"")</f>
        <v>#REF!</v>
      </c>
      <c r="E1698" t="e">
        <f>IF(G1698+H1698&lt;&gt;0,Transaksi!#REF!,"")</f>
        <v>#REF!</v>
      </c>
      <c r="F1698" t="e">
        <f>IF(G1698+H1698&lt;&gt;0,Transaksi!#REF!,"")</f>
        <v>#REF!</v>
      </c>
      <c r="G1698" t="e">
        <f>IF(Transaksi!#REF!=$F$11,Transaksi!#REF!,0)</f>
        <v>#REF!</v>
      </c>
      <c r="H1698" t="e">
        <f>IF(Transaksi!#REF!=$F$11,Transaksi!#REF!,0)</f>
        <v>#REF!</v>
      </c>
      <c r="I1698" t="e">
        <f>I1697+G1698-H1698</f>
        <v>#REF!</v>
      </c>
      <c r="J1698" t="e">
        <f>IF(G1698+H1698&lt;&gt;0,Transaksi!#REF!,"")</f>
        <v>#REF!</v>
      </c>
    </row>
    <row r="1699">
      <c r="C1699" t="e">
        <f>IF(G1699+H1699&lt;&gt;0,Transaksi!#REF!,"")</f>
        <v>#REF!</v>
      </c>
      <c r="D1699" t="e">
        <f>IF(G1699+H1699&lt;&gt;0,Transaksi!#REF!,"")</f>
        <v>#REF!</v>
      </c>
      <c r="E1699" t="e">
        <f>IF(G1699+H1699&lt;&gt;0,Transaksi!#REF!,"")</f>
        <v>#REF!</v>
      </c>
      <c r="F1699" t="e">
        <f>IF(G1699+H1699&lt;&gt;0,Transaksi!#REF!,"")</f>
        <v>#REF!</v>
      </c>
      <c r="G1699" t="e">
        <f>IF(Transaksi!#REF!=$F$11,Transaksi!#REF!,0)</f>
        <v>#REF!</v>
      </c>
      <c r="H1699" t="e">
        <f>IF(Transaksi!#REF!=$F$11,Transaksi!#REF!,0)</f>
        <v>#REF!</v>
      </c>
      <c r="I1699" t="e">
        <f>I1698+G1699-H1699</f>
        <v>#REF!</v>
      </c>
      <c r="J1699" t="e">
        <f>IF(G1699+H1699&lt;&gt;0,Transaksi!#REF!,"")</f>
        <v>#REF!</v>
      </c>
    </row>
    <row r="1700">
      <c r="C1700" t="e">
        <f>IF(G1700+H1700&lt;&gt;0,Transaksi!#REF!,"")</f>
        <v>#REF!</v>
      </c>
      <c r="D1700" t="e">
        <f>IF(G1700+H1700&lt;&gt;0,Transaksi!#REF!,"")</f>
        <v>#REF!</v>
      </c>
      <c r="E1700" t="e">
        <f>IF(G1700+H1700&lt;&gt;0,Transaksi!#REF!,"")</f>
        <v>#REF!</v>
      </c>
      <c r="F1700" t="e">
        <f>IF(G1700+H1700&lt;&gt;0,Transaksi!#REF!,"")</f>
        <v>#REF!</v>
      </c>
      <c r="G1700" t="e">
        <f>IF(Transaksi!#REF!=$F$11,Transaksi!#REF!,0)</f>
        <v>#REF!</v>
      </c>
      <c r="H1700" t="e">
        <f>IF(Transaksi!#REF!=$F$11,Transaksi!#REF!,0)</f>
        <v>#REF!</v>
      </c>
      <c r="I1700" t="e">
        <f>I1699+G1700-H1700</f>
        <v>#REF!</v>
      </c>
      <c r="J1700" t="e">
        <f>IF(G1700+H1700&lt;&gt;0,Transaksi!#REF!,"")</f>
        <v>#REF!</v>
      </c>
    </row>
    <row r="1701">
      <c r="C1701" t="e">
        <f>IF(G1701+H1701&lt;&gt;0,Transaksi!#REF!,"")</f>
        <v>#REF!</v>
      </c>
      <c r="D1701" t="e">
        <f>IF(G1701+H1701&lt;&gt;0,Transaksi!#REF!,"")</f>
        <v>#REF!</v>
      </c>
      <c r="E1701" t="e">
        <f>IF(G1701+H1701&lt;&gt;0,Transaksi!#REF!,"")</f>
        <v>#REF!</v>
      </c>
      <c r="F1701" t="e">
        <f>IF(G1701+H1701&lt;&gt;0,Transaksi!#REF!,"")</f>
        <v>#REF!</v>
      </c>
      <c r="G1701" t="e">
        <f>IF(Transaksi!#REF!=$F$11,Transaksi!#REF!,0)</f>
        <v>#REF!</v>
      </c>
      <c r="H1701" t="e">
        <f>IF(Transaksi!#REF!=$F$11,Transaksi!#REF!,0)</f>
        <v>#REF!</v>
      </c>
      <c r="I1701" t="e">
        <f>I1700+G1701-H1701</f>
        <v>#REF!</v>
      </c>
      <c r="J1701" t="e">
        <f>IF(G1701+H1701&lt;&gt;0,Transaksi!#REF!,"")</f>
        <v>#REF!</v>
      </c>
    </row>
    <row r="1702">
      <c r="C1702" t="e">
        <f>IF(G1702+H1702&lt;&gt;0,Transaksi!#REF!,"")</f>
        <v>#REF!</v>
      </c>
      <c r="D1702" t="e">
        <f>IF(G1702+H1702&lt;&gt;0,Transaksi!#REF!,"")</f>
        <v>#REF!</v>
      </c>
      <c r="E1702" t="e">
        <f>IF(G1702+H1702&lt;&gt;0,Transaksi!#REF!,"")</f>
        <v>#REF!</v>
      </c>
      <c r="F1702" t="e">
        <f>IF(G1702+H1702&lt;&gt;0,Transaksi!#REF!,"")</f>
        <v>#REF!</v>
      </c>
      <c r="G1702" t="e">
        <f>IF(Transaksi!#REF!=$F$11,Transaksi!#REF!,0)</f>
        <v>#REF!</v>
      </c>
      <c r="H1702" t="e">
        <f>IF(Transaksi!#REF!=$F$11,Transaksi!#REF!,0)</f>
        <v>#REF!</v>
      </c>
      <c r="I1702" t="e">
        <f>I1701+G1702-H1702</f>
        <v>#REF!</v>
      </c>
      <c r="J1702" t="e">
        <f>IF(G1702+H1702&lt;&gt;0,Transaksi!#REF!,"")</f>
        <v>#REF!</v>
      </c>
    </row>
    <row r="1703">
      <c r="C1703" t="e">
        <f>IF(G1703+H1703&lt;&gt;0,Transaksi!#REF!,"")</f>
        <v>#REF!</v>
      </c>
      <c r="D1703" t="e">
        <f>IF(G1703+H1703&lt;&gt;0,Transaksi!#REF!,"")</f>
        <v>#REF!</v>
      </c>
      <c r="E1703" t="e">
        <f>IF(G1703+H1703&lt;&gt;0,Transaksi!#REF!,"")</f>
        <v>#REF!</v>
      </c>
      <c r="F1703" t="e">
        <f>IF(G1703+H1703&lt;&gt;0,Transaksi!#REF!,"")</f>
        <v>#REF!</v>
      </c>
      <c r="G1703" t="e">
        <f>IF(Transaksi!#REF!=$F$11,Transaksi!#REF!,0)</f>
        <v>#REF!</v>
      </c>
      <c r="H1703" t="e">
        <f>IF(Transaksi!#REF!=$F$11,Transaksi!#REF!,0)</f>
        <v>#REF!</v>
      </c>
      <c r="I1703" t="e">
        <f>I1702+G1703-H1703</f>
        <v>#REF!</v>
      </c>
      <c r="J1703" t="e">
        <f>IF(G1703+H1703&lt;&gt;0,Transaksi!#REF!,"")</f>
        <v>#REF!</v>
      </c>
    </row>
    <row r="1704">
      <c r="C1704" t="e">
        <f>IF(G1704+H1704&lt;&gt;0,Transaksi!#REF!,"")</f>
        <v>#REF!</v>
      </c>
      <c r="D1704" t="e">
        <f>IF(G1704+H1704&lt;&gt;0,Transaksi!#REF!,"")</f>
        <v>#REF!</v>
      </c>
      <c r="E1704" t="e">
        <f>IF(G1704+H1704&lt;&gt;0,Transaksi!#REF!,"")</f>
        <v>#REF!</v>
      </c>
      <c r="F1704" t="e">
        <f>IF(G1704+H1704&lt;&gt;0,Transaksi!#REF!,"")</f>
        <v>#REF!</v>
      </c>
      <c r="G1704" t="e">
        <f>IF(Transaksi!#REF!=$F$11,Transaksi!#REF!,0)</f>
        <v>#REF!</v>
      </c>
      <c r="H1704" t="e">
        <f>IF(Transaksi!#REF!=$F$11,Transaksi!#REF!,0)</f>
        <v>#REF!</v>
      </c>
      <c r="I1704" t="e">
        <f>I1703+G1704-H1704</f>
        <v>#REF!</v>
      </c>
      <c r="J1704" t="e">
        <f>IF(G1704+H1704&lt;&gt;0,Transaksi!#REF!,"")</f>
        <v>#REF!</v>
      </c>
    </row>
    <row r="1705">
      <c r="C1705" t="e">
        <f>IF(G1705+H1705&lt;&gt;0,Transaksi!#REF!,"")</f>
        <v>#REF!</v>
      </c>
      <c r="D1705" t="e">
        <f>IF(G1705+H1705&lt;&gt;0,Transaksi!#REF!,"")</f>
        <v>#REF!</v>
      </c>
      <c r="E1705" t="e">
        <f>IF(G1705+H1705&lt;&gt;0,Transaksi!#REF!,"")</f>
        <v>#REF!</v>
      </c>
      <c r="F1705" t="e">
        <f>IF(G1705+H1705&lt;&gt;0,Transaksi!#REF!,"")</f>
        <v>#REF!</v>
      </c>
      <c r="G1705" t="e">
        <f>IF(Transaksi!#REF!=$F$11,Transaksi!#REF!,0)</f>
        <v>#REF!</v>
      </c>
      <c r="H1705" t="e">
        <f>IF(Transaksi!#REF!=$F$11,Transaksi!#REF!,0)</f>
        <v>#REF!</v>
      </c>
      <c r="I1705" t="e">
        <f>I1704+G1705-H1705</f>
        <v>#REF!</v>
      </c>
      <c r="J1705" t="e">
        <f>IF(G1705+H1705&lt;&gt;0,Transaksi!#REF!,"")</f>
        <v>#REF!</v>
      </c>
    </row>
    <row r="1706">
      <c r="C1706" t="e">
        <f>IF(G1706+H1706&lt;&gt;0,Transaksi!#REF!,"")</f>
        <v>#REF!</v>
      </c>
      <c r="D1706" t="e">
        <f>IF(G1706+H1706&lt;&gt;0,Transaksi!#REF!,"")</f>
        <v>#REF!</v>
      </c>
      <c r="E1706" t="e">
        <f>IF(G1706+H1706&lt;&gt;0,Transaksi!#REF!,"")</f>
        <v>#REF!</v>
      </c>
      <c r="F1706" t="e">
        <f>IF(G1706+H1706&lt;&gt;0,Transaksi!#REF!,"")</f>
        <v>#REF!</v>
      </c>
      <c r="G1706" t="e">
        <f>IF(Transaksi!#REF!=$F$11,Transaksi!#REF!,0)</f>
        <v>#REF!</v>
      </c>
      <c r="H1706" t="e">
        <f>IF(Transaksi!#REF!=$F$11,Transaksi!#REF!,0)</f>
        <v>#REF!</v>
      </c>
      <c r="I1706" t="e">
        <f>I1705+G1706-H1706</f>
        <v>#REF!</v>
      </c>
      <c r="J1706" t="e">
        <f>IF(G1706+H1706&lt;&gt;0,Transaksi!#REF!,"")</f>
        <v>#REF!</v>
      </c>
    </row>
    <row r="1707">
      <c r="C1707" t="e">
        <f>IF(G1707+H1707&lt;&gt;0,Transaksi!#REF!,"")</f>
        <v>#REF!</v>
      </c>
      <c r="D1707" t="e">
        <f>IF(G1707+H1707&lt;&gt;0,Transaksi!#REF!,"")</f>
        <v>#REF!</v>
      </c>
      <c r="E1707" t="e">
        <f>IF(G1707+H1707&lt;&gt;0,Transaksi!#REF!,"")</f>
        <v>#REF!</v>
      </c>
      <c r="F1707" t="e">
        <f>IF(G1707+H1707&lt;&gt;0,Transaksi!#REF!,"")</f>
        <v>#REF!</v>
      </c>
      <c r="G1707" t="e">
        <f>IF(Transaksi!#REF!=$F$11,Transaksi!#REF!,0)</f>
        <v>#REF!</v>
      </c>
      <c r="H1707" t="e">
        <f>IF(Transaksi!#REF!=$F$11,Transaksi!#REF!,0)</f>
        <v>#REF!</v>
      </c>
      <c r="I1707" t="e">
        <f>I1706+G1707-H1707</f>
        <v>#REF!</v>
      </c>
      <c r="J1707" t="e">
        <f>IF(G1707+H1707&lt;&gt;0,Transaksi!#REF!,"")</f>
        <v>#REF!</v>
      </c>
    </row>
    <row r="1708">
      <c r="C1708" t="e">
        <f>IF(G1708+H1708&lt;&gt;0,Transaksi!#REF!,"")</f>
        <v>#REF!</v>
      </c>
      <c r="D1708" t="e">
        <f>IF(G1708+H1708&lt;&gt;0,Transaksi!#REF!,"")</f>
        <v>#REF!</v>
      </c>
      <c r="E1708" t="e">
        <f>IF(G1708+H1708&lt;&gt;0,Transaksi!#REF!,"")</f>
        <v>#REF!</v>
      </c>
      <c r="F1708" t="e">
        <f>IF(G1708+H1708&lt;&gt;0,Transaksi!#REF!,"")</f>
        <v>#REF!</v>
      </c>
      <c r="G1708" t="e">
        <f>IF(Transaksi!#REF!=$F$11,Transaksi!#REF!,0)</f>
        <v>#REF!</v>
      </c>
      <c r="H1708" t="e">
        <f>IF(Transaksi!#REF!=$F$11,Transaksi!#REF!,0)</f>
        <v>#REF!</v>
      </c>
      <c r="I1708" t="e">
        <f>I1707+G1708-H1708</f>
        <v>#REF!</v>
      </c>
      <c r="J1708" t="e">
        <f>IF(G1708+H1708&lt;&gt;0,Transaksi!#REF!,"")</f>
        <v>#REF!</v>
      </c>
    </row>
    <row r="1709">
      <c r="C1709" t="e">
        <f>IF(G1709+H1709&lt;&gt;0,Transaksi!#REF!,"")</f>
        <v>#REF!</v>
      </c>
      <c r="D1709" t="e">
        <f>IF(G1709+H1709&lt;&gt;0,Transaksi!#REF!,"")</f>
        <v>#REF!</v>
      </c>
      <c r="E1709" t="e">
        <f>IF(G1709+H1709&lt;&gt;0,Transaksi!#REF!,"")</f>
        <v>#REF!</v>
      </c>
      <c r="F1709" t="e">
        <f>IF(G1709+H1709&lt;&gt;0,Transaksi!#REF!,"")</f>
        <v>#REF!</v>
      </c>
      <c r="G1709" t="e">
        <f>IF(Transaksi!#REF!=$F$11,Transaksi!#REF!,0)</f>
        <v>#REF!</v>
      </c>
      <c r="H1709" t="e">
        <f>IF(Transaksi!#REF!=$F$11,Transaksi!#REF!,0)</f>
        <v>#REF!</v>
      </c>
      <c r="I1709" t="e">
        <f>I1708+G1709-H1709</f>
        <v>#REF!</v>
      </c>
      <c r="J1709" t="e">
        <f>IF(G1709+H1709&lt;&gt;0,Transaksi!#REF!,"")</f>
        <v>#REF!</v>
      </c>
    </row>
    <row r="1710">
      <c r="C1710" t="e">
        <f>IF(G1710+H1710&lt;&gt;0,Transaksi!#REF!,"")</f>
        <v>#REF!</v>
      </c>
      <c r="D1710" t="e">
        <f>IF(G1710+H1710&lt;&gt;0,Transaksi!#REF!,"")</f>
        <v>#REF!</v>
      </c>
      <c r="E1710" t="e">
        <f>IF(G1710+H1710&lt;&gt;0,Transaksi!#REF!,"")</f>
        <v>#REF!</v>
      </c>
      <c r="F1710" t="e">
        <f>IF(G1710+H1710&lt;&gt;0,Transaksi!#REF!,"")</f>
        <v>#REF!</v>
      </c>
      <c r="G1710" t="e">
        <f>IF(Transaksi!#REF!=$F$11,Transaksi!#REF!,0)</f>
        <v>#REF!</v>
      </c>
      <c r="H1710" t="e">
        <f>IF(Transaksi!#REF!=$F$11,Transaksi!#REF!,0)</f>
        <v>#REF!</v>
      </c>
      <c r="I1710" t="e">
        <f>I1709+G1710-H1710</f>
        <v>#REF!</v>
      </c>
      <c r="J1710" t="e">
        <f>IF(G1710+H1710&lt;&gt;0,Transaksi!#REF!,"")</f>
        <v>#REF!</v>
      </c>
    </row>
    <row r="1711">
      <c r="C1711" t="e">
        <f>IF(G1711+H1711&lt;&gt;0,Transaksi!#REF!,"")</f>
        <v>#REF!</v>
      </c>
      <c r="D1711" t="e">
        <f>IF(G1711+H1711&lt;&gt;0,Transaksi!#REF!,"")</f>
        <v>#REF!</v>
      </c>
      <c r="E1711" t="e">
        <f>IF(G1711+H1711&lt;&gt;0,Transaksi!#REF!,"")</f>
        <v>#REF!</v>
      </c>
      <c r="F1711" t="e">
        <f>IF(G1711+H1711&lt;&gt;0,Transaksi!#REF!,"")</f>
        <v>#REF!</v>
      </c>
      <c r="G1711" t="e">
        <f>IF(Transaksi!#REF!=$F$11,Transaksi!#REF!,0)</f>
        <v>#REF!</v>
      </c>
      <c r="H1711" t="e">
        <f>IF(Transaksi!#REF!=$F$11,Transaksi!#REF!,0)</f>
        <v>#REF!</v>
      </c>
      <c r="I1711" t="e">
        <f>I1710+G1711-H1711</f>
        <v>#REF!</v>
      </c>
      <c r="J1711" t="e">
        <f>IF(G1711+H1711&lt;&gt;0,Transaksi!#REF!,"")</f>
        <v>#REF!</v>
      </c>
    </row>
    <row r="1712">
      <c r="C1712" t="e">
        <f>IF(G1712+H1712&lt;&gt;0,Transaksi!#REF!,"")</f>
        <v>#REF!</v>
      </c>
      <c r="D1712" t="e">
        <f>IF(G1712+H1712&lt;&gt;0,Transaksi!#REF!,"")</f>
        <v>#REF!</v>
      </c>
      <c r="E1712" t="e">
        <f>IF(G1712+H1712&lt;&gt;0,Transaksi!#REF!,"")</f>
        <v>#REF!</v>
      </c>
      <c r="F1712" t="e">
        <f>IF(G1712+H1712&lt;&gt;0,Transaksi!#REF!,"")</f>
        <v>#REF!</v>
      </c>
      <c r="G1712" t="e">
        <f>IF(Transaksi!#REF!=$F$11,Transaksi!#REF!,0)</f>
        <v>#REF!</v>
      </c>
      <c r="H1712" t="e">
        <f>IF(Transaksi!#REF!=$F$11,Transaksi!#REF!,0)</f>
        <v>#REF!</v>
      </c>
      <c r="I1712" t="e">
        <f>I1711+G1712-H1712</f>
        <v>#REF!</v>
      </c>
      <c r="J1712" t="e">
        <f>IF(G1712+H1712&lt;&gt;0,Transaksi!#REF!,"")</f>
        <v>#REF!</v>
      </c>
    </row>
    <row r="1713">
      <c r="C1713" t="e">
        <f>IF(G1713+H1713&lt;&gt;0,Transaksi!#REF!,"")</f>
        <v>#REF!</v>
      </c>
      <c r="D1713" t="e">
        <f>IF(G1713+H1713&lt;&gt;0,Transaksi!#REF!,"")</f>
        <v>#REF!</v>
      </c>
      <c r="E1713" t="e">
        <f>IF(G1713+H1713&lt;&gt;0,Transaksi!#REF!,"")</f>
        <v>#REF!</v>
      </c>
      <c r="F1713" t="e">
        <f>IF(G1713+H1713&lt;&gt;0,Transaksi!#REF!,"")</f>
        <v>#REF!</v>
      </c>
      <c r="G1713" t="e">
        <f>IF(Transaksi!#REF!=$F$11,Transaksi!#REF!,0)</f>
        <v>#REF!</v>
      </c>
      <c r="H1713" t="e">
        <f>IF(Transaksi!#REF!=$F$11,Transaksi!#REF!,0)</f>
        <v>#REF!</v>
      </c>
      <c r="I1713" t="e">
        <f>I1712+G1713-H1713</f>
        <v>#REF!</v>
      </c>
      <c r="J1713" t="e">
        <f>IF(G1713+H1713&lt;&gt;0,Transaksi!#REF!,"")</f>
        <v>#REF!</v>
      </c>
    </row>
    <row r="1714">
      <c r="C1714" t="e">
        <f>IF(G1714+H1714&lt;&gt;0,Transaksi!#REF!,"")</f>
        <v>#REF!</v>
      </c>
      <c r="D1714" t="e">
        <f>IF(G1714+H1714&lt;&gt;0,Transaksi!#REF!,"")</f>
        <v>#REF!</v>
      </c>
      <c r="E1714" t="e">
        <f>IF(G1714+H1714&lt;&gt;0,Transaksi!#REF!,"")</f>
        <v>#REF!</v>
      </c>
      <c r="F1714" t="e">
        <f>IF(G1714+H1714&lt;&gt;0,Transaksi!#REF!,"")</f>
        <v>#REF!</v>
      </c>
      <c r="G1714" t="e">
        <f>IF(Transaksi!#REF!=$F$11,Transaksi!#REF!,0)</f>
        <v>#REF!</v>
      </c>
      <c r="H1714" t="e">
        <f>IF(Transaksi!#REF!=$F$11,Transaksi!#REF!,0)</f>
        <v>#REF!</v>
      </c>
      <c r="I1714" t="e">
        <f>I1713+G1714-H1714</f>
        <v>#REF!</v>
      </c>
      <c r="J1714" t="e">
        <f>IF(G1714+H1714&lt;&gt;0,Transaksi!#REF!,"")</f>
        <v>#REF!</v>
      </c>
    </row>
    <row r="1715">
      <c r="C1715" t="e">
        <f>IF(G1715+H1715&lt;&gt;0,Transaksi!#REF!,"")</f>
        <v>#REF!</v>
      </c>
      <c r="D1715" t="e">
        <f>IF(G1715+H1715&lt;&gt;0,Transaksi!#REF!,"")</f>
        <v>#REF!</v>
      </c>
      <c r="E1715" t="e">
        <f>IF(G1715+H1715&lt;&gt;0,Transaksi!#REF!,"")</f>
        <v>#REF!</v>
      </c>
      <c r="F1715" t="e">
        <f>IF(G1715+H1715&lt;&gt;0,Transaksi!#REF!,"")</f>
        <v>#REF!</v>
      </c>
      <c r="G1715" t="e">
        <f>IF(Transaksi!#REF!=$F$11,Transaksi!#REF!,0)</f>
        <v>#REF!</v>
      </c>
      <c r="H1715" t="e">
        <f>IF(Transaksi!#REF!=$F$11,Transaksi!#REF!,0)</f>
        <v>#REF!</v>
      </c>
      <c r="I1715" t="e">
        <f>I1714+G1715-H1715</f>
        <v>#REF!</v>
      </c>
      <c r="J1715" t="e">
        <f>IF(G1715+H1715&lt;&gt;0,Transaksi!#REF!,"")</f>
        <v>#REF!</v>
      </c>
    </row>
    <row r="1716">
      <c r="C1716" t="e">
        <f>IF(G1716+H1716&lt;&gt;0,Transaksi!#REF!,"")</f>
        <v>#REF!</v>
      </c>
      <c r="D1716" t="e">
        <f>IF(G1716+H1716&lt;&gt;0,Transaksi!#REF!,"")</f>
        <v>#REF!</v>
      </c>
      <c r="E1716" t="e">
        <f>IF(G1716+H1716&lt;&gt;0,Transaksi!#REF!,"")</f>
        <v>#REF!</v>
      </c>
      <c r="F1716" t="e">
        <f>IF(G1716+H1716&lt;&gt;0,Transaksi!#REF!,"")</f>
        <v>#REF!</v>
      </c>
      <c r="G1716" t="e">
        <f>IF(Transaksi!#REF!=$F$11,Transaksi!#REF!,0)</f>
        <v>#REF!</v>
      </c>
      <c r="H1716" t="e">
        <f>IF(Transaksi!#REF!=$F$11,Transaksi!#REF!,0)</f>
        <v>#REF!</v>
      </c>
      <c r="I1716" t="e">
        <f>I1715+G1716-H1716</f>
        <v>#REF!</v>
      </c>
      <c r="J1716" t="e">
        <f>IF(G1716+H1716&lt;&gt;0,Transaksi!#REF!,"")</f>
        <v>#REF!</v>
      </c>
    </row>
    <row r="1717">
      <c r="C1717" t="e">
        <f>IF(G1717+H1717&lt;&gt;0,Transaksi!#REF!,"")</f>
        <v>#REF!</v>
      </c>
      <c r="D1717" t="e">
        <f>IF(G1717+H1717&lt;&gt;0,Transaksi!#REF!,"")</f>
        <v>#REF!</v>
      </c>
      <c r="E1717" t="e">
        <f>IF(G1717+H1717&lt;&gt;0,Transaksi!#REF!,"")</f>
        <v>#REF!</v>
      </c>
      <c r="F1717" t="e">
        <f>IF(G1717+H1717&lt;&gt;0,Transaksi!#REF!,"")</f>
        <v>#REF!</v>
      </c>
      <c r="G1717" t="e">
        <f>IF(Transaksi!#REF!=$F$11,Transaksi!#REF!,0)</f>
        <v>#REF!</v>
      </c>
      <c r="H1717" t="e">
        <f>IF(Transaksi!#REF!=$F$11,Transaksi!#REF!,0)</f>
        <v>#REF!</v>
      </c>
      <c r="I1717" t="e">
        <f>I1716+G1717-H1717</f>
        <v>#REF!</v>
      </c>
      <c r="J1717" t="e">
        <f>IF(G1717+H1717&lt;&gt;0,Transaksi!#REF!,"")</f>
        <v>#REF!</v>
      </c>
    </row>
    <row r="1718">
      <c r="C1718" t="e">
        <f>IF(G1718+H1718&lt;&gt;0,Transaksi!#REF!,"")</f>
        <v>#REF!</v>
      </c>
      <c r="D1718" t="e">
        <f>IF(G1718+H1718&lt;&gt;0,Transaksi!#REF!,"")</f>
        <v>#REF!</v>
      </c>
      <c r="E1718" t="e">
        <f>IF(G1718+H1718&lt;&gt;0,Transaksi!#REF!,"")</f>
        <v>#REF!</v>
      </c>
      <c r="F1718" t="e">
        <f>IF(G1718+H1718&lt;&gt;0,Transaksi!#REF!,"")</f>
        <v>#REF!</v>
      </c>
      <c r="G1718" t="e">
        <f>IF(Transaksi!#REF!=$F$11,Transaksi!#REF!,0)</f>
        <v>#REF!</v>
      </c>
      <c r="H1718" t="e">
        <f>IF(Transaksi!#REF!=$F$11,Transaksi!#REF!,0)</f>
        <v>#REF!</v>
      </c>
      <c r="I1718" t="e">
        <f>I1717+G1718-H1718</f>
        <v>#REF!</v>
      </c>
      <c r="J1718" t="e">
        <f>IF(G1718+H1718&lt;&gt;0,Transaksi!#REF!,"")</f>
        <v>#REF!</v>
      </c>
    </row>
    <row r="1719">
      <c r="C1719" t="e">
        <f>IF(G1719+H1719&lt;&gt;0,Transaksi!#REF!,"")</f>
        <v>#REF!</v>
      </c>
      <c r="D1719" t="e">
        <f>IF(G1719+H1719&lt;&gt;0,Transaksi!#REF!,"")</f>
        <v>#REF!</v>
      </c>
      <c r="E1719" t="e">
        <f>IF(G1719+H1719&lt;&gt;0,Transaksi!#REF!,"")</f>
        <v>#REF!</v>
      </c>
      <c r="F1719" t="e">
        <f>IF(G1719+H1719&lt;&gt;0,Transaksi!#REF!,"")</f>
        <v>#REF!</v>
      </c>
      <c r="G1719" t="e">
        <f>IF(Transaksi!#REF!=$F$11,Transaksi!#REF!,0)</f>
        <v>#REF!</v>
      </c>
      <c r="H1719" t="e">
        <f>IF(Transaksi!#REF!=$F$11,Transaksi!#REF!,0)</f>
        <v>#REF!</v>
      </c>
      <c r="I1719" t="e">
        <f>I1718+G1719-H1719</f>
        <v>#REF!</v>
      </c>
      <c r="J1719" t="e">
        <f>IF(G1719+H1719&lt;&gt;0,Transaksi!#REF!,"")</f>
        <v>#REF!</v>
      </c>
    </row>
    <row r="1720">
      <c r="C1720" t="e">
        <f>IF(G1720+H1720&lt;&gt;0,Transaksi!#REF!,"")</f>
        <v>#REF!</v>
      </c>
      <c r="D1720" t="e">
        <f>IF(G1720+H1720&lt;&gt;0,Transaksi!#REF!,"")</f>
        <v>#REF!</v>
      </c>
      <c r="E1720" t="e">
        <f>IF(G1720+H1720&lt;&gt;0,Transaksi!#REF!,"")</f>
        <v>#REF!</v>
      </c>
      <c r="F1720" t="e">
        <f>IF(G1720+H1720&lt;&gt;0,Transaksi!#REF!,"")</f>
        <v>#REF!</v>
      </c>
      <c r="G1720" t="e">
        <f>IF(Transaksi!#REF!=$F$11,Transaksi!#REF!,0)</f>
        <v>#REF!</v>
      </c>
      <c r="H1720" t="e">
        <f>IF(Transaksi!#REF!=$F$11,Transaksi!#REF!,0)</f>
        <v>#REF!</v>
      </c>
      <c r="I1720" t="e">
        <f>I1719+G1720-H1720</f>
        <v>#REF!</v>
      </c>
      <c r="J1720" t="e">
        <f>IF(G1720+H1720&lt;&gt;0,Transaksi!#REF!,"")</f>
        <v>#REF!</v>
      </c>
    </row>
    <row r="1721">
      <c r="C1721" t="e">
        <f>IF(G1721+H1721&lt;&gt;0,Transaksi!#REF!,"")</f>
        <v>#REF!</v>
      </c>
      <c r="D1721" t="e">
        <f>IF(G1721+H1721&lt;&gt;0,Transaksi!#REF!,"")</f>
        <v>#REF!</v>
      </c>
      <c r="E1721" t="e">
        <f>IF(G1721+H1721&lt;&gt;0,Transaksi!#REF!,"")</f>
        <v>#REF!</v>
      </c>
      <c r="F1721" t="e">
        <f>IF(G1721+H1721&lt;&gt;0,Transaksi!#REF!,"")</f>
        <v>#REF!</v>
      </c>
      <c r="G1721" t="e">
        <f>IF(Transaksi!#REF!=$F$11,Transaksi!#REF!,0)</f>
        <v>#REF!</v>
      </c>
      <c r="H1721" t="e">
        <f>IF(Transaksi!#REF!=$F$11,Transaksi!#REF!,0)</f>
        <v>#REF!</v>
      </c>
      <c r="I1721" t="e">
        <f>I1720+G1721-H1721</f>
        <v>#REF!</v>
      </c>
      <c r="J1721" t="e">
        <f>IF(G1721+H1721&lt;&gt;0,Transaksi!#REF!,"")</f>
        <v>#REF!</v>
      </c>
    </row>
    <row r="1722">
      <c r="C1722" t="e">
        <f>IF(G1722+H1722&lt;&gt;0,Transaksi!#REF!,"")</f>
        <v>#REF!</v>
      </c>
      <c r="D1722" t="e">
        <f>IF(G1722+H1722&lt;&gt;0,Transaksi!#REF!,"")</f>
        <v>#REF!</v>
      </c>
      <c r="E1722" t="e">
        <f>IF(G1722+H1722&lt;&gt;0,Transaksi!#REF!,"")</f>
        <v>#REF!</v>
      </c>
      <c r="F1722" t="e">
        <f>IF(G1722+H1722&lt;&gt;0,Transaksi!#REF!,"")</f>
        <v>#REF!</v>
      </c>
      <c r="G1722" t="e">
        <f>IF(Transaksi!#REF!=$F$11,Transaksi!#REF!,0)</f>
        <v>#REF!</v>
      </c>
      <c r="H1722" t="e">
        <f>IF(Transaksi!#REF!=$F$11,Transaksi!#REF!,0)</f>
        <v>#REF!</v>
      </c>
      <c r="I1722" t="e">
        <f>I1721+G1722-H1722</f>
        <v>#REF!</v>
      </c>
      <c r="J1722" t="e">
        <f>IF(G1722+H1722&lt;&gt;0,Transaksi!#REF!,"")</f>
        <v>#REF!</v>
      </c>
    </row>
    <row r="1723">
      <c r="C1723" t="e">
        <f>IF(G1723+H1723&lt;&gt;0,Transaksi!#REF!,"")</f>
        <v>#REF!</v>
      </c>
      <c r="D1723" t="e">
        <f>IF(G1723+H1723&lt;&gt;0,Transaksi!#REF!,"")</f>
        <v>#REF!</v>
      </c>
      <c r="E1723" t="e">
        <f>IF(G1723+H1723&lt;&gt;0,Transaksi!#REF!,"")</f>
        <v>#REF!</v>
      </c>
      <c r="F1723" t="e">
        <f>IF(G1723+H1723&lt;&gt;0,Transaksi!#REF!,"")</f>
        <v>#REF!</v>
      </c>
      <c r="G1723" t="e">
        <f>IF(Transaksi!#REF!=$F$11,Transaksi!#REF!,0)</f>
        <v>#REF!</v>
      </c>
      <c r="H1723" t="e">
        <f>IF(Transaksi!#REF!=$F$11,Transaksi!#REF!,0)</f>
        <v>#REF!</v>
      </c>
      <c r="I1723" t="e">
        <f>I1722+G1723-H1723</f>
        <v>#REF!</v>
      </c>
      <c r="J1723" t="e">
        <f>IF(G1723+H1723&lt;&gt;0,Transaksi!#REF!,"")</f>
        <v>#REF!</v>
      </c>
    </row>
    <row r="1724">
      <c r="C1724" t="e">
        <f>IF(G1724+H1724&lt;&gt;0,Transaksi!#REF!,"")</f>
        <v>#REF!</v>
      </c>
      <c r="D1724" t="e">
        <f>IF(G1724+H1724&lt;&gt;0,Transaksi!#REF!,"")</f>
        <v>#REF!</v>
      </c>
      <c r="E1724" t="e">
        <f>IF(G1724+H1724&lt;&gt;0,Transaksi!#REF!,"")</f>
        <v>#REF!</v>
      </c>
      <c r="F1724" t="e">
        <f>IF(G1724+H1724&lt;&gt;0,Transaksi!#REF!,"")</f>
        <v>#REF!</v>
      </c>
      <c r="G1724" t="e">
        <f>IF(Transaksi!#REF!=$F$11,Transaksi!#REF!,0)</f>
        <v>#REF!</v>
      </c>
      <c r="H1724" t="e">
        <f>IF(Transaksi!#REF!=$F$11,Transaksi!#REF!,0)</f>
        <v>#REF!</v>
      </c>
      <c r="I1724" t="e">
        <f>I1723+G1724-H1724</f>
        <v>#REF!</v>
      </c>
      <c r="J1724" t="e">
        <f>IF(G1724+H1724&lt;&gt;0,Transaksi!#REF!,"")</f>
        <v>#REF!</v>
      </c>
    </row>
    <row r="1725">
      <c r="C1725" t="e">
        <f>IF(G1725+H1725&lt;&gt;0,Transaksi!#REF!,"")</f>
        <v>#REF!</v>
      </c>
      <c r="D1725" t="e">
        <f>IF(G1725+H1725&lt;&gt;0,Transaksi!#REF!,"")</f>
        <v>#REF!</v>
      </c>
      <c r="E1725" t="e">
        <f>IF(G1725+H1725&lt;&gt;0,Transaksi!#REF!,"")</f>
        <v>#REF!</v>
      </c>
      <c r="F1725" t="e">
        <f>IF(G1725+H1725&lt;&gt;0,Transaksi!#REF!,"")</f>
        <v>#REF!</v>
      </c>
      <c r="G1725" t="e">
        <f>IF(Transaksi!#REF!=$F$11,Transaksi!#REF!,0)</f>
        <v>#REF!</v>
      </c>
      <c r="H1725" t="e">
        <f>IF(Transaksi!#REF!=$F$11,Transaksi!#REF!,0)</f>
        <v>#REF!</v>
      </c>
      <c r="I1725" t="e">
        <f>I1724+G1725-H1725</f>
        <v>#REF!</v>
      </c>
      <c r="J1725" t="e">
        <f>IF(G1725+H1725&lt;&gt;0,Transaksi!#REF!,"")</f>
        <v>#REF!</v>
      </c>
    </row>
    <row r="1726">
      <c r="C1726" t="e">
        <f>IF(G1726+H1726&lt;&gt;0,Transaksi!#REF!,"")</f>
        <v>#REF!</v>
      </c>
      <c r="D1726" t="e">
        <f>IF(G1726+H1726&lt;&gt;0,Transaksi!#REF!,"")</f>
        <v>#REF!</v>
      </c>
      <c r="E1726" t="e">
        <f>IF(G1726+H1726&lt;&gt;0,Transaksi!#REF!,"")</f>
        <v>#REF!</v>
      </c>
      <c r="F1726" t="e">
        <f>IF(G1726+H1726&lt;&gt;0,Transaksi!#REF!,"")</f>
        <v>#REF!</v>
      </c>
      <c r="G1726" t="e">
        <f>IF(Transaksi!#REF!=$F$11,Transaksi!#REF!,0)</f>
        <v>#REF!</v>
      </c>
      <c r="H1726" t="e">
        <f>IF(Transaksi!#REF!=$F$11,Transaksi!#REF!,0)</f>
        <v>#REF!</v>
      </c>
      <c r="I1726" t="e">
        <f>I1725+G1726-H1726</f>
        <v>#REF!</v>
      </c>
      <c r="J1726" t="e">
        <f>IF(G1726+H1726&lt;&gt;0,Transaksi!#REF!,"")</f>
        <v>#REF!</v>
      </c>
    </row>
    <row r="1727">
      <c r="C1727" t="e">
        <f>IF(G1727+H1727&lt;&gt;0,Transaksi!#REF!,"")</f>
        <v>#REF!</v>
      </c>
      <c r="D1727" t="e">
        <f>IF(G1727+H1727&lt;&gt;0,Transaksi!#REF!,"")</f>
        <v>#REF!</v>
      </c>
      <c r="E1727" t="e">
        <f>IF(G1727+H1727&lt;&gt;0,Transaksi!#REF!,"")</f>
        <v>#REF!</v>
      </c>
      <c r="F1727" t="e">
        <f>IF(G1727+H1727&lt;&gt;0,Transaksi!#REF!,"")</f>
        <v>#REF!</v>
      </c>
      <c r="G1727" t="e">
        <f>IF(Transaksi!#REF!=$F$11,Transaksi!#REF!,0)</f>
        <v>#REF!</v>
      </c>
      <c r="H1727" t="e">
        <f>IF(Transaksi!#REF!=$F$11,Transaksi!#REF!,0)</f>
        <v>#REF!</v>
      </c>
      <c r="I1727" t="e">
        <f>I1726+G1727-H1727</f>
        <v>#REF!</v>
      </c>
      <c r="J1727" t="e">
        <f>IF(G1727+H1727&lt;&gt;0,Transaksi!#REF!,"")</f>
        <v>#REF!</v>
      </c>
    </row>
    <row r="1728">
      <c r="C1728" t="e">
        <f>IF(G1728+H1728&lt;&gt;0,Transaksi!#REF!,"")</f>
        <v>#REF!</v>
      </c>
      <c r="D1728" t="e">
        <f>IF(G1728+H1728&lt;&gt;0,Transaksi!#REF!,"")</f>
        <v>#REF!</v>
      </c>
      <c r="E1728" t="e">
        <f>IF(G1728+H1728&lt;&gt;0,Transaksi!#REF!,"")</f>
        <v>#REF!</v>
      </c>
      <c r="F1728" t="e">
        <f>IF(G1728+H1728&lt;&gt;0,Transaksi!#REF!,"")</f>
        <v>#REF!</v>
      </c>
      <c r="G1728" t="e">
        <f>IF(Transaksi!#REF!=$F$11,Transaksi!#REF!,0)</f>
        <v>#REF!</v>
      </c>
      <c r="H1728" t="e">
        <f>IF(Transaksi!#REF!=$F$11,Transaksi!#REF!,0)</f>
        <v>#REF!</v>
      </c>
      <c r="I1728" t="e">
        <f>I1727+G1728-H1728</f>
        <v>#REF!</v>
      </c>
      <c r="J1728" t="e">
        <f>IF(G1728+H1728&lt;&gt;0,Transaksi!#REF!,"")</f>
        <v>#REF!</v>
      </c>
    </row>
    <row r="1729">
      <c r="C1729" t="e">
        <f>IF(G1729+H1729&lt;&gt;0,Transaksi!#REF!,"")</f>
        <v>#REF!</v>
      </c>
      <c r="D1729" t="e">
        <f>IF(G1729+H1729&lt;&gt;0,Transaksi!#REF!,"")</f>
        <v>#REF!</v>
      </c>
      <c r="E1729" t="e">
        <f>IF(G1729+H1729&lt;&gt;0,Transaksi!#REF!,"")</f>
        <v>#REF!</v>
      </c>
      <c r="F1729" t="e">
        <f>IF(G1729+H1729&lt;&gt;0,Transaksi!#REF!,"")</f>
        <v>#REF!</v>
      </c>
      <c r="G1729" t="e">
        <f>IF(Transaksi!#REF!=$F$11,Transaksi!#REF!,0)</f>
        <v>#REF!</v>
      </c>
      <c r="H1729" t="e">
        <f>IF(Transaksi!#REF!=$F$11,Transaksi!#REF!,0)</f>
        <v>#REF!</v>
      </c>
      <c r="I1729" t="e">
        <f>I1728+G1729-H1729</f>
        <v>#REF!</v>
      </c>
      <c r="J1729" t="e">
        <f>IF(G1729+H1729&lt;&gt;0,Transaksi!#REF!,"")</f>
        <v>#REF!</v>
      </c>
    </row>
    <row r="1730">
      <c r="C1730" t="e">
        <f>IF(G1730+H1730&lt;&gt;0,Transaksi!#REF!,"")</f>
        <v>#REF!</v>
      </c>
      <c r="D1730" t="e">
        <f>IF(G1730+H1730&lt;&gt;0,Transaksi!#REF!,"")</f>
        <v>#REF!</v>
      </c>
      <c r="E1730" t="e">
        <f>IF(G1730+H1730&lt;&gt;0,Transaksi!#REF!,"")</f>
        <v>#REF!</v>
      </c>
      <c r="F1730" t="e">
        <f>IF(G1730+H1730&lt;&gt;0,Transaksi!#REF!,"")</f>
        <v>#REF!</v>
      </c>
      <c r="G1730" t="e">
        <f>IF(Transaksi!#REF!=$F$11,Transaksi!#REF!,0)</f>
        <v>#REF!</v>
      </c>
      <c r="H1730" t="e">
        <f>IF(Transaksi!#REF!=$F$11,Transaksi!#REF!,0)</f>
        <v>#REF!</v>
      </c>
      <c r="I1730" t="e">
        <f>I1729+G1730-H1730</f>
        <v>#REF!</v>
      </c>
      <c r="J1730" t="e">
        <f>IF(G1730+H1730&lt;&gt;0,Transaksi!#REF!,"")</f>
        <v>#REF!</v>
      </c>
    </row>
    <row r="1731">
      <c r="C1731" t="e">
        <f>IF(G1731+H1731&lt;&gt;0,Transaksi!#REF!,"")</f>
        <v>#REF!</v>
      </c>
      <c r="D1731" t="e">
        <f>IF(G1731+H1731&lt;&gt;0,Transaksi!#REF!,"")</f>
        <v>#REF!</v>
      </c>
      <c r="E1731" t="e">
        <f>IF(G1731+H1731&lt;&gt;0,Transaksi!#REF!,"")</f>
        <v>#REF!</v>
      </c>
      <c r="F1731" t="e">
        <f>IF(G1731+H1731&lt;&gt;0,Transaksi!#REF!,"")</f>
        <v>#REF!</v>
      </c>
      <c r="G1731" t="e">
        <f>IF(Transaksi!#REF!=$F$11,Transaksi!#REF!,0)</f>
        <v>#REF!</v>
      </c>
      <c r="H1731" t="e">
        <f>IF(Transaksi!#REF!=$F$11,Transaksi!#REF!,0)</f>
        <v>#REF!</v>
      </c>
      <c r="I1731" t="e">
        <f>I1730+G1731-H1731</f>
        <v>#REF!</v>
      </c>
      <c r="J1731" t="e">
        <f>IF(G1731+H1731&lt;&gt;0,Transaksi!#REF!,"")</f>
        <v>#REF!</v>
      </c>
    </row>
    <row r="1732">
      <c r="C1732" t="e">
        <f>IF(G1732+H1732&lt;&gt;0,Transaksi!#REF!,"")</f>
        <v>#REF!</v>
      </c>
      <c r="D1732" t="e">
        <f>IF(G1732+H1732&lt;&gt;0,Transaksi!#REF!,"")</f>
        <v>#REF!</v>
      </c>
      <c r="E1732" t="e">
        <f>IF(G1732+H1732&lt;&gt;0,Transaksi!#REF!,"")</f>
        <v>#REF!</v>
      </c>
      <c r="F1732" t="e">
        <f>IF(G1732+H1732&lt;&gt;0,Transaksi!#REF!,"")</f>
        <v>#REF!</v>
      </c>
      <c r="G1732" t="e">
        <f>IF(Transaksi!#REF!=$F$11,Transaksi!#REF!,0)</f>
        <v>#REF!</v>
      </c>
      <c r="H1732" t="e">
        <f>IF(Transaksi!#REF!=$F$11,Transaksi!#REF!,0)</f>
        <v>#REF!</v>
      </c>
      <c r="I1732" t="e">
        <f>I1731+G1732-H1732</f>
        <v>#REF!</v>
      </c>
      <c r="J1732" t="e">
        <f>IF(G1732+H1732&lt;&gt;0,Transaksi!#REF!,"")</f>
        <v>#REF!</v>
      </c>
    </row>
    <row r="1733">
      <c r="C1733" t="e">
        <f>IF(G1733+H1733&lt;&gt;0,Transaksi!#REF!,"")</f>
        <v>#REF!</v>
      </c>
      <c r="D1733" t="e">
        <f>IF(G1733+H1733&lt;&gt;0,Transaksi!#REF!,"")</f>
        <v>#REF!</v>
      </c>
      <c r="E1733" t="e">
        <f>IF(G1733+H1733&lt;&gt;0,Transaksi!#REF!,"")</f>
        <v>#REF!</v>
      </c>
      <c r="F1733" t="e">
        <f>IF(G1733+H1733&lt;&gt;0,Transaksi!#REF!,"")</f>
        <v>#REF!</v>
      </c>
      <c r="G1733" t="e">
        <f>IF(Transaksi!#REF!=$F$11,Transaksi!#REF!,0)</f>
        <v>#REF!</v>
      </c>
      <c r="H1733" t="e">
        <f>IF(Transaksi!#REF!=$F$11,Transaksi!#REF!,0)</f>
        <v>#REF!</v>
      </c>
      <c r="I1733" t="e">
        <f>I1732+G1733-H1733</f>
        <v>#REF!</v>
      </c>
      <c r="J1733" t="e">
        <f>IF(G1733+H1733&lt;&gt;0,Transaksi!#REF!,"")</f>
        <v>#REF!</v>
      </c>
    </row>
    <row r="1734">
      <c r="C1734" t="e">
        <f>IF(G1734+H1734&lt;&gt;0,Transaksi!#REF!,"")</f>
        <v>#REF!</v>
      </c>
      <c r="D1734" t="e">
        <f>IF(G1734+H1734&lt;&gt;0,Transaksi!#REF!,"")</f>
        <v>#REF!</v>
      </c>
      <c r="E1734" t="e">
        <f>IF(G1734+H1734&lt;&gt;0,Transaksi!#REF!,"")</f>
        <v>#REF!</v>
      </c>
      <c r="F1734" t="e">
        <f>IF(G1734+H1734&lt;&gt;0,Transaksi!#REF!,"")</f>
        <v>#REF!</v>
      </c>
      <c r="G1734" t="e">
        <f>IF(Transaksi!#REF!=$F$11,Transaksi!#REF!,0)</f>
        <v>#REF!</v>
      </c>
      <c r="H1734" t="e">
        <f>IF(Transaksi!#REF!=$F$11,Transaksi!#REF!,0)</f>
        <v>#REF!</v>
      </c>
      <c r="I1734" t="e">
        <f>I1733+G1734-H1734</f>
        <v>#REF!</v>
      </c>
      <c r="J1734" t="e">
        <f>IF(G1734+H1734&lt;&gt;0,Transaksi!#REF!,"")</f>
        <v>#REF!</v>
      </c>
    </row>
    <row r="1735">
      <c r="C1735" t="e">
        <f>IF(G1735+H1735&lt;&gt;0,Transaksi!#REF!,"")</f>
        <v>#REF!</v>
      </c>
      <c r="D1735" t="e">
        <f>IF(G1735+H1735&lt;&gt;0,Transaksi!#REF!,"")</f>
        <v>#REF!</v>
      </c>
      <c r="E1735" t="e">
        <f>IF(G1735+H1735&lt;&gt;0,Transaksi!#REF!,"")</f>
        <v>#REF!</v>
      </c>
      <c r="F1735" t="e">
        <f>IF(G1735+H1735&lt;&gt;0,Transaksi!#REF!,"")</f>
        <v>#REF!</v>
      </c>
      <c r="G1735" t="e">
        <f>IF(Transaksi!#REF!=$F$11,Transaksi!#REF!,0)</f>
        <v>#REF!</v>
      </c>
      <c r="H1735" t="e">
        <f>IF(Transaksi!#REF!=$F$11,Transaksi!#REF!,0)</f>
        <v>#REF!</v>
      </c>
      <c r="I1735" t="e">
        <f>I1734+G1735-H1735</f>
        <v>#REF!</v>
      </c>
      <c r="J1735" t="e">
        <f>IF(G1735+H1735&lt;&gt;0,Transaksi!#REF!,"")</f>
        <v>#REF!</v>
      </c>
    </row>
    <row r="1736">
      <c r="C1736" t="e">
        <f>IF(G1736+H1736&lt;&gt;0,Transaksi!#REF!,"")</f>
        <v>#REF!</v>
      </c>
      <c r="D1736" t="e">
        <f>IF(G1736+H1736&lt;&gt;0,Transaksi!#REF!,"")</f>
        <v>#REF!</v>
      </c>
      <c r="E1736" t="e">
        <f>IF(G1736+H1736&lt;&gt;0,Transaksi!#REF!,"")</f>
        <v>#REF!</v>
      </c>
      <c r="F1736" t="e">
        <f>IF(G1736+H1736&lt;&gt;0,Transaksi!#REF!,"")</f>
        <v>#REF!</v>
      </c>
      <c r="G1736" t="e">
        <f>IF(Transaksi!#REF!=$F$11,Transaksi!#REF!,0)</f>
        <v>#REF!</v>
      </c>
      <c r="H1736" t="e">
        <f>IF(Transaksi!#REF!=$F$11,Transaksi!#REF!,0)</f>
        <v>#REF!</v>
      </c>
      <c r="I1736" t="e">
        <f>I1735+G1736-H1736</f>
        <v>#REF!</v>
      </c>
      <c r="J1736" t="e">
        <f>IF(G1736+H1736&lt;&gt;0,Transaksi!#REF!,"")</f>
        <v>#REF!</v>
      </c>
    </row>
    <row r="1737">
      <c r="C1737" t="e">
        <f>IF(G1737+H1737&lt;&gt;0,Transaksi!#REF!,"")</f>
        <v>#REF!</v>
      </c>
      <c r="D1737" t="e">
        <f>IF(G1737+H1737&lt;&gt;0,Transaksi!#REF!,"")</f>
        <v>#REF!</v>
      </c>
      <c r="E1737" t="e">
        <f>IF(G1737+H1737&lt;&gt;0,Transaksi!#REF!,"")</f>
        <v>#REF!</v>
      </c>
      <c r="F1737" t="e">
        <f>IF(G1737+H1737&lt;&gt;0,Transaksi!#REF!,"")</f>
        <v>#REF!</v>
      </c>
      <c r="G1737" t="e">
        <f>IF(Transaksi!#REF!=$F$11,Transaksi!#REF!,0)</f>
        <v>#REF!</v>
      </c>
      <c r="H1737" t="e">
        <f>IF(Transaksi!#REF!=$F$11,Transaksi!#REF!,0)</f>
        <v>#REF!</v>
      </c>
      <c r="I1737" t="e">
        <f>I1736+G1737-H1737</f>
        <v>#REF!</v>
      </c>
      <c r="J1737" t="e">
        <f>IF(G1737+H1737&lt;&gt;0,Transaksi!#REF!,"")</f>
        <v>#REF!</v>
      </c>
    </row>
    <row r="1738">
      <c r="C1738" t="e">
        <f>IF(G1738+H1738&lt;&gt;0,Transaksi!#REF!,"")</f>
        <v>#REF!</v>
      </c>
      <c r="D1738" t="e">
        <f>IF(G1738+H1738&lt;&gt;0,Transaksi!#REF!,"")</f>
        <v>#REF!</v>
      </c>
      <c r="E1738" t="e">
        <f>IF(G1738+H1738&lt;&gt;0,Transaksi!#REF!,"")</f>
        <v>#REF!</v>
      </c>
      <c r="F1738" t="e">
        <f>IF(G1738+H1738&lt;&gt;0,Transaksi!#REF!,"")</f>
        <v>#REF!</v>
      </c>
      <c r="G1738" t="e">
        <f>IF(Transaksi!#REF!=$F$11,Transaksi!#REF!,0)</f>
        <v>#REF!</v>
      </c>
      <c r="H1738" t="e">
        <f>IF(Transaksi!#REF!=$F$11,Transaksi!#REF!,0)</f>
        <v>#REF!</v>
      </c>
      <c r="I1738" t="e">
        <f>I1737+G1738-H1738</f>
        <v>#REF!</v>
      </c>
      <c r="J1738" t="e">
        <f>IF(G1738+H1738&lt;&gt;0,Transaksi!#REF!,"")</f>
        <v>#REF!</v>
      </c>
    </row>
    <row r="1739">
      <c r="C1739" t="e">
        <f>IF(G1739+H1739&lt;&gt;0,Transaksi!#REF!,"")</f>
        <v>#REF!</v>
      </c>
      <c r="D1739" t="e">
        <f>IF(G1739+H1739&lt;&gt;0,Transaksi!#REF!,"")</f>
        <v>#REF!</v>
      </c>
      <c r="E1739" t="e">
        <f>IF(G1739+H1739&lt;&gt;0,Transaksi!#REF!,"")</f>
        <v>#REF!</v>
      </c>
      <c r="F1739" t="e">
        <f>IF(G1739+H1739&lt;&gt;0,Transaksi!#REF!,"")</f>
        <v>#REF!</v>
      </c>
      <c r="G1739" t="e">
        <f>IF(Transaksi!#REF!=$F$11,Transaksi!#REF!,0)</f>
        <v>#REF!</v>
      </c>
      <c r="H1739" t="e">
        <f>IF(Transaksi!#REF!=$F$11,Transaksi!#REF!,0)</f>
        <v>#REF!</v>
      </c>
      <c r="I1739" t="e">
        <f>I1738+G1739-H1739</f>
        <v>#REF!</v>
      </c>
      <c r="J1739" t="e">
        <f>IF(G1739+H1739&lt;&gt;0,Transaksi!#REF!,"")</f>
        <v>#REF!</v>
      </c>
    </row>
    <row r="1740">
      <c r="C1740" t="e">
        <f>IF(G1740+H1740&lt;&gt;0,Transaksi!#REF!,"")</f>
        <v>#REF!</v>
      </c>
      <c r="D1740" t="e">
        <f>IF(G1740+H1740&lt;&gt;0,Transaksi!#REF!,"")</f>
        <v>#REF!</v>
      </c>
      <c r="E1740" t="e">
        <f>IF(G1740+H1740&lt;&gt;0,Transaksi!#REF!,"")</f>
        <v>#REF!</v>
      </c>
      <c r="F1740" t="e">
        <f>IF(G1740+H1740&lt;&gt;0,Transaksi!#REF!,"")</f>
        <v>#REF!</v>
      </c>
      <c r="G1740" t="e">
        <f>IF(Transaksi!#REF!=$F$11,Transaksi!#REF!,0)</f>
        <v>#REF!</v>
      </c>
      <c r="H1740" t="e">
        <f>IF(Transaksi!#REF!=$F$11,Transaksi!#REF!,0)</f>
        <v>#REF!</v>
      </c>
      <c r="I1740" t="e">
        <f>I1739+G1740-H1740</f>
        <v>#REF!</v>
      </c>
      <c r="J1740" t="e">
        <f>IF(G1740+H1740&lt;&gt;0,Transaksi!#REF!,"")</f>
        <v>#REF!</v>
      </c>
    </row>
    <row r="1741">
      <c r="C1741" t="e">
        <f>IF(G1741+H1741&lt;&gt;0,Transaksi!#REF!,"")</f>
        <v>#REF!</v>
      </c>
      <c r="D1741" t="e">
        <f>IF(G1741+H1741&lt;&gt;0,Transaksi!#REF!,"")</f>
        <v>#REF!</v>
      </c>
      <c r="E1741" t="e">
        <f>IF(G1741+H1741&lt;&gt;0,Transaksi!#REF!,"")</f>
        <v>#REF!</v>
      </c>
      <c r="F1741" t="e">
        <f>IF(G1741+H1741&lt;&gt;0,Transaksi!#REF!,"")</f>
        <v>#REF!</v>
      </c>
      <c r="G1741" t="e">
        <f>IF(Transaksi!#REF!=$F$11,Transaksi!#REF!,0)</f>
        <v>#REF!</v>
      </c>
      <c r="H1741" t="e">
        <f>IF(Transaksi!#REF!=$F$11,Transaksi!#REF!,0)</f>
        <v>#REF!</v>
      </c>
      <c r="I1741" t="e">
        <f>I1740+G1741-H1741</f>
        <v>#REF!</v>
      </c>
      <c r="J1741" t="e">
        <f>IF(G1741+H1741&lt;&gt;0,Transaksi!#REF!,"")</f>
        <v>#REF!</v>
      </c>
    </row>
    <row r="1742">
      <c r="C1742" t="e">
        <f>IF(G1742+H1742&lt;&gt;0,Transaksi!#REF!,"")</f>
        <v>#REF!</v>
      </c>
      <c r="D1742" t="e">
        <f>IF(G1742+H1742&lt;&gt;0,Transaksi!#REF!,"")</f>
        <v>#REF!</v>
      </c>
      <c r="E1742" t="e">
        <f>IF(G1742+H1742&lt;&gt;0,Transaksi!#REF!,"")</f>
        <v>#REF!</v>
      </c>
      <c r="F1742" t="e">
        <f>IF(G1742+H1742&lt;&gt;0,Transaksi!#REF!,"")</f>
        <v>#REF!</v>
      </c>
      <c r="G1742" t="e">
        <f>IF(Transaksi!#REF!=$F$11,Transaksi!#REF!,0)</f>
        <v>#REF!</v>
      </c>
      <c r="H1742" t="e">
        <f>IF(Transaksi!#REF!=$F$11,Transaksi!#REF!,0)</f>
        <v>#REF!</v>
      </c>
      <c r="I1742" t="e">
        <f>I1741+G1742-H1742</f>
        <v>#REF!</v>
      </c>
      <c r="J1742" t="e">
        <f>IF(G1742+H1742&lt;&gt;0,Transaksi!#REF!,"")</f>
        <v>#REF!</v>
      </c>
    </row>
    <row r="1743">
      <c r="C1743" t="e">
        <f>IF(G1743+H1743&lt;&gt;0,Transaksi!#REF!,"")</f>
        <v>#REF!</v>
      </c>
      <c r="D1743" t="e">
        <f>IF(G1743+H1743&lt;&gt;0,Transaksi!#REF!,"")</f>
        <v>#REF!</v>
      </c>
      <c r="E1743" t="e">
        <f>IF(G1743+H1743&lt;&gt;0,Transaksi!#REF!,"")</f>
        <v>#REF!</v>
      </c>
      <c r="F1743" t="e">
        <f>IF(G1743+H1743&lt;&gt;0,Transaksi!#REF!,"")</f>
        <v>#REF!</v>
      </c>
      <c r="G1743" t="e">
        <f>IF(Transaksi!#REF!=$F$11,Transaksi!#REF!,0)</f>
        <v>#REF!</v>
      </c>
      <c r="H1743" t="e">
        <f>IF(Transaksi!#REF!=$F$11,Transaksi!#REF!,0)</f>
        <v>#REF!</v>
      </c>
      <c r="I1743" t="e">
        <f>I1742+G1743-H1743</f>
        <v>#REF!</v>
      </c>
      <c r="J1743" t="e">
        <f>IF(G1743+H1743&lt;&gt;0,Transaksi!#REF!,"")</f>
        <v>#REF!</v>
      </c>
    </row>
    <row r="1744">
      <c r="C1744" t="e">
        <f>IF(G1744+H1744&lt;&gt;0,Transaksi!#REF!,"")</f>
        <v>#REF!</v>
      </c>
      <c r="D1744" t="e">
        <f>IF(G1744+H1744&lt;&gt;0,Transaksi!#REF!,"")</f>
        <v>#REF!</v>
      </c>
      <c r="E1744" t="e">
        <f>IF(G1744+H1744&lt;&gt;0,Transaksi!#REF!,"")</f>
        <v>#REF!</v>
      </c>
      <c r="F1744" t="e">
        <f>IF(G1744+H1744&lt;&gt;0,Transaksi!#REF!,"")</f>
        <v>#REF!</v>
      </c>
      <c r="G1744" t="e">
        <f>IF(Transaksi!#REF!=$F$11,Transaksi!#REF!,0)</f>
        <v>#REF!</v>
      </c>
      <c r="H1744" t="e">
        <f>IF(Transaksi!#REF!=$F$11,Transaksi!#REF!,0)</f>
        <v>#REF!</v>
      </c>
      <c r="I1744" t="e">
        <f>I1743+G1744-H1744</f>
        <v>#REF!</v>
      </c>
      <c r="J1744" t="e">
        <f>IF(G1744+H1744&lt;&gt;0,Transaksi!#REF!,"")</f>
        <v>#REF!</v>
      </c>
    </row>
    <row r="1745">
      <c r="C1745" t="e">
        <f>IF(G1745+H1745&lt;&gt;0,Transaksi!#REF!,"")</f>
        <v>#REF!</v>
      </c>
      <c r="D1745" t="e">
        <f>IF(G1745+H1745&lt;&gt;0,Transaksi!#REF!,"")</f>
        <v>#REF!</v>
      </c>
      <c r="E1745" t="e">
        <f>IF(G1745+H1745&lt;&gt;0,Transaksi!#REF!,"")</f>
        <v>#REF!</v>
      </c>
      <c r="F1745" t="e">
        <f>IF(G1745+H1745&lt;&gt;0,Transaksi!#REF!,"")</f>
        <v>#REF!</v>
      </c>
      <c r="G1745" t="e">
        <f>IF(Transaksi!#REF!=$F$11,Transaksi!#REF!,0)</f>
        <v>#REF!</v>
      </c>
      <c r="H1745" t="e">
        <f>IF(Transaksi!#REF!=$F$11,Transaksi!#REF!,0)</f>
        <v>#REF!</v>
      </c>
      <c r="I1745" t="e">
        <f>I1744+G1745-H1745</f>
        <v>#REF!</v>
      </c>
      <c r="J1745" t="e">
        <f>IF(G1745+H1745&lt;&gt;0,Transaksi!#REF!,"")</f>
        <v>#REF!</v>
      </c>
    </row>
    <row r="1746">
      <c r="C1746" t="e">
        <f>IF(G1746+H1746&lt;&gt;0,Transaksi!#REF!,"")</f>
        <v>#REF!</v>
      </c>
      <c r="D1746" t="e">
        <f>IF(G1746+H1746&lt;&gt;0,Transaksi!#REF!,"")</f>
        <v>#REF!</v>
      </c>
      <c r="E1746" t="e">
        <f>IF(G1746+H1746&lt;&gt;0,Transaksi!#REF!,"")</f>
        <v>#REF!</v>
      </c>
      <c r="F1746" t="e">
        <f>IF(G1746+H1746&lt;&gt;0,Transaksi!#REF!,"")</f>
        <v>#REF!</v>
      </c>
      <c r="G1746" t="e">
        <f>IF(Transaksi!#REF!=$F$11,Transaksi!#REF!,0)</f>
        <v>#REF!</v>
      </c>
      <c r="H1746" t="e">
        <f>IF(Transaksi!#REF!=$F$11,Transaksi!#REF!,0)</f>
        <v>#REF!</v>
      </c>
      <c r="I1746" t="e">
        <f>I1745+G1746-H1746</f>
        <v>#REF!</v>
      </c>
      <c r="J1746" t="e">
        <f>IF(G1746+H1746&lt;&gt;0,Transaksi!#REF!,"")</f>
        <v>#REF!</v>
      </c>
    </row>
    <row r="1747">
      <c r="C1747" t="e">
        <f>IF(G1747+H1747&lt;&gt;0,Transaksi!#REF!,"")</f>
        <v>#REF!</v>
      </c>
      <c r="D1747" t="e">
        <f>IF(G1747+H1747&lt;&gt;0,Transaksi!#REF!,"")</f>
        <v>#REF!</v>
      </c>
      <c r="E1747" t="e">
        <f>IF(G1747+H1747&lt;&gt;0,Transaksi!#REF!,"")</f>
        <v>#REF!</v>
      </c>
      <c r="F1747" t="e">
        <f>IF(G1747+H1747&lt;&gt;0,Transaksi!#REF!,"")</f>
        <v>#REF!</v>
      </c>
      <c r="G1747" t="e">
        <f>IF(Transaksi!#REF!=$F$11,Transaksi!#REF!,0)</f>
        <v>#REF!</v>
      </c>
      <c r="H1747" t="e">
        <f>IF(Transaksi!#REF!=$F$11,Transaksi!#REF!,0)</f>
        <v>#REF!</v>
      </c>
      <c r="I1747" t="e">
        <f>I1746+G1747-H1747</f>
        <v>#REF!</v>
      </c>
      <c r="J1747" t="e">
        <f>IF(G1747+H1747&lt;&gt;0,Transaksi!#REF!,"")</f>
        <v>#REF!</v>
      </c>
    </row>
    <row r="1748">
      <c r="C1748" t="e">
        <f>IF(G1748+H1748&lt;&gt;0,Transaksi!#REF!,"")</f>
        <v>#REF!</v>
      </c>
      <c r="D1748" t="e">
        <f>IF(G1748+H1748&lt;&gt;0,Transaksi!#REF!,"")</f>
        <v>#REF!</v>
      </c>
      <c r="E1748" t="e">
        <f>IF(G1748+H1748&lt;&gt;0,Transaksi!#REF!,"")</f>
        <v>#REF!</v>
      </c>
      <c r="F1748" t="e">
        <f>IF(G1748+H1748&lt;&gt;0,Transaksi!#REF!,"")</f>
        <v>#REF!</v>
      </c>
      <c r="G1748" t="e">
        <f>IF(Transaksi!#REF!=$F$11,Transaksi!#REF!,0)</f>
        <v>#REF!</v>
      </c>
      <c r="H1748" t="e">
        <f>IF(Transaksi!#REF!=$F$11,Transaksi!#REF!,0)</f>
        <v>#REF!</v>
      </c>
      <c r="I1748" t="e">
        <f>I1747+G1748-H1748</f>
        <v>#REF!</v>
      </c>
      <c r="J1748" t="e">
        <f>IF(G1748+H1748&lt;&gt;0,Transaksi!#REF!,"")</f>
        <v>#REF!</v>
      </c>
    </row>
    <row r="1749">
      <c r="C1749" t="e">
        <f>IF(G1749+H1749&lt;&gt;0,Transaksi!#REF!,"")</f>
        <v>#REF!</v>
      </c>
      <c r="D1749" t="e">
        <f>IF(G1749+H1749&lt;&gt;0,Transaksi!#REF!,"")</f>
        <v>#REF!</v>
      </c>
      <c r="E1749" t="e">
        <f>IF(G1749+H1749&lt;&gt;0,Transaksi!#REF!,"")</f>
        <v>#REF!</v>
      </c>
      <c r="F1749" t="e">
        <f>IF(G1749+H1749&lt;&gt;0,Transaksi!#REF!,"")</f>
        <v>#REF!</v>
      </c>
      <c r="G1749" t="e">
        <f>IF(Transaksi!#REF!=$F$11,Transaksi!#REF!,0)</f>
        <v>#REF!</v>
      </c>
      <c r="H1749" t="e">
        <f>IF(Transaksi!#REF!=$F$11,Transaksi!#REF!,0)</f>
        <v>#REF!</v>
      </c>
      <c r="I1749" t="e">
        <f>I1748+G1749-H1749</f>
        <v>#REF!</v>
      </c>
      <c r="J1749" t="e">
        <f>IF(G1749+H1749&lt;&gt;0,Transaksi!#REF!,"")</f>
        <v>#REF!</v>
      </c>
    </row>
    <row r="1750">
      <c r="C1750" t="e">
        <f>IF(G1750+H1750&lt;&gt;0,Transaksi!#REF!,"")</f>
        <v>#REF!</v>
      </c>
      <c r="D1750" t="e">
        <f>IF(G1750+H1750&lt;&gt;0,Transaksi!#REF!,"")</f>
        <v>#REF!</v>
      </c>
      <c r="E1750" t="e">
        <f>IF(G1750+H1750&lt;&gt;0,Transaksi!#REF!,"")</f>
        <v>#REF!</v>
      </c>
      <c r="F1750" t="e">
        <f>IF(G1750+H1750&lt;&gt;0,Transaksi!#REF!,"")</f>
        <v>#REF!</v>
      </c>
      <c r="G1750" t="e">
        <f>IF(Transaksi!#REF!=$F$11,Transaksi!#REF!,0)</f>
        <v>#REF!</v>
      </c>
      <c r="H1750" t="e">
        <f>IF(Transaksi!#REF!=$F$11,Transaksi!#REF!,0)</f>
        <v>#REF!</v>
      </c>
      <c r="I1750" t="e">
        <f>I1749+G1750-H1750</f>
        <v>#REF!</v>
      </c>
      <c r="J1750" t="e">
        <f>IF(G1750+H1750&lt;&gt;0,Transaksi!#REF!,"")</f>
        <v>#REF!</v>
      </c>
    </row>
    <row r="1751">
      <c r="C1751" t="e">
        <f>IF(G1751+H1751&lt;&gt;0,Transaksi!#REF!,"")</f>
        <v>#REF!</v>
      </c>
      <c r="D1751" t="e">
        <f>IF(G1751+H1751&lt;&gt;0,Transaksi!#REF!,"")</f>
        <v>#REF!</v>
      </c>
      <c r="E1751" t="e">
        <f>IF(G1751+H1751&lt;&gt;0,Transaksi!#REF!,"")</f>
        <v>#REF!</v>
      </c>
      <c r="F1751" t="e">
        <f>IF(G1751+H1751&lt;&gt;0,Transaksi!#REF!,"")</f>
        <v>#REF!</v>
      </c>
      <c r="G1751" t="e">
        <f>IF(Transaksi!#REF!=$F$11,Transaksi!#REF!,0)</f>
        <v>#REF!</v>
      </c>
      <c r="H1751" t="e">
        <f>IF(Transaksi!#REF!=$F$11,Transaksi!#REF!,0)</f>
        <v>#REF!</v>
      </c>
      <c r="I1751" t="e">
        <f>I1750+G1751-H1751</f>
        <v>#REF!</v>
      </c>
      <c r="J1751" t="e">
        <f>IF(G1751+H1751&lt;&gt;0,Transaksi!#REF!,"")</f>
        <v>#REF!</v>
      </c>
    </row>
    <row r="1752">
      <c r="C1752" t="e">
        <f>IF(G1752+H1752&lt;&gt;0,Transaksi!#REF!,"")</f>
        <v>#REF!</v>
      </c>
      <c r="D1752" t="e">
        <f>IF(G1752+H1752&lt;&gt;0,Transaksi!#REF!,"")</f>
        <v>#REF!</v>
      </c>
      <c r="E1752" t="e">
        <f>IF(G1752+H1752&lt;&gt;0,Transaksi!#REF!,"")</f>
        <v>#REF!</v>
      </c>
      <c r="F1752" t="e">
        <f>IF(G1752+H1752&lt;&gt;0,Transaksi!#REF!,"")</f>
        <v>#REF!</v>
      </c>
      <c r="G1752" t="e">
        <f>IF(Transaksi!#REF!=$F$11,Transaksi!#REF!,0)</f>
        <v>#REF!</v>
      </c>
      <c r="H1752" t="e">
        <f>IF(Transaksi!#REF!=$F$11,Transaksi!#REF!,0)</f>
        <v>#REF!</v>
      </c>
      <c r="I1752" t="e">
        <f>I1751+G1752-H1752</f>
        <v>#REF!</v>
      </c>
      <c r="J1752" t="e">
        <f>IF(G1752+H1752&lt;&gt;0,Transaksi!#REF!,"")</f>
        <v>#REF!</v>
      </c>
    </row>
    <row r="1753">
      <c r="C1753" t="e">
        <f>IF(G1753+H1753&lt;&gt;0,Transaksi!#REF!,"")</f>
        <v>#REF!</v>
      </c>
      <c r="D1753" t="e">
        <f>IF(G1753+H1753&lt;&gt;0,Transaksi!#REF!,"")</f>
        <v>#REF!</v>
      </c>
      <c r="E1753" t="e">
        <f>IF(G1753+H1753&lt;&gt;0,Transaksi!#REF!,"")</f>
        <v>#REF!</v>
      </c>
      <c r="F1753" t="e">
        <f>IF(G1753+H1753&lt;&gt;0,Transaksi!#REF!,"")</f>
        <v>#REF!</v>
      </c>
      <c r="G1753" t="e">
        <f>IF(Transaksi!#REF!=$F$11,Transaksi!#REF!,0)</f>
        <v>#REF!</v>
      </c>
      <c r="H1753" t="e">
        <f>IF(Transaksi!#REF!=$F$11,Transaksi!#REF!,0)</f>
        <v>#REF!</v>
      </c>
      <c r="I1753" t="e">
        <f>I1752+G1753-H1753</f>
        <v>#REF!</v>
      </c>
      <c r="J1753" t="e">
        <f>IF(G1753+H1753&lt;&gt;0,Transaksi!#REF!,"")</f>
        <v>#REF!</v>
      </c>
    </row>
    <row r="1754">
      <c r="C1754" t="e">
        <f>IF(G1754+H1754&lt;&gt;0,Transaksi!#REF!,"")</f>
        <v>#REF!</v>
      </c>
      <c r="D1754" t="e">
        <f>IF(G1754+H1754&lt;&gt;0,Transaksi!#REF!,"")</f>
        <v>#REF!</v>
      </c>
      <c r="E1754" t="e">
        <f>IF(G1754+H1754&lt;&gt;0,Transaksi!#REF!,"")</f>
        <v>#REF!</v>
      </c>
      <c r="F1754" t="e">
        <f>IF(G1754+H1754&lt;&gt;0,Transaksi!#REF!,"")</f>
        <v>#REF!</v>
      </c>
      <c r="G1754" t="e">
        <f>IF(Transaksi!#REF!=$F$11,Transaksi!#REF!,0)</f>
        <v>#REF!</v>
      </c>
      <c r="H1754" t="e">
        <f>IF(Transaksi!#REF!=$F$11,Transaksi!#REF!,0)</f>
        <v>#REF!</v>
      </c>
      <c r="I1754" t="e">
        <f>I1753+G1754-H1754</f>
        <v>#REF!</v>
      </c>
      <c r="J1754" t="e">
        <f>IF(G1754+H1754&lt;&gt;0,Transaksi!#REF!,"")</f>
        <v>#REF!</v>
      </c>
    </row>
    <row r="1755">
      <c r="C1755" t="e">
        <f>IF(G1755+H1755&lt;&gt;0,Transaksi!#REF!,"")</f>
        <v>#REF!</v>
      </c>
      <c r="D1755" t="e">
        <f>IF(G1755+H1755&lt;&gt;0,Transaksi!#REF!,"")</f>
        <v>#REF!</v>
      </c>
      <c r="E1755" t="e">
        <f>IF(G1755+H1755&lt;&gt;0,Transaksi!#REF!,"")</f>
        <v>#REF!</v>
      </c>
      <c r="F1755" t="e">
        <f>IF(G1755+H1755&lt;&gt;0,Transaksi!#REF!,"")</f>
        <v>#REF!</v>
      </c>
      <c r="G1755" t="e">
        <f>IF(Transaksi!#REF!=$F$11,Transaksi!#REF!,0)</f>
        <v>#REF!</v>
      </c>
      <c r="H1755" t="e">
        <f>IF(Transaksi!#REF!=$F$11,Transaksi!#REF!,0)</f>
        <v>#REF!</v>
      </c>
      <c r="I1755" t="e">
        <f>I1754+G1755-H1755</f>
        <v>#REF!</v>
      </c>
      <c r="J1755" t="e">
        <f>IF(G1755+H1755&lt;&gt;0,Transaksi!#REF!,"")</f>
        <v>#REF!</v>
      </c>
    </row>
    <row r="1756">
      <c r="C1756" t="e">
        <f>IF(G1756+H1756&lt;&gt;0,Transaksi!#REF!,"")</f>
        <v>#REF!</v>
      </c>
      <c r="D1756" t="e">
        <f>IF(G1756+H1756&lt;&gt;0,Transaksi!#REF!,"")</f>
        <v>#REF!</v>
      </c>
      <c r="E1756" t="e">
        <f>IF(G1756+H1756&lt;&gt;0,Transaksi!#REF!,"")</f>
        <v>#REF!</v>
      </c>
      <c r="F1756" t="e">
        <f>IF(G1756+H1756&lt;&gt;0,Transaksi!#REF!,"")</f>
        <v>#REF!</v>
      </c>
      <c r="G1756" t="e">
        <f>IF(Transaksi!#REF!=$F$11,Transaksi!#REF!,0)</f>
        <v>#REF!</v>
      </c>
      <c r="H1756" t="e">
        <f>IF(Transaksi!#REF!=$F$11,Transaksi!#REF!,0)</f>
        <v>#REF!</v>
      </c>
      <c r="I1756" t="e">
        <f>I1755+G1756-H1756</f>
        <v>#REF!</v>
      </c>
      <c r="J1756" t="e">
        <f>IF(G1756+H1756&lt;&gt;0,Transaksi!#REF!,"")</f>
        <v>#REF!</v>
      </c>
    </row>
    <row r="1757">
      <c r="C1757" t="e">
        <f>IF(G1757+H1757&lt;&gt;0,Transaksi!#REF!,"")</f>
        <v>#REF!</v>
      </c>
      <c r="D1757" t="e">
        <f>IF(G1757+H1757&lt;&gt;0,Transaksi!#REF!,"")</f>
        <v>#REF!</v>
      </c>
      <c r="E1757" t="e">
        <f>IF(G1757+H1757&lt;&gt;0,Transaksi!#REF!,"")</f>
        <v>#REF!</v>
      </c>
      <c r="F1757" t="e">
        <f>IF(G1757+H1757&lt;&gt;0,Transaksi!#REF!,"")</f>
        <v>#REF!</v>
      </c>
      <c r="G1757" t="e">
        <f>IF(Transaksi!#REF!=$F$11,Transaksi!#REF!,0)</f>
        <v>#REF!</v>
      </c>
      <c r="H1757" t="e">
        <f>IF(Transaksi!#REF!=$F$11,Transaksi!#REF!,0)</f>
        <v>#REF!</v>
      </c>
      <c r="I1757" t="e">
        <f>I1756+G1757-H1757</f>
        <v>#REF!</v>
      </c>
      <c r="J1757" t="e">
        <f>IF(G1757+H1757&lt;&gt;0,Transaksi!#REF!,"")</f>
        <v>#REF!</v>
      </c>
    </row>
    <row r="1758">
      <c r="C1758" t="e">
        <f>IF(G1758+H1758&lt;&gt;0,Transaksi!#REF!,"")</f>
        <v>#REF!</v>
      </c>
      <c r="D1758" t="e">
        <f>IF(G1758+H1758&lt;&gt;0,Transaksi!#REF!,"")</f>
        <v>#REF!</v>
      </c>
      <c r="E1758" t="e">
        <f>IF(G1758+H1758&lt;&gt;0,Transaksi!#REF!,"")</f>
        <v>#REF!</v>
      </c>
      <c r="F1758" t="e">
        <f>IF(G1758+H1758&lt;&gt;0,Transaksi!#REF!,"")</f>
        <v>#REF!</v>
      </c>
      <c r="G1758" t="e">
        <f>IF(Transaksi!#REF!=$F$11,Transaksi!#REF!,0)</f>
        <v>#REF!</v>
      </c>
      <c r="H1758" t="e">
        <f>IF(Transaksi!#REF!=$F$11,Transaksi!#REF!,0)</f>
        <v>#REF!</v>
      </c>
      <c r="I1758" t="e">
        <f>I1757+G1758-H1758</f>
        <v>#REF!</v>
      </c>
      <c r="J1758" t="e">
        <f>IF(G1758+H1758&lt;&gt;0,Transaksi!#REF!,"")</f>
        <v>#REF!</v>
      </c>
    </row>
    <row r="1759">
      <c r="C1759" t="e">
        <f>IF(G1759+H1759&lt;&gt;0,Transaksi!#REF!,"")</f>
        <v>#REF!</v>
      </c>
      <c r="D1759" t="e">
        <f>IF(G1759+H1759&lt;&gt;0,Transaksi!#REF!,"")</f>
        <v>#REF!</v>
      </c>
      <c r="E1759" t="e">
        <f>IF(G1759+H1759&lt;&gt;0,Transaksi!#REF!,"")</f>
        <v>#REF!</v>
      </c>
      <c r="F1759" t="e">
        <f>IF(G1759+H1759&lt;&gt;0,Transaksi!#REF!,"")</f>
        <v>#REF!</v>
      </c>
      <c r="G1759" t="e">
        <f>IF(Transaksi!#REF!=$F$11,Transaksi!#REF!,0)</f>
        <v>#REF!</v>
      </c>
      <c r="H1759" t="e">
        <f>IF(Transaksi!#REF!=$F$11,Transaksi!#REF!,0)</f>
        <v>#REF!</v>
      </c>
      <c r="I1759" t="e">
        <f>I1758+G1759-H1759</f>
        <v>#REF!</v>
      </c>
      <c r="J1759" t="e">
        <f>IF(G1759+H1759&lt;&gt;0,Transaksi!#REF!,"")</f>
        <v>#REF!</v>
      </c>
    </row>
    <row r="1760">
      <c r="C1760" t="e">
        <f>IF(G1760+H1760&lt;&gt;0,Transaksi!#REF!,"")</f>
        <v>#REF!</v>
      </c>
      <c r="D1760" t="e">
        <f>IF(G1760+H1760&lt;&gt;0,Transaksi!#REF!,"")</f>
        <v>#REF!</v>
      </c>
      <c r="E1760" t="e">
        <f>IF(G1760+H1760&lt;&gt;0,Transaksi!#REF!,"")</f>
        <v>#REF!</v>
      </c>
      <c r="F1760" t="e">
        <f>IF(G1760+H1760&lt;&gt;0,Transaksi!#REF!,"")</f>
        <v>#REF!</v>
      </c>
      <c r="G1760" t="e">
        <f>IF(Transaksi!#REF!=$F$11,Transaksi!#REF!,0)</f>
        <v>#REF!</v>
      </c>
      <c r="H1760" t="e">
        <f>IF(Transaksi!#REF!=$F$11,Transaksi!#REF!,0)</f>
        <v>#REF!</v>
      </c>
      <c r="I1760" t="e">
        <f>I1759+G1760-H1760</f>
        <v>#REF!</v>
      </c>
      <c r="J1760" t="e">
        <f>IF(G1760+H1760&lt;&gt;0,Transaksi!#REF!,"")</f>
        <v>#REF!</v>
      </c>
    </row>
    <row r="1761">
      <c r="C1761" t="e">
        <f>IF(G1761+H1761&lt;&gt;0,Transaksi!#REF!,"")</f>
        <v>#REF!</v>
      </c>
      <c r="D1761" t="e">
        <f>IF(G1761+H1761&lt;&gt;0,Transaksi!#REF!,"")</f>
        <v>#REF!</v>
      </c>
      <c r="E1761" t="e">
        <f>IF(G1761+H1761&lt;&gt;0,Transaksi!#REF!,"")</f>
        <v>#REF!</v>
      </c>
      <c r="F1761" t="e">
        <f>IF(G1761+H1761&lt;&gt;0,Transaksi!#REF!,"")</f>
        <v>#REF!</v>
      </c>
      <c r="G1761" t="e">
        <f>IF(Transaksi!#REF!=$F$11,Transaksi!#REF!,0)</f>
        <v>#REF!</v>
      </c>
      <c r="H1761" t="e">
        <f>IF(Transaksi!#REF!=$F$11,Transaksi!#REF!,0)</f>
        <v>#REF!</v>
      </c>
      <c r="I1761" t="e">
        <f>I1760+G1761-H1761</f>
        <v>#REF!</v>
      </c>
      <c r="J1761" t="e">
        <f>IF(G1761+H1761&lt;&gt;0,Transaksi!#REF!,"")</f>
        <v>#REF!</v>
      </c>
    </row>
    <row r="1762">
      <c r="C1762" t="e">
        <f>IF(G1762+H1762&lt;&gt;0,Transaksi!#REF!,"")</f>
        <v>#REF!</v>
      </c>
      <c r="D1762" t="e">
        <f>IF(G1762+H1762&lt;&gt;0,Transaksi!#REF!,"")</f>
        <v>#REF!</v>
      </c>
      <c r="E1762" t="e">
        <f>IF(G1762+H1762&lt;&gt;0,Transaksi!#REF!,"")</f>
        <v>#REF!</v>
      </c>
      <c r="F1762" t="e">
        <f>IF(G1762+H1762&lt;&gt;0,Transaksi!#REF!,"")</f>
        <v>#REF!</v>
      </c>
      <c r="G1762" t="e">
        <f>IF(Transaksi!#REF!=$F$11,Transaksi!#REF!,0)</f>
        <v>#REF!</v>
      </c>
      <c r="H1762" t="e">
        <f>IF(Transaksi!#REF!=$F$11,Transaksi!#REF!,0)</f>
        <v>#REF!</v>
      </c>
      <c r="I1762" t="e">
        <f>I1761+G1762-H1762</f>
        <v>#REF!</v>
      </c>
      <c r="J1762" t="e">
        <f>IF(G1762+H1762&lt;&gt;0,Transaksi!#REF!,"")</f>
        <v>#REF!</v>
      </c>
    </row>
    <row r="1763">
      <c r="C1763" t="e">
        <f>IF(G1763+H1763&lt;&gt;0,Transaksi!#REF!,"")</f>
        <v>#REF!</v>
      </c>
      <c r="D1763" t="e">
        <f>IF(G1763+H1763&lt;&gt;0,Transaksi!#REF!,"")</f>
        <v>#REF!</v>
      </c>
      <c r="E1763" t="e">
        <f>IF(G1763+H1763&lt;&gt;0,Transaksi!#REF!,"")</f>
        <v>#REF!</v>
      </c>
      <c r="F1763" t="e">
        <f>IF(G1763+H1763&lt;&gt;0,Transaksi!#REF!,"")</f>
        <v>#REF!</v>
      </c>
      <c r="G1763" t="e">
        <f>IF(Transaksi!#REF!=$F$11,Transaksi!#REF!,0)</f>
        <v>#REF!</v>
      </c>
      <c r="H1763" t="e">
        <f>IF(Transaksi!#REF!=$F$11,Transaksi!#REF!,0)</f>
        <v>#REF!</v>
      </c>
      <c r="I1763" t="e">
        <f>I1762+G1763-H1763</f>
        <v>#REF!</v>
      </c>
      <c r="J1763" t="e">
        <f>IF(G1763+H1763&lt;&gt;0,Transaksi!#REF!,"")</f>
        <v>#REF!</v>
      </c>
    </row>
    <row r="1764">
      <c r="C1764" t="e">
        <f>IF(G1764+H1764&lt;&gt;0,Transaksi!#REF!,"")</f>
        <v>#REF!</v>
      </c>
      <c r="D1764" t="e">
        <f>IF(G1764+H1764&lt;&gt;0,Transaksi!#REF!,"")</f>
        <v>#REF!</v>
      </c>
      <c r="E1764" t="e">
        <f>IF(G1764+H1764&lt;&gt;0,Transaksi!#REF!,"")</f>
        <v>#REF!</v>
      </c>
      <c r="F1764" t="e">
        <f>IF(G1764+H1764&lt;&gt;0,Transaksi!#REF!,"")</f>
        <v>#REF!</v>
      </c>
      <c r="G1764" t="e">
        <f>IF(Transaksi!#REF!=$F$11,Transaksi!#REF!,0)</f>
        <v>#REF!</v>
      </c>
      <c r="H1764" t="e">
        <f>IF(Transaksi!#REF!=$F$11,Transaksi!#REF!,0)</f>
        <v>#REF!</v>
      </c>
      <c r="I1764" t="e">
        <f>I1763+G1764-H1764</f>
        <v>#REF!</v>
      </c>
      <c r="J1764" t="e">
        <f>IF(G1764+H1764&lt;&gt;0,Transaksi!#REF!,"")</f>
        <v>#REF!</v>
      </c>
    </row>
    <row r="1765">
      <c r="C1765" t="e">
        <f>IF(G1765+H1765&lt;&gt;0,Transaksi!#REF!,"")</f>
        <v>#REF!</v>
      </c>
      <c r="D1765" t="e">
        <f>IF(G1765+H1765&lt;&gt;0,Transaksi!#REF!,"")</f>
        <v>#REF!</v>
      </c>
      <c r="E1765" t="e">
        <f>IF(G1765+H1765&lt;&gt;0,Transaksi!#REF!,"")</f>
        <v>#REF!</v>
      </c>
      <c r="F1765" t="e">
        <f>IF(G1765+H1765&lt;&gt;0,Transaksi!#REF!,"")</f>
        <v>#REF!</v>
      </c>
      <c r="G1765" t="e">
        <f>IF(Transaksi!#REF!=$F$11,Transaksi!#REF!,0)</f>
        <v>#REF!</v>
      </c>
      <c r="H1765" t="e">
        <f>IF(Transaksi!#REF!=$F$11,Transaksi!#REF!,0)</f>
        <v>#REF!</v>
      </c>
      <c r="I1765" t="e">
        <f>I1764+G1765-H1765</f>
        <v>#REF!</v>
      </c>
      <c r="J1765" t="e">
        <f>IF(G1765+H1765&lt;&gt;0,Transaksi!#REF!,"")</f>
        <v>#REF!</v>
      </c>
    </row>
    <row r="1766">
      <c r="C1766" t="e">
        <f>IF(G1766+H1766&lt;&gt;0,Transaksi!#REF!,"")</f>
        <v>#REF!</v>
      </c>
      <c r="D1766" t="e">
        <f>IF(G1766+H1766&lt;&gt;0,Transaksi!#REF!,"")</f>
        <v>#REF!</v>
      </c>
      <c r="E1766" t="e">
        <f>IF(G1766+H1766&lt;&gt;0,Transaksi!#REF!,"")</f>
        <v>#REF!</v>
      </c>
      <c r="F1766" t="e">
        <f>IF(G1766+H1766&lt;&gt;0,Transaksi!#REF!,"")</f>
        <v>#REF!</v>
      </c>
      <c r="G1766" t="e">
        <f>IF(Transaksi!#REF!=$F$11,Transaksi!#REF!,0)</f>
        <v>#REF!</v>
      </c>
      <c r="H1766" t="e">
        <f>IF(Transaksi!#REF!=$F$11,Transaksi!#REF!,0)</f>
        <v>#REF!</v>
      </c>
      <c r="I1766" t="e">
        <f>I1765+G1766-H1766</f>
        <v>#REF!</v>
      </c>
      <c r="J1766" t="e">
        <f>IF(G1766+H1766&lt;&gt;0,Transaksi!#REF!,"")</f>
        <v>#REF!</v>
      </c>
    </row>
    <row r="1767">
      <c r="C1767" t="e">
        <f>IF(G1767+H1767&lt;&gt;0,Transaksi!#REF!,"")</f>
        <v>#REF!</v>
      </c>
      <c r="D1767" t="e">
        <f>IF(G1767+H1767&lt;&gt;0,Transaksi!#REF!,"")</f>
        <v>#REF!</v>
      </c>
      <c r="E1767" t="e">
        <f>IF(G1767+H1767&lt;&gt;0,Transaksi!#REF!,"")</f>
        <v>#REF!</v>
      </c>
      <c r="F1767" t="e">
        <f>IF(G1767+H1767&lt;&gt;0,Transaksi!#REF!,"")</f>
        <v>#REF!</v>
      </c>
      <c r="G1767" t="e">
        <f>IF(Transaksi!#REF!=$F$11,Transaksi!#REF!,0)</f>
        <v>#REF!</v>
      </c>
      <c r="H1767" t="e">
        <f>IF(Transaksi!#REF!=$F$11,Transaksi!#REF!,0)</f>
        <v>#REF!</v>
      </c>
      <c r="I1767" t="e">
        <f>I1766+G1767-H1767</f>
        <v>#REF!</v>
      </c>
      <c r="J1767" t="e">
        <f>IF(G1767+H1767&lt;&gt;0,Transaksi!#REF!,"")</f>
        <v>#REF!</v>
      </c>
    </row>
    <row r="1768">
      <c r="C1768" t="e">
        <f>IF(G1768+H1768&lt;&gt;0,Transaksi!#REF!,"")</f>
        <v>#REF!</v>
      </c>
      <c r="D1768" t="e">
        <f>IF(G1768+H1768&lt;&gt;0,Transaksi!#REF!,"")</f>
        <v>#REF!</v>
      </c>
      <c r="E1768" t="e">
        <f>IF(G1768+H1768&lt;&gt;0,Transaksi!#REF!,"")</f>
        <v>#REF!</v>
      </c>
      <c r="F1768" t="e">
        <f>IF(G1768+H1768&lt;&gt;0,Transaksi!#REF!,"")</f>
        <v>#REF!</v>
      </c>
      <c r="G1768" t="e">
        <f>IF(Transaksi!#REF!=$F$11,Transaksi!#REF!,0)</f>
        <v>#REF!</v>
      </c>
      <c r="H1768" t="e">
        <f>IF(Transaksi!#REF!=$F$11,Transaksi!#REF!,0)</f>
        <v>#REF!</v>
      </c>
      <c r="I1768" t="e">
        <f>I1767+G1768-H1768</f>
        <v>#REF!</v>
      </c>
      <c r="J1768" t="e">
        <f>IF(G1768+H1768&lt;&gt;0,Transaksi!#REF!,"")</f>
        <v>#REF!</v>
      </c>
    </row>
    <row r="1769">
      <c r="C1769" t="e">
        <f>IF(G1769+H1769&lt;&gt;0,Transaksi!#REF!,"")</f>
        <v>#REF!</v>
      </c>
      <c r="D1769" t="e">
        <f>IF(G1769+H1769&lt;&gt;0,Transaksi!#REF!,"")</f>
        <v>#REF!</v>
      </c>
      <c r="E1769" t="e">
        <f>IF(G1769+H1769&lt;&gt;0,Transaksi!#REF!,"")</f>
        <v>#REF!</v>
      </c>
      <c r="F1769" t="e">
        <f>IF(G1769+H1769&lt;&gt;0,Transaksi!#REF!,"")</f>
        <v>#REF!</v>
      </c>
      <c r="G1769" t="e">
        <f>IF(Transaksi!#REF!=$F$11,Transaksi!#REF!,0)</f>
        <v>#REF!</v>
      </c>
      <c r="H1769" t="e">
        <f>IF(Transaksi!#REF!=$F$11,Transaksi!#REF!,0)</f>
        <v>#REF!</v>
      </c>
      <c r="I1769" t="e">
        <f>I1768+G1769-H1769</f>
        <v>#REF!</v>
      </c>
      <c r="J1769" t="e">
        <f>IF(G1769+H1769&lt;&gt;0,Transaksi!#REF!,"")</f>
        <v>#REF!</v>
      </c>
    </row>
    <row r="1770">
      <c r="C1770" t="e">
        <f>IF(G1770+H1770&lt;&gt;0,Transaksi!#REF!,"")</f>
        <v>#REF!</v>
      </c>
      <c r="D1770" t="e">
        <f>IF(G1770+H1770&lt;&gt;0,Transaksi!#REF!,"")</f>
        <v>#REF!</v>
      </c>
      <c r="E1770" t="e">
        <f>IF(G1770+H1770&lt;&gt;0,Transaksi!#REF!,"")</f>
        <v>#REF!</v>
      </c>
      <c r="F1770" t="e">
        <f>IF(G1770+H1770&lt;&gt;0,Transaksi!#REF!,"")</f>
        <v>#REF!</v>
      </c>
      <c r="G1770" t="e">
        <f>IF(Transaksi!#REF!=$F$11,Transaksi!#REF!,0)</f>
        <v>#REF!</v>
      </c>
      <c r="H1770" t="e">
        <f>IF(Transaksi!#REF!=$F$11,Transaksi!#REF!,0)</f>
        <v>#REF!</v>
      </c>
      <c r="I1770" t="e">
        <f>I1769+G1770-H1770</f>
        <v>#REF!</v>
      </c>
      <c r="J1770" t="e">
        <f>IF(G1770+H1770&lt;&gt;0,Transaksi!#REF!,"")</f>
        <v>#REF!</v>
      </c>
    </row>
    <row r="1771">
      <c r="C1771" t="e">
        <f>IF(G1771+H1771&lt;&gt;0,Transaksi!#REF!,"")</f>
        <v>#REF!</v>
      </c>
      <c r="D1771" t="e">
        <f>IF(G1771+H1771&lt;&gt;0,Transaksi!#REF!,"")</f>
        <v>#REF!</v>
      </c>
      <c r="E1771" t="e">
        <f>IF(G1771+H1771&lt;&gt;0,Transaksi!#REF!,"")</f>
        <v>#REF!</v>
      </c>
      <c r="F1771" t="e">
        <f>IF(G1771+H1771&lt;&gt;0,Transaksi!#REF!,"")</f>
        <v>#REF!</v>
      </c>
      <c r="G1771" t="e">
        <f>IF(Transaksi!#REF!=$F$11,Transaksi!#REF!,0)</f>
        <v>#REF!</v>
      </c>
      <c r="H1771" t="e">
        <f>IF(Transaksi!#REF!=$F$11,Transaksi!#REF!,0)</f>
        <v>#REF!</v>
      </c>
      <c r="I1771" t="e">
        <f>I1770+G1771-H1771</f>
        <v>#REF!</v>
      </c>
      <c r="J1771" t="e">
        <f>IF(G1771+H1771&lt;&gt;0,Transaksi!#REF!,"")</f>
        <v>#REF!</v>
      </c>
    </row>
    <row r="1772">
      <c r="C1772" t="e">
        <f>IF(G1772+H1772&lt;&gt;0,Transaksi!#REF!,"")</f>
        <v>#REF!</v>
      </c>
      <c r="D1772" t="e">
        <f>IF(G1772+H1772&lt;&gt;0,Transaksi!#REF!,"")</f>
        <v>#REF!</v>
      </c>
      <c r="E1772" t="e">
        <f>IF(G1772+H1772&lt;&gt;0,Transaksi!#REF!,"")</f>
        <v>#REF!</v>
      </c>
      <c r="F1772" t="e">
        <f>IF(G1772+H1772&lt;&gt;0,Transaksi!#REF!,"")</f>
        <v>#REF!</v>
      </c>
      <c r="G1772" t="e">
        <f>IF(Transaksi!#REF!=$F$11,Transaksi!#REF!,0)</f>
        <v>#REF!</v>
      </c>
      <c r="H1772" t="e">
        <f>IF(Transaksi!#REF!=$F$11,Transaksi!#REF!,0)</f>
        <v>#REF!</v>
      </c>
      <c r="I1772" t="e">
        <f>I1771+G1772-H1772</f>
        <v>#REF!</v>
      </c>
      <c r="J1772" t="e">
        <f>IF(G1772+H1772&lt;&gt;0,Transaksi!#REF!,"")</f>
        <v>#REF!</v>
      </c>
    </row>
    <row r="1773">
      <c r="C1773" t="e">
        <f>IF(G1773+H1773&lt;&gt;0,Transaksi!#REF!,"")</f>
        <v>#REF!</v>
      </c>
      <c r="D1773" t="e">
        <f>IF(G1773+H1773&lt;&gt;0,Transaksi!#REF!,"")</f>
        <v>#REF!</v>
      </c>
      <c r="E1773" t="e">
        <f>IF(G1773+H1773&lt;&gt;0,Transaksi!#REF!,"")</f>
        <v>#REF!</v>
      </c>
      <c r="F1773" t="e">
        <f>IF(G1773+H1773&lt;&gt;0,Transaksi!#REF!,"")</f>
        <v>#REF!</v>
      </c>
      <c r="G1773" t="e">
        <f>IF(Transaksi!#REF!=$F$11,Transaksi!#REF!,0)</f>
        <v>#REF!</v>
      </c>
      <c r="H1773" t="e">
        <f>IF(Transaksi!#REF!=$F$11,Transaksi!#REF!,0)</f>
        <v>#REF!</v>
      </c>
      <c r="I1773" t="e">
        <f>I1772+G1773-H1773</f>
        <v>#REF!</v>
      </c>
      <c r="J1773" t="e">
        <f>IF(G1773+H1773&lt;&gt;0,Transaksi!#REF!,"")</f>
        <v>#REF!</v>
      </c>
    </row>
    <row r="1774">
      <c r="C1774" t="e">
        <f>IF(G1774+H1774&lt;&gt;0,Transaksi!#REF!,"")</f>
        <v>#REF!</v>
      </c>
      <c r="D1774" t="e">
        <f>IF(G1774+H1774&lt;&gt;0,Transaksi!#REF!,"")</f>
        <v>#REF!</v>
      </c>
      <c r="E1774" t="e">
        <f>IF(G1774+H1774&lt;&gt;0,Transaksi!#REF!,"")</f>
        <v>#REF!</v>
      </c>
      <c r="F1774" t="e">
        <f>IF(G1774+H1774&lt;&gt;0,Transaksi!#REF!,"")</f>
        <v>#REF!</v>
      </c>
      <c r="G1774" t="e">
        <f>IF(Transaksi!#REF!=$F$11,Transaksi!#REF!,0)</f>
        <v>#REF!</v>
      </c>
      <c r="H1774" t="e">
        <f>IF(Transaksi!#REF!=$F$11,Transaksi!#REF!,0)</f>
        <v>#REF!</v>
      </c>
      <c r="I1774" t="e">
        <f>I1773+G1774-H1774</f>
        <v>#REF!</v>
      </c>
      <c r="J1774" t="e">
        <f>IF(G1774+H1774&lt;&gt;0,Transaksi!#REF!,"")</f>
        <v>#REF!</v>
      </c>
    </row>
    <row r="1775">
      <c r="C1775" t="e">
        <f>IF(G1775+H1775&lt;&gt;0,Transaksi!#REF!,"")</f>
        <v>#REF!</v>
      </c>
      <c r="D1775" t="e">
        <f>IF(G1775+H1775&lt;&gt;0,Transaksi!#REF!,"")</f>
        <v>#REF!</v>
      </c>
      <c r="E1775" t="e">
        <f>IF(G1775+H1775&lt;&gt;0,Transaksi!#REF!,"")</f>
        <v>#REF!</v>
      </c>
      <c r="F1775" t="e">
        <f>IF(G1775+H1775&lt;&gt;0,Transaksi!#REF!,"")</f>
        <v>#REF!</v>
      </c>
      <c r="G1775" t="e">
        <f>IF(Transaksi!#REF!=$F$11,Transaksi!#REF!,0)</f>
        <v>#REF!</v>
      </c>
      <c r="H1775" t="e">
        <f>IF(Transaksi!#REF!=$F$11,Transaksi!#REF!,0)</f>
        <v>#REF!</v>
      </c>
      <c r="I1775" t="e">
        <f>I1774+G1775-H1775</f>
        <v>#REF!</v>
      </c>
      <c r="J1775" t="e">
        <f>IF(G1775+H1775&lt;&gt;0,Transaksi!#REF!,"")</f>
        <v>#REF!</v>
      </c>
    </row>
    <row r="1776">
      <c r="C1776" t="e">
        <f>IF(G1776+H1776&lt;&gt;0,Transaksi!#REF!,"")</f>
        <v>#REF!</v>
      </c>
      <c r="D1776" t="e">
        <f>IF(G1776+H1776&lt;&gt;0,Transaksi!#REF!,"")</f>
        <v>#REF!</v>
      </c>
      <c r="E1776" t="e">
        <f>IF(G1776+H1776&lt;&gt;0,Transaksi!#REF!,"")</f>
        <v>#REF!</v>
      </c>
      <c r="F1776" t="e">
        <f>IF(G1776+H1776&lt;&gt;0,Transaksi!#REF!,"")</f>
        <v>#REF!</v>
      </c>
      <c r="G1776" t="e">
        <f>IF(Transaksi!#REF!=$F$11,Transaksi!#REF!,0)</f>
        <v>#REF!</v>
      </c>
      <c r="H1776" t="e">
        <f>IF(Transaksi!#REF!=$F$11,Transaksi!#REF!,0)</f>
        <v>#REF!</v>
      </c>
      <c r="I1776" t="e">
        <f>I1775+G1776-H1776</f>
        <v>#REF!</v>
      </c>
      <c r="J1776" t="e">
        <f>IF(G1776+H1776&lt;&gt;0,Transaksi!#REF!,"")</f>
        <v>#REF!</v>
      </c>
    </row>
    <row r="1777">
      <c r="C1777" t="e">
        <f>IF(G1777+H1777&lt;&gt;0,Transaksi!#REF!,"")</f>
        <v>#REF!</v>
      </c>
      <c r="D1777" t="e">
        <f>IF(G1777+H1777&lt;&gt;0,Transaksi!#REF!,"")</f>
        <v>#REF!</v>
      </c>
      <c r="E1777" t="e">
        <f>IF(G1777+H1777&lt;&gt;0,Transaksi!#REF!,"")</f>
        <v>#REF!</v>
      </c>
      <c r="F1777" t="e">
        <f>IF(G1777+H1777&lt;&gt;0,Transaksi!#REF!,"")</f>
        <v>#REF!</v>
      </c>
      <c r="G1777" t="e">
        <f>IF(Transaksi!#REF!=$F$11,Transaksi!#REF!,0)</f>
        <v>#REF!</v>
      </c>
      <c r="H1777" t="e">
        <f>IF(Transaksi!#REF!=$F$11,Transaksi!#REF!,0)</f>
        <v>#REF!</v>
      </c>
      <c r="I1777" t="e">
        <f>I1776+G1777-H1777</f>
        <v>#REF!</v>
      </c>
      <c r="J1777" t="e">
        <f>IF(G1777+H1777&lt;&gt;0,Transaksi!#REF!,"")</f>
        <v>#REF!</v>
      </c>
    </row>
    <row r="1778">
      <c r="C1778" t="e">
        <f>IF(G1778+H1778&lt;&gt;0,Transaksi!#REF!,"")</f>
        <v>#REF!</v>
      </c>
      <c r="D1778" t="e">
        <f>IF(G1778+H1778&lt;&gt;0,Transaksi!#REF!,"")</f>
        <v>#REF!</v>
      </c>
      <c r="E1778" t="e">
        <f>IF(G1778+H1778&lt;&gt;0,Transaksi!#REF!,"")</f>
        <v>#REF!</v>
      </c>
      <c r="F1778" t="e">
        <f>IF(G1778+H1778&lt;&gt;0,Transaksi!#REF!,"")</f>
        <v>#REF!</v>
      </c>
      <c r="G1778" t="e">
        <f>IF(Transaksi!#REF!=$F$11,Transaksi!#REF!,0)</f>
        <v>#REF!</v>
      </c>
      <c r="H1778" t="e">
        <f>IF(Transaksi!#REF!=$F$11,Transaksi!#REF!,0)</f>
        <v>#REF!</v>
      </c>
      <c r="I1778" t="e">
        <f>I1777+G1778-H1778</f>
        <v>#REF!</v>
      </c>
      <c r="J1778" t="e">
        <f>IF(G1778+H1778&lt;&gt;0,Transaksi!#REF!,"")</f>
        <v>#REF!</v>
      </c>
    </row>
    <row r="1779">
      <c r="C1779" t="e">
        <f>IF(G1779+H1779&lt;&gt;0,Transaksi!#REF!,"")</f>
        <v>#REF!</v>
      </c>
      <c r="D1779" t="e">
        <f>IF(G1779+H1779&lt;&gt;0,Transaksi!#REF!,"")</f>
        <v>#REF!</v>
      </c>
      <c r="E1779" t="e">
        <f>IF(G1779+H1779&lt;&gt;0,Transaksi!#REF!,"")</f>
        <v>#REF!</v>
      </c>
      <c r="F1779" t="e">
        <f>IF(G1779+H1779&lt;&gt;0,Transaksi!#REF!,"")</f>
        <v>#REF!</v>
      </c>
      <c r="G1779" t="e">
        <f>IF(Transaksi!#REF!=$F$11,Transaksi!#REF!,0)</f>
        <v>#REF!</v>
      </c>
      <c r="H1779" t="e">
        <f>IF(Transaksi!#REF!=$F$11,Transaksi!#REF!,0)</f>
        <v>#REF!</v>
      </c>
      <c r="I1779" t="e">
        <f>I1778+G1779-H1779</f>
        <v>#REF!</v>
      </c>
      <c r="J1779" t="e">
        <f>IF(G1779+H1779&lt;&gt;0,Transaksi!#REF!,"")</f>
        <v>#REF!</v>
      </c>
    </row>
    <row r="1780">
      <c r="C1780" t="e">
        <f>IF(G1780+H1780&lt;&gt;0,Transaksi!#REF!,"")</f>
        <v>#REF!</v>
      </c>
      <c r="D1780" t="e">
        <f>IF(G1780+H1780&lt;&gt;0,Transaksi!#REF!,"")</f>
        <v>#REF!</v>
      </c>
      <c r="E1780" t="e">
        <f>IF(G1780+H1780&lt;&gt;0,Transaksi!#REF!,"")</f>
        <v>#REF!</v>
      </c>
      <c r="F1780" t="e">
        <f>IF(G1780+H1780&lt;&gt;0,Transaksi!#REF!,"")</f>
        <v>#REF!</v>
      </c>
      <c r="G1780" t="e">
        <f>IF(Transaksi!#REF!=$F$11,Transaksi!#REF!,0)</f>
        <v>#REF!</v>
      </c>
      <c r="H1780" t="e">
        <f>IF(Transaksi!#REF!=$F$11,Transaksi!#REF!,0)</f>
        <v>#REF!</v>
      </c>
      <c r="I1780" t="e">
        <f>I1779+G1780-H1780</f>
        <v>#REF!</v>
      </c>
      <c r="J1780" t="e">
        <f>IF(G1780+H1780&lt;&gt;0,Transaksi!#REF!,"")</f>
        <v>#REF!</v>
      </c>
    </row>
    <row r="1781">
      <c r="C1781" t="e">
        <f>IF(G1781+H1781&lt;&gt;0,Transaksi!#REF!,"")</f>
        <v>#REF!</v>
      </c>
      <c r="D1781" t="e">
        <f>IF(G1781+H1781&lt;&gt;0,Transaksi!#REF!,"")</f>
        <v>#REF!</v>
      </c>
      <c r="E1781" t="e">
        <f>IF(G1781+H1781&lt;&gt;0,Transaksi!#REF!,"")</f>
        <v>#REF!</v>
      </c>
      <c r="F1781" t="e">
        <f>IF(G1781+H1781&lt;&gt;0,Transaksi!#REF!,"")</f>
        <v>#REF!</v>
      </c>
      <c r="G1781" t="e">
        <f>IF(Transaksi!#REF!=$F$11,Transaksi!#REF!,0)</f>
        <v>#REF!</v>
      </c>
      <c r="H1781" t="e">
        <f>IF(Transaksi!#REF!=$F$11,Transaksi!#REF!,0)</f>
        <v>#REF!</v>
      </c>
      <c r="I1781" t="e">
        <f>I1780+G1781-H1781</f>
        <v>#REF!</v>
      </c>
      <c r="J1781" t="e">
        <f>IF(G1781+H1781&lt;&gt;0,Transaksi!#REF!,"")</f>
        <v>#REF!</v>
      </c>
    </row>
    <row r="1782">
      <c r="C1782" t="e">
        <f>IF(G1782+H1782&lt;&gt;0,Transaksi!#REF!,"")</f>
        <v>#REF!</v>
      </c>
      <c r="D1782" t="e">
        <f>IF(G1782+H1782&lt;&gt;0,Transaksi!#REF!,"")</f>
        <v>#REF!</v>
      </c>
      <c r="E1782" t="e">
        <f>IF(G1782+H1782&lt;&gt;0,Transaksi!#REF!,"")</f>
        <v>#REF!</v>
      </c>
      <c r="F1782" t="e">
        <f>IF(G1782+H1782&lt;&gt;0,Transaksi!#REF!,"")</f>
        <v>#REF!</v>
      </c>
      <c r="G1782" t="e">
        <f>IF(Transaksi!#REF!=$F$11,Transaksi!#REF!,0)</f>
        <v>#REF!</v>
      </c>
      <c r="H1782" t="e">
        <f>IF(Transaksi!#REF!=$F$11,Transaksi!#REF!,0)</f>
        <v>#REF!</v>
      </c>
      <c r="I1782" t="e">
        <f>I1781+G1782-H1782</f>
        <v>#REF!</v>
      </c>
      <c r="J1782" t="e">
        <f>IF(G1782+H1782&lt;&gt;0,Transaksi!#REF!,"")</f>
        <v>#REF!</v>
      </c>
    </row>
    <row r="1783">
      <c r="C1783" t="e">
        <f>IF(G1783+H1783&lt;&gt;0,Transaksi!#REF!,"")</f>
        <v>#REF!</v>
      </c>
      <c r="D1783" t="e">
        <f>IF(G1783+H1783&lt;&gt;0,Transaksi!#REF!,"")</f>
        <v>#REF!</v>
      </c>
      <c r="E1783" t="e">
        <f>IF(G1783+H1783&lt;&gt;0,Transaksi!#REF!,"")</f>
        <v>#REF!</v>
      </c>
      <c r="F1783" t="e">
        <f>IF(G1783+H1783&lt;&gt;0,Transaksi!#REF!,"")</f>
        <v>#REF!</v>
      </c>
      <c r="G1783" t="e">
        <f>IF(Transaksi!#REF!=$F$11,Transaksi!#REF!,0)</f>
        <v>#REF!</v>
      </c>
      <c r="H1783" t="e">
        <f>IF(Transaksi!#REF!=$F$11,Transaksi!#REF!,0)</f>
        <v>#REF!</v>
      </c>
      <c r="I1783" t="e">
        <f>I1782+G1783-H1783</f>
        <v>#REF!</v>
      </c>
      <c r="J1783" t="e">
        <f>IF(G1783+H1783&lt;&gt;0,Transaksi!#REF!,"")</f>
        <v>#REF!</v>
      </c>
    </row>
    <row r="1784">
      <c r="C1784" t="e">
        <f>IF(G1784+H1784&lt;&gt;0,Transaksi!#REF!,"")</f>
        <v>#REF!</v>
      </c>
      <c r="D1784" t="e">
        <f>IF(G1784+H1784&lt;&gt;0,Transaksi!#REF!,"")</f>
        <v>#REF!</v>
      </c>
      <c r="E1784" t="e">
        <f>IF(G1784+H1784&lt;&gt;0,Transaksi!#REF!,"")</f>
        <v>#REF!</v>
      </c>
      <c r="F1784" t="e">
        <f>IF(G1784+H1784&lt;&gt;0,Transaksi!#REF!,"")</f>
        <v>#REF!</v>
      </c>
      <c r="G1784" t="e">
        <f>IF(Transaksi!#REF!=$F$11,Transaksi!#REF!,0)</f>
        <v>#REF!</v>
      </c>
      <c r="H1784" t="e">
        <f>IF(Transaksi!#REF!=$F$11,Transaksi!#REF!,0)</f>
        <v>#REF!</v>
      </c>
      <c r="I1784" t="e">
        <f>I1783+G1784-H1784</f>
        <v>#REF!</v>
      </c>
      <c r="J1784" t="e">
        <f>IF(G1784+H1784&lt;&gt;0,Transaksi!#REF!,"")</f>
        <v>#REF!</v>
      </c>
    </row>
    <row r="1785">
      <c r="C1785" t="e">
        <f>IF(G1785+H1785&lt;&gt;0,Transaksi!#REF!,"")</f>
        <v>#REF!</v>
      </c>
      <c r="D1785" t="e">
        <f>IF(G1785+H1785&lt;&gt;0,Transaksi!#REF!,"")</f>
        <v>#REF!</v>
      </c>
      <c r="E1785" t="e">
        <f>IF(G1785+H1785&lt;&gt;0,Transaksi!#REF!,"")</f>
        <v>#REF!</v>
      </c>
      <c r="F1785" t="e">
        <f>IF(G1785+H1785&lt;&gt;0,Transaksi!#REF!,"")</f>
        <v>#REF!</v>
      </c>
      <c r="G1785" t="e">
        <f>IF(Transaksi!#REF!=$F$11,Transaksi!#REF!,0)</f>
        <v>#REF!</v>
      </c>
      <c r="H1785" t="e">
        <f>IF(Transaksi!#REF!=$F$11,Transaksi!#REF!,0)</f>
        <v>#REF!</v>
      </c>
      <c r="I1785" t="e">
        <f>I1784+G1785-H1785</f>
        <v>#REF!</v>
      </c>
      <c r="J1785" t="e">
        <f>IF(G1785+H1785&lt;&gt;0,Transaksi!#REF!,"")</f>
        <v>#REF!</v>
      </c>
    </row>
    <row r="1786">
      <c r="C1786" t="e">
        <f>IF(G1786+H1786&lt;&gt;0,Transaksi!#REF!,"")</f>
        <v>#REF!</v>
      </c>
      <c r="D1786" t="e">
        <f>IF(G1786+H1786&lt;&gt;0,Transaksi!#REF!,"")</f>
        <v>#REF!</v>
      </c>
      <c r="E1786" t="e">
        <f>IF(G1786+H1786&lt;&gt;0,Transaksi!#REF!,"")</f>
        <v>#REF!</v>
      </c>
      <c r="F1786" t="e">
        <f>IF(G1786+H1786&lt;&gt;0,Transaksi!#REF!,"")</f>
        <v>#REF!</v>
      </c>
      <c r="G1786" t="e">
        <f>IF(Transaksi!#REF!=$F$11,Transaksi!#REF!,0)</f>
        <v>#REF!</v>
      </c>
      <c r="H1786" t="e">
        <f>IF(Transaksi!#REF!=$F$11,Transaksi!#REF!,0)</f>
        <v>#REF!</v>
      </c>
      <c r="I1786" t="e">
        <f>I1785+G1786-H1786</f>
        <v>#REF!</v>
      </c>
      <c r="J1786" t="e">
        <f>IF(G1786+H1786&lt;&gt;0,Transaksi!#REF!,"")</f>
        <v>#REF!</v>
      </c>
    </row>
    <row r="1787">
      <c r="C1787" t="e">
        <f>IF(G1787+H1787&lt;&gt;0,Transaksi!#REF!,"")</f>
        <v>#REF!</v>
      </c>
      <c r="D1787" t="e">
        <f>IF(G1787+H1787&lt;&gt;0,Transaksi!#REF!,"")</f>
        <v>#REF!</v>
      </c>
      <c r="E1787" t="e">
        <f>IF(G1787+H1787&lt;&gt;0,Transaksi!#REF!,"")</f>
        <v>#REF!</v>
      </c>
      <c r="F1787" t="e">
        <f>IF(G1787+H1787&lt;&gt;0,Transaksi!#REF!,"")</f>
        <v>#REF!</v>
      </c>
      <c r="G1787" t="e">
        <f>IF(Transaksi!#REF!=$F$11,Transaksi!#REF!,0)</f>
        <v>#REF!</v>
      </c>
      <c r="H1787" t="e">
        <f>IF(Transaksi!#REF!=$F$11,Transaksi!#REF!,0)</f>
        <v>#REF!</v>
      </c>
      <c r="I1787" t="e">
        <f>I1786+G1787-H1787</f>
        <v>#REF!</v>
      </c>
      <c r="J1787" t="e">
        <f>IF(G1787+H1787&lt;&gt;0,Transaksi!#REF!,"")</f>
        <v>#REF!</v>
      </c>
    </row>
    <row r="1788">
      <c r="C1788" t="e">
        <f>IF(G1788+H1788&lt;&gt;0,Transaksi!#REF!,"")</f>
        <v>#REF!</v>
      </c>
      <c r="D1788" t="e">
        <f>IF(G1788+H1788&lt;&gt;0,Transaksi!#REF!,"")</f>
        <v>#REF!</v>
      </c>
      <c r="E1788" t="e">
        <f>IF(G1788+H1788&lt;&gt;0,Transaksi!#REF!,"")</f>
        <v>#REF!</v>
      </c>
      <c r="F1788" t="e">
        <f>IF(G1788+H1788&lt;&gt;0,Transaksi!#REF!,"")</f>
        <v>#REF!</v>
      </c>
      <c r="G1788" t="e">
        <f>IF(Transaksi!#REF!=$F$11,Transaksi!#REF!,0)</f>
        <v>#REF!</v>
      </c>
      <c r="H1788" t="e">
        <f>IF(Transaksi!#REF!=$F$11,Transaksi!#REF!,0)</f>
        <v>#REF!</v>
      </c>
      <c r="I1788" t="e">
        <f>I1787+G1788-H1788</f>
        <v>#REF!</v>
      </c>
      <c r="J1788" t="e">
        <f>IF(G1788+H1788&lt;&gt;0,Transaksi!#REF!,"")</f>
        <v>#REF!</v>
      </c>
    </row>
    <row r="1789">
      <c r="C1789" t="e">
        <f>IF(G1789+H1789&lt;&gt;0,Transaksi!#REF!,"")</f>
        <v>#REF!</v>
      </c>
      <c r="D1789" t="e">
        <f>IF(G1789+H1789&lt;&gt;0,Transaksi!#REF!,"")</f>
        <v>#REF!</v>
      </c>
      <c r="E1789" t="e">
        <f>IF(G1789+H1789&lt;&gt;0,Transaksi!#REF!,"")</f>
        <v>#REF!</v>
      </c>
      <c r="F1789" t="e">
        <f>IF(G1789+H1789&lt;&gt;0,Transaksi!#REF!,"")</f>
        <v>#REF!</v>
      </c>
      <c r="G1789" t="e">
        <f>IF(Transaksi!#REF!=$F$11,Transaksi!#REF!,0)</f>
        <v>#REF!</v>
      </c>
      <c r="H1789" t="e">
        <f>IF(Transaksi!#REF!=$F$11,Transaksi!#REF!,0)</f>
        <v>#REF!</v>
      </c>
      <c r="I1789" t="e">
        <f>I1788+G1789-H1789</f>
        <v>#REF!</v>
      </c>
      <c r="J1789" t="e">
        <f>IF(G1789+H1789&lt;&gt;0,Transaksi!#REF!,"")</f>
        <v>#REF!</v>
      </c>
    </row>
    <row r="1790">
      <c r="C1790" t="e">
        <f>IF(G1790+H1790&lt;&gt;0,Transaksi!#REF!,"")</f>
        <v>#REF!</v>
      </c>
      <c r="D1790" t="e">
        <f>IF(G1790+H1790&lt;&gt;0,Transaksi!#REF!,"")</f>
        <v>#REF!</v>
      </c>
      <c r="E1790" t="e">
        <f>IF(G1790+H1790&lt;&gt;0,Transaksi!#REF!,"")</f>
        <v>#REF!</v>
      </c>
      <c r="F1790" t="e">
        <f>IF(G1790+H1790&lt;&gt;0,Transaksi!#REF!,"")</f>
        <v>#REF!</v>
      </c>
      <c r="G1790" t="e">
        <f>IF(Transaksi!#REF!=$F$11,Transaksi!#REF!,0)</f>
        <v>#REF!</v>
      </c>
      <c r="H1790" t="e">
        <f>IF(Transaksi!#REF!=$F$11,Transaksi!#REF!,0)</f>
        <v>#REF!</v>
      </c>
      <c r="I1790" t="e">
        <f>I1789+G1790-H1790</f>
        <v>#REF!</v>
      </c>
      <c r="J1790" t="e">
        <f>IF(G1790+H1790&lt;&gt;0,Transaksi!#REF!,"")</f>
        <v>#REF!</v>
      </c>
    </row>
    <row r="1791">
      <c r="C1791" t="e">
        <f>IF(G1791+H1791&lt;&gt;0,Transaksi!#REF!,"")</f>
        <v>#REF!</v>
      </c>
      <c r="D1791" t="e">
        <f>IF(G1791+H1791&lt;&gt;0,Transaksi!#REF!,"")</f>
        <v>#REF!</v>
      </c>
      <c r="E1791" t="e">
        <f>IF(G1791+H1791&lt;&gt;0,Transaksi!#REF!,"")</f>
        <v>#REF!</v>
      </c>
      <c r="F1791" t="e">
        <f>IF(G1791+H1791&lt;&gt;0,Transaksi!#REF!,"")</f>
        <v>#REF!</v>
      </c>
      <c r="G1791" t="e">
        <f>IF(Transaksi!#REF!=$F$11,Transaksi!#REF!,0)</f>
        <v>#REF!</v>
      </c>
      <c r="H1791" t="e">
        <f>IF(Transaksi!#REF!=$F$11,Transaksi!#REF!,0)</f>
        <v>#REF!</v>
      </c>
      <c r="I1791" t="e">
        <f>I1790+G1791-H1791</f>
        <v>#REF!</v>
      </c>
      <c r="J1791" t="e">
        <f>IF(G1791+H1791&lt;&gt;0,Transaksi!#REF!,"")</f>
        <v>#REF!</v>
      </c>
    </row>
    <row r="1792">
      <c r="C1792" t="e">
        <f>IF(G1792+H1792&lt;&gt;0,Transaksi!#REF!,"")</f>
        <v>#REF!</v>
      </c>
      <c r="D1792" t="e">
        <f>IF(G1792+H1792&lt;&gt;0,Transaksi!#REF!,"")</f>
        <v>#REF!</v>
      </c>
      <c r="E1792" t="e">
        <f>IF(G1792+H1792&lt;&gt;0,Transaksi!#REF!,"")</f>
        <v>#REF!</v>
      </c>
      <c r="F1792" t="e">
        <f>IF(G1792+H1792&lt;&gt;0,Transaksi!#REF!,"")</f>
        <v>#REF!</v>
      </c>
      <c r="G1792" t="e">
        <f>IF(Transaksi!#REF!=$F$11,Transaksi!#REF!,0)</f>
        <v>#REF!</v>
      </c>
      <c r="H1792" t="e">
        <f>IF(Transaksi!#REF!=$F$11,Transaksi!#REF!,0)</f>
        <v>#REF!</v>
      </c>
      <c r="I1792" t="e">
        <f>I1791+G1792-H1792</f>
        <v>#REF!</v>
      </c>
      <c r="J1792" t="e">
        <f>IF(G1792+H1792&lt;&gt;0,Transaksi!#REF!,"")</f>
        <v>#REF!</v>
      </c>
    </row>
    <row r="1793">
      <c r="C1793" t="e">
        <f>IF(G1793+H1793&lt;&gt;0,Transaksi!#REF!,"")</f>
        <v>#REF!</v>
      </c>
      <c r="D1793" t="e">
        <f>IF(G1793+H1793&lt;&gt;0,Transaksi!#REF!,"")</f>
        <v>#REF!</v>
      </c>
      <c r="E1793" t="e">
        <f>IF(G1793+H1793&lt;&gt;0,Transaksi!#REF!,"")</f>
        <v>#REF!</v>
      </c>
      <c r="F1793" t="e">
        <f>IF(G1793+H1793&lt;&gt;0,Transaksi!#REF!,"")</f>
        <v>#REF!</v>
      </c>
      <c r="G1793" t="e">
        <f>IF(Transaksi!#REF!=$F$11,Transaksi!#REF!,0)</f>
        <v>#REF!</v>
      </c>
      <c r="H1793" t="e">
        <f>IF(Transaksi!#REF!=$F$11,Transaksi!#REF!,0)</f>
        <v>#REF!</v>
      </c>
      <c r="I1793" t="e">
        <f>I1792+G1793-H1793</f>
        <v>#REF!</v>
      </c>
      <c r="J1793" t="e">
        <f>IF(G1793+H1793&lt;&gt;0,Transaksi!#REF!,"")</f>
        <v>#REF!</v>
      </c>
    </row>
    <row r="1794">
      <c r="C1794" t="e">
        <f>IF(G1794+H1794&lt;&gt;0,Transaksi!#REF!,"")</f>
        <v>#REF!</v>
      </c>
      <c r="D1794" t="e">
        <f>IF(G1794+H1794&lt;&gt;0,Transaksi!#REF!,"")</f>
        <v>#REF!</v>
      </c>
      <c r="E1794" t="e">
        <f>IF(G1794+H1794&lt;&gt;0,Transaksi!#REF!,"")</f>
        <v>#REF!</v>
      </c>
      <c r="F1794" t="e">
        <f>IF(G1794+H1794&lt;&gt;0,Transaksi!#REF!,"")</f>
        <v>#REF!</v>
      </c>
      <c r="G1794" t="e">
        <f>IF(Transaksi!#REF!=$F$11,Transaksi!#REF!,0)</f>
        <v>#REF!</v>
      </c>
      <c r="H1794" t="e">
        <f>IF(Transaksi!#REF!=$F$11,Transaksi!#REF!,0)</f>
        <v>#REF!</v>
      </c>
      <c r="I1794" t="e">
        <f>I1793+G1794-H1794</f>
        <v>#REF!</v>
      </c>
      <c r="J1794" t="e">
        <f>IF(G1794+H1794&lt;&gt;0,Transaksi!#REF!,"")</f>
        <v>#REF!</v>
      </c>
    </row>
    <row r="1795">
      <c r="C1795" t="e">
        <f>IF(G1795+H1795&lt;&gt;0,Transaksi!#REF!,"")</f>
        <v>#REF!</v>
      </c>
      <c r="D1795" t="e">
        <f>IF(G1795+H1795&lt;&gt;0,Transaksi!#REF!,"")</f>
        <v>#REF!</v>
      </c>
      <c r="E1795" t="e">
        <f>IF(G1795+H1795&lt;&gt;0,Transaksi!#REF!,"")</f>
        <v>#REF!</v>
      </c>
      <c r="F1795" t="e">
        <f>IF(G1795+H1795&lt;&gt;0,Transaksi!#REF!,"")</f>
        <v>#REF!</v>
      </c>
      <c r="G1795" t="e">
        <f>IF(Transaksi!#REF!=$F$11,Transaksi!#REF!,0)</f>
        <v>#REF!</v>
      </c>
      <c r="H1795" t="e">
        <f>IF(Transaksi!#REF!=$F$11,Transaksi!#REF!,0)</f>
        <v>#REF!</v>
      </c>
      <c r="I1795" t="e">
        <f>I1794+G1795-H1795</f>
        <v>#REF!</v>
      </c>
      <c r="J1795" t="e">
        <f>IF(G1795+H1795&lt;&gt;0,Transaksi!#REF!,"")</f>
        <v>#REF!</v>
      </c>
    </row>
    <row r="1796">
      <c r="C1796" t="e">
        <f>IF(G1796+H1796&lt;&gt;0,Transaksi!#REF!,"")</f>
        <v>#REF!</v>
      </c>
      <c r="D1796" t="e">
        <f>IF(G1796+H1796&lt;&gt;0,Transaksi!#REF!,"")</f>
        <v>#REF!</v>
      </c>
      <c r="E1796" t="e">
        <f>IF(G1796+H1796&lt;&gt;0,Transaksi!#REF!,"")</f>
        <v>#REF!</v>
      </c>
      <c r="F1796" t="e">
        <f>IF(G1796+H1796&lt;&gt;0,Transaksi!#REF!,"")</f>
        <v>#REF!</v>
      </c>
      <c r="G1796" t="e">
        <f>IF(Transaksi!#REF!=$F$11,Transaksi!#REF!,0)</f>
        <v>#REF!</v>
      </c>
      <c r="H1796" t="e">
        <f>IF(Transaksi!#REF!=$F$11,Transaksi!#REF!,0)</f>
        <v>#REF!</v>
      </c>
      <c r="I1796" t="e">
        <f>I1795+G1796-H1796</f>
        <v>#REF!</v>
      </c>
      <c r="J1796" t="e">
        <f>IF(G1796+H1796&lt;&gt;0,Transaksi!#REF!,"")</f>
        <v>#REF!</v>
      </c>
    </row>
    <row r="1797">
      <c r="C1797" t="e">
        <f>IF(G1797+H1797&lt;&gt;0,Transaksi!#REF!,"")</f>
        <v>#REF!</v>
      </c>
      <c r="D1797" t="e">
        <f>IF(G1797+H1797&lt;&gt;0,Transaksi!#REF!,"")</f>
        <v>#REF!</v>
      </c>
      <c r="E1797" t="e">
        <f>IF(G1797+H1797&lt;&gt;0,Transaksi!#REF!,"")</f>
        <v>#REF!</v>
      </c>
      <c r="F1797" t="e">
        <f>IF(G1797+H1797&lt;&gt;0,Transaksi!#REF!,"")</f>
        <v>#REF!</v>
      </c>
      <c r="G1797" t="e">
        <f>IF(Transaksi!#REF!=$F$11,Transaksi!#REF!,0)</f>
        <v>#REF!</v>
      </c>
      <c r="H1797" t="e">
        <f>IF(Transaksi!#REF!=$F$11,Transaksi!#REF!,0)</f>
        <v>#REF!</v>
      </c>
      <c r="I1797" t="e">
        <f>I1796+G1797-H1797</f>
        <v>#REF!</v>
      </c>
      <c r="J1797" t="e">
        <f>IF(G1797+H1797&lt;&gt;0,Transaksi!#REF!,"")</f>
        <v>#REF!</v>
      </c>
    </row>
    <row r="1798">
      <c r="C1798" t="e">
        <f>IF(G1798+H1798&lt;&gt;0,Transaksi!#REF!,"")</f>
        <v>#REF!</v>
      </c>
      <c r="D1798" t="e">
        <f>IF(G1798+H1798&lt;&gt;0,Transaksi!#REF!,"")</f>
        <v>#REF!</v>
      </c>
      <c r="E1798" t="e">
        <f>IF(G1798+H1798&lt;&gt;0,Transaksi!#REF!,"")</f>
        <v>#REF!</v>
      </c>
      <c r="F1798" t="e">
        <f>IF(G1798+H1798&lt;&gt;0,Transaksi!#REF!,"")</f>
        <v>#REF!</v>
      </c>
      <c r="G1798" t="e">
        <f>IF(Transaksi!#REF!=$F$11,Transaksi!#REF!,0)</f>
        <v>#REF!</v>
      </c>
      <c r="H1798" t="e">
        <f>IF(Transaksi!#REF!=$F$11,Transaksi!#REF!,0)</f>
        <v>#REF!</v>
      </c>
      <c r="I1798" t="e">
        <f>I1797+G1798-H1798</f>
        <v>#REF!</v>
      </c>
      <c r="J1798" t="e">
        <f>IF(G1798+H1798&lt;&gt;0,Transaksi!#REF!,"")</f>
        <v>#REF!</v>
      </c>
    </row>
    <row r="1799">
      <c r="C1799" t="e">
        <f>IF(G1799+H1799&lt;&gt;0,Transaksi!#REF!,"")</f>
        <v>#REF!</v>
      </c>
      <c r="D1799" t="e">
        <f>IF(G1799+H1799&lt;&gt;0,Transaksi!#REF!,"")</f>
        <v>#REF!</v>
      </c>
      <c r="E1799" t="e">
        <f>IF(G1799+H1799&lt;&gt;0,Transaksi!#REF!,"")</f>
        <v>#REF!</v>
      </c>
      <c r="F1799" t="e">
        <f>IF(G1799+H1799&lt;&gt;0,Transaksi!#REF!,"")</f>
        <v>#REF!</v>
      </c>
      <c r="G1799" t="e">
        <f>IF(Transaksi!#REF!=$F$11,Transaksi!#REF!,0)</f>
        <v>#REF!</v>
      </c>
      <c r="H1799" t="e">
        <f>IF(Transaksi!#REF!=$F$11,Transaksi!#REF!,0)</f>
        <v>#REF!</v>
      </c>
      <c r="I1799" t="e">
        <f>I1798+G1799-H1799</f>
        <v>#REF!</v>
      </c>
      <c r="J1799" t="e">
        <f>IF(G1799+H1799&lt;&gt;0,Transaksi!#REF!,"")</f>
        <v>#REF!</v>
      </c>
    </row>
    <row r="1800">
      <c r="C1800" t="e">
        <f>IF(G1800+H1800&lt;&gt;0,Transaksi!#REF!,"")</f>
        <v>#REF!</v>
      </c>
      <c r="D1800" t="e">
        <f>IF(G1800+H1800&lt;&gt;0,Transaksi!#REF!,"")</f>
        <v>#REF!</v>
      </c>
      <c r="E1800" t="e">
        <f>IF(G1800+H1800&lt;&gt;0,Transaksi!#REF!,"")</f>
        <v>#REF!</v>
      </c>
      <c r="F1800" t="e">
        <f>IF(G1800+H1800&lt;&gt;0,Transaksi!#REF!,"")</f>
        <v>#REF!</v>
      </c>
      <c r="G1800" t="e">
        <f>IF(Transaksi!#REF!=$F$11,Transaksi!#REF!,0)</f>
        <v>#REF!</v>
      </c>
      <c r="H1800" t="e">
        <f>IF(Transaksi!#REF!=$F$11,Transaksi!#REF!,0)</f>
        <v>#REF!</v>
      </c>
      <c r="I1800" t="e">
        <f>I1799+G1800-H1800</f>
        <v>#REF!</v>
      </c>
      <c r="J1800" t="e">
        <f>IF(G1800+H1800&lt;&gt;0,Transaksi!#REF!,"")</f>
        <v>#REF!</v>
      </c>
    </row>
    <row r="1801">
      <c r="C1801" t="e">
        <f>IF(G1801+H1801&lt;&gt;0,Transaksi!#REF!,"")</f>
        <v>#REF!</v>
      </c>
      <c r="D1801" t="e">
        <f>IF(G1801+H1801&lt;&gt;0,Transaksi!#REF!,"")</f>
        <v>#REF!</v>
      </c>
      <c r="E1801" t="e">
        <f>IF(G1801+H1801&lt;&gt;0,Transaksi!#REF!,"")</f>
        <v>#REF!</v>
      </c>
      <c r="F1801" t="e">
        <f>IF(G1801+H1801&lt;&gt;0,Transaksi!#REF!,"")</f>
        <v>#REF!</v>
      </c>
      <c r="G1801" t="e">
        <f>IF(Transaksi!#REF!=$F$11,Transaksi!#REF!,0)</f>
        <v>#REF!</v>
      </c>
      <c r="H1801" t="e">
        <f>IF(Transaksi!#REF!=$F$11,Transaksi!#REF!,0)</f>
        <v>#REF!</v>
      </c>
      <c r="I1801" t="e">
        <f>I1800+G1801-H1801</f>
        <v>#REF!</v>
      </c>
      <c r="J1801" t="e">
        <f>IF(G1801+H1801&lt;&gt;0,Transaksi!#REF!,"")</f>
        <v>#REF!</v>
      </c>
    </row>
    <row r="1802">
      <c r="C1802" t="e">
        <f>IF(G1802+H1802&lt;&gt;0,Transaksi!#REF!,"")</f>
        <v>#REF!</v>
      </c>
      <c r="D1802" t="e">
        <f>IF(G1802+H1802&lt;&gt;0,Transaksi!#REF!,"")</f>
        <v>#REF!</v>
      </c>
      <c r="E1802" t="e">
        <f>IF(G1802+H1802&lt;&gt;0,Transaksi!#REF!,"")</f>
        <v>#REF!</v>
      </c>
      <c r="F1802" t="e">
        <f>IF(G1802+H1802&lt;&gt;0,Transaksi!#REF!,"")</f>
        <v>#REF!</v>
      </c>
      <c r="G1802" t="e">
        <f>IF(Transaksi!#REF!=$F$11,Transaksi!#REF!,0)</f>
        <v>#REF!</v>
      </c>
      <c r="H1802" t="e">
        <f>IF(Transaksi!#REF!=$F$11,Transaksi!#REF!,0)</f>
        <v>#REF!</v>
      </c>
      <c r="I1802" t="e">
        <f>I1801+G1802-H1802</f>
        <v>#REF!</v>
      </c>
      <c r="J1802" t="e">
        <f>IF(G1802+H1802&lt;&gt;0,Transaksi!#REF!,"")</f>
        <v>#REF!</v>
      </c>
    </row>
    <row r="1803">
      <c r="C1803" t="e">
        <f>IF(G1803+H1803&lt;&gt;0,Transaksi!#REF!,"")</f>
        <v>#REF!</v>
      </c>
      <c r="D1803" t="e">
        <f>IF(G1803+H1803&lt;&gt;0,Transaksi!#REF!,"")</f>
        <v>#REF!</v>
      </c>
      <c r="E1803" t="e">
        <f>IF(G1803+H1803&lt;&gt;0,Transaksi!#REF!,"")</f>
        <v>#REF!</v>
      </c>
      <c r="F1803" t="e">
        <f>IF(G1803+H1803&lt;&gt;0,Transaksi!#REF!,"")</f>
        <v>#REF!</v>
      </c>
      <c r="G1803" t="e">
        <f>IF(Transaksi!#REF!=$F$11,Transaksi!#REF!,0)</f>
        <v>#REF!</v>
      </c>
      <c r="H1803" t="e">
        <f>IF(Transaksi!#REF!=$F$11,Transaksi!#REF!,0)</f>
        <v>#REF!</v>
      </c>
      <c r="I1803" t="e">
        <f>I1802+G1803-H1803</f>
        <v>#REF!</v>
      </c>
      <c r="J1803" t="e">
        <f>IF(G1803+H1803&lt;&gt;0,Transaksi!#REF!,"")</f>
        <v>#REF!</v>
      </c>
    </row>
    <row r="1804">
      <c r="C1804" t="e">
        <f>IF(G1804+H1804&lt;&gt;0,Transaksi!#REF!,"")</f>
        <v>#REF!</v>
      </c>
      <c r="D1804" t="e">
        <f>IF(G1804+H1804&lt;&gt;0,Transaksi!#REF!,"")</f>
        <v>#REF!</v>
      </c>
      <c r="E1804" t="e">
        <f>IF(G1804+H1804&lt;&gt;0,Transaksi!#REF!,"")</f>
        <v>#REF!</v>
      </c>
      <c r="F1804" t="e">
        <f>IF(G1804+H1804&lt;&gt;0,Transaksi!#REF!,"")</f>
        <v>#REF!</v>
      </c>
      <c r="G1804" t="e">
        <f>IF(Transaksi!#REF!=$F$11,Transaksi!#REF!,0)</f>
        <v>#REF!</v>
      </c>
      <c r="H1804" t="e">
        <f>IF(Transaksi!#REF!=$F$11,Transaksi!#REF!,0)</f>
        <v>#REF!</v>
      </c>
      <c r="I1804" t="e">
        <f>I1803+G1804-H1804</f>
        <v>#REF!</v>
      </c>
      <c r="J1804" t="e">
        <f>IF(G1804+H1804&lt;&gt;0,Transaksi!#REF!,"")</f>
        <v>#REF!</v>
      </c>
    </row>
    <row r="1805">
      <c r="C1805" t="e">
        <f>IF(G1805+H1805&lt;&gt;0,Transaksi!#REF!,"")</f>
        <v>#REF!</v>
      </c>
      <c r="D1805" t="e">
        <f>IF(G1805+H1805&lt;&gt;0,Transaksi!#REF!,"")</f>
        <v>#REF!</v>
      </c>
      <c r="E1805" t="e">
        <f>IF(G1805+H1805&lt;&gt;0,Transaksi!#REF!,"")</f>
        <v>#REF!</v>
      </c>
      <c r="F1805" t="e">
        <f>IF(G1805+H1805&lt;&gt;0,Transaksi!#REF!,"")</f>
        <v>#REF!</v>
      </c>
      <c r="G1805" t="e">
        <f>IF(Transaksi!#REF!=$F$11,Transaksi!#REF!,0)</f>
        <v>#REF!</v>
      </c>
      <c r="H1805" t="e">
        <f>IF(Transaksi!#REF!=$F$11,Transaksi!#REF!,0)</f>
        <v>#REF!</v>
      </c>
      <c r="I1805" t="e">
        <f>I1804+G1805-H1805</f>
        <v>#REF!</v>
      </c>
      <c r="J1805" t="e">
        <f>IF(G1805+H1805&lt;&gt;0,Transaksi!#REF!,"")</f>
        <v>#REF!</v>
      </c>
    </row>
    <row r="1806">
      <c r="C1806" t="e">
        <f>IF(G1806+H1806&lt;&gt;0,Transaksi!#REF!,"")</f>
        <v>#REF!</v>
      </c>
      <c r="D1806" t="e">
        <f>IF(G1806+H1806&lt;&gt;0,Transaksi!#REF!,"")</f>
        <v>#REF!</v>
      </c>
      <c r="E1806" t="e">
        <f>IF(G1806+H1806&lt;&gt;0,Transaksi!#REF!,"")</f>
        <v>#REF!</v>
      </c>
      <c r="F1806" t="e">
        <f>IF(G1806+H1806&lt;&gt;0,Transaksi!#REF!,"")</f>
        <v>#REF!</v>
      </c>
      <c r="G1806" t="e">
        <f>IF(Transaksi!#REF!=$F$11,Transaksi!#REF!,0)</f>
        <v>#REF!</v>
      </c>
      <c r="H1806" t="e">
        <f>IF(Transaksi!#REF!=$F$11,Transaksi!#REF!,0)</f>
        <v>#REF!</v>
      </c>
      <c r="I1806" t="e">
        <f>I1805+G1806-H1806</f>
        <v>#REF!</v>
      </c>
      <c r="J1806" t="e">
        <f>IF(G1806+H1806&lt;&gt;0,Transaksi!#REF!,"")</f>
        <v>#REF!</v>
      </c>
    </row>
    <row r="1807">
      <c r="C1807" t="e">
        <f>IF(G1807+H1807&lt;&gt;0,Transaksi!#REF!,"")</f>
        <v>#REF!</v>
      </c>
      <c r="D1807" t="e">
        <f>IF(G1807+H1807&lt;&gt;0,Transaksi!#REF!,"")</f>
        <v>#REF!</v>
      </c>
      <c r="E1807" t="e">
        <f>IF(G1807+H1807&lt;&gt;0,Transaksi!#REF!,"")</f>
        <v>#REF!</v>
      </c>
      <c r="F1807" t="e">
        <f>IF(G1807+H1807&lt;&gt;0,Transaksi!#REF!,"")</f>
        <v>#REF!</v>
      </c>
      <c r="G1807" t="e">
        <f>IF(Transaksi!#REF!=$F$11,Transaksi!#REF!,0)</f>
        <v>#REF!</v>
      </c>
      <c r="H1807" t="e">
        <f>IF(Transaksi!#REF!=$F$11,Transaksi!#REF!,0)</f>
        <v>#REF!</v>
      </c>
      <c r="I1807" t="e">
        <f>I1806+G1807-H1807</f>
        <v>#REF!</v>
      </c>
      <c r="J1807" t="e">
        <f>IF(G1807+H1807&lt;&gt;0,Transaksi!#REF!,"")</f>
        <v>#REF!</v>
      </c>
    </row>
    <row r="1808">
      <c r="C1808" t="e">
        <f>IF(G1808+H1808&lt;&gt;0,Transaksi!#REF!,"")</f>
        <v>#REF!</v>
      </c>
      <c r="D1808" t="e">
        <f>IF(G1808+H1808&lt;&gt;0,Transaksi!#REF!,"")</f>
        <v>#REF!</v>
      </c>
      <c r="E1808" t="e">
        <f>IF(G1808+H1808&lt;&gt;0,Transaksi!#REF!,"")</f>
        <v>#REF!</v>
      </c>
      <c r="F1808" t="e">
        <f>IF(G1808+H1808&lt;&gt;0,Transaksi!#REF!,"")</f>
        <v>#REF!</v>
      </c>
      <c r="G1808" t="e">
        <f>IF(Transaksi!#REF!=$F$11,Transaksi!#REF!,0)</f>
        <v>#REF!</v>
      </c>
      <c r="H1808" t="e">
        <f>IF(Transaksi!#REF!=$F$11,Transaksi!#REF!,0)</f>
        <v>#REF!</v>
      </c>
      <c r="I1808" t="e">
        <f>I1807+G1808-H1808</f>
        <v>#REF!</v>
      </c>
      <c r="J1808" t="e">
        <f>IF(G1808+H1808&lt;&gt;0,Transaksi!#REF!,"")</f>
        <v>#REF!</v>
      </c>
    </row>
    <row r="1809">
      <c r="C1809" t="e">
        <f>IF(G1809+H1809&lt;&gt;0,Transaksi!#REF!,"")</f>
        <v>#REF!</v>
      </c>
      <c r="D1809" t="e">
        <f>IF(G1809+H1809&lt;&gt;0,Transaksi!#REF!,"")</f>
        <v>#REF!</v>
      </c>
      <c r="E1809" t="e">
        <f>IF(G1809+H1809&lt;&gt;0,Transaksi!#REF!,"")</f>
        <v>#REF!</v>
      </c>
      <c r="F1809" t="e">
        <f>IF(G1809+H1809&lt;&gt;0,Transaksi!#REF!,"")</f>
        <v>#REF!</v>
      </c>
      <c r="G1809" t="e">
        <f>IF(Transaksi!#REF!=$F$11,Transaksi!#REF!,0)</f>
        <v>#REF!</v>
      </c>
      <c r="H1809" t="e">
        <f>IF(Transaksi!#REF!=$F$11,Transaksi!#REF!,0)</f>
        <v>#REF!</v>
      </c>
      <c r="I1809" t="e">
        <f>I1808+G1809-H1809</f>
        <v>#REF!</v>
      </c>
      <c r="J1809" t="e">
        <f>IF(G1809+H1809&lt;&gt;0,Transaksi!#REF!,"")</f>
        <v>#REF!</v>
      </c>
    </row>
    <row r="1810">
      <c r="C1810" t="e">
        <f>IF(G1810+H1810&lt;&gt;0,Transaksi!#REF!,"")</f>
        <v>#REF!</v>
      </c>
      <c r="D1810" t="e">
        <f>IF(G1810+H1810&lt;&gt;0,Transaksi!#REF!,"")</f>
        <v>#REF!</v>
      </c>
      <c r="E1810" t="e">
        <f>IF(G1810+H1810&lt;&gt;0,Transaksi!#REF!,"")</f>
        <v>#REF!</v>
      </c>
      <c r="F1810" t="e">
        <f>IF(G1810+H1810&lt;&gt;0,Transaksi!#REF!,"")</f>
        <v>#REF!</v>
      </c>
      <c r="G1810" t="e">
        <f>IF(Transaksi!#REF!=$F$11,Transaksi!#REF!,0)</f>
        <v>#REF!</v>
      </c>
      <c r="H1810" t="e">
        <f>IF(Transaksi!#REF!=$F$11,Transaksi!#REF!,0)</f>
        <v>#REF!</v>
      </c>
      <c r="I1810" t="e">
        <f>I1809+G1810-H1810</f>
        <v>#REF!</v>
      </c>
      <c r="J1810" t="e">
        <f>IF(G1810+H1810&lt;&gt;0,Transaksi!#REF!,"")</f>
        <v>#REF!</v>
      </c>
    </row>
    <row r="1811">
      <c r="C1811" t="e">
        <f>IF(G1811+H1811&lt;&gt;0,Transaksi!#REF!,"")</f>
        <v>#REF!</v>
      </c>
      <c r="D1811" t="e">
        <f>IF(G1811+H1811&lt;&gt;0,Transaksi!#REF!,"")</f>
        <v>#REF!</v>
      </c>
      <c r="E1811" t="e">
        <f>IF(G1811+H1811&lt;&gt;0,Transaksi!#REF!,"")</f>
        <v>#REF!</v>
      </c>
      <c r="F1811" t="e">
        <f>IF(G1811+H1811&lt;&gt;0,Transaksi!#REF!,"")</f>
        <v>#REF!</v>
      </c>
      <c r="G1811" t="e">
        <f>IF(Transaksi!#REF!=$F$11,Transaksi!#REF!,0)</f>
        <v>#REF!</v>
      </c>
      <c r="H1811" t="e">
        <f>IF(Transaksi!#REF!=$F$11,Transaksi!#REF!,0)</f>
        <v>#REF!</v>
      </c>
      <c r="I1811" t="e">
        <f>I1810+G1811-H1811</f>
        <v>#REF!</v>
      </c>
      <c r="J1811" t="e">
        <f>IF(G1811+H1811&lt;&gt;0,Transaksi!#REF!,"")</f>
        <v>#REF!</v>
      </c>
    </row>
    <row r="1812">
      <c r="C1812" t="e">
        <f>IF(G1812+H1812&lt;&gt;0,Transaksi!#REF!,"")</f>
        <v>#REF!</v>
      </c>
      <c r="D1812" t="e">
        <f>IF(G1812+H1812&lt;&gt;0,Transaksi!#REF!,"")</f>
        <v>#REF!</v>
      </c>
      <c r="E1812" t="e">
        <f>IF(G1812+H1812&lt;&gt;0,Transaksi!#REF!,"")</f>
        <v>#REF!</v>
      </c>
      <c r="F1812" t="e">
        <f>IF(G1812+H1812&lt;&gt;0,Transaksi!#REF!,"")</f>
        <v>#REF!</v>
      </c>
      <c r="G1812" t="e">
        <f>IF(Transaksi!#REF!=$F$11,Transaksi!#REF!,0)</f>
        <v>#REF!</v>
      </c>
      <c r="H1812" t="e">
        <f>IF(Transaksi!#REF!=$F$11,Transaksi!#REF!,0)</f>
        <v>#REF!</v>
      </c>
      <c r="I1812" t="e">
        <f>I1811+G1812-H1812</f>
        <v>#REF!</v>
      </c>
      <c r="J1812" t="e">
        <f>IF(G1812+H1812&lt;&gt;0,Transaksi!#REF!,"")</f>
        <v>#REF!</v>
      </c>
    </row>
    <row r="1813">
      <c r="C1813" t="e">
        <f>IF(G1813+H1813&lt;&gt;0,Transaksi!#REF!,"")</f>
        <v>#REF!</v>
      </c>
      <c r="D1813" t="e">
        <f>IF(G1813+H1813&lt;&gt;0,Transaksi!#REF!,"")</f>
        <v>#REF!</v>
      </c>
      <c r="E1813" t="e">
        <f>IF(G1813+H1813&lt;&gt;0,Transaksi!#REF!,"")</f>
        <v>#REF!</v>
      </c>
      <c r="F1813" t="e">
        <f>IF(G1813+H1813&lt;&gt;0,Transaksi!#REF!,"")</f>
        <v>#REF!</v>
      </c>
      <c r="G1813" t="e">
        <f>IF(Transaksi!#REF!=$F$11,Transaksi!#REF!,0)</f>
        <v>#REF!</v>
      </c>
      <c r="H1813" t="e">
        <f>IF(Transaksi!#REF!=$F$11,Transaksi!#REF!,0)</f>
        <v>#REF!</v>
      </c>
      <c r="I1813" t="e">
        <f>I1812+G1813-H1813</f>
        <v>#REF!</v>
      </c>
      <c r="J1813" t="e">
        <f>IF(G1813+H1813&lt;&gt;0,Transaksi!#REF!,"")</f>
        <v>#REF!</v>
      </c>
    </row>
    <row r="1814">
      <c r="C1814" t="e">
        <f>IF(G1814+H1814&lt;&gt;0,Transaksi!#REF!,"")</f>
        <v>#REF!</v>
      </c>
      <c r="D1814" t="e">
        <f>IF(G1814+H1814&lt;&gt;0,Transaksi!#REF!,"")</f>
        <v>#REF!</v>
      </c>
      <c r="E1814" t="e">
        <f>IF(G1814+H1814&lt;&gt;0,Transaksi!#REF!,"")</f>
        <v>#REF!</v>
      </c>
      <c r="F1814" t="e">
        <f>IF(G1814+H1814&lt;&gt;0,Transaksi!#REF!,"")</f>
        <v>#REF!</v>
      </c>
      <c r="G1814" t="e">
        <f>IF(Transaksi!#REF!=$F$11,Transaksi!#REF!,0)</f>
        <v>#REF!</v>
      </c>
      <c r="H1814" t="e">
        <f>IF(Transaksi!#REF!=$F$11,Transaksi!#REF!,0)</f>
        <v>#REF!</v>
      </c>
      <c r="I1814" t="e">
        <f>I1813+G1814-H1814</f>
        <v>#REF!</v>
      </c>
      <c r="J1814" t="e">
        <f>IF(G1814+H1814&lt;&gt;0,Transaksi!#REF!,"")</f>
        <v>#REF!</v>
      </c>
    </row>
    <row r="1815">
      <c r="C1815" t="e">
        <f>IF(G1815+H1815&lt;&gt;0,Transaksi!#REF!,"")</f>
        <v>#REF!</v>
      </c>
      <c r="D1815" t="e">
        <f>IF(G1815+H1815&lt;&gt;0,Transaksi!#REF!,"")</f>
        <v>#REF!</v>
      </c>
      <c r="E1815" t="e">
        <f>IF(G1815+H1815&lt;&gt;0,Transaksi!#REF!,"")</f>
        <v>#REF!</v>
      </c>
      <c r="F1815" t="e">
        <f>IF(G1815+H1815&lt;&gt;0,Transaksi!#REF!,"")</f>
        <v>#REF!</v>
      </c>
      <c r="G1815" t="e">
        <f>IF(Transaksi!#REF!=$F$11,Transaksi!#REF!,0)</f>
        <v>#REF!</v>
      </c>
      <c r="H1815" t="e">
        <f>IF(Transaksi!#REF!=$F$11,Transaksi!#REF!,0)</f>
        <v>#REF!</v>
      </c>
      <c r="I1815" t="e">
        <f>I1814+G1815-H1815</f>
        <v>#REF!</v>
      </c>
      <c r="J1815" t="e">
        <f>IF(G1815+H1815&lt;&gt;0,Transaksi!#REF!,"")</f>
        <v>#REF!</v>
      </c>
    </row>
    <row r="1816">
      <c r="C1816" t="e">
        <f>IF(G1816+H1816&lt;&gt;0,Transaksi!#REF!,"")</f>
        <v>#REF!</v>
      </c>
      <c r="D1816" t="e">
        <f>IF(G1816+H1816&lt;&gt;0,Transaksi!#REF!,"")</f>
        <v>#REF!</v>
      </c>
      <c r="E1816" t="e">
        <f>IF(G1816+H1816&lt;&gt;0,Transaksi!#REF!,"")</f>
        <v>#REF!</v>
      </c>
      <c r="F1816" t="e">
        <f>IF(G1816+H1816&lt;&gt;0,Transaksi!#REF!,"")</f>
        <v>#REF!</v>
      </c>
      <c r="G1816" t="e">
        <f>IF(Transaksi!#REF!=$F$11,Transaksi!#REF!,0)</f>
        <v>#REF!</v>
      </c>
      <c r="H1816" t="e">
        <f>IF(Transaksi!#REF!=$F$11,Transaksi!#REF!,0)</f>
        <v>#REF!</v>
      </c>
      <c r="I1816" t="e">
        <f>I1815+G1816-H1816</f>
        <v>#REF!</v>
      </c>
      <c r="J1816" t="e">
        <f>IF(G1816+H1816&lt;&gt;0,Transaksi!#REF!,"")</f>
        <v>#REF!</v>
      </c>
    </row>
    <row r="1817">
      <c r="C1817" t="e">
        <f>IF(G1817+H1817&lt;&gt;0,Transaksi!#REF!,"")</f>
        <v>#REF!</v>
      </c>
      <c r="D1817" t="e">
        <f>IF(G1817+H1817&lt;&gt;0,Transaksi!#REF!,"")</f>
        <v>#REF!</v>
      </c>
      <c r="E1817" t="e">
        <f>IF(G1817+H1817&lt;&gt;0,Transaksi!#REF!,"")</f>
        <v>#REF!</v>
      </c>
      <c r="F1817" t="e">
        <f>IF(G1817+H1817&lt;&gt;0,Transaksi!#REF!,"")</f>
        <v>#REF!</v>
      </c>
      <c r="G1817" t="e">
        <f>IF(Transaksi!#REF!=$F$11,Transaksi!#REF!,0)</f>
        <v>#REF!</v>
      </c>
      <c r="H1817" t="e">
        <f>IF(Transaksi!#REF!=$F$11,Transaksi!#REF!,0)</f>
        <v>#REF!</v>
      </c>
      <c r="I1817" t="e">
        <f>I1816+G1817-H1817</f>
        <v>#REF!</v>
      </c>
      <c r="J1817" t="e">
        <f>IF(G1817+H1817&lt;&gt;0,Transaksi!#REF!,"")</f>
        <v>#REF!</v>
      </c>
    </row>
    <row r="1818">
      <c r="C1818" t="e">
        <f>IF(G1818+H1818&lt;&gt;0,Transaksi!#REF!,"")</f>
        <v>#REF!</v>
      </c>
      <c r="D1818" t="e">
        <f>IF(G1818+H1818&lt;&gt;0,Transaksi!#REF!,"")</f>
        <v>#REF!</v>
      </c>
      <c r="E1818" t="e">
        <f>IF(G1818+H1818&lt;&gt;0,Transaksi!#REF!,"")</f>
        <v>#REF!</v>
      </c>
      <c r="F1818" t="e">
        <f>IF(G1818+H1818&lt;&gt;0,Transaksi!#REF!,"")</f>
        <v>#REF!</v>
      </c>
      <c r="G1818" t="e">
        <f>IF(Transaksi!#REF!=$F$11,Transaksi!#REF!,0)</f>
        <v>#REF!</v>
      </c>
      <c r="H1818" t="e">
        <f>IF(Transaksi!#REF!=$F$11,Transaksi!#REF!,0)</f>
        <v>#REF!</v>
      </c>
      <c r="I1818" t="e">
        <f>I1817+G1818-H1818</f>
        <v>#REF!</v>
      </c>
      <c r="J1818" t="e">
        <f>IF(G1818+H1818&lt;&gt;0,Transaksi!#REF!,"")</f>
        <v>#REF!</v>
      </c>
    </row>
    <row r="1819">
      <c r="C1819" t="e">
        <f>IF(G1819+H1819&lt;&gt;0,Transaksi!#REF!,"")</f>
        <v>#REF!</v>
      </c>
      <c r="D1819" t="e">
        <f>IF(G1819+H1819&lt;&gt;0,Transaksi!#REF!,"")</f>
        <v>#REF!</v>
      </c>
      <c r="E1819" t="e">
        <f>IF(G1819+H1819&lt;&gt;0,Transaksi!#REF!,"")</f>
        <v>#REF!</v>
      </c>
      <c r="F1819" t="e">
        <f>IF(G1819+H1819&lt;&gt;0,Transaksi!#REF!,"")</f>
        <v>#REF!</v>
      </c>
      <c r="G1819" t="e">
        <f>IF(Transaksi!#REF!=$F$11,Transaksi!#REF!,0)</f>
        <v>#REF!</v>
      </c>
      <c r="H1819" t="e">
        <f>IF(Transaksi!#REF!=$F$11,Transaksi!#REF!,0)</f>
        <v>#REF!</v>
      </c>
      <c r="I1819" t="e">
        <f>I1818+G1819-H1819</f>
        <v>#REF!</v>
      </c>
      <c r="J1819" t="e">
        <f>IF(G1819+H1819&lt;&gt;0,Transaksi!#REF!,"")</f>
        <v>#REF!</v>
      </c>
    </row>
    <row r="1820">
      <c r="C1820" t="e">
        <f>IF(G1820+H1820&lt;&gt;0,Transaksi!#REF!,"")</f>
        <v>#REF!</v>
      </c>
      <c r="D1820" t="e">
        <f>IF(G1820+H1820&lt;&gt;0,Transaksi!#REF!,"")</f>
        <v>#REF!</v>
      </c>
      <c r="E1820" t="e">
        <f>IF(G1820+H1820&lt;&gt;0,Transaksi!#REF!,"")</f>
        <v>#REF!</v>
      </c>
      <c r="F1820" t="e">
        <f>IF(G1820+H1820&lt;&gt;0,Transaksi!#REF!,"")</f>
        <v>#REF!</v>
      </c>
      <c r="G1820" t="e">
        <f>IF(Transaksi!#REF!=$F$11,Transaksi!#REF!,0)</f>
        <v>#REF!</v>
      </c>
      <c r="H1820" t="e">
        <f>IF(Transaksi!#REF!=$F$11,Transaksi!#REF!,0)</f>
        <v>#REF!</v>
      </c>
      <c r="I1820" t="e">
        <f>I1819+G1820-H1820</f>
        <v>#REF!</v>
      </c>
      <c r="J1820" t="e">
        <f>IF(G1820+H1820&lt;&gt;0,Transaksi!#REF!,"")</f>
        <v>#REF!</v>
      </c>
    </row>
    <row r="1821">
      <c r="C1821" t="e">
        <f>IF(G1821+H1821&lt;&gt;0,Transaksi!#REF!,"")</f>
        <v>#REF!</v>
      </c>
      <c r="D1821" t="e">
        <f>IF(G1821+H1821&lt;&gt;0,Transaksi!#REF!,"")</f>
        <v>#REF!</v>
      </c>
      <c r="E1821" t="e">
        <f>IF(G1821+H1821&lt;&gt;0,Transaksi!#REF!,"")</f>
        <v>#REF!</v>
      </c>
      <c r="F1821" t="e">
        <f>IF(G1821+H1821&lt;&gt;0,Transaksi!#REF!,"")</f>
        <v>#REF!</v>
      </c>
      <c r="G1821" t="e">
        <f>IF(Transaksi!#REF!=$F$11,Transaksi!#REF!,0)</f>
        <v>#REF!</v>
      </c>
      <c r="H1821" t="e">
        <f>IF(Transaksi!#REF!=$F$11,Transaksi!#REF!,0)</f>
        <v>#REF!</v>
      </c>
      <c r="I1821" t="e">
        <f>I1820+G1821-H1821</f>
        <v>#REF!</v>
      </c>
      <c r="J1821" t="e">
        <f>IF(G1821+H1821&lt;&gt;0,Transaksi!#REF!,"")</f>
        <v>#REF!</v>
      </c>
    </row>
    <row r="1822">
      <c r="C1822" t="e">
        <f>IF(G1822+H1822&lt;&gt;0,Transaksi!#REF!,"")</f>
        <v>#REF!</v>
      </c>
      <c r="D1822" t="e">
        <f>IF(G1822+H1822&lt;&gt;0,Transaksi!#REF!,"")</f>
        <v>#REF!</v>
      </c>
      <c r="E1822" t="e">
        <f>IF(G1822+H1822&lt;&gt;0,Transaksi!#REF!,"")</f>
        <v>#REF!</v>
      </c>
      <c r="F1822" t="e">
        <f>IF(G1822+H1822&lt;&gt;0,Transaksi!#REF!,"")</f>
        <v>#REF!</v>
      </c>
      <c r="G1822" t="e">
        <f>IF(Transaksi!#REF!=$F$11,Transaksi!#REF!,0)</f>
        <v>#REF!</v>
      </c>
      <c r="H1822" t="e">
        <f>IF(Transaksi!#REF!=$F$11,Transaksi!#REF!,0)</f>
        <v>#REF!</v>
      </c>
      <c r="I1822" t="e">
        <f>I1821+G1822-H1822</f>
        <v>#REF!</v>
      </c>
      <c r="J1822" t="e">
        <f>IF(G1822+H1822&lt;&gt;0,Transaksi!#REF!,"")</f>
        <v>#REF!</v>
      </c>
    </row>
    <row r="1823">
      <c r="C1823" t="e">
        <f>IF(G1823+H1823&lt;&gt;0,Transaksi!#REF!,"")</f>
        <v>#REF!</v>
      </c>
      <c r="D1823" t="e">
        <f>IF(G1823+H1823&lt;&gt;0,Transaksi!#REF!,"")</f>
        <v>#REF!</v>
      </c>
      <c r="E1823" t="e">
        <f>IF(G1823+H1823&lt;&gt;0,Transaksi!#REF!,"")</f>
        <v>#REF!</v>
      </c>
      <c r="F1823" t="e">
        <f>IF(G1823+H1823&lt;&gt;0,Transaksi!#REF!,"")</f>
        <v>#REF!</v>
      </c>
      <c r="G1823" t="e">
        <f>IF(Transaksi!#REF!=$F$11,Transaksi!#REF!,0)</f>
        <v>#REF!</v>
      </c>
      <c r="H1823" t="e">
        <f>IF(Transaksi!#REF!=$F$11,Transaksi!#REF!,0)</f>
        <v>#REF!</v>
      </c>
      <c r="I1823" t="e">
        <f>I1822+G1823-H1823</f>
        <v>#REF!</v>
      </c>
      <c r="J1823" t="e">
        <f>IF(G1823+H1823&lt;&gt;0,Transaksi!#REF!,"")</f>
        <v>#REF!</v>
      </c>
    </row>
    <row r="1824">
      <c r="C1824" t="e">
        <f>IF(G1824+H1824&lt;&gt;0,Transaksi!#REF!,"")</f>
        <v>#REF!</v>
      </c>
      <c r="D1824" t="e">
        <f>IF(G1824+H1824&lt;&gt;0,Transaksi!#REF!,"")</f>
        <v>#REF!</v>
      </c>
      <c r="E1824" t="e">
        <f>IF(G1824+H1824&lt;&gt;0,Transaksi!#REF!,"")</f>
        <v>#REF!</v>
      </c>
      <c r="F1824" t="e">
        <f>IF(G1824+H1824&lt;&gt;0,Transaksi!#REF!,"")</f>
        <v>#REF!</v>
      </c>
      <c r="G1824" t="e">
        <f>IF(Transaksi!#REF!=$F$11,Transaksi!#REF!,0)</f>
        <v>#REF!</v>
      </c>
      <c r="H1824" t="e">
        <f>IF(Transaksi!#REF!=$F$11,Transaksi!#REF!,0)</f>
        <v>#REF!</v>
      </c>
      <c r="I1824" t="e">
        <f>I1823+G1824-H1824</f>
        <v>#REF!</v>
      </c>
      <c r="J1824" t="e">
        <f>IF(G1824+H1824&lt;&gt;0,Transaksi!#REF!,"")</f>
        <v>#REF!</v>
      </c>
    </row>
    <row r="1825">
      <c r="C1825" t="e">
        <f>IF(G1825+H1825&lt;&gt;0,Transaksi!#REF!,"")</f>
        <v>#REF!</v>
      </c>
      <c r="D1825" t="e">
        <f>IF(G1825+H1825&lt;&gt;0,Transaksi!#REF!,"")</f>
        <v>#REF!</v>
      </c>
      <c r="E1825" t="e">
        <f>IF(G1825+H1825&lt;&gt;0,Transaksi!#REF!,"")</f>
        <v>#REF!</v>
      </c>
      <c r="F1825" t="e">
        <f>IF(G1825+H1825&lt;&gt;0,Transaksi!#REF!,"")</f>
        <v>#REF!</v>
      </c>
      <c r="G1825" t="e">
        <f>IF(Transaksi!#REF!=$F$11,Transaksi!#REF!,0)</f>
        <v>#REF!</v>
      </c>
      <c r="H1825" t="e">
        <f>IF(Transaksi!#REF!=$F$11,Transaksi!#REF!,0)</f>
        <v>#REF!</v>
      </c>
      <c r="I1825" t="e">
        <f>I1824+G1825-H1825</f>
        <v>#REF!</v>
      </c>
      <c r="J1825" t="e">
        <f>IF(G1825+H1825&lt;&gt;0,Transaksi!#REF!,"")</f>
        <v>#REF!</v>
      </c>
    </row>
    <row r="1826">
      <c r="C1826" t="e">
        <f>IF(G1826+H1826&lt;&gt;0,Transaksi!#REF!,"")</f>
        <v>#REF!</v>
      </c>
      <c r="D1826" t="e">
        <f>IF(G1826+H1826&lt;&gt;0,Transaksi!#REF!,"")</f>
        <v>#REF!</v>
      </c>
      <c r="E1826" t="e">
        <f>IF(G1826+H1826&lt;&gt;0,Transaksi!#REF!,"")</f>
        <v>#REF!</v>
      </c>
      <c r="F1826" t="e">
        <f>IF(G1826+H1826&lt;&gt;0,Transaksi!#REF!,"")</f>
        <v>#REF!</v>
      </c>
      <c r="G1826" t="e">
        <f>IF(Transaksi!#REF!=$F$11,Transaksi!#REF!,0)</f>
        <v>#REF!</v>
      </c>
      <c r="H1826" t="e">
        <f>IF(Transaksi!#REF!=$F$11,Transaksi!#REF!,0)</f>
        <v>#REF!</v>
      </c>
      <c r="I1826" t="e">
        <f>I1825+G1826-H1826</f>
        <v>#REF!</v>
      </c>
      <c r="J1826" t="e">
        <f>IF(G1826+H1826&lt;&gt;0,Transaksi!#REF!,"")</f>
        <v>#REF!</v>
      </c>
    </row>
    <row r="1827">
      <c r="C1827" t="e">
        <f>IF(G1827+H1827&lt;&gt;0,Transaksi!#REF!,"")</f>
        <v>#REF!</v>
      </c>
      <c r="D1827" t="e">
        <f>IF(G1827+H1827&lt;&gt;0,Transaksi!#REF!,"")</f>
        <v>#REF!</v>
      </c>
      <c r="E1827" t="e">
        <f>IF(G1827+H1827&lt;&gt;0,Transaksi!#REF!,"")</f>
        <v>#REF!</v>
      </c>
      <c r="F1827" t="e">
        <f>IF(G1827+H1827&lt;&gt;0,Transaksi!#REF!,"")</f>
        <v>#REF!</v>
      </c>
      <c r="G1827" t="e">
        <f>IF(Transaksi!#REF!=$F$11,Transaksi!#REF!,0)</f>
        <v>#REF!</v>
      </c>
      <c r="H1827" t="e">
        <f>IF(Transaksi!#REF!=$F$11,Transaksi!#REF!,0)</f>
        <v>#REF!</v>
      </c>
      <c r="I1827" t="e">
        <f>I1826+G1827-H1827</f>
        <v>#REF!</v>
      </c>
      <c r="J1827" t="e">
        <f>IF(G1827+H1827&lt;&gt;0,Transaksi!#REF!,"")</f>
        <v>#REF!</v>
      </c>
    </row>
    <row r="1828">
      <c r="C1828" t="e">
        <f>IF(G1828+H1828&lt;&gt;0,Transaksi!#REF!,"")</f>
        <v>#REF!</v>
      </c>
      <c r="D1828" t="e">
        <f>IF(G1828+H1828&lt;&gt;0,Transaksi!#REF!,"")</f>
        <v>#REF!</v>
      </c>
      <c r="E1828" t="e">
        <f>IF(G1828+H1828&lt;&gt;0,Transaksi!#REF!,"")</f>
        <v>#REF!</v>
      </c>
      <c r="F1828" t="e">
        <f>IF(G1828+H1828&lt;&gt;0,Transaksi!#REF!,"")</f>
        <v>#REF!</v>
      </c>
      <c r="G1828" t="e">
        <f>IF(Transaksi!#REF!=$F$11,Transaksi!#REF!,0)</f>
        <v>#REF!</v>
      </c>
      <c r="H1828" t="e">
        <f>IF(Transaksi!#REF!=$F$11,Transaksi!#REF!,0)</f>
        <v>#REF!</v>
      </c>
      <c r="I1828" t="e">
        <f>I1827+G1828-H1828</f>
        <v>#REF!</v>
      </c>
      <c r="J1828" t="e">
        <f>IF(G1828+H1828&lt;&gt;0,Transaksi!#REF!,"")</f>
        <v>#REF!</v>
      </c>
    </row>
    <row r="1829">
      <c r="C1829" t="e">
        <f>IF(G1829+H1829&lt;&gt;0,Transaksi!#REF!,"")</f>
        <v>#REF!</v>
      </c>
      <c r="D1829" t="e">
        <f>IF(G1829+H1829&lt;&gt;0,Transaksi!#REF!,"")</f>
        <v>#REF!</v>
      </c>
      <c r="E1829" t="e">
        <f>IF(G1829+H1829&lt;&gt;0,Transaksi!#REF!,"")</f>
        <v>#REF!</v>
      </c>
      <c r="F1829" t="e">
        <f>IF(G1829+H1829&lt;&gt;0,Transaksi!#REF!,"")</f>
        <v>#REF!</v>
      </c>
      <c r="G1829" t="e">
        <f>IF(Transaksi!#REF!=$F$11,Transaksi!#REF!,0)</f>
        <v>#REF!</v>
      </c>
      <c r="H1829" t="e">
        <f>IF(Transaksi!#REF!=$F$11,Transaksi!#REF!,0)</f>
        <v>#REF!</v>
      </c>
      <c r="I1829" t="e">
        <f>I1828+G1829-H1829</f>
        <v>#REF!</v>
      </c>
      <c r="J1829" t="e">
        <f>IF(G1829+H1829&lt;&gt;0,Transaksi!#REF!,"")</f>
        <v>#REF!</v>
      </c>
    </row>
    <row r="1830">
      <c r="C1830" t="e">
        <f>IF(G1830+H1830&lt;&gt;0,Transaksi!#REF!,"")</f>
        <v>#REF!</v>
      </c>
      <c r="D1830" t="e">
        <f>IF(G1830+H1830&lt;&gt;0,Transaksi!#REF!,"")</f>
        <v>#REF!</v>
      </c>
      <c r="E1830" t="e">
        <f>IF(G1830+H1830&lt;&gt;0,Transaksi!#REF!,"")</f>
        <v>#REF!</v>
      </c>
      <c r="F1830" t="e">
        <f>IF(G1830+H1830&lt;&gt;0,Transaksi!#REF!,"")</f>
        <v>#REF!</v>
      </c>
      <c r="G1830" t="e">
        <f>IF(Transaksi!#REF!=$F$11,Transaksi!#REF!,0)</f>
        <v>#REF!</v>
      </c>
      <c r="H1830" t="e">
        <f>IF(Transaksi!#REF!=$F$11,Transaksi!#REF!,0)</f>
        <v>#REF!</v>
      </c>
      <c r="I1830" t="e">
        <f>I1829+G1830-H1830</f>
        <v>#REF!</v>
      </c>
      <c r="J1830" t="e">
        <f>IF(G1830+H1830&lt;&gt;0,Transaksi!#REF!,"")</f>
        <v>#REF!</v>
      </c>
    </row>
    <row r="1831">
      <c r="C1831" t="e">
        <f>IF(G1831+H1831&lt;&gt;0,Transaksi!#REF!,"")</f>
        <v>#REF!</v>
      </c>
      <c r="D1831" t="e">
        <f>IF(G1831+H1831&lt;&gt;0,Transaksi!#REF!,"")</f>
        <v>#REF!</v>
      </c>
      <c r="E1831" t="e">
        <f>IF(G1831+H1831&lt;&gt;0,Transaksi!#REF!,"")</f>
        <v>#REF!</v>
      </c>
      <c r="F1831" t="e">
        <f>IF(G1831+H1831&lt;&gt;0,Transaksi!#REF!,"")</f>
        <v>#REF!</v>
      </c>
      <c r="G1831" t="e">
        <f>IF(Transaksi!#REF!=$F$11,Transaksi!#REF!,0)</f>
        <v>#REF!</v>
      </c>
      <c r="H1831" t="e">
        <f>IF(Transaksi!#REF!=$F$11,Transaksi!#REF!,0)</f>
        <v>#REF!</v>
      </c>
      <c r="I1831" t="e">
        <f>I1830+G1831-H1831</f>
        <v>#REF!</v>
      </c>
      <c r="J1831" t="e">
        <f>IF(G1831+H1831&lt;&gt;0,Transaksi!#REF!,"")</f>
        <v>#REF!</v>
      </c>
    </row>
    <row r="1832">
      <c r="C1832" t="e">
        <f>IF(G1832+H1832&lt;&gt;0,Transaksi!#REF!,"")</f>
        <v>#REF!</v>
      </c>
      <c r="D1832" t="e">
        <f>IF(G1832+H1832&lt;&gt;0,Transaksi!#REF!,"")</f>
        <v>#REF!</v>
      </c>
      <c r="E1832" t="e">
        <f>IF(G1832+H1832&lt;&gt;0,Transaksi!#REF!,"")</f>
        <v>#REF!</v>
      </c>
      <c r="F1832" t="e">
        <f>IF(G1832+H1832&lt;&gt;0,Transaksi!#REF!,"")</f>
        <v>#REF!</v>
      </c>
      <c r="G1832" t="e">
        <f>IF(Transaksi!#REF!=$F$11,Transaksi!#REF!,0)</f>
        <v>#REF!</v>
      </c>
      <c r="H1832" t="e">
        <f>IF(Transaksi!#REF!=$F$11,Transaksi!#REF!,0)</f>
        <v>#REF!</v>
      </c>
      <c r="I1832" t="e">
        <f>I1831+G1832-H1832</f>
        <v>#REF!</v>
      </c>
      <c r="J1832" t="e">
        <f>IF(G1832+H1832&lt;&gt;0,Transaksi!#REF!,"")</f>
        <v>#REF!</v>
      </c>
    </row>
    <row r="1833">
      <c r="C1833" t="e">
        <f>IF(G1833+H1833&lt;&gt;0,Transaksi!#REF!,"")</f>
        <v>#REF!</v>
      </c>
      <c r="D1833" t="e">
        <f>IF(G1833+H1833&lt;&gt;0,Transaksi!#REF!,"")</f>
        <v>#REF!</v>
      </c>
      <c r="E1833" t="e">
        <f>IF(G1833+H1833&lt;&gt;0,Transaksi!#REF!,"")</f>
        <v>#REF!</v>
      </c>
      <c r="F1833" t="e">
        <f>IF(G1833+H1833&lt;&gt;0,Transaksi!#REF!,"")</f>
        <v>#REF!</v>
      </c>
      <c r="G1833" t="e">
        <f>IF(Transaksi!#REF!=$F$11,Transaksi!#REF!,0)</f>
        <v>#REF!</v>
      </c>
      <c r="H1833" t="e">
        <f>IF(Transaksi!#REF!=$F$11,Transaksi!#REF!,0)</f>
        <v>#REF!</v>
      </c>
      <c r="I1833" t="e">
        <f>I1832+G1833-H1833</f>
        <v>#REF!</v>
      </c>
      <c r="J1833" t="e">
        <f>IF(G1833+H1833&lt;&gt;0,Transaksi!#REF!,"")</f>
        <v>#REF!</v>
      </c>
    </row>
    <row r="1834">
      <c r="C1834" t="e">
        <f>IF(G1834+H1834&lt;&gt;0,Transaksi!#REF!,"")</f>
        <v>#REF!</v>
      </c>
      <c r="D1834" t="e">
        <f>IF(G1834+H1834&lt;&gt;0,Transaksi!#REF!,"")</f>
        <v>#REF!</v>
      </c>
      <c r="E1834" t="e">
        <f>IF(G1834+H1834&lt;&gt;0,Transaksi!#REF!,"")</f>
        <v>#REF!</v>
      </c>
      <c r="F1834" t="e">
        <f>IF(G1834+H1834&lt;&gt;0,Transaksi!#REF!,"")</f>
        <v>#REF!</v>
      </c>
      <c r="G1834" t="e">
        <f>IF(Transaksi!#REF!=$F$11,Transaksi!#REF!,0)</f>
        <v>#REF!</v>
      </c>
      <c r="H1834" t="e">
        <f>IF(Transaksi!#REF!=$F$11,Transaksi!#REF!,0)</f>
        <v>#REF!</v>
      </c>
      <c r="I1834" t="e">
        <f>I1833+G1834-H1834</f>
        <v>#REF!</v>
      </c>
      <c r="J1834" t="e">
        <f>IF(G1834+H1834&lt;&gt;0,Transaksi!#REF!,"")</f>
        <v>#REF!</v>
      </c>
    </row>
    <row r="1835">
      <c r="C1835" t="e">
        <f>IF(G1835+H1835&lt;&gt;0,Transaksi!#REF!,"")</f>
        <v>#REF!</v>
      </c>
      <c r="D1835" t="e">
        <f>IF(G1835+H1835&lt;&gt;0,Transaksi!#REF!,"")</f>
        <v>#REF!</v>
      </c>
      <c r="E1835" t="e">
        <f>IF(G1835+H1835&lt;&gt;0,Transaksi!#REF!,"")</f>
        <v>#REF!</v>
      </c>
      <c r="F1835" t="e">
        <f>IF(G1835+H1835&lt;&gt;0,Transaksi!#REF!,"")</f>
        <v>#REF!</v>
      </c>
      <c r="G1835" t="e">
        <f>IF(Transaksi!#REF!=$F$11,Transaksi!#REF!,0)</f>
        <v>#REF!</v>
      </c>
      <c r="H1835" t="e">
        <f>IF(Transaksi!#REF!=$F$11,Transaksi!#REF!,0)</f>
        <v>#REF!</v>
      </c>
      <c r="I1835" t="e">
        <f>I1834+G1835-H1835</f>
        <v>#REF!</v>
      </c>
      <c r="J1835" t="e">
        <f>IF(G1835+H1835&lt;&gt;0,Transaksi!#REF!,"")</f>
        <v>#REF!</v>
      </c>
    </row>
    <row r="1836">
      <c r="C1836" t="e">
        <f>IF(G1836+H1836&lt;&gt;0,Transaksi!#REF!,"")</f>
        <v>#REF!</v>
      </c>
      <c r="D1836" t="e">
        <f>IF(G1836+H1836&lt;&gt;0,Transaksi!#REF!,"")</f>
        <v>#REF!</v>
      </c>
      <c r="E1836" t="e">
        <f>IF(G1836+H1836&lt;&gt;0,Transaksi!#REF!,"")</f>
        <v>#REF!</v>
      </c>
      <c r="F1836" t="e">
        <f>IF(G1836+H1836&lt;&gt;0,Transaksi!#REF!,"")</f>
        <v>#REF!</v>
      </c>
      <c r="G1836" t="e">
        <f>IF(Transaksi!#REF!=$F$11,Transaksi!#REF!,0)</f>
        <v>#REF!</v>
      </c>
      <c r="H1836" t="e">
        <f>IF(Transaksi!#REF!=$F$11,Transaksi!#REF!,0)</f>
        <v>#REF!</v>
      </c>
      <c r="I1836" t="e">
        <f>I1835+G1836-H1836</f>
        <v>#REF!</v>
      </c>
      <c r="J1836" t="e">
        <f>IF(G1836+H1836&lt;&gt;0,Transaksi!#REF!,"")</f>
        <v>#REF!</v>
      </c>
    </row>
    <row r="1837">
      <c r="C1837" t="e">
        <f>IF(G1837+H1837&lt;&gt;0,Transaksi!#REF!,"")</f>
        <v>#REF!</v>
      </c>
      <c r="D1837" t="e">
        <f>IF(G1837+H1837&lt;&gt;0,Transaksi!#REF!,"")</f>
        <v>#REF!</v>
      </c>
      <c r="E1837" t="e">
        <f>IF(G1837+H1837&lt;&gt;0,Transaksi!#REF!,"")</f>
        <v>#REF!</v>
      </c>
      <c r="F1837" t="e">
        <f>IF(G1837+H1837&lt;&gt;0,Transaksi!#REF!,"")</f>
        <v>#REF!</v>
      </c>
      <c r="G1837" t="e">
        <f>IF(Transaksi!#REF!=$F$11,Transaksi!#REF!,0)</f>
        <v>#REF!</v>
      </c>
      <c r="H1837" t="e">
        <f>IF(Transaksi!#REF!=$F$11,Transaksi!#REF!,0)</f>
        <v>#REF!</v>
      </c>
      <c r="I1837" t="e">
        <f>I1836+G1837-H1837</f>
        <v>#REF!</v>
      </c>
      <c r="J1837" t="e">
        <f>IF(G1837+H1837&lt;&gt;0,Transaksi!#REF!,"")</f>
        <v>#REF!</v>
      </c>
    </row>
    <row r="1838">
      <c r="C1838" t="e">
        <f>IF(G1838+H1838&lt;&gt;0,Transaksi!#REF!,"")</f>
        <v>#REF!</v>
      </c>
      <c r="D1838" t="e">
        <f>IF(G1838+H1838&lt;&gt;0,Transaksi!#REF!,"")</f>
        <v>#REF!</v>
      </c>
      <c r="E1838" t="e">
        <f>IF(G1838+H1838&lt;&gt;0,Transaksi!#REF!,"")</f>
        <v>#REF!</v>
      </c>
      <c r="F1838" t="e">
        <f>IF(G1838+H1838&lt;&gt;0,Transaksi!#REF!,"")</f>
        <v>#REF!</v>
      </c>
      <c r="G1838" t="e">
        <f>IF(Transaksi!#REF!=$F$11,Transaksi!#REF!,0)</f>
        <v>#REF!</v>
      </c>
      <c r="H1838" t="e">
        <f>IF(Transaksi!#REF!=$F$11,Transaksi!#REF!,0)</f>
        <v>#REF!</v>
      </c>
      <c r="I1838" t="e">
        <f>I1837+G1838-H1838</f>
        <v>#REF!</v>
      </c>
      <c r="J1838" t="e">
        <f>IF(G1838+H1838&lt;&gt;0,Transaksi!#REF!,"")</f>
        <v>#REF!</v>
      </c>
    </row>
    <row r="1839">
      <c r="C1839" t="e">
        <f>IF(G1839+H1839&lt;&gt;0,Transaksi!#REF!,"")</f>
        <v>#REF!</v>
      </c>
      <c r="D1839" t="e">
        <f>IF(G1839+H1839&lt;&gt;0,Transaksi!#REF!,"")</f>
        <v>#REF!</v>
      </c>
      <c r="E1839" t="e">
        <f>IF(G1839+H1839&lt;&gt;0,Transaksi!#REF!,"")</f>
        <v>#REF!</v>
      </c>
      <c r="F1839" t="e">
        <f>IF(G1839+H1839&lt;&gt;0,Transaksi!#REF!,"")</f>
        <v>#REF!</v>
      </c>
      <c r="G1839" t="e">
        <f>IF(Transaksi!#REF!=$F$11,Transaksi!#REF!,0)</f>
        <v>#REF!</v>
      </c>
      <c r="H1839" t="e">
        <f>IF(Transaksi!#REF!=$F$11,Transaksi!#REF!,0)</f>
        <v>#REF!</v>
      </c>
      <c r="I1839" t="e">
        <f>I1838+G1839-H1839</f>
        <v>#REF!</v>
      </c>
      <c r="J1839" t="e">
        <f>IF(G1839+H1839&lt;&gt;0,Transaksi!#REF!,"")</f>
        <v>#REF!</v>
      </c>
    </row>
    <row r="1840">
      <c r="C1840" t="e">
        <f>IF(G1840+H1840&lt;&gt;0,Transaksi!#REF!,"")</f>
        <v>#REF!</v>
      </c>
      <c r="D1840" t="e">
        <f>IF(G1840+H1840&lt;&gt;0,Transaksi!#REF!,"")</f>
        <v>#REF!</v>
      </c>
      <c r="E1840" t="e">
        <f>IF(G1840+H1840&lt;&gt;0,Transaksi!#REF!,"")</f>
        <v>#REF!</v>
      </c>
      <c r="F1840" t="e">
        <f>IF(G1840+H1840&lt;&gt;0,Transaksi!#REF!,"")</f>
        <v>#REF!</v>
      </c>
      <c r="G1840" t="e">
        <f>IF(Transaksi!#REF!=$F$11,Transaksi!#REF!,0)</f>
        <v>#REF!</v>
      </c>
      <c r="H1840" t="e">
        <f>IF(Transaksi!#REF!=$F$11,Transaksi!#REF!,0)</f>
        <v>#REF!</v>
      </c>
      <c r="I1840" t="e">
        <f>I1839+G1840-H1840</f>
        <v>#REF!</v>
      </c>
      <c r="J1840" t="e">
        <f>IF(G1840+H1840&lt;&gt;0,Transaksi!#REF!,"")</f>
        <v>#REF!</v>
      </c>
    </row>
    <row r="1841">
      <c r="C1841" t="e">
        <f>IF(G1841+H1841&lt;&gt;0,Transaksi!#REF!,"")</f>
        <v>#REF!</v>
      </c>
      <c r="D1841" t="e">
        <f>IF(G1841+H1841&lt;&gt;0,Transaksi!#REF!,"")</f>
        <v>#REF!</v>
      </c>
      <c r="E1841" t="e">
        <f>IF(G1841+H1841&lt;&gt;0,Transaksi!#REF!,"")</f>
        <v>#REF!</v>
      </c>
      <c r="F1841" t="e">
        <f>IF(G1841+H1841&lt;&gt;0,Transaksi!#REF!,"")</f>
        <v>#REF!</v>
      </c>
      <c r="G1841" t="e">
        <f>IF(Transaksi!#REF!=$F$11,Transaksi!#REF!,0)</f>
        <v>#REF!</v>
      </c>
      <c r="H1841" t="e">
        <f>IF(Transaksi!#REF!=$F$11,Transaksi!#REF!,0)</f>
        <v>#REF!</v>
      </c>
      <c r="I1841" t="e">
        <f>I1840+G1841-H1841</f>
        <v>#REF!</v>
      </c>
      <c r="J1841" t="e">
        <f>IF(G1841+H1841&lt;&gt;0,Transaksi!#REF!,"")</f>
        <v>#REF!</v>
      </c>
    </row>
    <row r="1842">
      <c r="C1842" t="e">
        <f>IF(G1842+H1842&lt;&gt;0,Transaksi!#REF!,"")</f>
        <v>#REF!</v>
      </c>
      <c r="D1842" t="e">
        <f>IF(G1842+H1842&lt;&gt;0,Transaksi!#REF!,"")</f>
        <v>#REF!</v>
      </c>
      <c r="E1842" t="e">
        <f>IF(G1842+H1842&lt;&gt;0,Transaksi!#REF!,"")</f>
        <v>#REF!</v>
      </c>
      <c r="F1842" t="e">
        <f>IF(G1842+H1842&lt;&gt;0,Transaksi!#REF!,"")</f>
        <v>#REF!</v>
      </c>
      <c r="G1842" t="e">
        <f>IF(Transaksi!#REF!=$F$11,Transaksi!#REF!,0)</f>
        <v>#REF!</v>
      </c>
      <c r="H1842" t="e">
        <f>IF(Transaksi!#REF!=$F$11,Transaksi!#REF!,0)</f>
        <v>#REF!</v>
      </c>
      <c r="I1842" t="e">
        <f>I1841+G1842-H1842</f>
        <v>#REF!</v>
      </c>
      <c r="J1842" t="e">
        <f>IF(G1842+H1842&lt;&gt;0,Transaksi!#REF!,"")</f>
        <v>#REF!</v>
      </c>
    </row>
    <row r="1843">
      <c r="C1843" t="e">
        <f>IF(G1843+H1843&lt;&gt;0,Transaksi!#REF!,"")</f>
        <v>#REF!</v>
      </c>
      <c r="D1843" t="e">
        <f>IF(G1843+H1843&lt;&gt;0,Transaksi!#REF!,"")</f>
        <v>#REF!</v>
      </c>
      <c r="E1843" t="e">
        <f>IF(G1843+H1843&lt;&gt;0,Transaksi!#REF!,"")</f>
        <v>#REF!</v>
      </c>
      <c r="F1843" t="e">
        <f>IF(G1843+H1843&lt;&gt;0,Transaksi!#REF!,"")</f>
        <v>#REF!</v>
      </c>
      <c r="G1843" t="e">
        <f>IF(Transaksi!#REF!=$F$11,Transaksi!#REF!,0)</f>
        <v>#REF!</v>
      </c>
      <c r="H1843" t="e">
        <f>IF(Transaksi!#REF!=$F$11,Transaksi!#REF!,0)</f>
        <v>#REF!</v>
      </c>
      <c r="I1843" t="e">
        <f>I1842+G1843-H1843</f>
        <v>#REF!</v>
      </c>
      <c r="J1843" t="e">
        <f>IF(G1843+H1843&lt;&gt;0,Transaksi!#REF!,"")</f>
        <v>#REF!</v>
      </c>
    </row>
    <row r="1844">
      <c r="C1844" t="e">
        <f>IF(G1844+H1844&lt;&gt;0,Transaksi!#REF!,"")</f>
        <v>#REF!</v>
      </c>
      <c r="D1844" t="e">
        <f>IF(G1844+H1844&lt;&gt;0,Transaksi!#REF!,"")</f>
        <v>#REF!</v>
      </c>
      <c r="E1844" t="e">
        <f>IF(G1844+H1844&lt;&gt;0,Transaksi!#REF!,"")</f>
        <v>#REF!</v>
      </c>
      <c r="F1844" t="e">
        <f>IF(G1844+H1844&lt;&gt;0,Transaksi!#REF!,"")</f>
        <v>#REF!</v>
      </c>
      <c r="G1844" t="e">
        <f>IF(Transaksi!#REF!=$F$11,Transaksi!#REF!,0)</f>
        <v>#REF!</v>
      </c>
      <c r="H1844" t="e">
        <f>IF(Transaksi!#REF!=$F$11,Transaksi!#REF!,0)</f>
        <v>#REF!</v>
      </c>
      <c r="I1844" t="e">
        <f>I1843+G1844-H1844</f>
        <v>#REF!</v>
      </c>
      <c r="J1844" t="e">
        <f>IF(G1844+H1844&lt;&gt;0,Transaksi!#REF!,"")</f>
        <v>#REF!</v>
      </c>
    </row>
    <row r="1845">
      <c r="C1845" t="e">
        <f>IF(G1845+H1845&lt;&gt;0,Transaksi!#REF!,"")</f>
        <v>#REF!</v>
      </c>
      <c r="D1845" t="e">
        <f>IF(G1845+H1845&lt;&gt;0,Transaksi!#REF!,"")</f>
        <v>#REF!</v>
      </c>
      <c r="E1845" t="e">
        <f>IF(G1845+H1845&lt;&gt;0,Transaksi!#REF!,"")</f>
        <v>#REF!</v>
      </c>
      <c r="F1845" t="e">
        <f>IF(G1845+H1845&lt;&gt;0,Transaksi!#REF!,"")</f>
        <v>#REF!</v>
      </c>
      <c r="G1845" t="e">
        <f>IF(Transaksi!#REF!=$F$11,Transaksi!#REF!,0)</f>
        <v>#REF!</v>
      </c>
      <c r="H1845" t="e">
        <f>IF(Transaksi!#REF!=$F$11,Transaksi!#REF!,0)</f>
        <v>#REF!</v>
      </c>
      <c r="I1845" t="e">
        <f>I1844+G1845-H1845</f>
        <v>#REF!</v>
      </c>
      <c r="J1845" t="e">
        <f>IF(G1845+H1845&lt;&gt;0,Transaksi!#REF!,"")</f>
        <v>#REF!</v>
      </c>
    </row>
    <row r="1846">
      <c r="C1846" t="e">
        <f>IF(G1846+H1846&lt;&gt;0,Transaksi!#REF!,"")</f>
        <v>#REF!</v>
      </c>
      <c r="D1846" t="e">
        <f>IF(G1846+H1846&lt;&gt;0,Transaksi!#REF!,"")</f>
        <v>#REF!</v>
      </c>
      <c r="E1846" t="e">
        <f>IF(G1846+H1846&lt;&gt;0,Transaksi!#REF!,"")</f>
        <v>#REF!</v>
      </c>
      <c r="F1846" t="e">
        <f>IF(G1846+H1846&lt;&gt;0,Transaksi!#REF!,"")</f>
        <v>#REF!</v>
      </c>
      <c r="G1846" t="e">
        <f>IF(Transaksi!#REF!=$F$11,Transaksi!#REF!,0)</f>
        <v>#REF!</v>
      </c>
      <c r="H1846" t="e">
        <f>IF(Transaksi!#REF!=$F$11,Transaksi!#REF!,0)</f>
        <v>#REF!</v>
      </c>
      <c r="I1846" t="e">
        <f>I1845+G1846-H1846</f>
        <v>#REF!</v>
      </c>
      <c r="J1846" t="e">
        <f>IF(G1846+H1846&lt;&gt;0,Transaksi!#REF!,"")</f>
        <v>#REF!</v>
      </c>
    </row>
    <row r="1847">
      <c r="C1847" t="e">
        <f>IF(G1847+H1847&lt;&gt;0,Transaksi!#REF!,"")</f>
        <v>#REF!</v>
      </c>
      <c r="D1847" t="e">
        <f>IF(G1847+H1847&lt;&gt;0,Transaksi!#REF!,"")</f>
        <v>#REF!</v>
      </c>
      <c r="E1847" t="e">
        <f>IF(G1847+H1847&lt;&gt;0,Transaksi!#REF!,"")</f>
        <v>#REF!</v>
      </c>
      <c r="F1847" t="e">
        <f>IF(G1847+H1847&lt;&gt;0,Transaksi!#REF!,"")</f>
        <v>#REF!</v>
      </c>
      <c r="G1847" t="e">
        <f>IF(Transaksi!#REF!=$F$11,Transaksi!#REF!,0)</f>
        <v>#REF!</v>
      </c>
      <c r="H1847" t="e">
        <f>IF(Transaksi!#REF!=$F$11,Transaksi!#REF!,0)</f>
        <v>#REF!</v>
      </c>
      <c r="I1847" t="e">
        <f>I1846+G1847-H1847</f>
        <v>#REF!</v>
      </c>
      <c r="J1847" t="e">
        <f>IF(G1847+H1847&lt;&gt;0,Transaksi!#REF!,"")</f>
        <v>#REF!</v>
      </c>
    </row>
    <row r="1848">
      <c r="C1848" t="e">
        <f>IF(G1848+H1848&lt;&gt;0,Transaksi!#REF!,"")</f>
        <v>#REF!</v>
      </c>
      <c r="D1848" t="e">
        <f>IF(G1848+H1848&lt;&gt;0,Transaksi!#REF!,"")</f>
        <v>#REF!</v>
      </c>
      <c r="E1848" t="e">
        <f>IF(G1848+H1848&lt;&gt;0,Transaksi!#REF!,"")</f>
        <v>#REF!</v>
      </c>
      <c r="F1848" t="e">
        <f>IF(G1848+H1848&lt;&gt;0,Transaksi!#REF!,"")</f>
        <v>#REF!</v>
      </c>
      <c r="G1848" t="e">
        <f>IF(Transaksi!#REF!=$F$11,Transaksi!#REF!,0)</f>
        <v>#REF!</v>
      </c>
      <c r="H1848" t="e">
        <f>IF(Transaksi!#REF!=$F$11,Transaksi!#REF!,0)</f>
        <v>#REF!</v>
      </c>
      <c r="I1848" t="e">
        <f>I1847+G1848-H1848</f>
        <v>#REF!</v>
      </c>
      <c r="J1848" t="e">
        <f>IF(G1848+H1848&lt;&gt;0,Transaksi!#REF!,"")</f>
        <v>#REF!</v>
      </c>
    </row>
    <row r="1849">
      <c r="C1849" t="e">
        <f>IF(G1849+H1849&lt;&gt;0,Transaksi!#REF!,"")</f>
        <v>#REF!</v>
      </c>
      <c r="D1849" t="e">
        <f>IF(G1849+H1849&lt;&gt;0,Transaksi!#REF!,"")</f>
        <v>#REF!</v>
      </c>
      <c r="E1849" t="e">
        <f>IF(G1849+H1849&lt;&gt;0,Transaksi!#REF!,"")</f>
        <v>#REF!</v>
      </c>
      <c r="F1849" t="e">
        <f>IF(G1849+H1849&lt;&gt;0,Transaksi!#REF!,"")</f>
        <v>#REF!</v>
      </c>
      <c r="G1849" t="e">
        <f>IF(Transaksi!#REF!=$F$11,Transaksi!#REF!,0)</f>
        <v>#REF!</v>
      </c>
      <c r="H1849" t="e">
        <f>IF(Transaksi!#REF!=$F$11,Transaksi!#REF!,0)</f>
        <v>#REF!</v>
      </c>
      <c r="I1849" t="e">
        <f>I1848+G1849-H1849</f>
        <v>#REF!</v>
      </c>
      <c r="J1849" t="e">
        <f>IF(G1849+H1849&lt;&gt;0,Transaksi!#REF!,"")</f>
        <v>#REF!</v>
      </c>
    </row>
    <row r="1850">
      <c r="C1850" t="e">
        <f>IF(G1850+H1850&lt;&gt;0,Transaksi!#REF!,"")</f>
        <v>#REF!</v>
      </c>
      <c r="D1850" t="e">
        <f>IF(G1850+H1850&lt;&gt;0,Transaksi!#REF!,"")</f>
        <v>#REF!</v>
      </c>
      <c r="E1850" t="e">
        <f>IF(G1850+H1850&lt;&gt;0,Transaksi!#REF!,"")</f>
        <v>#REF!</v>
      </c>
      <c r="F1850" t="e">
        <f>IF(G1850+H1850&lt;&gt;0,Transaksi!#REF!,"")</f>
        <v>#REF!</v>
      </c>
      <c r="G1850" t="e">
        <f>IF(Transaksi!#REF!=$F$11,Transaksi!#REF!,0)</f>
        <v>#REF!</v>
      </c>
      <c r="H1850" t="e">
        <f>IF(Transaksi!#REF!=$F$11,Transaksi!#REF!,0)</f>
        <v>#REF!</v>
      </c>
      <c r="I1850" t="e">
        <f>I1849+G1850-H1850</f>
        <v>#REF!</v>
      </c>
      <c r="J1850" t="e">
        <f>IF(G1850+H1850&lt;&gt;0,Transaksi!#REF!,"")</f>
        <v>#REF!</v>
      </c>
    </row>
    <row r="1851">
      <c r="C1851" t="e">
        <f>IF(G1851+H1851&lt;&gt;0,Transaksi!#REF!,"")</f>
        <v>#REF!</v>
      </c>
      <c r="D1851" t="e">
        <f>IF(G1851+H1851&lt;&gt;0,Transaksi!#REF!,"")</f>
        <v>#REF!</v>
      </c>
      <c r="E1851" t="e">
        <f>IF(G1851+H1851&lt;&gt;0,Transaksi!#REF!,"")</f>
        <v>#REF!</v>
      </c>
      <c r="F1851" t="e">
        <f>IF(G1851+H1851&lt;&gt;0,Transaksi!#REF!,"")</f>
        <v>#REF!</v>
      </c>
      <c r="G1851" t="e">
        <f>IF(Transaksi!#REF!=$F$11,Transaksi!#REF!,0)</f>
        <v>#REF!</v>
      </c>
      <c r="H1851" t="e">
        <f>IF(Transaksi!#REF!=$F$11,Transaksi!#REF!,0)</f>
        <v>#REF!</v>
      </c>
      <c r="I1851" t="e">
        <f>I1850+G1851-H1851</f>
        <v>#REF!</v>
      </c>
      <c r="J1851" t="e">
        <f>IF(G1851+H1851&lt;&gt;0,Transaksi!#REF!,"")</f>
        <v>#REF!</v>
      </c>
    </row>
    <row r="1852">
      <c r="C1852" t="e">
        <f>IF(G1852+H1852&lt;&gt;0,Transaksi!#REF!,"")</f>
        <v>#REF!</v>
      </c>
      <c r="D1852" t="e">
        <f>IF(G1852+H1852&lt;&gt;0,Transaksi!#REF!,"")</f>
        <v>#REF!</v>
      </c>
      <c r="E1852" t="e">
        <f>IF(G1852+H1852&lt;&gt;0,Transaksi!#REF!,"")</f>
        <v>#REF!</v>
      </c>
      <c r="F1852" t="e">
        <f>IF(G1852+H1852&lt;&gt;0,Transaksi!#REF!,"")</f>
        <v>#REF!</v>
      </c>
      <c r="G1852" t="e">
        <f>IF(Transaksi!#REF!=$F$11,Transaksi!#REF!,0)</f>
        <v>#REF!</v>
      </c>
      <c r="H1852" t="e">
        <f>IF(Transaksi!#REF!=$F$11,Transaksi!#REF!,0)</f>
        <v>#REF!</v>
      </c>
      <c r="I1852" t="e">
        <f>I1851+G1852-H1852</f>
        <v>#REF!</v>
      </c>
      <c r="J1852" t="e">
        <f>IF(G1852+H1852&lt;&gt;0,Transaksi!#REF!,"")</f>
        <v>#REF!</v>
      </c>
    </row>
    <row r="1853">
      <c r="C1853" t="e">
        <f>IF(G1853+H1853&lt;&gt;0,Transaksi!#REF!,"")</f>
        <v>#REF!</v>
      </c>
      <c r="D1853" t="e">
        <f>IF(G1853+H1853&lt;&gt;0,Transaksi!#REF!,"")</f>
        <v>#REF!</v>
      </c>
      <c r="E1853" t="e">
        <f>IF(G1853+H1853&lt;&gt;0,Transaksi!#REF!,"")</f>
        <v>#REF!</v>
      </c>
      <c r="F1853" t="e">
        <f>IF(G1853+H1853&lt;&gt;0,Transaksi!#REF!,"")</f>
        <v>#REF!</v>
      </c>
      <c r="G1853" t="e">
        <f>IF(Transaksi!#REF!=$F$11,Transaksi!#REF!,0)</f>
        <v>#REF!</v>
      </c>
      <c r="H1853" t="e">
        <f>IF(Transaksi!#REF!=$F$11,Transaksi!#REF!,0)</f>
        <v>#REF!</v>
      </c>
      <c r="I1853" t="e">
        <f>I1852+G1853-H1853</f>
        <v>#REF!</v>
      </c>
      <c r="J1853" t="e">
        <f>IF(G1853+H1853&lt;&gt;0,Transaksi!#REF!,"")</f>
        <v>#REF!</v>
      </c>
    </row>
    <row r="1854">
      <c r="C1854" t="e">
        <f>IF(G1854+H1854&lt;&gt;0,Transaksi!#REF!,"")</f>
        <v>#REF!</v>
      </c>
      <c r="D1854" t="e">
        <f>IF(G1854+H1854&lt;&gt;0,Transaksi!#REF!,"")</f>
        <v>#REF!</v>
      </c>
      <c r="E1854" t="e">
        <f>IF(G1854+H1854&lt;&gt;0,Transaksi!#REF!,"")</f>
        <v>#REF!</v>
      </c>
      <c r="F1854" t="e">
        <f>IF(G1854+H1854&lt;&gt;0,Transaksi!#REF!,"")</f>
        <v>#REF!</v>
      </c>
      <c r="G1854" t="e">
        <f>IF(Transaksi!#REF!=$F$11,Transaksi!#REF!,0)</f>
        <v>#REF!</v>
      </c>
      <c r="H1854" t="e">
        <f>IF(Transaksi!#REF!=$F$11,Transaksi!#REF!,0)</f>
        <v>#REF!</v>
      </c>
      <c r="I1854" t="e">
        <f>I1853+G1854-H1854</f>
        <v>#REF!</v>
      </c>
      <c r="J1854" t="e">
        <f>IF(G1854+H1854&lt;&gt;0,Transaksi!#REF!,"")</f>
        <v>#REF!</v>
      </c>
    </row>
    <row r="1855">
      <c r="C1855" t="e">
        <f>IF(G1855+H1855&lt;&gt;0,Transaksi!#REF!,"")</f>
        <v>#REF!</v>
      </c>
      <c r="D1855" t="e">
        <f>IF(G1855+H1855&lt;&gt;0,Transaksi!#REF!,"")</f>
        <v>#REF!</v>
      </c>
      <c r="E1855" t="e">
        <f>IF(G1855+H1855&lt;&gt;0,Transaksi!#REF!,"")</f>
        <v>#REF!</v>
      </c>
      <c r="F1855" t="e">
        <f>IF(G1855+H1855&lt;&gt;0,Transaksi!#REF!,"")</f>
        <v>#REF!</v>
      </c>
      <c r="G1855" t="e">
        <f>IF(Transaksi!#REF!=$F$11,Transaksi!#REF!,0)</f>
        <v>#REF!</v>
      </c>
      <c r="H1855" t="e">
        <f>IF(Transaksi!#REF!=$F$11,Transaksi!#REF!,0)</f>
        <v>#REF!</v>
      </c>
      <c r="I1855" t="e">
        <f>I1854+G1855-H1855</f>
        <v>#REF!</v>
      </c>
      <c r="J1855" t="e">
        <f>IF(G1855+H1855&lt;&gt;0,Transaksi!#REF!,"")</f>
        <v>#REF!</v>
      </c>
    </row>
    <row r="1856">
      <c r="C1856" t="e">
        <f>IF(G1856+H1856&lt;&gt;0,Transaksi!#REF!,"")</f>
        <v>#REF!</v>
      </c>
      <c r="D1856" t="e">
        <f>IF(G1856+H1856&lt;&gt;0,Transaksi!#REF!,"")</f>
        <v>#REF!</v>
      </c>
      <c r="E1856" t="e">
        <f>IF(G1856+H1856&lt;&gt;0,Transaksi!#REF!,"")</f>
        <v>#REF!</v>
      </c>
      <c r="F1856" t="e">
        <f>IF(G1856+H1856&lt;&gt;0,Transaksi!#REF!,"")</f>
        <v>#REF!</v>
      </c>
      <c r="G1856" t="e">
        <f>IF(Transaksi!#REF!=$F$11,Transaksi!#REF!,0)</f>
        <v>#REF!</v>
      </c>
      <c r="H1856" t="e">
        <f>IF(Transaksi!#REF!=$F$11,Transaksi!#REF!,0)</f>
        <v>#REF!</v>
      </c>
      <c r="I1856" t="e">
        <f>I1855+G1856-H1856</f>
        <v>#REF!</v>
      </c>
      <c r="J1856" t="e">
        <f>IF(G1856+H1856&lt;&gt;0,Transaksi!#REF!,"")</f>
        <v>#REF!</v>
      </c>
    </row>
    <row r="1857">
      <c r="C1857" t="e">
        <f>IF(G1857+H1857&lt;&gt;0,Transaksi!#REF!,"")</f>
        <v>#REF!</v>
      </c>
      <c r="D1857" t="e">
        <f>IF(G1857+H1857&lt;&gt;0,Transaksi!#REF!,"")</f>
        <v>#REF!</v>
      </c>
      <c r="E1857" t="e">
        <f>IF(G1857+H1857&lt;&gt;0,Transaksi!#REF!,"")</f>
        <v>#REF!</v>
      </c>
      <c r="F1857" t="e">
        <f>IF(G1857+H1857&lt;&gt;0,Transaksi!#REF!,"")</f>
        <v>#REF!</v>
      </c>
      <c r="G1857" t="e">
        <f>IF(Transaksi!#REF!=$F$11,Transaksi!#REF!,0)</f>
        <v>#REF!</v>
      </c>
      <c r="H1857" t="e">
        <f>IF(Transaksi!#REF!=$F$11,Transaksi!#REF!,0)</f>
        <v>#REF!</v>
      </c>
      <c r="I1857" t="e">
        <f>I1856+G1857-H1857</f>
        <v>#REF!</v>
      </c>
      <c r="J1857" t="e">
        <f>IF(G1857+H1857&lt;&gt;0,Transaksi!#REF!,"")</f>
        <v>#REF!</v>
      </c>
    </row>
    <row r="1858">
      <c r="C1858" t="e">
        <f>IF(G1858+H1858&lt;&gt;0,Transaksi!#REF!,"")</f>
        <v>#REF!</v>
      </c>
      <c r="D1858" t="e">
        <f>IF(G1858+H1858&lt;&gt;0,Transaksi!#REF!,"")</f>
        <v>#REF!</v>
      </c>
      <c r="E1858" t="e">
        <f>IF(G1858+H1858&lt;&gt;0,Transaksi!#REF!,"")</f>
        <v>#REF!</v>
      </c>
      <c r="F1858" t="e">
        <f>IF(G1858+H1858&lt;&gt;0,Transaksi!#REF!,"")</f>
        <v>#REF!</v>
      </c>
      <c r="G1858" t="e">
        <f>IF(Transaksi!#REF!=$F$11,Transaksi!#REF!,0)</f>
        <v>#REF!</v>
      </c>
      <c r="H1858" t="e">
        <f>IF(Transaksi!#REF!=$F$11,Transaksi!#REF!,0)</f>
        <v>#REF!</v>
      </c>
      <c r="I1858" t="e">
        <f>I1857+G1858-H1858</f>
        <v>#REF!</v>
      </c>
      <c r="J1858" t="e">
        <f>IF(G1858+H1858&lt;&gt;0,Transaksi!#REF!,"")</f>
        <v>#REF!</v>
      </c>
    </row>
    <row r="1859">
      <c r="C1859" t="e">
        <f>IF(G1859+H1859&lt;&gt;0,Transaksi!#REF!,"")</f>
        <v>#REF!</v>
      </c>
      <c r="D1859" t="e">
        <f>IF(G1859+H1859&lt;&gt;0,Transaksi!#REF!,"")</f>
        <v>#REF!</v>
      </c>
      <c r="E1859" t="e">
        <f>IF(G1859+H1859&lt;&gt;0,Transaksi!#REF!,"")</f>
        <v>#REF!</v>
      </c>
      <c r="F1859" t="e">
        <f>IF(G1859+H1859&lt;&gt;0,Transaksi!#REF!,"")</f>
        <v>#REF!</v>
      </c>
      <c r="G1859" t="e">
        <f>IF(Transaksi!#REF!=$F$11,Transaksi!#REF!,0)</f>
        <v>#REF!</v>
      </c>
      <c r="H1859" t="e">
        <f>IF(Transaksi!#REF!=$F$11,Transaksi!#REF!,0)</f>
        <v>#REF!</v>
      </c>
      <c r="I1859" t="e">
        <f>I1858+G1859-H1859</f>
        <v>#REF!</v>
      </c>
      <c r="J1859" t="e">
        <f>IF(G1859+H1859&lt;&gt;0,Transaksi!#REF!,"")</f>
        <v>#REF!</v>
      </c>
    </row>
    <row r="1860">
      <c r="C1860" t="e">
        <f>IF(G1860+H1860&lt;&gt;0,Transaksi!#REF!,"")</f>
        <v>#REF!</v>
      </c>
      <c r="D1860" t="e">
        <f>IF(G1860+H1860&lt;&gt;0,Transaksi!#REF!,"")</f>
        <v>#REF!</v>
      </c>
      <c r="E1860" t="e">
        <f>IF(G1860+H1860&lt;&gt;0,Transaksi!#REF!,"")</f>
        <v>#REF!</v>
      </c>
      <c r="F1860" t="e">
        <f>IF(G1860+H1860&lt;&gt;0,Transaksi!#REF!,"")</f>
        <v>#REF!</v>
      </c>
      <c r="G1860" t="e">
        <f>IF(Transaksi!#REF!=$F$11,Transaksi!#REF!,0)</f>
        <v>#REF!</v>
      </c>
      <c r="H1860" t="e">
        <f>IF(Transaksi!#REF!=$F$11,Transaksi!#REF!,0)</f>
        <v>#REF!</v>
      </c>
      <c r="I1860" t="e">
        <f>I1859+G1860-H1860</f>
        <v>#REF!</v>
      </c>
      <c r="J1860" t="e">
        <f>IF(G1860+H1860&lt;&gt;0,Transaksi!#REF!,"")</f>
        <v>#REF!</v>
      </c>
    </row>
    <row r="1861">
      <c r="C1861" t="e">
        <f>IF(G1861+H1861&lt;&gt;0,Transaksi!#REF!,"")</f>
        <v>#REF!</v>
      </c>
      <c r="D1861" t="e">
        <f>IF(G1861+H1861&lt;&gt;0,Transaksi!#REF!,"")</f>
        <v>#REF!</v>
      </c>
      <c r="E1861" t="e">
        <f>IF(G1861+H1861&lt;&gt;0,Transaksi!#REF!,"")</f>
        <v>#REF!</v>
      </c>
      <c r="F1861" t="e">
        <f>IF(G1861+H1861&lt;&gt;0,Transaksi!#REF!,"")</f>
        <v>#REF!</v>
      </c>
      <c r="G1861" t="e">
        <f>IF(Transaksi!#REF!=$F$11,Transaksi!#REF!,0)</f>
        <v>#REF!</v>
      </c>
      <c r="H1861" t="e">
        <f>IF(Transaksi!#REF!=$F$11,Transaksi!#REF!,0)</f>
        <v>#REF!</v>
      </c>
      <c r="I1861" t="e">
        <f>I1860+G1861-H1861</f>
        <v>#REF!</v>
      </c>
      <c r="J1861" t="e">
        <f>IF(G1861+H1861&lt;&gt;0,Transaksi!#REF!,"")</f>
        <v>#REF!</v>
      </c>
    </row>
    <row r="1862">
      <c r="C1862" t="e">
        <f>IF(G1862+H1862&lt;&gt;0,Transaksi!#REF!,"")</f>
        <v>#REF!</v>
      </c>
      <c r="D1862" t="e">
        <f>IF(G1862+H1862&lt;&gt;0,Transaksi!#REF!,"")</f>
        <v>#REF!</v>
      </c>
      <c r="E1862" t="e">
        <f>IF(G1862+H1862&lt;&gt;0,Transaksi!#REF!,"")</f>
        <v>#REF!</v>
      </c>
      <c r="F1862" t="e">
        <f>IF(G1862+H1862&lt;&gt;0,Transaksi!#REF!,"")</f>
        <v>#REF!</v>
      </c>
      <c r="G1862" t="e">
        <f>IF(Transaksi!#REF!=$F$11,Transaksi!#REF!,0)</f>
        <v>#REF!</v>
      </c>
      <c r="H1862" t="e">
        <f>IF(Transaksi!#REF!=$F$11,Transaksi!#REF!,0)</f>
        <v>#REF!</v>
      </c>
      <c r="I1862" t="e">
        <f>I1861+G1862-H1862</f>
        <v>#REF!</v>
      </c>
      <c r="J1862" t="e">
        <f>IF(G1862+H1862&lt;&gt;0,Transaksi!#REF!,"")</f>
        <v>#REF!</v>
      </c>
    </row>
    <row r="1863">
      <c r="C1863" t="e">
        <f>IF(G1863+H1863&lt;&gt;0,Transaksi!#REF!,"")</f>
        <v>#REF!</v>
      </c>
      <c r="D1863" t="e">
        <f>IF(G1863+H1863&lt;&gt;0,Transaksi!#REF!,"")</f>
        <v>#REF!</v>
      </c>
      <c r="E1863" t="e">
        <f>IF(G1863+H1863&lt;&gt;0,Transaksi!#REF!,"")</f>
        <v>#REF!</v>
      </c>
      <c r="F1863" t="e">
        <f>IF(G1863+H1863&lt;&gt;0,Transaksi!#REF!,"")</f>
        <v>#REF!</v>
      </c>
      <c r="G1863" t="e">
        <f>IF(Transaksi!#REF!=$F$11,Transaksi!#REF!,0)</f>
        <v>#REF!</v>
      </c>
      <c r="H1863" t="e">
        <f>IF(Transaksi!#REF!=$F$11,Transaksi!#REF!,0)</f>
        <v>#REF!</v>
      </c>
      <c r="I1863" t="e">
        <f>I1862+G1863-H1863</f>
        <v>#REF!</v>
      </c>
      <c r="J1863" t="e">
        <f>IF(G1863+H1863&lt;&gt;0,Transaksi!#REF!,"")</f>
        <v>#REF!</v>
      </c>
    </row>
    <row r="1864">
      <c r="C1864" t="e">
        <f>IF(G1864+H1864&lt;&gt;0,Transaksi!#REF!,"")</f>
        <v>#REF!</v>
      </c>
      <c r="D1864" t="e">
        <f>IF(G1864+H1864&lt;&gt;0,Transaksi!#REF!,"")</f>
        <v>#REF!</v>
      </c>
      <c r="E1864" t="e">
        <f>IF(G1864+H1864&lt;&gt;0,Transaksi!#REF!,"")</f>
        <v>#REF!</v>
      </c>
      <c r="F1864" t="e">
        <f>IF(G1864+H1864&lt;&gt;0,Transaksi!#REF!,"")</f>
        <v>#REF!</v>
      </c>
      <c r="G1864" t="e">
        <f>IF(Transaksi!#REF!=$F$11,Transaksi!#REF!,0)</f>
        <v>#REF!</v>
      </c>
      <c r="H1864" t="e">
        <f>IF(Transaksi!#REF!=$F$11,Transaksi!#REF!,0)</f>
        <v>#REF!</v>
      </c>
      <c r="I1864" t="e">
        <f>I1863+G1864-H1864</f>
        <v>#REF!</v>
      </c>
      <c r="J1864" t="e">
        <f>IF(G1864+H1864&lt;&gt;0,Transaksi!#REF!,"")</f>
        <v>#REF!</v>
      </c>
    </row>
    <row r="1865">
      <c r="C1865" t="e">
        <f>IF(G1865+H1865&lt;&gt;0,Transaksi!#REF!,"")</f>
        <v>#REF!</v>
      </c>
      <c r="D1865" t="e">
        <f>IF(G1865+H1865&lt;&gt;0,Transaksi!#REF!,"")</f>
        <v>#REF!</v>
      </c>
      <c r="E1865" t="e">
        <f>IF(G1865+H1865&lt;&gt;0,Transaksi!#REF!,"")</f>
        <v>#REF!</v>
      </c>
      <c r="F1865" t="e">
        <f>IF(G1865+H1865&lt;&gt;0,Transaksi!#REF!,"")</f>
        <v>#REF!</v>
      </c>
      <c r="G1865" t="e">
        <f>IF(Transaksi!#REF!=$F$11,Transaksi!#REF!,0)</f>
        <v>#REF!</v>
      </c>
      <c r="H1865" t="e">
        <f>IF(Transaksi!#REF!=$F$11,Transaksi!#REF!,0)</f>
        <v>#REF!</v>
      </c>
      <c r="I1865" t="e">
        <f>I1864+G1865-H1865</f>
        <v>#REF!</v>
      </c>
      <c r="J1865" t="e">
        <f>IF(G1865+H1865&lt;&gt;0,Transaksi!#REF!,"")</f>
        <v>#REF!</v>
      </c>
    </row>
    <row r="1866">
      <c r="C1866" t="e">
        <f>IF(G1866+H1866&lt;&gt;0,Transaksi!#REF!,"")</f>
        <v>#REF!</v>
      </c>
      <c r="D1866" t="e">
        <f>IF(G1866+H1866&lt;&gt;0,Transaksi!#REF!,"")</f>
        <v>#REF!</v>
      </c>
      <c r="E1866" t="e">
        <f>IF(G1866+H1866&lt;&gt;0,Transaksi!#REF!,"")</f>
        <v>#REF!</v>
      </c>
      <c r="F1866" t="e">
        <f>IF(G1866+H1866&lt;&gt;0,Transaksi!#REF!,"")</f>
        <v>#REF!</v>
      </c>
      <c r="G1866" t="e">
        <f>IF(Transaksi!#REF!=$F$11,Transaksi!#REF!,0)</f>
        <v>#REF!</v>
      </c>
      <c r="H1866" t="e">
        <f>IF(Transaksi!#REF!=$F$11,Transaksi!#REF!,0)</f>
        <v>#REF!</v>
      </c>
      <c r="I1866" t="e">
        <f>I1865+G1866-H1866</f>
        <v>#REF!</v>
      </c>
      <c r="J1866" t="e">
        <f>IF(G1866+H1866&lt;&gt;0,Transaksi!#REF!,"")</f>
        <v>#REF!</v>
      </c>
    </row>
    <row r="1867">
      <c r="C1867" t="e">
        <f>IF(G1867+H1867&lt;&gt;0,Transaksi!#REF!,"")</f>
        <v>#REF!</v>
      </c>
      <c r="D1867" t="e">
        <f>IF(G1867+H1867&lt;&gt;0,Transaksi!#REF!,"")</f>
        <v>#REF!</v>
      </c>
      <c r="E1867" t="e">
        <f>IF(G1867+H1867&lt;&gt;0,Transaksi!#REF!,"")</f>
        <v>#REF!</v>
      </c>
      <c r="F1867" t="e">
        <f>IF(G1867+H1867&lt;&gt;0,Transaksi!#REF!,"")</f>
        <v>#REF!</v>
      </c>
      <c r="G1867" t="e">
        <f>IF(Transaksi!#REF!=$F$11,Transaksi!#REF!,0)</f>
        <v>#REF!</v>
      </c>
      <c r="H1867" t="e">
        <f>IF(Transaksi!#REF!=$F$11,Transaksi!#REF!,0)</f>
        <v>#REF!</v>
      </c>
      <c r="I1867" t="e">
        <f>I1866+G1867-H1867</f>
        <v>#REF!</v>
      </c>
      <c r="J1867" t="e">
        <f>IF(G1867+H1867&lt;&gt;0,Transaksi!#REF!,"")</f>
        <v>#REF!</v>
      </c>
    </row>
    <row r="1868">
      <c r="C1868" t="e">
        <f>IF(G1868+H1868&lt;&gt;0,Transaksi!#REF!,"")</f>
        <v>#REF!</v>
      </c>
      <c r="D1868" t="e">
        <f>IF(G1868+H1868&lt;&gt;0,Transaksi!#REF!,"")</f>
        <v>#REF!</v>
      </c>
      <c r="E1868" t="e">
        <f>IF(G1868+H1868&lt;&gt;0,Transaksi!#REF!,"")</f>
        <v>#REF!</v>
      </c>
      <c r="F1868" t="e">
        <f>IF(G1868+H1868&lt;&gt;0,Transaksi!#REF!,"")</f>
        <v>#REF!</v>
      </c>
      <c r="G1868" t="e">
        <f>IF(Transaksi!#REF!=$F$11,Transaksi!#REF!,0)</f>
        <v>#REF!</v>
      </c>
      <c r="H1868" t="e">
        <f>IF(Transaksi!#REF!=$F$11,Transaksi!#REF!,0)</f>
        <v>#REF!</v>
      </c>
      <c r="I1868" t="e">
        <f>I1867+G1868-H1868</f>
        <v>#REF!</v>
      </c>
      <c r="J1868" t="e">
        <f>IF(G1868+H1868&lt;&gt;0,Transaksi!#REF!,"")</f>
        <v>#REF!</v>
      </c>
    </row>
    <row r="1869">
      <c r="C1869" t="e">
        <f>IF(G1869+H1869&lt;&gt;0,Transaksi!#REF!,"")</f>
        <v>#REF!</v>
      </c>
      <c r="D1869" t="e">
        <f>IF(G1869+H1869&lt;&gt;0,Transaksi!#REF!,"")</f>
        <v>#REF!</v>
      </c>
      <c r="E1869" t="e">
        <f>IF(G1869+H1869&lt;&gt;0,Transaksi!#REF!,"")</f>
        <v>#REF!</v>
      </c>
      <c r="F1869" t="e">
        <f>IF(G1869+H1869&lt;&gt;0,Transaksi!#REF!,"")</f>
        <v>#REF!</v>
      </c>
      <c r="G1869" t="e">
        <f>IF(Transaksi!#REF!=$F$11,Transaksi!#REF!,0)</f>
        <v>#REF!</v>
      </c>
      <c r="H1869" t="e">
        <f>IF(Transaksi!#REF!=$F$11,Transaksi!#REF!,0)</f>
        <v>#REF!</v>
      </c>
      <c r="I1869" t="e">
        <f>I1868+G1869-H1869</f>
        <v>#REF!</v>
      </c>
      <c r="J1869" t="e">
        <f>IF(G1869+H1869&lt;&gt;0,Transaksi!#REF!,"")</f>
        <v>#REF!</v>
      </c>
    </row>
    <row r="1870">
      <c r="C1870" t="e">
        <f>IF(G1870+H1870&lt;&gt;0,Transaksi!#REF!,"")</f>
        <v>#REF!</v>
      </c>
      <c r="D1870" t="e">
        <f>IF(G1870+H1870&lt;&gt;0,Transaksi!#REF!,"")</f>
        <v>#REF!</v>
      </c>
      <c r="E1870" t="e">
        <f>IF(G1870+H1870&lt;&gt;0,Transaksi!#REF!,"")</f>
        <v>#REF!</v>
      </c>
      <c r="F1870" t="e">
        <f>IF(G1870+H1870&lt;&gt;0,Transaksi!#REF!,"")</f>
        <v>#REF!</v>
      </c>
      <c r="G1870" t="e">
        <f>IF(Transaksi!#REF!=$F$11,Transaksi!#REF!,0)</f>
        <v>#REF!</v>
      </c>
      <c r="H1870" t="e">
        <f>IF(Transaksi!#REF!=$F$11,Transaksi!#REF!,0)</f>
        <v>#REF!</v>
      </c>
      <c r="I1870" t="e">
        <f>I1869+G1870-H1870</f>
        <v>#REF!</v>
      </c>
      <c r="J1870" t="e">
        <f>IF(G1870+H1870&lt;&gt;0,Transaksi!#REF!,"")</f>
        <v>#REF!</v>
      </c>
    </row>
    <row r="1871">
      <c r="C1871" t="e">
        <f>IF(G1871+H1871&lt;&gt;0,Transaksi!#REF!,"")</f>
        <v>#REF!</v>
      </c>
      <c r="D1871" t="e">
        <f>IF(G1871+H1871&lt;&gt;0,Transaksi!#REF!,"")</f>
        <v>#REF!</v>
      </c>
      <c r="E1871" t="e">
        <f>IF(G1871+H1871&lt;&gt;0,Transaksi!#REF!,"")</f>
        <v>#REF!</v>
      </c>
      <c r="F1871" t="e">
        <f>IF(G1871+H1871&lt;&gt;0,Transaksi!#REF!,"")</f>
        <v>#REF!</v>
      </c>
      <c r="G1871" t="e">
        <f>IF(Transaksi!#REF!=$F$11,Transaksi!#REF!,0)</f>
        <v>#REF!</v>
      </c>
      <c r="H1871" t="e">
        <f>IF(Transaksi!#REF!=$F$11,Transaksi!#REF!,0)</f>
        <v>#REF!</v>
      </c>
      <c r="I1871" t="e">
        <f>I1870+G1871-H1871</f>
        <v>#REF!</v>
      </c>
      <c r="J1871" t="e">
        <f>IF(G1871+H1871&lt;&gt;0,Transaksi!#REF!,"")</f>
        <v>#REF!</v>
      </c>
    </row>
    <row r="1872">
      <c r="C1872" t="e">
        <f>IF(G1872+H1872&lt;&gt;0,Transaksi!#REF!,"")</f>
        <v>#REF!</v>
      </c>
      <c r="D1872" t="e">
        <f>IF(G1872+H1872&lt;&gt;0,Transaksi!#REF!,"")</f>
        <v>#REF!</v>
      </c>
      <c r="E1872" t="e">
        <f>IF(G1872+H1872&lt;&gt;0,Transaksi!#REF!,"")</f>
        <v>#REF!</v>
      </c>
      <c r="F1872" t="e">
        <f>IF(G1872+H1872&lt;&gt;0,Transaksi!#REF!,"")</f>
        <v>#REF!</v>
      </c>
      <c r="G1872" t="e">
        <f>IF(Transaksi!#REF!=$F$11,Transaksi!#REF!,0)</f>
        <v>#REF!</v>
      </c>
      <c r="H1872" t="e">
        <f>IF(Transaksi!#REF!=$F$11,Transaksi!#REF!,0)</f>
        <v>#REF!</v>
      </c>
      <c r="I1872" t="e">
        <f>I1871+G1872-H1872</f>
        <v>#REF!</v>
      </c>
      <c r="J1872" t="e">
        <f>IF(G1872+H1872&lt;&gt;0,Transaksi!#REF!,"")</f>
        <v>#REF!</v>
      </c>
    </row>
    <row r="1873">
      <c r="C1873" t="e">
        <f>IF(G1873+H1873&lt;&gt;0,Transaksi!#REF!,"")</f>
        <v>#REF!</v>
      </c>
      <c r="D1873" t="e">
        <f>IF(G1873+H1873&lt;&gt;0,Transaksi!#REF!,"")</f>
        <v>#REF!</v>
      </c>
      <c r="E1873" t="e">
        <f>IF(G1873+H1873&lt;&gt;0,Transaksi!#REF!,"")</f>
        <v>#REF!</v>
      </c>
      <c r="F1873" t="e">
        <f>IF(G1873+H1873&lt;&gt;0,Transaksi!#REF!,"")</f>
        <v>#REF!</v>
      </c>
      <c r="G1873" t="e">
        <f>IF(Transaksi!#REF!=$F$11,Transaksi!#REF!,0)</f>
        <v>#REF!</v>
      </c>
      <c r="H1873" t="e">
        <f>IF(Transaksi!#REF!=$F$11,Transaksi!#REF!,0)</f>
        <v>#REF!</v>
      </c>
      <c r="I1873" t="e">
        <f>I1872+G1873-H1873</f>
        <v>#REF!</v>
      </c>
      <c r="J1873" t="e">
        <f>IF(G1873+H1873&lt;&gt;0,Transaksi!#REF!,"")</f>
        <v>#REF!</v>
      </c>
    </row>
    <row r="1874">
      <c r="C1874" t="e">
        <f>IF(G1874+H1874&lt;&gt;0,Transaksi!#REF!,"")</f>
        <v>#REF!</v>
      </c>
      <c r="D1874" t="e">
        <f>IF(G1874+H1874&lt;&gt;0,Transaksi!#REF!,"")</f>
        <v>#REF!</v>
      </c>
      <c r="E1874" t="e">
        <f>IF(G1874+H1874&lt;&gt;0,Transaksi!#REF!,"")</f>
        <v>#REF!</v>
      </c>
      <c r="F1874" t="e">
        <f>IF(G1874+H1874&lt;&gt;0,Transaksi!#REF!,"")</f>
        <v>#REF!</v>
      </c>
      <c r="G1874" t="e">
        <f>IF(Transaksi!#REF!=$F$11,Transaksi!#REF!,0)</f>
        <v>#REF!</v>
      </c>
      <c r="H1874" t="e">
        <f>IF(Transaksi!#REF!=$F$11,Transaksi!#REF!,0)</f>
        <v>#REF!</v>
      </c>
      <c r="I1874" t="e">
        <f>I1873+G1874-H1874</f>
        <v>#REF!</v>
      </c>
      <c r="J1874" t="e">
        <f>IF(G1874+H1874&lt;&gt;0,Transaksi!#REF!,"")</f>
        <v>#REF!</v>
      </c>
    </row>
    <row r="1875">
      <c r="C1875" t="e">
        <f>IF(G1875+H1875&lt;&gt;0,Transaksi!#REF!,"")</f>
        <v>#REF!</v>
      </c>
      <c r="D1875" t="e">
        <f>IF(G1875+H1875&lt;&gt;0,Transaksi!#REF!,"")</f>
        <v>#REF!</v>
      </c>
      <c r="E1875" t="e">
        <f>IF(G1875+H1875&lt;&gt;0,Transaksi!#REF!,"")</f>
        <v>#REF!</v>
      </c>
      <c r="F1875" t="e">
        <f>IF(G1875+H1875&lt;&gt;0,Transaksi!#REF!,"")</f>
        <v>#REF!</v>
      </c>
      <c r="G1875" t="e">
        <f>IF(Transaksi!#REF!=$F$11,Transaksi!#REF!,0)</f>
        <v>#REF!</v>
      </c>
      <c r="H1875" t="e">
        <f>IF(Transaksi!#REF!=$F$11,Transaksi!#REF!,0)</f>
        <v>#REF!</v>
      </c>
      <c r="I1875" t="e">
        <f>I1874+G1875-H1875</f>
        <v>#REF!</v>
      </c>
      <c r="J1875" t="e">
        <f>IF(G1875+H1875&lt;&gt;0,Transaksi!#REF!,"")</f>
        <v>#REF!</v>
      </c>
    </row>
    <row r="1876">
      <c r="C1876" t="e">
        <f>IF(G1876+H1876&lt;&gt;0,Transaksi!#REF!,"")</f>
        <v>#REF!</v>
      </c>
      <c r="D1876" t="e">
        <f>IF(G1876+H1876&lt;&gt;0,Transaksi!#REF!,"")</f>
        <v>#REF!</v>
      </c>
      <c r="E1876" t="e">
        <f>IF(G1876+H1876&lt;&gt;0,Transaksi!#REF!,"")</f>
        <v>#REF!</v>
      </c>
      <c r="F1876" t="e">
        <f>IF(G1876+H1876&lt;&gt;0,Transaksi!#REF!,"")</f>
        <v>#REF!</v>
      </c>
      <c r="G1876" t="e">
        <f>IF(Transaksi!#REF!=$F$11,Transaksi!#REF!,0)</f>
        <v>#REF!</v>
      </c>
      <c r="H1876" t="e">
        <f>IF(Transaksi!#REF!=$F$11,Transaksi!#REF!,0)</f>
        <v>#REF!</v>
      </c>
      <c r="I1876" t="e">
        <f>I1875+G1876-H1876</f>
        <v>#REF!</v>
      </c>
      <c r="J1876" t="e">
        <f>IF(G1876+H1876&lt;&gt;0,Transaksi!#REF!,"")</f>
        <v>#REF!</v>
      </c>
    </row>
    <row r="1877">
      <c r="C1877" t="e">
        <f>IF(G1877+H1877&lt;&gt;0,Transaksi!#REF!,"")</f>
        <v>#REF!</v>
      </c>
      <c r="D1877" t="e">
        <f>IF(G1877+H1877&lt;&gt;0,Transaksi!#REF!,"")</f>
        <v>#REF!</v>
      </c>
      <c r="E1877" t="e">
        <f>IF(G1877+H1877&lt;&gt;0,Transaksi!#REF!,"")</f>
        <v>#REF!</v>
      </c>
      <c r="F1877" t="e">
        <f>IF(G1877+H1877&lt;&gt;0,Transaksi!#REF!,"")</f>
        <v>#REF!</v>
      </c>
      <c r="G1877" t="e">
        <f>IF(Transaksi!#REF!=$F$11,Transaksi!#REF!,0)</f>
        <v>#REF!</v>
      </c>
      <c r="H1877" t="e">
        <f>IF(Transaksi!#REF!=$F$11,Transaksi!#REF!,0)</f>
        <v>#REF!</v>
      </c>
      <c r="I1877" t="e">
        <f>I1876+G1877-H1877</f>
        <v>#REF!</v>
      </c>
      <c r="J1877" t="e">
        <f>IF(G1877+H1877&lt;&gt;0,Transaksi!#REF!,"")</f>
        <v>#REF!</v>
      </c>
    </row>
    <row r="1878">
      <c r="C1878" t="e">
        <f>IF(G1878+H1878&lt;&gt;0,Transaksi!#REF!,"")</f>
        <v>#REF!</v>
      </c>
      <c r="D1878" t="e">
        <f>IF(G1878+H1878&lt;&gt;0,Transaksi!#REF!,"")</f>
        <v>#REF!</v>
      </c>
      <c r="E1878" t="e">
        <f>IF(G1878+H1878&lt;&gt;0,Transaksi!#REF!,"")</f>
        <v>#REF!</v>
      </c>
      <c r="F1878" t="e">
        <f>IF(G1878+H1878&lt;&gt;0,Transaksi!#REF!,"")</f>
        <v>#REF!</v>
      </c>
      <c r="G1878" t="e">
        <f>IF(Transaksi!#REF!=$F$11,Transaksi!#REF!,0)</f>
        <v>#REF!</v>
      </c>
      <c r="H1878" t="e">
        <f>IF(Transaksi!#REF!=$F$11,Transaksi!#REF!,0)</f>
        <v>#REF!</v>
      </c>
      <c r="I1878" t="e">
        <f>I1877+G1878-H1878</f>
        <v>#REF!</v>
      </c>
      <c r="J1878" t="e">
        <f>IF(G1878+H1878&lt;&gt;0,Transaksi!#REF!,"")</f>
        <v>#REF!</v>
      </c>
    </row>
    <row r="1879">
      <c r="C1879" t="e">
        <f>IF(G1879+H1879&lt;&gt;0,Transaksi!#REF!,"")</f>
        <v>#REF!</v>
      </c>
      <c r="D1879" t="e">
        <f>IF(G1879+H1879&lt;&gt;0,Transaksi!#REF!,"")</f>
        <v>#REF!</v>
      </c>
      <c r="E1879" t="e">
        <f>IF(G1879+H1879&lt;&gt;0,Transaksi!#REF!,"")</f>
        <v>#REF!</v>
      </c>
      <c r="F1879" t="e">
        <f>IF(G1879+H1879&lt;&gt;0,Transaksi!#REF!,"")</f>
        <v>#REF!</v>
      </c>
      <c r="G1879" t="e">
        <f>IF(Transaksi!#REF!=$F$11,Transaksi!#REF!,0)</f>
        <v>#REF!</v>
      </c>
      <c r="H1879" t="e">
        <f>IF(Transaksi!#REF!=$F$11,Transaksi!#REF!,0)</f>
        <v>#REF!</v>
      </c>
      <c r="I1879" t="e">
        <f>I1878+G1879-H1879</f>
        <v>#REF!</v>
      </c>
      <c r="J1879" t="e">
        <f>IF(G1879+H1879&lt;&gt;0,Transaksi!#REF!,"")</f>
        <v>#REF!</v>
      </c>
    </row>
    <row r="1880">
      <c r="C1880" t="e">
        <f>IF(G1880+H1880&lt;&gt;0,Transaksi!#REF!,"")</f>
        <v>#REF!</v>
      </c>
      <c r="D1880" t="e">
        <f>IF(G1880+H1880&lt;&gt;0,Transaksi!#REF!,"")</f>
        <v>#REF!</v>
      </c>
      <c r="E1880" t="e">
        <f>IF(G1880+H1880&lt;&gt;0,Transaksi!#REF!,"")</f>
        <v>#REF!</v>
      </c>
      <c r="F1880" t="e">
        <f>IF(G1880+H1880&lt;&gt;0,Transaksi!#REF!,"")</f>
        <v>#REF!</v>
      </c>
      <c r="G1880" t="e">
        <f>IF(Transaksi!#REF!=$F$11,Transaksi!#REF!,0)</f>
        <v>#REF!</v>
      </c>
      <c r="H1880" t="e">
        <f>IF(Transaksi!#REF!=$F$11,Transaksi!#REF!,0)</f>
        <v>#REF!</v>
      </c>
      <c r="I1880" t="e">
        <f>I1879+G1880-H1880</f>
        <v>#REF!</v>
      </c>
      <c r="J1880" t="e">
        <f>IF(G1880+H1880&lt;&gt;0,Transaksi!#REF!,"")</f>
        <v>#REF!</v>
      </c>
    </row>
    <row r="1881">
      <c r="C1881" t="e">
        <f>IF(G1881+H1881&lt;&gt;0,Transaksi!#REF!,"")</f>
        <v>#REF!</v>
      </c>
      <c r="D1881" t="e">
        <f>IF(G1881+H1881&lt;&gt;0,Transaksi!#REF!,"")</f>
        <v>#REF!</v>
      </c>
      <c r="E1881" t="e">
        <f>IF(G1881+H1881&lt;&gt;0,Transaksi!#REF!,"")</f>
        <v>#REF!</v>
      </c>
      <c r="F1881" t="e">
        <f>IF(G1881+H1881&lt;&gt;0,Transaksi!#REF!,"")</f>
        <v>#REF!</v>
      </c>
      <c r="G1881" t="e">
        <f>IF(Transaksi!#REF!=$F$11,Transaksi!#REF!,0)</f>
        <v>#REF!</v>
      </c>
      <c r="H1881" t="e">
        <f>IF(Transaksi!#REF!=$F$11,Transaksi!#REF!,0)</f>
        <v>#REF!</v>
      </c>
      <c r="I1881" t="e">
        <f>I1880+G1881-H1881</f>
        <v>#REF!</v>
      </c>
      <c r="J1881" t="e">
        <f>IF(G1881+H1881&lt;&gt;0,Transaksi!#REF!,"")</f>
        <v>#REF!</v>
      </c>
    </row>
    <row r="1882">
      <c r="C1882" t="e">
        <f>IF(G1882+H1882&lt;&gt;0,Transaksi!#REF!,"")</f>
        <v>#REF!</v>
      </c>
      <c r="D1882" t="e">
        <f>IF(G1882+H1882&lt;&gt;0,Transaksi!#REF!,"")</f>
        <v>#REF!</v>
      </c>
      <c r="E1882" t="e">
        <f>IF(G1882+H1882&lt;&gt;0,Transaksi!#REF!,"")</f>
        <v>#REF!</v>
      </c>
      <c r="F1882" t="e">
        <f>IF(G1882+H1882&lt;&gt;0,Transaksi!#REF!,"")</f>
        <v>#REF!</v>
      </c>
      <c r="G1882" t="e">
        <f>IF(Transaksi!#REF!=$F$11,Transaksi!#REF!,0)</f>
        <v>#REF!</v>
      </c>
      <c r="H1882" t="e">
        <f>IF(Transaksi!#REF!=$F$11,Transaksi!#REF!,0)</f>
        <v>#REF!</v>
      </c>
      <c r="I1882" t="e">
        <f>I1881+G1882-H1882</f>
        <v>#REF!</v>
      </c>
      <c r="J1882" t="e">
        <f>IF(G1882+H1882&lt;&gt;0,Transaksi!#REF!,"")</f>
        <v>#REF!</v>
      </c>
    </row>
    <row r="1883">
      <c r="C1883" t="e">
        <f>IF(G1883+H1883&lt;&gt;0,Transaksi!#REF!,"")</f>
        <v>#REF!</v>
      </c>
      <c r="D1883" t="e">
        <f>IF(G1883+H1883&lt;&gt;0,Transaksi!#REF!,"")</f>
        <v>#REF!</v>
      </c>
      <c r="E1883" t="e">
        <f>IF(G1883+H1883&lt;&gt;0,Transaksi!#REF!,"")</f>
        <v>#REF!</v>
      </c>
      <c r="F1883" t="e">
        <f>IF(G1883+H1883&lt;&gt;0,Transaksi!#REF!,"")</f>
        <v>#REF!</v>
      </c>
      <c r="G1883" t="e">
        <f>IF(Transaksi!#REF!=$F$11,Transaksi!#REF!,0)</f>
        <v>#REF!</v>
      </c>
      <c r="H1883" t="e">
        <f>IF(Transaksi!#REF!=$F$11,Transaksi!#REF!,0)</f>
        <v>#REF!</v>
      </c>
      <c r="I1883" t="e">
        <f>I1882+G1883-H1883</f>
        <v>#REF!</v>
      </c>
      <c r="J1883" t="e">
        <f>IF(G1883+H1883&lt;&gt;0,Transaksi!#REF!,"")</f>
        <v>#REF!</v>
      </c>
    </row>
    <row r="1884">
      <c r="C1884" t="e">
        <f>IF(G1884+H1884&lt;&gt;0,Transaksi!#REF!,"")</f>
        <v>#REF!</v>
      </c>
      <c r="D1884" t="e">
        <f>IF(G1884+H1884&lt;&gt;0,Transaksi!#REF!,"")</f>
        <v>#REF!</v>
      </c>
      <c r="E1884" t="e">
        <f>IF(G1884+H1884&lt;&gt;0,Transaksi!#REF!,"")</f>
        <v>#REF!</v>
      </c>
      <c r="F1884" t="e">
        <f>IF(G1884+H1884&lt;&gt;0,Transaksi!#REF!,"")</f>
        <v>#REF!</v>
      </c>
      <c r="G1884" t="e">
        <f>IF(Transaksi!#REF!=$F$11,Transaksi!#REF!,0)</f>
        <v>#REF!</v>
      </c>
      <c r="H1884" t="e">
        <f>IF(Transaksi!#REF!=$F$11,Transaksi!#REF!,0)</f>
        <v>#REF!</v>
      </c>
      <c r="I1884" t="e">
        <f>I1883+G1884-H1884</f>
        <v>#REF!</v>
      </c>
      <c r="J1884" t="e">
        <f>IF(G1884+H1884&lt;&gt;0,Transaksi!#REF!,"")</f>
        <v>#REF!</v>
      </c>
    </row>
    <row r="1885">
      <c r="C1885" t="e">
        <f>IF(G1885+H1885&lt;&gt;0,Transaksi!#REF!,"")</f>
        <v>#REF!</v>
      </c>
      <c r="D1885" t="e">
        <f>IF(G1885+H1885&lt;&gt;0,Transaksi!#REF!,"")</f>
        <v>#REF!</v>
      </c>
      <c r="E1885" t="e">
        <f>IF(G1885+H1885&lt;&gt;0,Transaksi!#REF!,"")</f>
        <v>#REF!</v>
      </c>
      <c r="F1885" t="e">
        <f>IF(G1885+H1885&lt;&gt;0,Transaksi!#REF!,"")</f>
        <v>#REF!</v>
      </c>
      <c r="G1885" t="e">
        <f>IF(Transaksi!#REF!=$F$11,Transaksi!#REF!,0)</f>
        <v>#REF!</v>
      </c>
      <c r="H1885" t="e">
        <f>IF(Transaksi!#REF!=$F$11,Transaksi!#REF!,0)</f>
        <v>#REF!</v>
      </c>
      <c r="I1885" t="e">
        <f>I1884+G1885-H1885</f>
        <v>#REF!</v>
      </c>
      <c r="J1885" t="e">
        <f>IF(G1885+H1885&lt;&gt;0,Transaksi!#REF!,"")</f>
        <v>#REF!</v>
      </c>
    </row>
    <row r="1886">
      <c r="C1886" t="e">
        <f>IF(G1886+H1886&lt;&gt;0,Transaksi!#REF!,"")</f>
        <v>#REF!</v>
      </c>
      <c r="D1886" t="e">
        <f>IF(G1886+H1886&lt;&gt;0,Transaksi!#REF!,"")</f>
        <v>#REF!</v>
      </c>
      <c r="E1886" t="e">
        <f>IF(G1886+H1886&lt;&gt;0,Transaksi!#REF!,"")</f>
        <v>#REF!</v>
      </c>
      <c r="F1886" t="e">
        <f>IF(G1886+H1886&lt;&gt;0,Transaksi!#REF!,"")</f>
        <v>#REF!</v>
      </c>
      <c r="G1886" t="e">
        <f>IF(Transaksi!#REF!=$F$11,Transaksi!#REF!,0)</f>
        <v>#REF!</v>
      </c>
      <c r="H1886" t="e">
        <f>IF(Transaksi!#REF!=$F$11,Transaksi!#REF!,0)</f>
        <v>#REF!</v>
      </c>
      <c r="I1886" t="e">
        <f>I1885+G1886-H1886</f>
        <v>#REF!</v>
      </c>
      <c r="J1886" t="e">
        <f>IF(G1886+H1886&lt;&gt;0,Transaksi!#REF!,"")</f>
        <v>#REF!</v>
      </c>
    </row>
    <row r="1887">
      <c r="C1887" t="e">
        <f>IF(G1887+H1887&lt;&gt;0,Transaksi!#REF!,"")</f>
        <v>#REF!</v>
      </c>
      <c r="D1887" t="e">
        <f>IF(G1887+H1887&lt;&gt;0,Transaksi!#REF!,"")</f>
        <v>#REF!</v>
      </c>
      <c r="E1887" t="e">
        <f>IF(G1887+H1887&lt;&gt;0,Transaksi!#REF!,"")</f>
        <v>#REF!</v>
      </c>
      <c r="F1887" t="e">
        <f>IF(G1887+H1887&lt;&gt;0,Transaksi!#REF!,"")</f>
        <v>#REF!</v>
      </c>
      <c r="G1887" t="e">
        <f>IF(Transaksi!#REF!=$F$11,Transaksi!#REF!,0)</f>
        <v>#REF!</v>
      </c>
      <c r="H1887" t="e">
        <f>IF(Transaksi!#REF!=$F$11,Transaksi!#REF!,0)</f>
        <v>#REF!</v>
      </c>
      <c r="I1887" t="e">
        <f>I1886+G1887-H1887</f>
        <v>#REF!</v>
      </c>
      <c r="J1887" t="e">
        <f>IF(G1887+H1887&lt;&gt;0,Transaksi!#REF!,"")</f>
        <v>#REF!</v>
      </c>
    </row>
    <row r="1888">
      <c r="C1888" t="e">
        <f>IF(G1888+H1888&lt;&gt;0,Transaksi!#REF!,"")</f>
        <v>#REF!</v>
      </c>
      <c r="D1888" t="e">
        <f>IF(G1888+H1888&lt;&gt;0,Transaksi!#REF!,"")</f>
        <v>#REF!</v>
      </c>
      <c r="E1888" t="e">
        <f>IF(G1888+H1888&lt;&gt;0,Transaksi!#REF!,"")</f>
        <v>#REF!</v>
      </c>
      <c r="F1888" t="e">
        <f>IF(G1888+H1888&lt;&gt;0,Transaksi!#REF!,"")</f>
        <v>#REF!</v>
      </c>
      <c r="G1888" t="e">
        <f>IF(Transaksi!#REF!=$F$11,Transaksi!#REF!,0)</f>
        <v>#REF!</v>
      </c>
      <c r="H1888" t="e">
        <f>IF(Transaksi!#REF!=$F$11,Transaksi!#REF!,0)</f>
        <v>#REF!</v>
      </c>
      <c r="I1888" t="e">
        <f>I1887+G1888-H1888</f>
        <v>#REF!</v>
      </c>
      <c r="J1888" t="e">
        <f>IF(G1888+H1888&lt;&gt;0,Transaksi!#REF!,"")</f>
        <v>#REF!</v>
      </c>
    </row>
    <row r="1889">
      <c r="C1889" t="e">
        <f>IF(G1889+H1889&lt;&gt;0,Transaksi!#REF!,"")</f>
        <v>#REF!</v>
      </c>
      <c r="D1889" t="e">
        <f>IF(G1889+H1889&lt;&gt;0,Transaksi!#REF!,"")</f>
        <v>#REF!</v>
      </c>
      <c r="E1889" t="e">
        <f>IF(G1889+H1889&lt;&gt;0,Transaksi!#REF!,"")</f>
        <v>#REF!</v>
      </c>
      <c r="F1889" t="e">
        <f>IF(G1889+H1889&lt;&gt;0,Transaksi!#REF!,"")</f>
        <v>#REF!</v>
      </c>
      <c r="G1889" t="e">
        <f>IF(Transaksi!#REF!=$F$11,Transaksi!#REF!,0)</f>
        <v>#REF!</v>
      </c>
      <c r="H1889" t="e">
        <f>IF(Transaksi!#REF!=$F$11,Transaksi!#REF!,0)</f>
        <v>#REF!</v>
      </c>
      <c r="I1889" t="e">
        <f>I1888+G1889-H1889</f>
        <v>#REF!</v>
      </c>
      <c r="J1889" t="e">
        <f>IF(G1889+H1889&lt;&gt;0,Transaksi!#REF!,"")</f>
        <v>#REF!</v>
      </c>
    </row>
    <row r="1890">
      <c r="C1890" t="e">
        <f>IF(G1890+H1890&lt;&gt;0,Transaksi!#REF!,"")</f>
        <v>#REF!</v>
      </c>
      <c r="D1890" t="e">
        <f>IF(G1890+H1890&lt;&gt;0,Transaksi!#REF!,"")</f>
        <v>#REF!</v>
      </c>
      <c r="E1890" t="e">
        <f>IF(G1890+H1890&lt;&gt;0,Transaksi!#REF!,"")</f>
        <v>#REF!</v>
      </c>
      <c r="F1890" t="e">
        <f>IF(G1890+H1890&lt;&gt;0,Transaksi!#REF!,"")</f>
        <v>#REF!</v>
      </c>
      <c r="G1890" t="e">
        <f>IF(Transaksi!#REF!=$F$11,Transaksi!#REF!,0)</f>
        <v>#REF!</v>
      </c>
      <c r="H1890" t="e">
        <f>IF(Transaksi!#REF!=$F$11,Transaksi!#REF!,0)</f>
        <v>#REF!</v>
      </c>
      <c r="I1890" t="e">
        <f>I1889+G1890-H1890</f>
        <v>#REF!</v>
      </c>
      <c r="J1890" t="e">
        <f>IF(G1890+H1890&lt;&gt;0,Transaksi!#REF!,"")</f>
        <v>#REF!</v>
      </c>
    </row>
    <row r="1891">
      <c r="C1891" t="e">
        <f>IF(G1891+H1891&lt;&gt;0,Transaksi!#REF!,"")</f>
        <v>#REF!</v>
      </c>
      <c r="D1891" t="e">
        <f>IF(G1891+H1891&lt;&gt;0,Transaksi!#REF!,"")</f>
        <v>#REF!</v>
      </c>
      <c r="E1891" t="e">
        <f>IF(G1891+H1891&lt;&gt;0,Transaksi!#REF!,"")</f>
        <v>#REF!</v>
      </c>
      <c r="F1891" t="e">
        <f>IF(G1891+H1891&lt;&gt;0,Transaksi!#REF!,"")</f>
        <v>#REF!</v>
      </c>
      <c r="G1891" t="e">
        <f>IF(Transaksi!#REF!=$F$11,Transaksi!#REF!,0)</f>
        <v>#REF!</v>
      </c>
      <c r="H1891" t="e">
        <f>IF(Transaksi!#REF!=$F$11,Transaksi!#REF!,0)</f>
        <v>#REF!</v>
      </c>
      <c r="I1891" t="e">
        <f>I1890+G1891-H1891</f>
        <v>#REF!</v>
      </c>
      <c r="J1891" t="e">
        <f>IF(G1891+H1891&lt;&gt;0,Transaksi!#REF!,"")</f>
        <v>#REF!</v>
      </c>
    </row>
    <row r="1892">
      <c r="C1892" t="e">
        <f>IF(G1892+H1892&lt;&gt;0,Transaksi!#REF!,"")</f>
        <v>#REF!</v>
      </c>
      <c r="D1892" t="e">
        <f>IF(G1892+H1892&lt;&gt;0,Transaksi!#REF!,"")</f>
        <v>#REF!</v>
      </c>
      <c r="E1892" t="e">
        <f>IF(G1892+H1892&lt;&gt;0,Transaksi!#REF!,"")</f>
        <v>#REF!</v>
      </c>
      <c r="F1892" t="e">
        <f>IF(G1892+H1892&lt;&gt;0,Transaksi!#REF!,"")</f>
        <v>#REF!</v>
      </c>
      <c r="G1892" t="e">
        <f>IF(Transaksi!#REF!=$F$11,Transaksi!#REF!,0)</f>
        <v>#REF!</v>
      </c>
      <c r="H1892" t="e">
        <f>IF(Transaksi!#REF!=$F$11,Transaksi!#REF!,0)</f>
        <v>#REF!</v>
      </c>
      <c r="I1892" t="e">
        <f>I1891+G1892-H1892</f>
        <v>#REF!</v>
      </c>
      <c r="J1892" t="e">
        <f>IF(G1892+H1892&lt;&gt;0,Transaksi!#REF!,"")</f>
        <v>#REF!</v>
      </c>
    </row>
    <row r="1893">
      <c r="C1893" t="e">
        <f>IF(G1893+H1893&lt;&gt;0,Transaksi!#REF!,"")</f>
        <v>#REF!</v>
      </c>
      <c r="D1893" t="e">
        <f>IF(G1893+H1893&lt;&gt;0,Transaksi!#REF!,"")</f>
        <v>#REF!</v>
      </c>
      <c r="E1893" t="e">
        <f>IF(G1893+H1893&lt;&gt;0,Transaksi!#REF!,"")</f>
        <v>#REF!</v>
      </c>
      <c r="F1893" t="e">
        <f>IF(G1893+H1893&lt;&gt;0,Transaksi!#REF!,"")</f>
        <v>#REF!</v>
      </c>
      <c r="G1893" t="e">
        <f>IF(Transaksi!#REF!=$F$11,Transaksi!#REF!,0)</f>
        <v>#REF!</v>
      </c>
      <c r="H1893" t="e">
        <f>IF(Transaksi!#REF!=$F$11,Transaksi!#REF!,0)</f>
        <v>#REF!</v>
      </c>
      <c r="I1893" t="e">
        <f>I1892+G1893-H1893</f>
        <v>#REF!</v>
      </c>
      <c r="J1893" t="e">
        <f>IF(G1893+H1893&lt;&gt;0,Transaksi!#REF!,"")</f>
        <v>#REF!</v>
      </c>
    </row>
    <row r="1894">
      <c r="C1894" t="e">
        <f>IF(G1894+H1894&lt;&gt;0,Transaksi!#REF!,"")</f>
        <v>#REF!</v>
      </c>
      <c r="D1894" t="e">
        <f>IF(G1894+H1894&lt;&gt;0,Transaksi!#REF!,"")</f>
        <v>#REF!</v>
      </c>
      <c r="E1894" t="e">
        <f>IF(G1894+H1894&lt;&gt;0,Transaksi!#REF!,"")</f>
        <v>#REF!</v>
      </c>
      <c r="F1894" t="e">
        <f>IF(G1894+H1894&lt;&gt;0,Transaksi!#REF!,"")</f>
        <v>#REF!</v>
      </c>
      <c r="G1894" t="e">
        <f>IF(Transaksi!#REF!=$F$11,Transaksi!#REF!,0)</f>
        <v>#REF!</v>
      </c>
      <c r="H1894" t="e">
        <f>IF(Transaksi!#REF!=$F$11,Transaksi!#REF!,0)</f>
        <v>#REF!</v>
      </c>
      <c r="I1894" t="e">
        <f>I1893+G1894-H1894</f>
        <v>#REF!</v>
      </c>
      <c r="J1894" t="e">
        <f>IF(G1894+H1894&lt;&gt;0,Transaksi!#REF!,"")</f>
        <v>#REF!</v>
      </c>
    </row>
    <row r="1895">
      <c r="C1895" t="e">
        <f>IF(G1895+H1895&lt;&gt;0,Transaksi!#REF!,"")</f>
        <v>#REF!</v>
      </c>
      <c r="D1895" t="e">
        <f>IF(G1895+H1895&lt;&gt;0,Transaksi!#REF!,"")</f>
        <v>#REF!</v>
      </c>
      <c r="E1895" t="e">
        <f>IF(G1895+H1895&lt;&gt;0,Transaksi!#REF!,"")</f>
        <v>#REF!</v>
      </c>
      <c r="F1895" t="e">
        <f>IF(G1895+H1895&lt;&gt;0,Transaksi!#REF!,"")</f>
        <v>#REF!</v>
      </c>
      <c r="G1895" t="e">
        <f>IF(Transaksi!#REF!=$F$11,Transaksi!#REF!,0)</f>
        <v>#REF!</v>
      </c>
      <c r="H1895" t="e">
        <f>IF(Transaksi!#REF!=$F$11,Transaksi!#REF!,0)</f>
        <v>#REF!</v>
      </c>
      <c r="I1895" t="e">
        <f>I1894+G1895-H1895</f>
        <v>#REF!</v>
      </c>
      <c r="J1895" t="e">
        <f>IF(G1895+H1895&lt;&gt;0,Transaksi!#REF!,"")</f>
        <v>#REF!</v>
      </c>
    </row>
    <row r="1896">
      <c r="C1896" t="e">
        <f>IF(G1896+H1896&lt;&gt;0,Transaksi!#REF!,"")</f>
        <v>#REF!</v>
      </c>
      <c r="D1896" t="e">
        <f>IF(G1896+H1896&lt;&gt;0,Transaksi!#REF!,"")</f>
        <v>#REF!</v>
      </c>
      <c r="E1896" t="e">
        <f>IF(G1896+H1896&lt;&gt;0,Transaksi!#REF!,"")</f>
        <v>#REF!</v>
      </c>
      <c r="F1896" t="e">
        <f>IF(G1896+H1896&lt;&gt;0,Transaksi!#REF!,"")</f>
        <v>#REF!</v>
      </c>
      <c r="G1896" t="e">
        <f>IF(Transaksi!#REF!=$F$11,Transaksi!#REF!,0)</f>
        <v>#REF!</v>
      </c>
      <c r="H1896" t="e">
        <f>IF(Transaksi!#REF!=$F$11,Transaksi!#REF!,0)</f>
        <v>#REF!</v>
      </c>
      <c r="I1896" t="e">
        <f>I1895+G1896-H1896</f>
        <v>#REF!</v>
      </c>
      <c r="J1896" t="e">
        <f>IF(G1896+H1896&lt;&gt;0,Transaksi!#REF!,"")</f>
        <v>#REF!</v>
      </c>
    </row>
    <row r="1897">
      <c r="C1897" t="e">
        <f>IF(G1897+H1897&lt;&gt;0,Transaksi!#REF!,"")</f>
        <v>#REF!</v>
      </c>
      <c r="D1897" t="e">
        <f>IF(G1897+H1897&lt;&gt;0,Transaksi!#REF!,"")</f>
        <v>#REF!</v>
      </c>
      <c r="E1897" t="e">
        <f>IF(G1897+H1897&lt;&gt;0,Transaksi!#REF!,"")</f>
        <v>#REF!</v>
      </c>
      <c r="F1897" t="e">
        <f>IF(G1897+H1897&lt;&gt;0,Transaksi!#REF!,"")</f>
        <v>#REF!</v>
      </c>
      <c r="G1897" t="e">
        <f>IF(Transaksi!#REF!=$F$11,Transaksi!#REF!,0)</f>
        <v>#REF!</v>
      </c>
      <c r="H1897" t="e">
        <f>IF(Transaksi!#REF!=$F$11,Transaksi!#REF!,0)</f>
        <v>#REF!</v>
      </c>
      <c r="I1897" t="e">
        <f>I1896+G1897-H1897</f>
        <v>#REF!</v>
      </c>
      <c r="J1897" t="e">
        <f>IF(G1897+H1897&lt;&gt;0,Transaksi!#REF!,"")</f>
        <v>#REF!</v>
      </c>
    </row>
    <row r="1898">
      <c r="C1898" t="e">
        <f>IF(G1898+H1898&lt;&gt;0,Transaksi!#REF!,"")</f>
        <v>#REF!</v>
      </c>
      <c r="D1898" t="e">
        <f>IF(G1898+H1898&lt;&gt;0,Transaksi!#REF!,"")</f>
        <v>#REF!</v>
      </c>
      <c r="E1898" t="e">
        <f>IF(G1898+H1898&lt;&gt;0,Transaksi!#REF!,"")</f>
        <v>#REF!</v>
      </c>
      <c r="F1898" t="e">
        <f>IF(G1898+H1898&lt;&gt;0,Transaksi!#REF!,"")</f>
        <v>#REF!</v>
      </c>
      <c r="G1898" t="e">
        <f>IF(Transaksi!#REF!=$F$11,Transaksi!#REF!,0)</f>
        <v>#REF!</v>
      </c>
      <c r="H1898" t="e">
        <f>IF(Transaksi!#REF!=$F$11,Transaksi!#REF!,0)</f>
        <v>#REF!</v>
      </c>
      <c r="I1898" t="e">
        <f>I1897+G1898-H1898</f>
        <v>#REF!</v>
      </c>
      <c r="J1898" t="e">
        <f>IF(G1898+H1898&lt;&gt;0,Transaksi!#REF!,"")</f>
        <v>#REF!</v>
      </c>
    </row>
    <row r="1899">
      <c r="C1899" t="e">
        <f>IF(G1899+H1899&lt;&gt;0,Transaksi!#REF!,"")</f>
        <v>#REF!</v>
      </c>
      <c r="D1899" t="e">
        <f>IF(G1899+H1899&lt;&gt;0,Transaksi!#REF!,"")</f>
        <v>#REF!</v>
      </c>
      <c r="E1899" t="e">
        <f>IF(G1899+H1899&lt;&gt;0,Transaksi!#REF!,"")</f>
        <v>#REF!</v>
      </c>
      <c r="F1899" t="e">
        <f>IF(G1899+H1899&lt;&gt;0,Transaksi!#REF!,"")</f>
        <v>#REF!</v>
      </c>
      <c r="G1899" t="e">
        <f>IF(Transaksi!#REF!=$F$11,Transaksi!#REF!,0)</f>
        <v>#REF!</v>
      </c>
      <c r="H1899" t="e">
        <f>IF(Transaksi!#REF!=$F$11,Transaksi!#REF!,0)</f>
        <v>#REF!</v>
      </c>
      <c r="I1899" t="e">
        <f>I1898+G1899-H1899</f>
        <v>#REF!</v>
      </c>
      <c r="J1899" t="e">
        <f>IF(G1899+H1899&lt;&gt;0,Transaksi!#REF!,"")</f>
        <v>#REF!</v>
      </c>
    </row>
    <row r="1900">
      <c r="C1900" t="e">
        <f>IF(G1900+H1900&lt;&gt;0,Transaksi!#REF!,"")</f>
        <v>#REF!</v>
      </c>
      <c r="D1900" t="e">
        <f>IF(G1900+H1900&lt;&gt;0,Transaksi!#REF!,"")</f>
        <v>#REF!</v>
      </c>
      <c r="E1900" t="e">
        <f>IF(G1900+H1900&lt;&gt;0,Transaksi!#REF!,"")</f>
        <v>#REF!</v>
      </c>
      <c r="F1900" t="e">
        <f>IF(G1900+H1900&lt;&gt;0,Transaksi!#REF!,"")</f>
        <v>#REF!</v>
      </c>
      <c r="G1900" t="e">
        <f>IF(Transaksi!#REF!=$F$11,Transaksi!#REF!,0)</f>
        <v>#REF!</v>
      </c>
      <c r="H1900" t="e">
        <f>IF(Transaksi!#REF!=$F$11,Transaksi!#REF!,0)</f>
        <v>#REF!</v>
      </c>
      <c r="I1900" t="e">
        <f>I1899+G1900-H1900</f>
        <v>#REF!</v>
      </c>
      <c r="J1900" t="e">
        <f>IF(G1900+H1900&lt;&gt;0,Transaksi!#REF!,"")</f>
        <v>#REF!</v>
      </c>
    </row>
    <row r="1901">
      <c r="C1901" t="e">
        <f>IF(G1901+H1901&lt;&gt;0,Transaksi!#REF!,"")</f>
        <v>#REF!</v>
      </c>
      <c r="D1901" t="e">
        <f>IF(G1901+H1901&lt;&gt;0,Transaksi!#REF!,"")</f>
        <v>#REF!</v>
      </c>
      <c r="E1901" t="e">
        <f>IF(G1901+H1901&lt;&gt;0,Transaksi!#REF!,"")</f>
        <v>#REF!</v>
      </c>
      <c r="F1901" t="e">
        <f>IF(G1901+H1901&lt;&gt;0,Transaksi!#REF!,"")</f>
        <v>#REF!</v>
      </c>
      <c r="G1901" t="e">
        <f>IF(Transaksi!#REF!=$F$11,Transaksi!#REF!,0)</f>
        <v>#REF!</v>
      </c>
      <c r="H1901" t="e">
        <f>IF(Transaksi!#REF!=$F$11,Transaksi!#REF!,0)</f>
        <v>#REF!</v>
      </c>
      <c r="I1901" t="e">
        <f>I1900+G1901-H1901</f>
        <v>#REF!</v>
      </c>
      <c r="J1901" t="e">
        <f>IF(G1901+H1901&lt;&gt;0,Transaksi!#REF!,"")</f>
        <v>#REF!</v>
      </c>
    </row>
    <row r="1902">
      <c r="C1902" t="e">
        <f>IF(G1902+H1902&lt;&gt;0,Transaksi!#REF!,"")</f>
        <v>#REF!</v>
      </c>
      <c r="D1902" t="e">
        <f>IF(G1902+H1902&lt;&gt;0,Transaksi!#REF!,"")</f>
        <v>#REF!</v>
      </c>
      <c r="E1902" t="e">
        <f>IF(G1902+H1902&lt;&gt;0,Transaksi!#REF!,"")</f>
        <v>#REF!</v>
      </c>
      <c r="F1902" t="e">
        <f>IF(G1902+H1902&lt;&gt;0,Transaksi!#REF!,"")</f>
        <v>#REF!</v>
      </c>
      <c r="G1902" t="e">
        <f>IF(Transaksi!#REF!=$F$11,Transaksi!#REF!,0)</f>
        <v>#REF!</v>
      </c>
      <c r="H1902" t="e">
        <f>IF(Transaksi!#REF!=$F$11,Transaksi!#REF!,0)</f>
        <v>#REF!</v>
      </c>
      <c r="I1902" t="e">
        <f>I1901+G1902-H1902</f>
        <v>#REF!</v>
      </c>
      <c r="J1902" t="e">
        <f>IF(G1902+H1902&lt;&gt;0,Transaksi!#REF!,"")</f>
        <v>#REF!</v>
      </c>
    </row>
    <row r="1903">
      <c r="C1903" t="e">
        <f>IF(G1903+H1903&lt;&gt;0,Transaksi!#REF!,"")</f>
        <v>#REF!</v>
      </c>
      <c r="D1903" t="e">
        <f>IF(G1903+H1903&lt;&gt;0,Transaksi!#REF!,"")</f>
        <v>#REF!</v>
      </c>
      <c r="E1903" t="e">
        <f>IF(G1903+H1903&lt;&gt;0,Transaksi!#REF!,"")</f>
        <v>#REF!</v>
      </c>
      <c r="F1903" t="e">
        <f>IF(G1903+H1903&lt;&gt;0,Transaksi!#REF!,"")</f>
        <v>#REF!</v>
      </c>
      <c r="G1903" t="e">
        <f>IF(Transaksi!#REF!=$F$11,Transaksi!#REF!,0)</f>
        <v>#REF!</v>
      </c>
      <c r="H1903" t="e">
        <f>IF(Transaksi!#REF!=$F$11,Transaksi!#REF!,0)</f>
        <v>#REF!</v>
      </c>
      <c r="I1903" t="e">
        <f>I1902+G1903-H1903</f>
        <v>#REF!</v>
      </c>
      <c r="J1903" t="e">
        <f>IF(G1903+H1903&lt;&gt;0,Transaksi!#REF!,"")</f>
        <v>#REF!</v>
      </c>
    </row>
    <row r="1904">
      <c r="C1904" t="e">
        <f>IF(G1904+H1904&lt;&gt;0,Transaksi!#REF!,"")</f>
        <v>#REF!</v>
      </c>
      <c r="D1904" t="e">
        <f>IF(G1904+H1904&lt;&gt;0,Transaksi!#REF!,"")</f>
        <v>#REF!</v>
      </c>
      <c r="E1904" t="e">
        <f>IF(G1904+H1904&lt;&gt;0,Transaksi!#REF!,"")</f>
        <v>#REF!</v>
      </c>
      <c r="F1904" t="e">
        <f>IF(G1904+H1904&lt;&gt;0,Transaksi!#REF!,"")</f>
        <v>#REF!</v>
      </c>
      <c r="G1904" t="e">
        <f>IF(Transaksi!#REF!=$F$11,Transaksi!#REF!,0)</f>
        <v>#REF!</v>
      </c>
      <c r="H1904" t="e">
        <f>IF(Transaksi!#REF!=$F$11,Transaksi!#REF!,0)</f>
        <v>#REF!</v>
      </c>
      <c r="I1904" t="e">
        <f>I1903+G1904-H1904</f>
        <v>#REF!</v>
      </c>
      <c r="J1904" t="e">
        <f>IF(G1904+H1904&lt;&gt;0,Transaksi!#REF!,"")</f>
        <v>#REF!</v>
      </c>
    </row>
    <row r="1905">
      <c r="C1905" t="e">
        <f>IF(G1905+H1905&lt;&gt;0,Transaksi!#REF!,"")</f>
        <v>#REF!</v>
      </c>
      <c r="D1905" t="e">
        <f>IF(G1905+H1905&lt;&gt;0,Transaksi!#REF!,"")</f>
        <v>#REF!</v>
      </c>
      <c r="E1905" t="e">
        <f>IF(G1905+H1905&lt;&gt;0,Transaksi!#REF!,"")</f>
        <v>#REF!</v>
      </c>
      <c r="F1905" t="e">
        <f>IF(G1905+H1905&lt;&gt;0,Transaksi!#REF!,"")</f>
        <v>#REF!</v>
      </c>
      <c r="G1905" t="e">
        <f>IF(Transaksi!#REF!=$F$11,Transaksi!#REF!,0)</f>
        <v>#REF!</v>
      </c>
      <c r="H1905" t="e">
        <f>IF(Transaksi!#REF!=$F$11,Transaksi!#REF!,0)</f>
        <v>#REF!</v>
      </c>
      <c r="I1905" t="e">
        <f>I1904+G1905-H1905</f>
        <v>#REF!</v>
      </c>
      <c r="J1905" t="e">
        <f>IF(G1905+H1905&lt;&gt;0,Transaksi!#REF!,"")</f>
        <v>#REF!</v>
      </c>
    </row>
    <row r="1906">
      <c r="C1906" t="e">
        <f>IF(G1906+H1906&lt;&gt;0,Transaksi!#REF!,"")</f>
        <v>#REF!</v>
      </c>
      <c r="D1906" t="e">
        <f>IF(G1906+H1906&lt;&gt;0,Transaksi!#REF!,"")</f>
        <v>#REF!</v>
      </c>
      <c r="E1906" t="e">
        <f>IF(G1906+H1906&lt;&gt;0,Transaksi!#REF!,"")</f>
        <v>#REF!</v>
      </c>
      <c r="F1906" t="e">
        <f>IF(G1906+H1906&lt;&gt;0,Transaksi!#REF!,"")</f>
        <v>#REF!</v>
      </c>
      <c r="G1906" t="e">
        <f>IF(Transaksi!#REF!=$F$11,Transaksi!#REF!,0)</f>
        <v>#REF!</v>
      </c>
      <c r="H1906" t="e">
        <f>IF(Transaksi!#REF!=$F$11,Transaksi!#REF!,0)</f>
        <v>#REF!</v>
      </c>
      <c r="I1906" t="e">
        <f>I1905+G1906-H1906</f>
        <v>#REF!</v>
      </c>
      <c r="J1906" t="e">
        <f>IF(G1906+H1906&lt;&gt;0,Transaksi!#REF!,"")</f>
        <v>#REF!</v>
      </c>
    </row>
    <row r="1907">
      <c r="C1907" t="e">
        <f>IF(G1907+H1907&lt;&gt;0,Transaksi!#REF!,"")</f>
        <v>#REF!</v>
      </c>
      <c r="D1907" t="e">
        <f>IF(G1907+H1907&lt;&gt;0,Transaksi!#REF!,"")</f>
        <v>#REF!</v>
      </c>
      <c r="E1907" t="e">
        <f>IF(G1907+H1907&lt;&gt;0,Transaksi!#REF!,"")</f>
        <v>#REF!</v>
      </c>
      <c r="F1907" t="e">
        <f>IF(G1907+H1907&lt;&gt;0,Transaksi!#REF!,"")</f>
        <v>#REF!</v>
      </c>
      <c r="G1907" t="e">
        <f>IF(Transaksi!#REF!=$F$11,Transaksi!#REF!,0)</f>
        <v>#REF!</v>
      </c>
      <c r="H1907" t="e">
        <f>IF(Transaksi!#REF!=$F$11,Transaksi!#REF!,0)</f>
        <v>#REF!</v>
      </c>
      <c r="I1907" t="e">
        <f>I1906+G1907-H1907</f>
        <v>#REF!</v>
      </c>
      <c r="J1907" t="e">
        <f>IF(G1907+H1907&lt;&gt;0,Transaksi!#REF!,"")</f>
        <v>#REF!</v>
      </c>
    </row>
    <row r="1908">
      <c r="C1908" t="e">
        <f>IF(G1908+H1908&lt;&gt;0,Transaksi!#REF!,"")</f>
        <v>#REF!</v>
      </c>
      <c r="D1908" t="e">
        <f>IF(G1908+H1908&lt;&gt;0,Transaksi!#REF!,"")</f>
        <v>#REF!</v>
      </c>
      <c r="E1908" t="e">
        <f>IF(G1908+H1908&lt;&gt;0,Transaksi!#REF!,"")</f>
        <v>#REF!</v>
      </c>
      <c r="F1908" t="e">
        <f>IF(G1908+H1908&lt;&gt;0,Transaksi!#REF!,"")</f>
        <v>#REF!</v>
      </c>
      <c r="G1908" t="e">
        <f>IF(Transaksi!#REF!=$F$11,Transaksi!#REF!,0)</f>
        <v>#REF!</v>
      </c>
      <c r="H1908" t="e">
        <f>IF(Transaksi!#REF!=$F$11,Transaksi!#REF!,0)</f>
        <v>#REF!</v>
      </c>
      <c r="I1908" t="e">
        <f>I1907+G1908-H1908</f>
        <v>#REF!</v>
      </c>
      <c r="J1908" t="e">
        <f>IF(G1908+H1908&lt;&gt;0,Transaksi!#REF!,"")</f>
        <v>#REF!</v>
      </c>
    </row>
    <row r="1909">
      <c r="C1909" t="e">
        <f>IF(G1909+H1909&lt;&gt;0,Transaksi!#REF!,"")</f>
        <v>#REF!</v>
      </c>
      <c r="D1909" t="e">
        <f>IF(G1909+H1909&lt;&gt;0,Transaksi!#REF!,"")</f>
        <v>#REF!</v>
      </c>
      <c r="E1909" t="e">
        <f>IF(G1909+H1909&lt;&gt;0,Transaksi!#REF!,"")</f>
        <v>#REF!</v>
      </c>
      <c r="F1909" t="e">
        <f>IF(G1909+H1909&lt;&gt;0,Transaksi!#REF!,"")</f>
        <v>#REF!</v>
      </c>
      <c r="G1909" t="e">
        <f>IF(Transaksi!#REF!=$F$11,Transaksi!#REF!,0)</f>
        <v>#REF!</v>
      </c>
      <c r="H1909" t="e">
        <f>IF(Transaksi!#REF!=$F$11,Transaksi!#REF!,0)</f>
        <v>#REF!</v>
      </c>
      <c r="I1909" t="e">
        <f>I1908+G1909-H1909</f>
        <v>#REF!</v>
      </c>
      <c r="J1909" t="e">
        <f>IF(G1909+H1909&lt;&gt;0,Transaksi!#REF!,"")</f>
        <v>#REF!</v>
      </c>
    </row>
    <row r="1910">
      <c r="C1910" t="e">
        <f>IF(G1910+H1910&lt;&gt;0,Transaksi!#REF!,"")</f>
        <v>#REF!</v>
      </c>
      <c r="D1910" t="e">
        <f>IF(G1910+H1910&lt;&gt;0,Transaksi!#REF!,"")</f>
        <v>#REF!</v>
      </c>
      <c r="E1910" t="e">
        <f>IF(G1910+H1910&lt;&gt;0,Transaksi!#REF!,"")</f>
        <v>#REF!</v>
      </c>
      <c r="F1910" t="e">
        <f>IF(G1910+H1910&lt;&gt;0,Transaksi!#REF!,"")</f>
        <v>#REF!</v>
      </c>
      <c r="G1910" t="e">
        <f>IF(Transaksi!#REF!=$F$11,Transaksi!#REF!,0)</f>
        <v>#REF!</v>
      </c>
      <c r="H1910" t="e">
        <f>IF(Transaksi!#REF!=$F$11,Transaksi!#REF!,0)</f>
        <v>#REF!</v>
      </c>
      <c r="I1910" t="e">
        <f>I1909+G1910-H1910</f>
        <v>#REF!</v>
      </c>
      <c r="J1910" t="e">
        <f>IF(G1910+H1910&lt;&gt;0,Transaksi!#REF!,"")</f>
        <v>#REF!</v>
      </c>
    </row>
    <row r="1911">
      <c r="C1911" t="e">
        <f>IF(G1911+H1911&lt;&gt;0,Transaksi!#REF!,"")</f>
        <v>#REF!</v>
      </c>
      <c r="D1911" t="e">
        <f>IF(G1911+H1911&lt;&gt;0,Transaksi!#REF!,"")</f>
        <v>#REF!</v>
      </c>
      <c r="E1911" t="e">
        <f>IF(G1911+H1911&lt;&gt;0,Transaksi!#REF!,"")</f>
        <v>#REF!</v>
      </c>
      <c r="F1911" t="e">
        <f>IF(G1911+H1911&lt;&gt;0,Transaksi!#REF!,"")</f>
        <v>#REF!</v>
      </c>
      <c r="G1911" t="e">
        <f>IF(Transaksi!#REF!=$F$11,Transaksi!#REF!,0)</f>
        <v>#REF!</v>
      </c>
      <c r="H1911" t="e">
        <f>IF(Transaksi!#REF!=$F$11,Transaksi!#REF!,0)</f>
        <v>#REF!</v>
      </c>
      <c r="I1911" t="e">
        <f>I1910+G1911-H1911</f>
        <v>#REF!</v>
      </c>
      <c r="J1911" t="e">
        <f>IF(G1911+H1911&lt;&gt;0,Transaksi!#REF!,"")</f>
        <v>#REF!</v>
      </c>
    </row>
    <row r="1912">
      <c r="C1912" t="e">
        <f>IF(G1912+H1912&lt;&gt;0,Transaksi!#REF!,"")</f>
        <v>#REF!</v>
      </c>
      <c r="D1912" t="e">
        <f>IF(G1912+H1912&lt;&gt;0,Transaksi!#REF!,"")</f>
        <v>#REF!</v>
      </c>
      <c r="E1912" t="e">
        <f>IF(G1912+H1912&lt;&gt;0,Transaksi!#REF!,"")</f>
        <v>#REF!</v>
      </c>
      <c r="F1912" t="e">
        <f>IF(G1912+H1912&lt;&gt;0,Transaksi!#REF!,"")</f>
        <v>#REF!</v>
      </c>
      <c r="G1912" t="e">
        <f>IF(Transaksi!#REF!=$F$11,Transaksi!#REF!,0)</f>
        <v>#REF!</v>
      </c>
      <c r="H1912" t="e">
        <f>IF(Transaksi!#REF!=$F$11,Transaksi!#REF!,0)</f>
        <v>#REF!</v>
      </c>
      <c r="I1912" t="e">
        <f>I1911+G1912-H1912</f>
        <v>#REF!</v>
      </c>
      <c r="J1912" t="e">
        <f>IF(G1912+H1912&lt;&gt;0,Transaksi!#REF!,"")</f>
        <v>#REF!</v>
      </c>
    </row>
    <row r="1913">
      <c r="C1913" t="e">
        <f>IF(G1913+H1913&lt;&gt;0,Transaksi!#REF!,"")</f>
        <v>#REF!</v>
      </c>
      <c r="D1913" t="e">
        <f>IF(G1913+H1913&lt;&gt;0,Transaksi!#REF!,"")</f>
        <v>#REF!</v>
      </c>
      <c r="E1913" t="e">
        <f>IF(G1913+H1913&lt;&gt;0,Transaksi!#REF!,"")</f>
        <v>#REF!</v>
      </c>
      <c r="F1913" t="e">
        <f>IF(G1913+H1913&lt;&gt;0,Transaksi!#REF!,"")</f>
        <v>#REF!</v>
      </c>
      <c r="G1913" t="e">
        <f>IF(Transaksi!#REF!=$F$11,Transaksi!#REF!,0)</f>
        <v>#REF!</v>
      </c>
      <c r="H1913" t="e">
        <f>IF(Transaksi!#REF!=$F$11,Transaksi!#REF!,0)</f>
        <v>#REF!</v>
      </c>
      <c r="I1913" t="e">
        <f>I1912+G1913-H1913</f>
        <v>#REF!</v>
      </c>
      <c r="J1913" t="e">
        <f>IF(G1913+H1913&lt;&gt;0,Transaksi!#REF!,"")</f>
        <v>#REF!</v>
      </c>
    </row>
    <row r="1914">
      <c r="C1914" t="e">
        <f>IF(G1914+H1914&lt;&gt;0,Transaksi!#REF!,"")</f>
        <v>#REF!</v>
      </c>
      <c r="D1914" t="e">
        <f>IF(G1914+H1914&lt;&gt;0,Transaksi!#REF!,"")</f>
        <v>#REF!</v>
      </c>
      <c r="E1914" t="e">
        <f>IF(G1914+H1914&lt;&gt;0,Transaksi!#REF!,"")</f>
        <v>#REF!</v>
      </c>
      <c r="F1914" t="e">
        <f>IF(G1914+H1914&lt;&gt;0,Transaksi!#REF!,"")</f>
        <v>#REF!</v>
      </c>
      <c r="G1914" t="e">
        <f>IF(Transaksi!#REF!=$F$11,Transaksi!#REF!,0)</f>
        <v>#REF!</v>
      </c>
      <c r="H1914" t="e">
        <f>IF(Transaksi!#REF!=$F$11,Transaksi!#REF!,0)</f>
        <v>#REF!</v>
      </c>
      <c r="I1914" t="e">
        <f>I1913+G1914-H1914</f>
        <v>#REF!</v>
      </c>
      <c r="J1914" t="e">
        <f>IF(G1914+H1914&lt;&gt;0,Transaksi!#REF!,"")</f>
        <v>#REF!</v>
      </c>
    </row>
    <row r="1915">
      <c r="C1915" t="e">
        <f>IF(G1915+H1915&lt;&gt;0,Transaksi!#REF!,"")</f>
        <v>#REF!</v>
      </c>
      <c r="D1915" t="e">
        <f>IF(G1915+H1915&lt;&gt;0,Transaksi!#REF!,"")</f>
        <v>#REF!</v>
      </c>
      <c r="E1915" t="e">
        <f>IF(G1915+H1915&lt;&gt;0,Transaksi!#REF!,"")</f>
        <v>#REF!</v>
      </c>
      <c r="F1915" t="e">
        <f>IF(G1915+H1915&lt;&gt;0,Transaksi!#REF!,"")</f>
        <v>#REF!</v>
      </c>
      <c r="G1915" t="e">
        <f>IF(Transaksi!#REF!=$F$11,Transaksi!#REF!,0)</f>
        <v>#REF!</v>
      </c>
      <c r="H1915" t="e">
        <f>IF(Transaksi!#REF!=$F$11,Transaksi!#REF!,0)</f>
        <v>#REF!</v>
      </c>
      <c r="I1915" t="e">
        <f>I1914+G1915-H1915</f>
        <v>#REF!</v>
      </c>
      <c r="J1915" t="e">
        <f>IF(G1915+H1915&lt;&gt;0,Transaksi!#REF!,"")</f>
        <v>#REF!</v>
      </c>
    </row>
    <row r="1916">
      <c r="C1916" t="e">
        <f>IF(G1916+H1916&lt;&gt;0,Transaksi!#REF!,"")</f>
        <v>#REF!</v>
      </c>
      <c r="D1916" t="e">
        <f>IF(G1916+H1916&lt;&gt;0,Transaksi!#REF!,"")</f>
        <v>#REF!</v>
      </c>
      <c r="E1916" t="e">
        <f>IF(G1916+H1916&lt;&gt;0,Transaksi!#REF!,"")</f>
        <v>#REF!</v>
      </c>
      <c r="F1916" t="e">
        <f>IF(G1916+H1916&lt;&gt;0,Transaksi!#REF!,"")</f>
        <v>#REF!</v>
      </c>
      <c r="G1916" t="e">
        <f>IF(Transaksi!#REF!=$F$11,Transaksi!#REF!,0)</f>
        <v>#REF!</v>
      </c>
      <c r="H1916" t="e">
        <f>IF(Transaksi!#REF!=$F$11,Transaksi!#REF!,0)</f>
        <v>#REF!</v>
      </c>
      <c r="I1916" t="e">
        <f>I1915+G1916-H1916</f>
        <v>#REF!</v>
      </c>
      <c r="J1916" t="e">
        <f>IF(G1916+H1916&lt;&gt;0,Transaksi!#REF!,"")</f>
        <v>#REF!</v>
      </c>
    </row>
    <row r="1917">
      <c r="C1917" t="e">
        <f>IF(G1917+H1917&lt;&gt;0,Transaksi!#REF!,"")</f>
        <v>#REF!</v>
      </c>
      <c r="D1917" t="e">
        <f>IF(G1917+H1917&lt;&gt;0,Transaksi!#REF!,"")</f>
        <v>#REF!</v>
      </c>
      <c r="E1917" t="e">
        <f>IF(G1917+H1917&lt;&gt;0,Transaksi!#REF!,"")</f>
        <v>#REF!</v>
      </c>
      <c r="F1917" t="e">
        <f>IF(G1917+H1917&lt;&gt;0,Transaksi!#REF!,"")</f>
        <v>#REF!</v>
      </c>
      <c r="G1917" t="e">
        <f>IF(Transaksi!#REF!=$F$11,Transaksi!#REF!,0)</f>
        <v>#REF!</v>
      </c>
      <c r="H1917" t="e">
        <f>IF(Transaksi!#REF!=$F$11,Transaksi!#REF!,0)</f>
        <v>#REF!</v>
      </c>
      <c r="I1917" t="e">
        <f>I1916+G1917-H1917</f>
        <v>#REF!</v>
      </c>
      <c r="J1917" t="e">
        <f>IF(G1917+H1917&lt;&gt;0,Transaksi!#REF!,"")</f>
        <v>#REF!</v>
      </c>
    </row>
    <row r="1918">
      <c r="C1918" t="e">
        <f>IF(G1918+H1918&lt;&gt;0,Transaksi!#REF!,"")</f>
        <v>#REF!</v>
      </c>
      <c r="D1918" t="e">
        <f>IF(G1918+H1918&lt;&gt;0,Transaksi!#REF!,"")</f>
        <v>#REF!</v>
      </c>
      <c r="E1918" t="e">
        <f>IF(G1918+H1918&lt;&gt;0,Transaksi!#REF!,"")</f>
        <v>#REF!</v>
      </c>
      <c r="F1918" t="e">
        <f>IF(G1918+H1918&lt;&gt;0,Transaksi!#REF!,"")</f>
        <v>#REF!</v>
      </c>
      <c r="G1918" t="e">
        <f>IF(Transaksi!#REF!=$F$11,Transaksi!#REF!,0)</f>
        <v>#REF!</v>
      </c>
      <c r="H1918" t="e">
        <f>IF(Transaksi!#REF!=$F$11,Transaksi!#REF!,0)</f>
        <v>#REF!</v>
      </c>
      <c r="I1918" t="e">
        <f>I1917+G1918-H1918</f>
        <v>#REF!</v>
      </c>
      <c r="J1918" t="e">
        <f>IF(G1918+H1918&lt;&gt;0,Transaksi!#REF!,"")</f>
        <v>#REF!</v>
      </c>
    </row>
    <row r="1919">
      <c r="C1919" t="e">
        <f>IF(G1919+H1919&lt;&gt;0,Transaksi!#REF!,"")</f>
        <v>#REF!</v>
      </c>
      <c r="D1919" t="e">
        <f>IF(G1919+H1919&lt;&gt;0,Transaksi!#REF!,"")</f>
        <v>#REF!</v>
      </c>
      <c r="E1919" t="e">
        <f>IF(G1919+H1919&lt;&gt;0,Transaksi!#REF!,"")</f>
        <v>#REF!</v>
      </c>
      <c r="F1919" t="e">
        <f>IF(G1919+H1919&lt;&gt;0,Transaksi!#REF!,"")</f>
        <v>#REF!</v>
      </c>
      <c r="G1919" t="e">
        <f>IF(Transaksi!#REF!=$F$11,Transaksi!#REF!,0)</f>
        <v>#REF!</v>
      </c>
      <c r="H1919" t="e">
        <f>IF(Transaksi!#REF!=$F$11,Transaksi!#REF!,0)</f>
        <v>#REF!</v>
      </c>
      <c r="I1919" t="e">
        <f>I1918+G1919-H1919</f>
        <v>#REF!</v>
      </c>
      <c r="J1919" t="e">
        <f>IF(G1919+H1919&lt;&gt;0,Transaksi!#REF!,"")</f>
        <v>#REF!</v>
      </c>
    </row>
    <row r="1920">
      <c r="C1920" t="e">
        <f>IF(G1920+H1920&lt;&gt;0,Transaksi!#REF!,"")</f>
        <v>#REF!</v>
      </c>
      <c r="D1920" t="e">
        <f>IF(G1920+H1920&lt;&gt;0,Transaksi!#REF!,"")</f>
        <v>#REF!</v>
      </c>
      <c r="E1920" t="e">
        <f>IF(G1920+H1920&lt;&gt;0,Transaksi!#REF!,"")</f>
        <v>#REF!</v>
      </c>
      <c r="F1920" t="e">
        <f>IF(G1920+H1920&lt;&gt;0,Transaksi!#REF!,"")</f>
        <v>#REF!</v>
      </c>
      <c r="G1920" t="e">
        <f>IF(Transaksi!#REF!=$F$11,Transaksi!#REF!,0)</f>
        <v>#REF!</v>
      </c>
      <c r="H1920" t="e">
        <f>IF(Transaksi!#REF!=$F$11,Transaksi!#REF!,0)</f>
        <v>#REF!</v>
      </c>
      <c r="I1920" t="e">
        <f>I1919+G1920-H1920</f>
        <v>#REF!</v>
      </c>
      <c r="J1920" t="e">
        <f>IF(G1920+H1920&lt;&gt;0,Transaksi!#REF!,"")</f>
        <v>#REF!</v>
      </c>
    </row>
    <row r="1921">
      <c r="C1921" t="e">
        <f>IF(G1921+H1921&lt;&gt;0,Transaksi!#REF!,"")</f>
        <v>#REF!</v>
      </c>
      <c r="D1921" t="e">
        <f>IF(G1921+H1921&lt;&gt;0,Transaksi!#REF!,"")</f>
        <v>#REF!</v>
      </c>
      <c r="E1921" t="e">
        <f>IF(G1921+H1921&lt;&gt;0,Transaksi!#REF!,"")</f>
        <v>#REF!</v>
      </c>
      <c r="F1921" t="e">
        <f>IF(G1921+H1921&lt;&gt;0,Transaksi!#REF!,"")</f>
        <v>#REF!</v>
      </c>
      <c r="G1921" t="e">
        <f>IF(Transaksi!#REF!=$F$11,Transaksi!#REF!,0)</f>
        <v>#REF!</v>
      </c>
      <c r="H1921" t="e">
        <f>IF(Transaksi!#REF!=$F$11,Transaksi!#REF!,0)</f>
        <v>#REF!</v>
      </c>
      <c r="I1921" t="e">
        <f>I1920+G1921-H1921</f>
        <v>#REF!</v>
      </c>
      <c r="J1921" t="e">
        <f>IF(G1921+H1921&lt;&gt;0,Transaksi!#REF!,"")</f>
        <v>#REF!</v>
      </c>
    </row>
    <row r="1922">
      <c r="C1922" t="e">
        <f>IF(G1922+H1922&lt;&gt;0,Transaksi!#REF!,"")</f>
        <v>#REF!</v>
      </c>
      <c r="D1922" t="e">
        <f>IF(G1922+H1922&lt;&gt;0,Transaksi!#REF!,"")</f>
        <v>#REF!</v>
      </c>
      <c r="E1922" t="e">
        <f>IF(G1922+H1922&lt;&gt;0,Transaksi!#REF!,"")</f>
        <v>#REF!</v>
      </c>
      <c r="F1922" t="e">
        <f>IF(G1922+H1922&lt;&gt;0,Transaksi!#REF!,"")</f>
        <v>#REF!</v>
      </c>
      <c r="G1922" t="e">
        <f>IF(Transaksi!#REF!=$F$11,Transaksi!#REF!,0)</f>
        <v>#REF!</v>
      </c>
      <c r="H1922" t="e">
        <f>IF(Transaksi!#REF!=$F$11,Transaksi!#REF!,0)</f>
        <v>#REF!</v>
      </c>
      <c r="I1922" t="e">
        <f>I1921+G1922-H1922</f>
        <v>#REF!</v>
      </c>
      <c r="J1922" t="e">
        <f>IF(G1922+H1922&lt;&gt;0,Transaksi!#REF!,"")</f>
        <v>#REF!</v>
      </c>
    </row>
    <row r="1923">
      <c r="C1923" t="e">
        <f>IF(G1923+H1923&lt;&gt;0,Transaksi!#REF!,"")</f>
        <v>#REF!</v>
      </c>
      <c r="D1923" t="e">
        <f>IF(G1923+H1923&lt;&gt;0,Transaksi!#REF!,"")</f>
        <v>#REF!</v>
      </c>
      <c r="E1923" t="e">
        <f>IF(G1923+H1923&lt;&gt;0,Transaksi!#REF!,"")</f>
        <v>#REF!</v>
      </c>
      <c r="F1923" t="e">
        <f>IF(G1923+H1923&lt;&gt;0,Transaksi!#REF!,"")</f>
        <v>#REF!</v>
      </c>
      <c r="G1923" t="e">
        <f>IF(Transaksi!#REF!=$F$11,Transaksi!#REF!,0)</f>
        <v>#REF!</v>
      </c>
      <c r="H1923" t="e">
        <f>IF(Transaksi!#REF!=$F$11,Transaksi!#REF!,0)</f>
        <v>#REF!</v>
      </c>
      <c r="I1923" t="e">
        <f>I1922+G1923-H1923</f>
        <v>#REF!</v>
      </c>
      <c r="J1923" t="e">
        <f>IF(G1923+H1923&lt;&gt;0,Transaksi!#REF!,"")</f>
        <v>#REF!</v>
      </c>
    </row>
    <row r="1924">
      <c r="C1924" t="e">
        <f>IF(G1924+H1924&lt;&gt;0,Transaksi!#REF!,"")</f>
        <v>#REF!</v>
      </c>
      <c r="D1924" t="e">
        <f>IF(G1924+H1924&lt;&gt;0,Transaksi!#REF!,"")</f>
        <v>#REF!</v>
      </c>
      <c r="E1924" t="e">
        <f>IF(G1924+H1924&lt;&gt;0,Transaksi!#REF!,"")</f>
        <v>#REF!</v>
      </c>
      <c r="F1924" t="e">
        <f>IF(G1924+H1924&lt;&gt;0,Transaksi!#REF!,"")</f>
        <v>#REF!</v>
      </c>
      <c r="G1924" t="e">
        <f>IF(Transaksi!#REF!=$F$11,Transaksi!#REF!,0)</f>
        <v>#REF!</v>
      </c>
      <c r="H1924" t="e">
        <f>IF(Transaksi!#REF!=$F$11,Transaksi!#REF!,0)</f>
        <v>#REF!</v>
      </c>
      <c r="I1924" t="e">
        <f>I1923+G1924-H1924</f>
        <v>#REF!</v>
      </c>
      <c r="J1924" t="e">
        <f>IF(G1924+H1924&lt;&gt;0,Transaksi!#REF!,"")</f>
        <v>#REF!</v>
      </c>
    </row>
    <row r="1925">
      <c r="C1925" t="e">
        <f>IF(G1925+H1925&lt;&gt;0,Transaksi!#REF!,"")</f>
        <v>#REF!</v>
      </c>
      <c r="D1925" t="e">
        <f>IF(G1925+H1925&lt;&gt;0,Transaksi!#REF!,"")</f>
        <v>#REF!</v>
      </c>
      <c r="E1925" t="e">
        <f>IF(G1925+H1925&lt;&gt;0,Transaksi!#REF!,"")</f>
        <v>#REF!</v>
      </c>
      <c r="F1925" t="e">
        <f>IF(G1925+H1925&lt;&gt;0,Transaksi!#REF!,"")</f>
        <v>#REF!</v>
      </c>
      <c r="G1925" t="e">
        <f>IF(Transaksi!#REF!=$F$11,Transaksi!#REF!,0)</f>
        <v>#REF!</v>
      </c>
      <c r="H1925" t="e">
        <f>IF(Transaksi!#REF!=$F$11,Transaksi!#REF!,0)</f>
        <v>#REF!</v>
      </c>
      <c r="I1925" t="e">
        <f>I1924+G1925-H1925</f>
        <v>#REF!</v>
      </c>
      <c r="J1925" t="e">
        <f>IF(G1925+H1925&lt;&gt;0,Transaksi!#REF!,"")</f>
        <v>#REF!</v>
      </c>
    </row>
    <row r="1926">
      <c r="C1926" t="e">
        <f>IF(G1926+H1926&lt;&gt;0,Transaksi!#REF!,"")</f>
        <v>#REF!</v>
      </c>
      <c r="D1926" t="e">
        <f>IF(G1926+H1926&lt;&gt;0,Transaksi!#REF!,"")</f>
        <v>#REF!</v>
      </c>
      <c r="E1926" t="e">
        <f>IF(G1926+H1926&lt;&gt;0,Transaksi!#REF!,"")</f>
        <v>#REF!</v>
      </c>
      <c r="F1926" t="e">
        <f>IF(G1926+H1926&lt;&gt;0,Transaksi!#REF!,"")</f>
        <v>#REF!</v>
      </c>
      <c r="G1926" t="e">
        <f>IF(Transaksi!#REF!=$F$11,Transaksi!#REF!,0)</f>
        <v>#REF!</v>
      </c>
      <c r="H1926" t="e">
        <f>IF(Transaksi!#REF!=$F$11,Transaksi!#REF!,0)</f>
        <v>#REF!</v>
      </c>
      <c r="I1926" t="e">
        <f>I1925+G1926-H1926</f>
        <v>#REF!</v>
      </c>
      <c r="J1926" t="e">
        <f>IF(G1926+H1926&lt;&gt;0,Transaksi!#REF!,"")</f>
        <v>#REF!</v>
      </c>
    </row>
    <row r="1927">
      <c r="C1927" t="e">
        <f>IF(G1927+H1927&lt;&gt;0,Transaksi!#REF!,"")</f>
        <v>#REF!</v>
      </c>
      <c r="D1927" t="e">
        <f>IF(G1927+H1927&lt;&gt;0,Transaksi!#REF!,"")</f>
        <v>#REF!</v>
      </c>
      <c r="E1927" t="e">
        <f>IF(G1927+H1927&lt;&gt;0,Transaksi!#REF!,"")</f>
        <v>#REF!</v>
      </c>
      <c r="F1927" t="e">
        <f>IF(G1927+H1927&lt;&gt;0,Transaksi!#REF!,"")</f>
        <v>#REF!</v>
      </c>
      <c r="G1927" t="e">
        <f>IF(Transaksi!#REF!=$F$11,Transaksi!#REF!,0)</f>
        <v>#REF!</v>
      </c>
      <c r="H1927" t="e">
        <f>IF(Transaksi!#REF!=$F$11,Transaksi!#REF!,0)</f>
        <v>#REF!</v>
      </c>
      <c r="I1927" t="e">
        <f>I1926+G1927-H1927</f>
        <v>#REF!</v>
      </c>
      <c r="J1927" t="e">
        <f>IF(G1927+H1927&lt;&gt;0,Transaksi!#REF!,"")</f>
        <v>#REF!</v>
      </c>
    </row>
    <row r="1928">
      <c r="C1928" t="e">
        <f>IF(G1928+H1928&lt;&gt;0,Transaksi!#REF!,"")</f>
        <v>#REF!</v>
      </c>
      <c r="D1928" t="e">
        <f>IF(G1928+H1928&lt;&gt;0,Transaksi!#REF!,"")</f>
        <v>#REF!</v>
      </c>
      <c r="E1928" t="e">
        <f>IF(G1928+H1928&lt;&gt;0,Transaksi!#REF!,"")</f>
        <v>#REF!</v>
      </c>
      <c r="F1928" t="e">
        <f>IF(G1928+H1928&lt;&gt;0,Transaksi!#REF!,"")</f>
        <v>#REF!</v>
      </c>
      <c r="G1928" t="e">
        <f>IF(Transaksi!#REF!=$F$11,Transaksi!#REF!,0)</f>
        <v>#REF!</v>
      </c>
      <c r="H1928" t="e">
        <f>IF(Transaksi!#REF!=$F$11,Transaksi!#REF!,0)</f>
        <v>#REF!</v>
      </c>
      <c r="I1928" t="e">
        <f>I1927+G1928-H1928</f>
        <v>#REF!</v>
      </c>
      <c r="J1928" t="e">
        <f>IF(G1928+H1928&lt;&gt;0,Transaksi!#REF!,"")</f>
        <v>#REF!</v>
      </c>
    </row>
    <row r="1929">
      <c r="C1929" t="e">
        <f>IF(G1929+H1929&lt;&gt;0,Transaksi!#REF!,"")</f>
        <v>#REF!</v>
      </c>
      <c r="D1929" t="e">
        <f>IF(G1929+H1929&lt;&gt;0,Transaksi!#REF!,"")</f>
        <v>#REF!</v>
      </c>
      <c r="E1929" t="e">
        <f>IF(G1929+H1929&lt;&gt;0,Transaksi!#REF!,"")</f>
        <v>#REF!</v>
      </c>
      <c r="F1929" t="e">
        <f>IF(G1929+H1929&lt;&gt;0,Transaksi!#REF!,"")</f>
        <v>#REF!</v>
      </c>
      <c r="G1929" t="e">
        <f>IF(Transaksi!#REF!=$F$11,Transaksi!#REF!,0)</f>
        <v>#REF!</v>
      </c>
      <c r="H1929" t="e">
        <f>IF(Transaksi!#REF!=$F$11,Transaksi!#REF!,0)</f>
        <v>#REF!</v>
      </c>
      <c r="I1929" t="e">
        <f>I1928+G1929-H1929</f>
        <v>#REF!</v>
      </c>
      <c r="J1929" t="e">
        <f>IF(G1929+H1929&lt;&gt;0,Transaksi!#REF!,"")</f>
        <v>#REF!</v>
      </c>
    </row>
    <row r="1930">
      <c r="C1930" t="e">
        <f>IF(G1930+H1930&lt;&gt;0,Transaksi!#REF!,"")</f>
        <v>#REF!</v>
      </c>
      <c r="D1930" t="e">
        <f>IF(G1930+H1930&lt;&gt;0,Transaksi!#REF!,"")</f>
        <v>#REF!</v>
      </c>
      <c r="E1930" t="e">
        <f>IF(G1930+H1930&lt;&gt;0,Transaksi!#REF!,"")</f>
        <v>#REF!</v>
      </c>
      <c r="F1930" t="e">
        <f>IF(G1930+H1930&lt;&gt;0,Transaksi!#REF!,"")</f>
        <v>#REF!</v>
      </c>
      <c r="G1930" t="e">
        <f>IF(Transaksi!#REF!=$F$11,Transaksi!#REF!,0)</f>
        <v>#REF!</v>
      </c>
      <c r="H1930" t="e">
        <f>IF(Transaksi!#REF!=$F$11,Transaksi!#REF!,0)</f>
        <v>#REF!</v>
      </c>
      <c r="I1930" t="e">
        <f>I1929+G1930-H1930</f>
        <v>#REF!</v>
      </c>
      <c r="J1930" t="e">
        <f>IF(G1930+H1930&lt;&gt;0,Transaksi!#REF!,"")</f>
        <v>#REF!</v>
      </c>
    </row>
    <row r="1931">
      <c r="C1931" t="e">
        <f>IF(G1931+H1931&lt;&gt;0,Transaksi!#REF!,"")</f>
        <v>#REF!</v>
      </c>
      <c r="D1931" t="e">
        <f>IF(G1931+H1931&lt;&gt;0,Transaksi!#REF!,"")</f>
        <v>#REF!</v>
      </c>
      <c r="E1931" t="e">
        <f>IF(G1931+H1931&lt;&gt;0,Transaksi!#REF!,"")</f>
        <v>#REF!</v>
      </c>
      <c r="F1931" t="e">
        <f>IF(G1931+H1931&lt;&gt;0,Transaksi!#REF!,"")</f>
        <v>#REF!</v>
      </c>
      <c r="G1931" t="e">
        <f>IF(Transaksi!#REF!=$F$11,Transaksi!#REF!,0)</f>
        <v>#REF!</v>
      </c>
      <c r="H1931" t="e">
        <f>IF(Transaksi!#REF!=$F$11,Transaksi!#REF!,0)</f>
        <v>#REF!</v>
      </c>
      <c r="I1931" t="e">
        <f>I1930+G1931-H1931</f>
        <v>#REF!</v>
      </c>
      <c r="J1931" t="e">
        <f>IF(G1931+H1931&lt;&gt;0,Transaksi!#REF!,"")</f>
        <v>#REF!</v>
      </c>
    </row>
    <row r="1932">
      <c r="C1932" t="e">
        <f>IF(G1932+H1932&lt;&gt;0,Transaksi!#REF!,"")</f>
        <v>#REF!</v>
      </c>
      <c r="D1932" t="e">
        <f>IF(G1932+H1932&lt;&gt;0,Transaksi!#REF!,"")</f>
        <v>#REF!</v>
      </c>
      <c r="E1932" t="e">
        <f>IF(G1932+H1932&lt;&gt;0,Transaksi!#REF!,"")</f>
        <v>#REF!</v>
      </c>
      <c r="F1932" t="e">
        <f>IF(G1932+H1932&lt;&gt;0,Transaksi!#REF!,"")</f>
        <v>#REF!</v>
      </c>
      <c r="G1932" t="e">
        <f>IF(Transaksi!#REF!=$F$11,Transaksi!#REF!,0)</f>
        <v>#REF!</v>
      </c>
      <c r="H1932" t="e">
        <f>IF(Transaksi!#REF!=$F$11,Transaksi!#REF!,0)</f>
        <v>#REF!</v>
      </c>
      <c r="I1932" t="e">
        <f>I1931+G1932-H1932</f>
        <v>#REF!</v>
      </c>
      <c r="J1932" t="e">
        <f>IF(G1932+H1932&lt;&gt;0,Transaksi!#REF!,"")</f>
        <v>#REF!</v>
      </c>
    </row>
    <row r="1933">
      <c r="C1933" t="e">
        <f>IF(G1933+H1933&lt;&gt;0,Transaksi!#REF!,"")</f>
        <v>#REF!</v>
      </c>
      <c r="D1933" t="e">
        <f>IF(G1933+H1933&lt;&gt;0,Transaksi!#REF!,"")</f>
        <v>#REF!</v>
      </c>
      <c r="E1933" t="e">
        <f>IF(G1933+H1933&lt;&gt;0,Transaksi!#REF!,"")</f>
        <v>#REF!</v>
      </c>
      <c r="F1933" t="e">
        <f>IF(G1933+H1933&lt;&gt;0,Transaksi!#REF!,"")</f>
        <v>#REF!</v>
      </c>
      <c r="G1933" t="e">
        <f>IF(Transaksi!#REF!=$F$11,Transaksi!#REF!,0)</f>
        <v>#REF!</v>
      </c>
      <c r="H1933" t="e">
        <f>IF(Transaksi!#REF!=$F$11,Transaksi!#REF!,0)</f>
        <v>#REF!</v>
      </c>
      <c r="I1933" t="e">
        <f>I1932+G1933-H1933</f>
        <v>#REF!</v>
      </c>
      <c r="J1933" t="e">
        <f>IF(G1933+H1933&lt;&gt;0,Transaksi!#REF!,"")</f>
        <v>#REF!</v>
      </c>
    </row>
    <row r="1934">
      <c r="C1934" t="e">
        <f>IF(G1934+H1934&lt;&gt;0,Transaksi!#REF!,"")</f>
        <v>#REF!</v>
      </c>
      <c r="D1934" t="e">
        <f>IF(G1934+H1934&lt;&gt;0,Transaksi!#REF!,"")</f>
        <v>#REF!</v>
      </c>
      <c r="E1934" t="e">
        <f>IF(G1934+H1934&lt;&gt;0,Transaksi!#REF!,"")</f>
        <v>#REF!</v>
      </c>
      <c r="F1934" t="e">
        <f>IF(G1934+H1934&lt;&gt;0,Transaksi!#REF!,"")</f>
        <v>#REF!</v>
      </c>
      <c r="G1934" t="e">
        <f>IF(Transaksi!#REF!=$F$11,Transaksi!#REF!,0)</f>
        <v>#REF!</v>
      </c>
      <c r="H1934" t="e">
        <f>IF(Transaksi!#REF!=$F$11,Transaksi!#REF!,0)</f>
        <v>#REF!</v>
      </c>
      <c r="I1934" t="e">
        <f>I1933+G1934-H1934</f>
        <v>#REF!</v>
      </c>
      <c r="J1934" t="e">
        <f>IF(G1934+H1934&lt;&gt;0,Transaksi!#REF!,"")</f>
        <v>#REF!</v>
      </c>
    </row>
    <row r="1935">
      <c r="C1935" t="e">
        <f>IF(G1935+H1935&lt;&gt;0,Transaksi!#REF!,"")</f>
        <v>#REF!</v>
      </c>
      <c r="D1935" t="e">
        <f>IF(G1935+H1935&lt;&gt;0,Transaksi!#REF!,"")</f>
        <v>#REF!</v>
      </c>
      <c r="E1935" t="e">
        <f>IF(G1935+H1935&lt;&gt;0,Transaksi!#REF!,"")</f>
        <v>#REF!</v>
      </c>
      <c r="F1935" t="e">
        <f>IF(G1935+H1935&lt;&gt;0,Transaksi!#REF!,"")</f>
        <v>#REF!</v>
      </c>
      <c r="G1935" t="e">
        <f>IF(Transaksi!#REF!=$F$11,Transaksi!#REF!,0)</f>
        <v>#REF!</v>
      </c>
      <c r="H1935" t="e">
        <f>IF(Transaksi!#REF!=$F$11,Transaksi!#REF!,0)</f>
        <v>#REF!</v>
      </c>
      <c r="I1935" t="e">
        <f>I1934+G1935-H1935</f>
        <v>#REF!</v>
      </c>
      <c r="J1935" t="e">
        <f>IF(G1935+H1935&lt;&gt;0,Transaksi!#REF!,"")</f>
        <v>#REF!</v>
      </c>
    </row>
    <row r="1936">
      <c r="C1936" t="e">
        <f>IF(G1936+H1936&lt;&gt;0,Transaksi!#REF!,"")</f>
        <v>#REF!</v>
      </c>
      <c r="D1936" t="e">
        <f>IF(G1936+H1936&lt;&gt;0,Transaksi!#REF!,"")</f>
        <v>#REF!</v>
      </c>
      <c r="E1936" t="e">
        <f>IF(G1936+H1936&lt;&gt;0,Transaksi!#REF!,"")</f>
        <v>#REF!</v>
      </c>
      <c r="F1936" t="e">
        <f>IF(G1936+H1936&lt;&gt;0,Transaksi!#REF!,"")</f>
        <v>#REF!</v>
      </c>
      <c r="G1936" t="e">
        <f>IF(Transaksi!#REF!=$F$11,Transaksi!#REF!,0)</f>
        <v>#REF!</v>
      </c>
      <c r="H1936" t="e">
        <f>IF(Transaksi!#REF!=$F$11,Transaksi!#REF!,0)</f>
        <v>#REF!</v>
      </c>
      <c r="I1936" t="e">
        <f>I1935+G1936-H1936</f>
        <v>#REF!</v>
      </c>
      <c r="J1936" t="e">
        <f>IF(G1936+H1936&lt;&gt;0,Transaksi!#REF!,"")</f>
        <v>#REF!</v>
      </c>
    </row>
    <row r="1937">
      <c r="C1937" t="e">
        <f>IF(G1937+H1937&lt;&gt;0,Transaksi!#REF!,"")</f>
        <v>#REF!</v>
      </c>
      <c r="D1937" t="e">
        <f>IF(G1937+H1937&lt;&gt;0,Transaksi!#REF!,"")</f>
        <v>#REF!</v>
      </c>
      <c r="E1937" t="e">
        <f>IF(G1937+H1937&lt;&gt;0,Transaksi!#REF!,"")</f>
        <v>#REF!</v>
      </c>
      <c r="F1937" t="e">
        <f>IF(G1937+H1937&lt;&gt;0,Transaksi!#REF!,"")</f>
        <v>#REF!</v>
      </c>
      <c r="G1937" t="e">
        <f>IF(Transaksi!#REF!=$F$11,Transaksi!#REF!,0)</f>
        <v>#REF!</v>
      </c>
      <c r="H1937" t="e">
        <f>IF(Transaksi!#REF!=$F$11,Transaksi!#REF!,0)</f>
        <v>#REF!</v>
      </c>
      <c r="I1937" t="e">
        <f>I1936+G1937-H1937</f>
        <v>#REF!</v>
      </c>
      <c r="J1937" t="e">
        <f>IF(G1937+H1937&lt;&gt;0,Transaksi!#REF!,"")</f>
        <v>#REF!</v>
      </c>
    </row>
    <row r="1938">
      <c r="C1938" t="e">
        <f>IF(G1938+H1938&lt;&gt;0,Transaksi!#REF!,"")</f>
        <v>#REF!</v>
      </c>
      <c r="D1938" t="e">
        <f>IF(G1938+H1938&lt;&gt;0,Transaksi!#REF!,"")</f>
        <v>#REF!</v>
      </c>
      <c r="E1938" t="e">
        <f>IF(G1938+H1938&lt;&gt;0,Transaksi!#REF!,"")</f>
        <v>#REF!</v>
      </c>
      <c r="F1938" t="e">
        <f>IF(G1938+H1938&lt;&gt;0,Transaksi!#REF!,"")</f>
        <v>#REF!</v>
      </c>
      <c r="G1938" t="e">
        <f>IF(Transaksi!#REF!=$F$11,Transaksi!#REF!,0)</f>
        <v>#REF!</v>
      </c>
      <c r="H1938" t="e">
        <f>IF(Transaksi!#REF!=$F$11,Transaksi!#REF!,0)</f>
        <v>#REF!</v>
      </c>
      <c r="I1938" t="e">
        <f>I1937+G1938-H1938</f>
        <v>#REF!</v>
      </c>
      <c r="J1938" t="e">
        <f>IF(G1938+H1938&lt;&gt;0,Transaksi!#REF!,"")</f>
        <v>#REF!</v>
      </c>
    </row>
    <row r="1939">
      <c r="C1939" t="e">
        <f>IF(G1939+H1939&lt;&gt;0,Transaksi!#REF!,"")</f>
        <v>#REF!</v>
      </c>
      <c r="D1939" t="e">
        <f>IF(G1939+H1939&lt;&gt;0,Transaksi!#REF!,"")</f>
        <v>#REF!</v>
      </c>
      <c r="E1939" t="e">
        <f>IF(G1939+H1939&lt;&gt;0,Transaksi!#REF!,"")</f>
        <v>#REF!</v>
      </c>
      <c r="F1939" t="e">
        <f>IF(G1939+H1939&lt;&gt;0,Transaksi!#REF!,"")</f>
        <v>#REF!</v>
      </c>
      <c r="G1939" t="e">
        <f>IF(Transaksi!#REF!=$F$11,Transaksi!#REF!,0)</f>
        <v>#REF!</v>
      </c>
      <c r="H1939" t="e">
        <f>IF(Transaksi!#REF!=$F$11,Transaksi!#REF!,0)</f>
        <v>#REF!</v>
      </c>
      <c r="I1939" t="e">
        <f>I1938+G1939-H1939</f>
        <v>#REF!</v>
      </c>
      <c r="J1939" t="e">
        <f>IF(G1939+H1939&lt;&gt;0,Transaksi!#REF!,"")</f>
        <v>#REF!</v>
      </c>
    </row>
    <row r="1940">
      <c r="C1940" t="e">
        <f>IF(G1940+H1940&lt;&gt;0,Transaksi!#REF!,"")</f>
        <v>#REF!</v>
      </c>
      <c r="D1940" t="e">
        <f>IF(G1940+H1940&lt;&gt;0,Transaksi!#REF!,"")</f>
        <v>#REF!</v>
      </c>
      <c r="E1940" t="e">
        <f>IF(G1940+H1940&lt;&gt;0,Transaksi!#REF!,"")</f>
        <v>#REF!</v>
      </c>
      <c r="F1940" t="e">
        <f>IF(G1940+H1940&lt;&gt;0,Transaksi!#REF!,"")</f>
        <v>#REF!</v>
      </c>
      <c r="G1940" t="e">
        <f>IF(Transaksi!#REF!=$F$11,Transaksi!#REF!,0)</f>
        <v>#REF!</v>
      </c>
      <c r="H1940" t="e">
        <f>IF(Transaksi!#REF!=$F$11,Transaksi!#REF!,0)</f>
        <v>#REF!</v>
      </c>
      <c r="I1940" t="e">
        <f>I1939+G1940-H1940</f>
        <v>#REF!</v>
      </c>
      <c r="J1940" t="e">
        <f>IF(G1940+H1940&lt;&gt;0,Transaksi!#REF!,"")</f>
        <v>#REF!</v>
      </c>
    </row>
    <row r="1941">
      <c r="C1941" t="e">
        <f>IF(G1941+H1941&lt;&gt;0,Transaksi!#REF!,"")</f>
        <v>#REF!</v>
      </c>
      <c r="D1941" t="e">
        <f>IF(G1941+H1941&lt;&gt;0,Transaksi!#REF!,"")</f>
        <v>#REF!</v>
      </c>
      <c r="E1941" t="e">
        <f>IF(G1941+H1941&lt;&gt;0,Transaksi!#REF!,"")</f>
        <v>#REF!</v>
      </c>
      <c r="F1941" t="e">
        <f>IF(G1941+H1941&lt;&gt;0,Transaksi!#REF!,"")</f>
        <v>#REF!</v>
      </c>
      <c r="G1941" t="e">
        <f>IF(Transaksi!#REF!=$F$11,Transaksi!#REF!,0)</f>
        <v>#REF!</v>
      </c>
      <c r="H1941" t="e">
        <f>IF(Transaksi!#REF!=$F$11,Transaksi!#REF!,0)</f>
        <v>#REF!</v>
      </c>
      <c r="I1941" t="e">
        <f>I1940+G1941-H1941</f>
        <v>#REF!</v>
      </c>
      <c r="J1941" t="e">
        <f>IF(G1941+H1941&lt;&gt;0,Transaksi!#REF!,"")</f>
        <v>#REF!</v>
      </c>
    </row>
    <row r="1942">
      <c r="C1942" t="e">
        <f>IF(G1942+H1942&lt;&gt;0,Transaksi!#REF!,"")</f>
        <v>#REF!</v>
      </c>
      <c r="D1942" t="e">
        <f>IF(G1942+H1942&lt;&gt;0,Transaksi!#REF!,"")</f>
        <v>#REF!</v>
      </c>
      <c r="E1942" t="e">
        <f>IF(G1942+H1942&lt;&gt;0,Transaksi!#REF!,"")</f>
        <v>#REF!</v>
      </c>
      <c r="F1942" t="e">
        <f>IF(G1942+H1942&lt;&gt;0,Transaksi!#REF!,"")</f>
        <v>#REF!</v>
      </c>
      <c r="G1942" t="e">
        <f>IF(Transaksi!#REF!=$F$11,Transaksi!#REF!,0)</f>
        <v>#REF!</v>
      </c>
      <c r="H1942" t="e">
        <f>IF(Transaksi!#REF!=$F$11,Transaksi!#REF!,0)</f>
        <v>#REF!</v>
      </c>
      <c r="I1942" t="e">
        <f>I1941+G1942-H1942</f>
        <v>#REF!</v>
      </c>
      <c r="J1942" t="e">
        <f>IF(G1942+H1942&lt;&gt;0,Transaksi!#REF!,"")</f>
        <v>#REF!</v>
      </c>
    </row>
    <row r="1943">
      <c r="C1943" t="e">
        <f>IF(G1943+H1943&lt;&gt;0,Transaksi!#REF!,"")</f>
        <v>#REF!</v>
      </c>
      <c r="D1943" t="e">
        <f>IF(G1943+H1943&lt;&gt;0,Transaksi!#REF!,"")</f>
        <v>#REF!</v>
      </c>
      <c r="E1943" t="e">
        <f>IF(G1943+H1943&lt;&gt;0,Transaksi!#REF!,"")</f>
        <v>#REF!</v>
      </c>
      <c r="F1943" t="e">
        <f>IF(G1943+H1943&lt;&gt;0,Transaksi!#REF!,"")</f>
        <v>#REF!</v>
      </c>
      <c r="G1943" t="e">
        <f>IF(Transaksi!#REF!=$F$11,Transaksi!#REF!,0)</f>
        <v>#REF!</v>
      </c>
      <c r="H1943" t="e">
        <f>IF(Transaksi!#REF!=$F$11,Transaksi!#REF!,0)</f>
        <v>#REF!</v>
      </c>
      <c r="I1943" t="e">
        <f>I1942+G1943-H1943</f>
        <v>#REF!</v>
      </c>
      <c r="J1943" t="e">
        <f>IF(G1943+H1943&lt;&gt;0,Transaksi!#REF!,"")</f>
        <v>#REF!</v>
      </c>
    </row>
    <row r="1944">
      <c r="C1944" t="e">
        <f>IF(G1944+H1944&lt;&gt;0,Transaksi!#REF!,"")</f>
        <v>#REF!</v>
      </c>
      <c r="D1944" t="e">
        <f>IF(G1944+H1944&lt;&gt;0,Transaksi!#REF!,"")</f>
        <v>#REF!</v>
      </c>
      <c r="E1944" t="e">
        <f>IF(G1944+H1944&lt;&gt;0,Transaksi!#REF!,"")</f>
        <v>#REF!</v>
      </c>
      <c r="F1944" t="e">
        <f>IF(G1944+H1944&lt;&gt;0,Transaksi!#REF!,"")</f>
        <v>#REF!</v>
      </c>
      <c r="G1944" t="e">
        <f>IF(Transaksi!#REF!=$F$11,Transaksi!#REF!,0)</f>
        <v>#REF!</v>
      </c>
      <c r="H1944" t="e">
        <f>IF(Transaksi!#REF!=$F$11,Transaksi!#REF!,0)</f>
        <v>#REF!</v>
      </c>
      <c r="I1944" t="e">
        <f>I1943+G1944-H1944</f>
        <v>#REF!</v>
      </c>
      <c r="J1944" t="e">
        <f>IF(G1944+H1944&lt;&gt;0,Transaksi!#REF!,"")</f>
        <v>#REF!</v>
      </c>
    </row>
    <row r="1945">
      <c r="C1945" t="e">
        <f>IF(G1945+H1945&lt;&gt;0,Transaksi!#REF!,"")</f>
        <v>#REF!</v>
      </c>
      <c r="D1945" t="e">
        <f>IF(G1945+H1945&lt;&gt;0,Transaksi!#REF!,"")</f>
        <v>#REF!</v>
      </c>
      <c r="E1945" t="e">
        <f>IF(G1945+H1945&lt;&gt;0,Transaksi!#REF!,"")</f>
        <v>#REF!</v>
      </c>
      <c r="F1945" t="e">
        <f>IF(G1945+H1945&lt;&gt;0,Transaksi!#REF!,"")</f>
        <v>#REF!</v>
      </c>
      <c r="G1945" t="e">
        <f>IF(Transaksi!#REF!=$F$11,Transaksi!#REF!,0)</f>
        <v>#REF!</v>
      </c>
      <c r="H1945" t="e">
        <f>IF(Transaksi!#REF!=$F$11,Transaksi!#REF!,0)</f>
        <v>#REF!</v>
      </c>
      <c r="I1945" t="e">
        <f>I1944+G1945-H1945</f>
        <v>#REF!</v>
      </c>
      <c r="J1945" t="e">
        <f>IF(G1945+H1945&lt;&gt;0,Transaksi!#REF!,"")</f>
        <v>#REF!</v>
      </c>
    </row>
    <row r="1946">
      <c r="C1946" t="e">
        <f>IF(G1946+H1946&lt;&gt;0,Transaksi!#REF!,"")</f>
        <v>#REF!</v>
      </c>
      <c r="D1946" t="e">
        <f>IF(G1946+H1946&lt;&gt;0,Transaksi!#REF!,"")</f>
        <v>#REF!</v>
      </c>
      <c r="E1946" t="e">
        <f>IF(G1946+H1946&lt;&gt;0,Transaksi!#REF!,"")</f>
        <v>#REF!</v>
      </c>
      <c r="F1946" t="e">
        <f>IF(G1946+H1946&lt;&gt;0,Transaksi!#REF!,"")</f>
        <v>#REF!</v>
      </c>
      <c r="G1946" t="e">
        <f>IF(Transaksi!#REF!=$F$11,Transaksi!#REF!,0)</f>
        <v>#REF!</v>
      </c>
      <c r="H1946" t="e">
        <f>IF(Transaksi!#REF!=$F$11,Transaksi!#REF!,0)</f>
        <v>#REF!</v>
      </c>
      <c r="I1946" t="e">
        <f>I1945+G1946-H1946</f>
        <v>#REF!</v>
      </c>
      <c r="J1946" t="e">
        <f>IF(G1946+H1946&lt;&gt;0,Transaksi!#REF!,"")</f>
        <v>#REF!</v>
      </c>
    </row>
    <row r="1947">
      <c r="C1947" t="e">
        <f>IF(G1947+H1947&lt;&gt;0,Transaksi!#REF!,"")</f>
        <v>#REF!</v>
      </c>
      <c r="D1947" t="e">
        <f>IF(G1947+H1947&lt;&gt;0,Transaksi!#REF!,"")</f>
        <v>#REF!</v>
      </c>
      <c r="E1947" t="e">
        <f>IF(G1947+H1947&lt;&gt;0,Transaksi!#REF!,"")</f>
        <v>#REF!</v>
      </c>
      <c r="F1947" t="e">
        <f>IF(G1947+H1947&lt;&gt;0,Transaksi!#REF!,"")</f>
        <v>#REF!</v>
      </c>
      <c r="G1947" t="e">
        <f>IF(Transaksi!#REF!=$F$11,Transaksi!#REF!,0)</f>
        <v>#REF!</v>
      </c>
      <c r="H1947" t="e">
        <f>IF(Transaksi!#REF!=$F$11,Transaksi!#REF!,0)</f>
        <v>#REF!</v>
      </c>
      <c r="I1947" t="e">
        <f>I1946+G1947-H1947</f>
        <v>#REF!</v>
      </c>
      <c r="J1947" t="e">
        <f>IF(G1947+H1947&lt;&gt;0,Transaksi!#REF!,"")</f>
        <v>#REF!</v>
      </c>
    </row>
    <row r="1948">
      <c r="C1948" t="e">
        <f>IF(G1948+H1948&lt;&gt;0,Transaksi!#REF!,"")</f>
        <v>#REF!</v>
      </c>
      <c r="D1948" t="e">
        <f>IF(G1948+H1948&lt;&gt;0,Transaksi!#REF!,"")</f>
        <v>#REF!</v>
      </c>
      <c r="E1948" t="e">
        <f>IF(G1948+H1948&lt;&gt;0,Transaksi!#REF!,"")</f>
        <v>#REF!</v>
      </c>
      <c r="F1948" t="e">
        <f>IF(G1948+H1948&lt;&gt;0,Transaksi!#REF!,"")</f>
        <v>#REF!</v>
      </c>
      <c r="G1948" t="e">
        <f>IF(Transaksi!#REF!=$F$11,Transaksi!#REF!,0)</f>
        <v>#REF!</v>
      </c>
      <c r="H1948" t="e">
        <f>IF(Transaksi!#REF!=$F$11,Transaksi!#REF!,0)</f>
        <v>#REF!</v>
      </c>
      <c r="I1948" t="e">
        <f>I1947+G1948-H1948</f>
        <v>#REF!</v>
      </c>
      <c r="J1948" t="e">
        <f>IF(G1948+H1948&lt;&gt;0,Transaksi!#REF!,"")</f>
        <v>#REF!</v>
      </c>
    </row>
    <row r="1949">
      <c r="C1949" t="e">
        <f>IF(G1949+H1949&lt;&gt;0,Transaksi!#REF!,"")</f>
        <v>#REF!</v>
      </c>
      <c r="D1949" t="e">
        <f>IF(G1949+H1949&lt;&gt;0,Transaksi!#REF!,"")</f>
        <v>#REF!</v>
      </c>
      <c r="E1949" t="e">
        <f>IF(G1949+H1949&lt;&gt;0,Transaksi!#REF!,"")</f>
        <v>#REF!</v>
      </c>
      <c r="F1949" t="e">
        <f>IF(G1949+H1949&lt;&gt;0,Transaksi!#REF!,"")</f>
        <v>#REF!</v>
      </c>
      <c r="G1949" t="e">
        <f>IF(Transaksi!#REF!=$F$11,Transaksi!#REF!,0)</f>
        <v>#REF!</v>
      </c>
      <c r="H1949" t="e">
        <f>IF(Transaksi!#REF!=$F$11,Transaksi!#REF!,0)</f>
        <v>#REF!</v>
      </c>
      <c r="I1949" t="e">
        <f>I1948+G1949-H1949</f>
        <v>#REF!</v>
      </c>
      <c r="J1949" t="e">
        <f>IF(G1949+H1949&lt;&gt;0,Transaksi!#REF!,"")</f>
        <v>#REF!</v>
      </c>
    </row>
    <row r="1950">
      <c r="C1950" t="e">
        <f>IF(G1950+H1950&lt;&gt;0,Transaksi!#REF!,"")</f>
        <v>#REF!</v>
      </c>
      <c r="D1950" t="e">
        <f>IF(G1950+H1950&lt;&gt;0,Transaksi!#REF!,"")</f>
        <v>#REF!</v>
      </c>
      <c r="E1950" t="e">
        <f>IF(G1950+H1950&lt;&gt;0,Transaksi!#REF!,"")</f>
        <v>#REF!</v>
      </c>
      <c r="F1950" t="e">
        <f>IF(G1950+H1950&lt;&gt;0,Transaksi!#REF!,"")</f>
        <v>#REF!</v>
      </c>
      <c r="G1950" t="e">
        <f>IF(Transaksi!#REF!=$F$11,Transaksi!#REF!,0)</f>
        <v>#REF!</v>
      </c>
      <c r="H1950" t="e">
        <f>IF(Transaksi!#REF!=$F$11,Transaksi!#REF!,0)</f>
        <v>#REF!</v>
      </c>
      <c r="I1950" t="e">
        <f>I1949+G1950-H1950</f>
        <v>#REF!</v>
      </c>
      <c r="J1950" t="e">
        <f>IF(G1950+H1950&lt;&gt;0,Transaksi!#REF!,"")</f>
        <v>#REF!</v>
      </c>
    </row>
    <row r="1951">
      <c r="C1951" t="e">
        <f>IF(G1951+H1951&lt;&gt;0,Transaksi!#REF!,"")</f>
        <v>#REF!</v>
      </c>
      <c r="D1951" t="e">
        <f>IF(G1951+H1951&lt;&gt;0,Transaksi!#REF!,"")</f>
        <v>#REF!</v>
      </c>
      <c r="E1951" t="e">
        <f>IF(G1951+H1951&lt;&gt;0,Transaksi!#REF!,"")</f>
        <v>#REF!</v>
      </c>
      <c r="F1951" t="e">
        <f>IF(G1951+H1951&lt;&gt;0,Transaksi!#REF!,"")</f>
        <v>#REF!</v>
      </c>
      <c r="G1951" t="e">
        <f>IF(Transaksi!#REF!=$F$11,Transaksi!#REF!,0)</f>
        <v>#REF!</v>
      </c>
      <c r="H1951" t="e">
        <f>IF(Transaksi!#REF!=$F$11,Transaksi!#REF!,0)</f>
        <v>#REF!</v>
      </c>
      <c r="I1951" t="e">
        <f>I1950+G1951-H1951</f>
        <v>#REF!</v>
      </c>
      <c r="J1951" t="e">
        <f>IF(G1951+H1951&lt;&gt;0,Transaksi!#REF!,"")</f>
        <v>#REF!</v>
      </c>
    </row>
    <row r="1952">
      <c r="C1952" t="e">
        <f>IF(G1952+H1952&lt;&gt;0,Transaksi!#REF!,"")</f>
        <v>#REF!</v>
      </c>
      <c r="D1952" t="e">
        <f>IF(G1952+H1952&lt;&gt;0,Transaksi!#REF!,"")</f>
        <v>#REF!</v>
      </c>
      <c r="E1952" t="e">
        <f>IF(G1952+H1952&lt;&gt;0,Transaksi!#REF!,"")</f>
        <v>#REF!</v>
      </c>
      <c r="F1952" t="e">
        <f>IF(G1952+H1952&lt;&gt;0,Transaksi!#REF!,"")</f>
        <v>#REF!</v>
      </c>
      <c r="G1952" t="e">
        <f>IF(Transaksi!#REF!=$F$11,Transaksi!#REF!,0)</f>
        <v>#REF!</v>
      </c>
      <c r="H1952" t="e">
        <f>IF(Transaksi!#REF!=$F$11,Transaksi!#REF!,0)</f>
        <v>#REF!</v>
      </c>
      <c r="I1952" t="e">
        <f>I1951+G1952-H1952</f>
        <v>#REF!</v>
      </c>
      <c r="J1952" t="e">
        <f>IF(G1952+H1952&lt;&gt;0,Transaksi!#REF!,"")</f>
        <v>#REF!</v>
      </c>
    </row>
    <row r="1953">
      <c r="C1953" t="e">
        <f>IF(G1953+H1953&lt;&gt;0,Transaksi!#REF!,"")</f>
        <v>#REF!</v>
      </c>
      <c r="D1953" t="e">
        <f>IF(G1953+H1953&lt;&gt;0,Transaksi!#REF!,"")</f>
        <v>#REF!</v>
      </c>
      <c r="E1953" t="e">
        <f>IF(G1953+H1953&lt;&gt;0,Transaksi!#REF!,"")</f>
        <v>#REF!</v>
      </c>
      <c r="F1953" t="e">
        <f>IF(G1953+H1953&lt;&gt;0,Transaksi!#REF!,"")</f>
        <v>#REF!</v>
      </c>
      <c r="G1953" t="e">
        <f>IF(Transaksi!#REF!=$F$11,Transaksi!#REF!,0)</f>
        <v>#REF!</v>
      </c>
      <c r="H1953" t="e">
        <f>IF(Transaksi!#REF!=$F$11,Transaksi!#REF!,0)</f>
        <v>#REF!</v>
      </c>
      <c r="I1953" t="e">
        <f>I1952+G1953-H1953</f>
        <v>#REF!</v>
      </c>
      <c r="J1953" t="e">
        <f>IF(G1953+H1953&lt;&gt;0,Transaksi!#REF!,"")</f>
        <v>#REF!</v>
      </c>
    </row>
    <row r="1954">
      <c r="C1954" t="e">
        <f>IF(G1954+H1954&lt;&gt;0,Transaksi!#REF!,"")</f>
        <v>#REF!</v>
      </c>
      <c r="D1954" t="e">
        <f>IF(G1954+H1954&lt;&gt;0,Transaksi!#REF!,"")</f>
        <v>#REF!</v>
      </c>
      <c r="E1954" t="e">
        <f>IF(G1954+H1954&lt;&gt;0,Transaksi!#REF!,"")</f>
        <v>#REF!</v>
      </c>
      <c r="F1954" t="e">
        <f>IF(G1954+H1954&lt;&gt;0,Transaksi!#REF!,"")</f>
        <v>#REF!</v>
      </c>
      <c r="G1954" t="e">
        <f>IF(Transaksi!#REF!=$F$11,Transaksi!#REF!,0)</f>
        <v>#REF!</v>
      </c>
      <c r="H1954" t="e">
        <f>IF(Transaksi!#REF!=$F$11,Transaksi!#REF!,0)</f>
        <v>#REF!</v>
      </c>
      <c r="I1954" t="e">
        <f>I1953+G1954-H1954</f>
        <v>#REF!</v>
      </c>
      <c r="J1954" t="e">
        <f>IF(G1954+H1954&lt;&gt;0,Transaksi!#REF!,"")</f>
        <v>#REF!</v>
      </c>
    </row>
    <row r="1955">
      <c r="C1955" t="e">
        <f>IF(G1955+H1955&lt;&gt;0,Transaksi!#REF!,"")</f>
        <v>#REF!</v>
      </c>
      <c r="D1955" t="e">
        <f>IF(G1955+H1955&lt;&gt;0,Transaksi!#REF!,"")</f>
        <v>#REF!</v>
      </c>
      <c r="E1955" t="e">
        <f>IF(G1955+H1955&lt;&gt;0,Transaksi!#REF!,"")</f>
        <v>#REF!</v>
      </c>
      <c r="F1955" t="e">
        <f>IF(G1955+H1955&lt;&gt;0,Transaksi!#REF!,"")</f>
        <v>#REF!</v>
      </c>
      <c r="G1955" t="e">
        <f>IF(Transaksi!#REF!=$F$11,Transaksi!#REF!,0)</f>
        <v>#REF!</v>
      </c>
      <c r="H1955" t="e">
        <f>IF(Transaksi!#REF!=$F$11,Transaksi!#REF!,0)</f>
        <v>#REF!</v>
      </c>
      <c r="I1955" t="e">
        <f>I1954+G1955-H1955</f>
        <v>#REF!</v>
      </c>
      <c r="J1955" t="e">
        <f>IF(G1955+H1955&lt;&gt;0,Transaksi!#REF!,"")</f>
        <v>#REF!</v>
      </c>
    </row>
    <row r="1956">
      <c r="C1956" t="e">
        <f>IF(G1956+H1956&lt;&gt;0,Transaksi!#REF!,"")</f>
        <v>#REF!</v>
      </c>
      <c r="D1956" t="e">
        <f>IF(G1956+H1956&lt;&gt;0,Transaksi!#REF!,"")</f>
        <v>#REF!</v>
      </c>
      <c r="E1956" t="e">
        <f>IF(G1956+H1956&lt;&gt;0,Transaksi!#REF!,"")</f>
        <v>#REF!</v>
      </c>
      <c r="F1956" t="e">
        <f>IF(G1956+H1956&lt;&gt;0,Transaksi!#REF!,"")</f>
        <v>#REF!</v>
      </c>
      <c r="G1956" t="e">
        <f>IF(Transaksi!#REF!=$F$11,Transaksi!#REF!,0)</f>
        <v>#REF!</v>
      </c>
      <c r="H1956" t="e">
        <f>IF(Transaksi!#REF!=$F$11,Transaksi!#REF!,0)</f>
        <v>#REF!</v>
      </c>
      <c r="I1956" t="e">
        <f>I1955+G1956-H1956</f>
        <v>#REF!</v>
      </c>
      <c r="J1956" t="e">
        <f>IF(G1956+H1956&lt;&gt;0,Transaksi!#REF!,"")</f>
        <v>#REF!</v>
      </c>
    </row>
    <row r="1957">
      <c r="C1957" t="e">
        <f>IF(G1957+H1957&lt;&gt;0,Transaksi!#REF!,"")</f>
        <v>#REF!</v>
      </c>
      <c r="D1957" t="e">
        <f>IF(G1957+H1957&lt;&gt;0,Transaksi!#REF!,"")</f>
        <v>#REF!</v>
      </c>
      <c r="E1957" t="e">
        <f>IF(G1957+H1957&lt;&gt;0,Transaksi!#REF!,"")</f>
        <v>#REF!</v>
      </c>
      <c r="F1957" t="e">
        <f>IF(G1957+H1957&lt;&gt;0,Transaksi!#REF!,"")</f>
        <v>#REF!</v>
      </c>
      <c r="G1957" t="e">
        <f>IF(Transaksi!#REF!=$F$11,Transaksi!#REF!,0)</f>
        <v>#REF!</v>
      </c>
      <c r="H1957" t="e">
        <f>IF(Transaksi!#REF!=$F$11,Transaksi!#REF!,0)</f>
        <v>#REF!</v>
      </c>
      <c r="I1957" t="e">
        <f>I1956+G1957-H1957</f>
        <v>#REF!</v>
      </c>
      <c r="J1957" t="e">
        <f>IF(G1957+H1957&lt;&gt;0,Transaksi!#REF!,"")</f>
        <v>#REF!</v>
      </c>
    </row>
    <row r="1958">
      <c r="C1958" t="e">
        <f>IF(G1958+H1958&lt;&gt;0,Transaksi!#REF!,"")</f>
        <v>#REF!</v>
      </c>
      <c r="D1958" t="e">
        <f>IF(G1958+H1958&lt;&gt;0,Transaksi!#REF!,"")</f>
        <v>#REF!</v>
      </c>
      <c r="E1958" t="e">
        <f>IF(G1958+H1958&lt;&gt;0,Transaksi!#REF!,"")</f>
        <v>#REF!</v>
      </c>
      <c r="F1958" t="e">
        <f>IF(G1958+H1958&lt;&gt;0,Transaksi!#REF!,"")</f>
        <v>#REF!</v>
      </c>
      <c r="G1958" t="e">
        <f>IF(Transaksi!#REF!=$F$11,Transaksi!#REF!,0)</f>
        <v>#REF!</v>
      </c>
      <c r="H1958" t="e">
        <f>IF(Transaksi!#REF!=$F$11,Transaksi!#REF!,0)</f>
        <v>#REF!</v>
      </c>
      <c r="I1958" t="e">
        <f>I1957+G1958-H1958</f>
        <v>#REF!</v>
      </c>
      <c r="J1958" t="e">
        <f>IF(G1958+H1958&lt;&gt;0,Transaksi!#REF!,"")</f>
        <v>#REF!</v>
      </c>
    </row>
    <row r="1959">
      <c r="C1959" t="e">
        <f>IF(G1959+H1959&lt;&gt;0,Transaksi!#REF!,"")</f>
        <v>#REF!</v>
      </c>
      <c r="D1959" t="e">
        <f>IF(G1959+H1959&lt;&gt;0,Transaksi!#REF!,"")</f>
        <v>#REF!</v>
      </c>
      <c r="E1959" t="e">
        <f>IF(G1959+H1959&lt;&gt;0,Transaksi!#REF!,"")</f>
        <v>#REF!</v>
      </c>
      <c r="F1959" t="e">
        <f>IF(G1959+H1959&lt;&gt;0,Transaksi!#REF!,"")</f>
        <v>#REF!</v>
      </c>
      <c r="G1959" t="e">
        <f>IF(Transaksi!#REF!=$F$11,Transaksi!#REF!,0)</f>
        <v>#REF!</v>
      </c>
      <c r="H1959" t="e">
        <f>IF(Transaksi!#REF!=$F$11,Transaksi!#REF!,0)</f>
        <v>#REF!</v>
      </c>
      <c r="I1959" t="e">
        <f>I1958+G1959-H1959</f>
        <v>#REF!</v>
      </c>
      <c r="J1959" t="e">
        <f>IF(G1959+H1959&lt;&gt;0,Transaksi!#REF!,"")</f>
        <v>#REF!</v>
      </c>
    </row>
    <row r="1960">
      <c r="C1960" t="e">
        <f>IF(G1960+H1960&lt;&gt;0,Transaksi!#REF!,"")</f>
        <v>#REF!</v>
      </c>
      <c r="D1960" t="e">
        <f>IF(G1960+H1960&lt;&gt;0,Transaksi!#REF!,"")</f>
        <v>#REF!</v>
      </c>
      <c r="E1960" t="e">
        <f>IF(G1960+H1960&lt;&gt;0,Transaksi!#REF!,"")</f>
        <v>#REF!</v>
      </c>
      <c r="F1960" t="e">
        <f>IF(G1960+H1960&lt;&gt;0,Transaksi!#REF!,"")</f>
        <v>#REF!</v>
      </c>
      <c r="G1960" t="e">
        <f>IF(Transaksi!#REF!=$F$11,Transaksi!#REF!,0)</f>
        <v>#REF!</v>
      </c>
      <c r="H1960" t="e">
        <f>IF(Transaksi!#REF!=$F$11,Transaksi!#REF!,0)</f>
        <v>#REF!</v>
      </c>
      <c r="I1960" t="e">
        <f>I1959+G1960-H1960</f>
        <v>#REF!</v>
      </c>
      <c r="J1960" t="e">
        <f>IF(G1960+H1960&lt;&gt;0,Transaksi!#REF!,"")</f>
        <v>#REF!</v>
      </c>
    </row>
    <row r="1961">
      <c r="C1961" t="e">
        <f>IF(G1961+H1961&lt;&gt;0,Transaksi!#REF!,"")</f>
        <v>#REF!</v>
      </c>
      <c r="D1961" t="e">
        <f>IF(G1961+H1961&lt;&gt;0,Transaksi!#REF!,"")</f>
        <v>#REF!</v>
      </c>
      <c r="E1961" t="e">
        <f>IF(G1961+H1961&lt;&gt;0,Transaksi!#REF!,"")</f>
        <v>#REF!</v>
      </c>
      <c r="F1961" t="e">
        <f>IF(G1961+H1961&lt;&gt;0,Transaksi!#REF!,"")</f>
        <v>#REF!</v>
      </c>
      <c r="G1961" t="e">
        <f>IF(Transaksi!#REF!=$F$11,Transaksi!#REF!,0)</f>
        <v>#REF!</v>
      </c>
      <c r="H1961" t="e">
        <f>IF(Transaksi!#REF!=$F$11,Transaksi!#REF!,0)</f>
        <v>#REF!</v>
      </c>
      <c r="I1961" t="e">
        <f>I1960+G1961-H1961</f>
        <v>#REF!</v>
      </c>
      <c r="J1961" t="e">
        <f>IF(G1961+H1961&lt;&gt;0,Transaksi!#REF!,"")</f>
        <v>#REF!</v>
      </c>
    </row>
    <row r="1962">
      <c r="C1962" t="e">
        <f>IF(G1962+H1962&lt;&gt;0,Transaksi!#REF!,"")</f>
        <v>#REF!</v>
      </c>
      <c r="D1962" t="e">
        <f>IF(G1962+H1962&lt;&gt;0,Transaksi!#REF!,"")</f>
        <v>#REF!</v>
      </c>
      <c r="E1962" t="e">
        <f>IF(G1962+H1962&lt;&gt;0,Transaksi!#REF!,"")</f>
        <v>#REF!</v>
      </c>
      <c r="F1962" t="e">
        <f>IF(G1962+H1962&lt;&gt;0,Transaksi!#REF!,"")</f>
        <v>#REF!</v>
      </c>
      <c r="G1962" t="e">
        <f>IF(Transaksi!#REF!=$F$11,Transaksi!#REF!,0)</f>
        <v>#REF!</v>
      </c>
      <c r="H1962" t="e">
        <f>IF(Transaksi!#REF!=$F$11,Transaksi!#REF!,0)</f>
        <v>#REF!</v>
      </c>
      <c r="I1962" t="e">
        <f>I1961+G1962-H1962</f>
        <v>#REF!</v>
      </c>
      <c r="J1962" t="e">
        <f>IF(G1962+H1962&lt;&gt;0,Transaksi!#REF!,"")</f>
        <v>#REF!</v>
      </c>
    </row>
    <row r="1963">
      <c r="C1963" t="e">
        <f>IF(G1963+H1963&lt;&gt;0,Transaksi!#REF!,"")</f>
        <v>#REF!</v>
      </c>
      <c r="D1963" t="e">
        <f>IF(G1963+H1963&lt;&gt;0,Transaksi!#REF!,"")</f>
        <v>#REF!</v>
      </c>
      <c r="E1963" t="e">
        <f>IF(G1963+H1963&lt;&gt;0,Transaksi!#REF!,"")</f>
        <v>#REF!</v>
      </c>
      <c r="F1963" t="e">
        <f>IF(G1963+H1963&lt;&gt;0,Transaksi!#REF!,"")</f>
        <v>#REF!</v>
      </c>
      <c r="G1963" t="e">
        <f>IF(Transaksi!#REF!=$F$11,Transaksi!#REF!,0)</f>
        <v>#REF!</v>
      </c>
      <c r="H1963" t="e">
        <f>IF(Transaksi!#REF!=$F$11,Transaksi!#REF!,0)</f>
        <v>#REF!</v>
      </c>
      <c r="I1963" t="e">
        <f>I1962+G1963-H1963</f>
        <v>#REF!</v>
      </c>
      <c r="J1963" t="e">
        <f>IF(G1963+H1963&lt;&gt;0,Transaksi!#REF!,"")</f>
        <v>#REF!</v>
      </c>
    </row>
    <row r="1964">
      <c r="C1964" t="e">
        <f>IF(G1964+H1964&lt;&gt;0,Transaksi!#REF!,"")</f>
        <v>#REF!</v>
      </c>
      <c r="D1964" t="e">
        <f>IF(G1964+H1964&lt;&gt;0,Transaksi!#REF!,"")</f>
        <v>#REF!</v>
      </c>
      <c r="E1964" t="e">
        <f>IF(G1964+H1964&lt;&gt;0,Transaksi!#REF!,"")</f>
        <v>#REF!</v>
      </c>
      <c r="F1964" t="e">
        <f>IF(G1964+H1964&lt;&gt;0,Transaksi!#REF!,"")</f>
        <v>#REF!</v>
      </c>
      <c r="G1964" t="e">
        <f>IF(Transaksi!#REF!=$F$11,Transaksi!#REF!,0)</f>
        <v>#REF!</v>
      </c>
      <c r="H1964" t="e">
        <f>IF(Transaksi!#REF!=$F$11,Transaksi!#REF!,0)</f>
        <v>#REF!</v>
      </c>
      <c r="I1964" t="e">
        <f>I1963+G1964-H1964</f>
        <v>#REF!</v>
      </c>
      <c r="J1964" t="e">
        <f>IF(G1964+H1964&lt;&gt;0,Transaksi!#REF!,"")</f>
        <v>#REF!</v>
      </c>
    </row>
    <row r="1965">
      <c r="C1965" t="e">
        <f>IF(G1965+H1965&lt;&gt;0,Transaksi!#REF!,"")</f>
        <v>#REF!</v>
      </c>
      <c r="D1965" t="e">
        <f>IF(G1965+H1965&lt;&gt;0,Transaksi!#REF!,"")</f>
        <v>#REF!</v>
      </c>
      <c r="E1965" t="e">
        <f>IF(G1965+H1965&lt;&gt;0,Transaksi!#REF!,"")</f>
        <v>#REF!</v>
      </c>
      <c r="F1965" t="e">
        <f>IF(G1965+H1965&lt;&gt;0,Transaksi!#REF!,"")</f>
        <v>#REF!</v>
      </c>
      <c r="G1965" t="e">
        <f>IF(Transaksi!#REF!=$F$11,Transaksi!#REF!,0)</f>
        <v>#REF!</v>
      </c>
      <c r="H1965" t="e">
        <f>IF(Transaksi!#REF!=$F$11,Transaksi!#REF!,0)</f>
        <v>#REF!</v>
      </c>
      <c r="I1965" t="e">
        <f>I1964+G1965-H1965</f>
        <v>#REF!</v>
      </c>
      <c r="J1965" t="e">
        <f>IF(G1965+H1965&lt;&gt;0,Transaksi!#REF!,"")</f>
        <v>#REF!</v>
      </c>
    </row>
    <row r="1966">
      <c r="C1966" t="e">
        <f>IF(G1966+H1966&lt;&gt;0,Transaksi!#REF!,"")</f>
        <v>#REF!</v>
      </c>
      <c r="D1966" t="e">
        <f>IF(G1966+H1966&lt;&gt;0,Transaksi!#REF!,"")</f>
        <v>#REF!</v>
      </c>
      <c r="E1966" t="e">
        <f>IF(G1966+H1966&lt;&gt;0,Transaksi!#REF!,"")</f>
        <v>#REF!</v>
      </c>
      <c r="F1966" t="e">
        <f>IF(G1966+H1966&lt;&gt;0,Transaksi!#REF!,"")</f>
        <v>#REF!</v>
      </c>
      <c r="G1966" t="e">
        <f>IF(Transaksi!#REF!=$F$11,Transaksi!#REF!,0)</f>
        <v>#REF!</v>
      </c>
      <c r="H1966" t="e">
        <f>IF(Transaksi!#REF!=$F$11,Transaksi!#REF!,0)</f>
        <v>#REF!</v>
      </c>
      <c r="I1966" t="e">
        <f>I1965+G1966-H1966</f>
        <v>#REF!</v>
      </c>
      <c r="J1966" t="e">
        <f>IF(G1966+H1966&lt;&gt;0,Transaksi!#REF!,"")</f>
        <v>#REF!</v>
      </c>
    </row>
    <row r="1967">
      <c r="C1967" t="e">
        <f>IF(G1967+H1967&lt;&gt;0,Transaksi!#REF!,"")</f>
        <v>#REF!</v>
      </c>
      <c r="D1967" t="e">
        <f>IF(G1967+H1967&lt;&gt;0,Transaksi!#REF!,"")</f>
        <v>#REF!</v>
      </c>
      <c r="E1967" t="e">
        <f>IF(G1967+H1967&lt;&gt;0,Transaksi!#REF!,"")</f>
        <v>#REF!</v>
      </c>
      <c r="F1967" t="e">
        <f>IF(G1967+H1967&lt;&gt;0,Transaksi!#REF!,"")</f>
        <v>#REF!</v>
      </c>
      <c r="G1967" t="e">
        <f>IF(Transaksi!#REF!=$F$11,Transaksi!#REF!,0)</f>
        <v>#REF!</v>
      </c>
      <c r="H1967" t="e">
        <f>IF(Transaksi!#REF!=$F$11,Transaksi!#REF!,0)</f>
        <v>#REF!</v>
      </c>
      <c r="I1967" t="e">
        <f>I1966+G1967-H1967</f>
        <v>#REF!</v>
      </c>
      <c r="J1967" t="e">
        <f>IF(G1967+H1967&lt;&gt;0,Transaksi!#REF!,"")</f>
        <v>#REF!</v>
      </c>
    </row>
    <row r="1968">
      <c r="C1968" t="e">
        <f>IF(G1968+H1968&lt;&gt;0,Transaksi!#REF!,"")</f>
        <v>#REF!</v>
      </c>
      <c r="D1968" t="e">
        <f>IF(G1968+H1968&lt;&gt;0,Transaksi!#REF!,"")</f>
        <v>#REF!</v>
      </c>
      <c r="E1968" t="e">
        <f>IF(G1968+H1968&lt;&gt;0,Transaksi!#REF!,"")</f>
        <v>#REF!</v>
      </c>
      <c r="F1968" t="e">
        <f>IF(G1968+H1968&lt;&gt;0,Transaksi!#REF!,"")</f>
        <v>#REF!</v>
      </c>
      <c r="G1968" t="e">
        <f>IF(Transaksi!#REF!=$F$11,Transaksi!#REF!,0)</f>
        <v>#REF!</v>
      </c>
      <c r="H1968" t="e">
        <f>IF(Transaksi!#REF!=$F$11,Transaksi!#REF!,0)</f>
        <v>#REF!</v>
      </c>
      <c r="I1968" t="e">
        <f>I1967+G1968-H1968</f>
        <v>#REF!</v>
      </c>
      <c r="J1968" t="e">
        <f>IF(G1968+H1968&lt;&gt;0,Transaksi!#REF!,"")</f>
        <v>#REF!</v>
      </c>
    </row>
    <row r="1969">
      <c r="C1969" t="e">
        <f>IF(G1969+H1969&lt;&gt;0,Transaksi!#REF!,"")</f>
        <v>#REF!</v>
      </c>
      <c r="D1969" t="e">
        <f>IF(G1969+H1969&lt;&gt;0,Transaksi!#REF!,"")</f>
        <v>#REF!</v>
      </c>
      <c r="E1969" t="e">
        <f>IF(G1969+H1969&lt;&gt;0,Transaksi!#REF!,"")</f>
        <v>#REF!</v>
      </c>
      <c r="F1969" t="e">
        <f>IF(G1969+H1969&lt;&gt;0,Transaksi!#REF!,"")</f>
        <v>#REF!</v>
      </c>
      <c r="G1969" t="e">
        <f>IF(Transaksi!#REF!=$F$11,Transaksi!#REF!,0)</f>
        <v>#REF!</v>
      </c>
      <c r="H1969" t="e">
        <f>IF(Transaksi!#REF!=$F$11,Transaksi!#REF!,0)</f>
        <v>#REF!</v>
      </c>
      <c r="I1969" t="e">
        <f>I1968+G1969-H1969</f>
        <v>#REF!</v>
      </c>
      <c r="J1969" t="e">
        <f>IF(G1969+H1969&lt;&gt;0,Transaksi!#REF!,"")</f>
        <v>#REF!</v>
      </c>
    </row>
    <row r="1970">
      <c r="C1970" t="e">
        <f>IF(G1970+H1970&lt;&gt;0,Transaksi!#REF!,"")</f>
        <v>#REF!</v>
      </c>
      <c r="D1970" t="e">
        <f>IF(G1970+H1970&lt;&gt;0,Transaksi!#REF!,"")</f>
        <v>#REF!</v>
      </c>
      <c r="E1970" t="e">
        <f>IF(G1970+H1970&lt;&gt;0,Transaksi!#REF!,"")</f>
        <v>#REF!</v>
      </c>
      <c r="F1970" t="e">
        <f>IF(G1970+H1970&lt;&gt;0,Transaksi!#REF!,"")</f>
        <v>#REF!</v>
      </c>
      <c r="G1970" t="e">
        <f>IF(Transaksi!#REF!=$F$11,Transaksi!#REF!,0)</f>
        <v>#REF!</v>
      </c>
      <c r="H1970" t="e">
        <f>IF(Transaksi!#REF!=$F$11,Transaksi!#REF!,0)</f>
        <v>#REF!</v>
      </c>
      <c r="I1970" t="e">
        <f>I1969+G1970-H1970</f>
        <v>#REF!</v>
      </c>
      <c r="J1970" t="e">
        <f>IF(G1970+H1970&lt;&gt;0,Transaksi!#REF!,"")</f>
        <v>#REF!</v>
      </c>
    </row>
    <row r="1971">
      <c r="C1971" t="e">
        <f>IF(G1971+H1971&lt;&gt;0,Transaksi!#REF!,"")</f>
        <v>#REF!</v>
      </c>
      <c r="D1971" t="e">
        <f>IF(G1971+H1971&lt;&gt;0,Transaksi!#REF!,"")</f>
        <v>#REF!</v>
      </c>
      <c r="E1971" t="e">
        <f>IF(G1971+H1971&lt;&gt;0,Transaksi!#REF!,"")</f>
        <v>#REF!</v>
      </c>
      <c r="F1971" t="e">
        <f>IF(G1971+H1971&lt;&gt;0,Transaksi!#REF!,"")</f>
        <v>#REF!</v>
      </c>
      <c r="G1971" t="e">
        <f>IF(Transaksi!#REF!=$F$11,Transaksi!#REF!,0)</f>
        <v>#REF!</v>
      </c>
      <c r="H1971" t="e">
        <f>IF(Transaksi!#REF!=$F$11,Transaksi!#REF!,0)</f>
        <v>#REF!</v>
      </c>
      <c r="I1971" t="e">
        <f>I1970+G1971-H1971</f>
        <v>#REF!</v>
      </c>
      <c r="J1971" t="e">
        <f>IF(G1971+H1971&lt;&gt;0,Transaksi!#REF!,"")</f>
        <v>#REF!</v>
      </c>
    </row>
    <row r="1972">
      <c r="C1972" t="e">
        <f>IF(G1972+H1972&lt;&gt;0,Transaksi!#REF!,"")</f>
        <v>#REF!</v>
      </c>
      <c r="D1972" t="e">
        <f>IF(G1972+H1972&lt;&gt;0,Transaksi!#REF!,"")</f>
        <v>#REF!</v>
      </c>
      <c r="E1972" t="e">
        <f>IF(G1972+H1972&lt;&gt;0,Transaksi!#REF!,"")</f>
        <v>#REF!</v>
      </c>
      <c r="F1972" t="e">
        <f>IF(G1972+H1972&lt;&gt;0,Transaksi!#REF!,"")</f>
        <v>#REF!</v>
      </c>
      <c r="G1972" t="e">
        <f>IF(Transaksi!#REF!=$F$11,Transaksi!#REF!,0)</f>
        <v>#REF!</v>
      </c>
      <c r="H1972" t="e">
        <f>IF(Transaksi!#REF!=$F$11,Transaksi!#REF!,0)</f>
        <v>#REF!</v>
      </c>
      <c r="I1972" t="e">
        <f>I1971+G1972-H1972</f>
        <v>#REF!</v>
      </c>
      <c r="J1972" t="e">
        <f>IF(G1972+H1972&lt;&gt;0,Transaksi!#REF!,"")</f>
        <v>#REF!</v>
      </c>
    </row>
    <row r="1973">
      <c r="C1973" t="e">
        <f>IF(G1973+H1973&lt;&gt;0,Transaksi!#REF!,"")</f>
        <v>#REF!</v>
      </c>
      <c r="D1973" t="e">
        <f>IF(G1973+H1973&lt;&gt;0,Transaksi!#REF!,"")</f>
        <v>#REF!</v>
      </c>
      <c r="E1973" t="e">
        <f>IF(G1973+H1973&lt;&gt;0,Transaksi!#REF!,"")</f>
        <v>#REF!</v>
      </c>
      <c r="F1973" t="e">
        <f>IF(G1973+H1973&lt;&gt;0,Transaksi!#REF!,"")</f>
        <v>#REF!</v>
      </c>
      <c r="G1973" t="e">
        <f>IF(Transaksi!#REF!=$F$11,Transaksi!#REF!,0)</f>
        <v>#REF!</v>
      </c>
      <c r="H1973" t="e">
        <f>IF(Transaksi!#REF!=$F$11,Transaksi!#REF!,0)</f>
        <v>#REF!</v>
      </c>
      <c r="I1973" t="e">
        <f>I1972+G1973-H1973</f>
        <v>#REF!</v>
      </c>
      <c r="J1973" t="e">
        <f>IF(G1973+H1973&lt;&gt;0,Transaksi!#REF!,"")</f>
        <v>#REF!</v>
      </c>
    </row>
    <row r="1974">
      <c r="C1974" t="e">
        <f>IF(G1974+H1974&lt;&gt;0,Transaksi!#REF!,"")</f>
        <v>#REF!</v>
      </c>
      <c r="D1974" t="e">
        <f>IF(G1974+H1974&lt;&gt;0,Transaksi!#REF!,"")</f>
        <v>#REF!</v>
      </c>
      <c r="E1974" t="e">
        <f>IF(G1974+H1974&lt;&gt;0,Transaksi!#REF!,"")</f>
        <v>#REF!</v>
      </c>
      <c r="F1974" t="e">
        <f>IF(G1974+H1974&lt;&gt;0,Transaksi!#REF!,"")</f>
        <v>#REF!</v>
      </c>
      <c r="G1974" t="e">
        <f>IF(Transaksi!#REF!=$F$11,Transaksi!#REF!,0)</f>
        <v>#REF!</v>
      </c>
      <c r="H1974" t="e">
        <f>IF(Transaksi!#REF!=$F$11,Transaksi!#REF!,0)</f>
        <v>#REF!</v>
      </c>
      <c r="I1974" t="e">
        <f>I1973+G1974-H1974</f>
        <v>#REF!</v>
      </c>
      <c r="J1974" t="e">
        <f>IF(G1974+H1974&lt;&gt;0,Transaksi!#REF!,"")</f>
        <v>#REF!</v>
      </c>
    </row>
    <row r="1975">
      <c r="C1975" t="e">
        <f>IF(G1975+H1975&lt;&gt;0,Transaksi!#REF!,"")</f>
        <v>#REF!</v>
      </c>
      <c r="D1975" t="e">
        <f>IF(G1975+H1975&lt;&gt;0,Transaksi!#REF!,"")</f>
        <v>#REF!</v>
      </c>
      <c r="E1975" t="e">
        <f>IF(G1975+H1975&lt;&gt;0,Transaksi!#REF!,"")</f>
        <v>#REF!</v>
      </c>
      <c r="F1975" t="e">
        <f>IF(G1975+H1975&lt;&gt;0,Transaksi!#REF!,"")</f>
        <v>#REF!</v>
      </c>
      <c r="G1975" t="e">
        <f>IF(Transaksi!#REF!=$F$11,Transaksi!#REF!,0)</f>
        <v>#REF!</v>
      </c>
      <c r="H1975" t="e">
        <f>IF(Transaksi!#REF!=$F$11,Transaksi!#REF!,0)</f>
        <v>#REF!</v>
      </c>
      <c r="I1975" t="e">
        <f>I1974+G1975-H1975</f>
        <v>#REF!</v>
      </c>
      <c r="J1975" t="e">
        <f>IF(G1975+H1975&lt;&gt;0,Transaksi!#REF!,"")</f>
        <v>#REF!</v>
      </c>
    </row>
    <row r="1976">
      <c r="C1976" t="e">
        <f>IF(G1976+H1976&lt;&gt;0,Transaksi!#REF!,"")</f>
        <v>#REF!</v>
      </c>
      <c r="D1976" t="e">
        <f>IF(G1976+H1976&lt;&gt;0,Transaksi!#REF!,"")</f>
        <v>#REF!</v>
      </c>
      <c r="E1976" t="e">
        <f>IF(G1976+H1976&lt;&gt;0,Transaksi!#REF!,"")</f>
        <v>#REF!</v>
      </c>
      <c r="F1976" t="e">
        <f>IF(G1976+H1976&lt;&gt;0,Transaksi!#REF!,"")</f>
        <v>#REF!</v>
      </c>
      <c r="G1976" t="e">
        <f>IF(Transaksi!#REF!=$F$11,Transaksi!#REF!,0)</f>
        <v>#REF!</v>
      </c>
      <c r="H1976" t="e">
        <f>IF(Transaksi!#REF!=$F$11,Transaksi!#REF!,0)</f>
        <v>#REF!</v>
      </c>
      <c r="I1976" t="e">
        <f>I1975+G1976-H1976</f>
        <v>#REF!</v>
      </c>
      <c r="J1976" t="e">
        <f>IF(G1976+H1976&lt;&gt;0,Transaksi!#REF!,"")</f>
        <v>#REF!</v>
      </c>
    </row>
    <row r="1977">
      <c r="C1977" t="e">
        <f>IF(G1977+H1977&lt;&gt;0,Transaksi!#REF!,"")</f>
        <v>#REF!</v>
      </c>
      <c r="D1977" t="e">
        <f>IF(G1977+H1977&lt;&gt;0,Transaksi!#REF!,"")</f>
        <v>#REF!</v>
      </c>
      <c r="E1977" t="e">
        <f>IF(G1977+H1977&lt;&gt;0,Transaksi!#REF!,"")</f>
        <v>#REF!</v>
      </c>
      <c r="F1977" t="e">
        <f>IF(G1977+H1977&lt;&gt;0,Transaksi!#REF!,"")</f>
        <v>#REF!</v>
      </c>
      <c r="G1977" t="e">
        <f>IF(Transaksi!#REF!=$F$11,Transaksi!#REF!,0)</f>
        <v>#REF!</v>
      </c>
      <c r="H1977" t="e">
        <f>IF(Transaksi!#REF!=$F$11,Transaksi!#REF!,0)</f>
        <v>#REF!</v>
      </c>
      <c r="I1977" t="e">
        <f>I1976+G1977-H1977</f>
        <v>#REF!</v>
      </c>
      <c r="J1977" t="e">
        <f>IF(G1977+H1977&lt;&gt;0,Transaksi!#REF!,"")</f>
        <v>#REF!</v>
      </c>
    </row>
    <row r="1978">
      <c r="C1978" t="e">
        <f>IF(G1978+H1978&lt;&gt;0,Transaksi!#REF!,"")</f>
        <v>#REF!</v>
      </c>
      <c r="D1978" t="e">
        <f>IF(G1978+H1978&lt;&gt;0,Transaksi!#REF!,"")</f>
        <v>#REF!</v>
      </c>
      <c r="E1978" t="e">
        <f>IF(G1978+H1978&lt;&gt;0,Transaksi!#REF!,"")</f>
        <v>#REF!</v>
      </c>
      <c r="F1978" t="e">
        <f>IF(G1978+H1978&lt;&gt;0,Transaksi!#REF!,"")</f>
        <v>#REF!</v>
      </c>
      <c r="G1978" t="e">
        <f>IF(Transaksi!#REF!=$F$11,Transaksi!#REF!,0)</f>
        <v>#REF!</v>
      </c>
      <c r="H1978" t="e">
        <f>IF(Transaksi!#REF!=$F$11,Transaksi!#REF!,0)</f>
        <v>#REF!</v>
      </c>
      <c r="I1978" t="e">
        <f>I1977+G1978-H1978</f>
        <v>#REF!</v>
      </c>
      <c r="J1978" t="e">
        <f>IF(G1978+H1978&lt;&gt;0,Transaksi!#REF!,"")</f>
        <v>#REF!</v>
      </c>
    </row>
    <row r="1979">
      <c r="C1979" t="e">
        <f>IF(G1979+H1979&lt;&gt;0,Transaksi!#REF!,"")</f>
        <v>#REF!</v>
      </c>
      <c r="D1979" t="e">
        <f>IF(G1979+H1979&lt;&gt;0,Transaksi!#REF!,"")</f>
        <v>#REF!</v>
      </c>
      <c r="E1979" t="e">
        <f>IF(G1979+H1979&lt;&gt;0,Transaksi!#REF!,"")</f>
        <v>#REF!</v>
      </c>
      <c r="F1979" t="e">
        <f>IF(G1979+H1979&lt;&gt;0,Transaksi!#REF!,"")</f>
        <v>#REF!</v>
      </c>
      <c r="G1979" t="e">
        <f>IF(Transaksi!#REF!=$F$11,Transaksi!#REF!,0)</f>
        <v>#REF!</v>
      </c>
      <c r="H1979" t="e">
        <f>IF(Transaksi!#REF!=$F$11,Transaksi!#REF!,0)</f>
        <v>#REF!</v>
      </c>
      <c r="I1979" t="e">
        <f>I1978+G1979-H1979</f>
        <v>#REF!</v>
      </c>
      <c r="J1979" t="e">
        <f>IF(G1979+H1979&lt;&gt;0,Transaksi!#REF!,"")</f>
        <v>#REF!</v>
      </c>
    </row>
    <row r="1980">
      <c r="C1980" t="e">
        <f>IF(G1980+H1980&lt;&gt;0,Transaksi!#REF!,"")</f>
        <v>#REF!</v>
      </c>
      <c r="D1980" t="e">
        <f>IF(G1980+H1980&lt;&gt;0,Transaksi!#REF!,"")</f>
        <v>#REF!</v>
      </c>
      <c r="E1980" t="e">
        <f>IF(G1980+H1980&lt;&gt;0,Transaksi!#REF!,"")</f>
        <v>#REF!</v>
      </c>
      <c r="F1980" t="e">
        <f>IF(G1980+H1980&lt;&gt;0,Transaksi!#REF!,"")</f>
        <v>#REF!</v>
      </c>
      <c r="G1980" t="e">
        <f>IF(Transaksi!#REF!=$F$11,Transaksi!#REF!,0)</f>
        <v>#REF!</v>
      </c>
      <c r="H1980" t="e">
        <f>IF(Transaksi!#REF!=$F$11,Transaksi!#REF!,0)</f>
        <v>#REF!</v>
      </c>
      <c r="I1980" t="e">
        <f>I1979+G1980-H1980</f>
        <v>#REF!</v>
      </c>
      <c r="J1980" t="e">
        <f>IF(G1980+H1980&lt;&gt;0,Transaksi!#REF!,"")</f>
        <v>#REF!</v>
      </c>
    </row>
    <row r="1981">
      <c r="C1981" t="e">
        <f>IF(G1981+H1981&lt;&gt;0,Transaksi!#REF!,"")</f>
        <v>#REF!</v>
      </c>
      <c r="D1981" t="e">
        <f>IF(G1981+H1981&lt;&gt;0,Transaksi!#REF!,"")</f>
        <v>#REF!</v>
      </c>
      <c r="E1981" t="e">
        <f>IF(G1981+H1981&lt;&gt;0,Transaksi!#REF!,"")</f>
        <v>#REF!</v>
      </c>
      <c r="F1981" t="e">
        <f>IF(G1981+H1981&lt;&gt;0,Transaksi!#REF!,"")</f>
        <v>#REF!</v>
      </c>
      <c r="G1981" t="e">
        <f>IF(Transaksi!#REF!=$F$11,Transaksi!#REF!,0)</f>
        <v>#REF!</v>
      </c>
      <c r="H1981" t="e">
        <f>IF(Transaksi!#REF!=$F$11,Transaksi!#REF!,0)</f>
        <v>#REF!</v>
      </c>
      <c r="I1981" t="e">
        <f>I1980+G1981-H1981</f>
        <v>#REF!</v>
      </c>
      <c r="J1981" t="e">
        <f>IF(G1981+H1981&lt;&gt;0,Transaksi!#REF!,"")</f>
        <v>#REF!</v>
      </c>
    </row>
    <row r="1982">
      <c r="C1982" t="e">
        <f>IF(G1982+H1982&lt;&gt;0,Transaksi!#REF!,"")</f>
        <v>#REF!</v>
      </c>
      <c r="D1982" t="e">
        <f>IF(G1982+H1982&lt;&gt;0,Transaksi!#REF!,"")</f>
        <v>#REF!</v>
      </c>
      <c r="E1982" t="e">
        <f>IF(G1982+H1982&lt;&gt;0,Transaksi!#REF!,"")</f>
        <v>#REF!</v>
      </c>
      <c r="F1982" t="e">
        <f>IF(G1982+H1982&lt;&gt;0,Transaksi!#REF!,"")</f>
        <v>#REF!</v>
      </c>
      <c r="G1982" t="e">
        <f>IF(Transaksi!#REF!=$F$11,Transaksi!#REF!,0)</f>
        <v>#REF!</v>
      </c>
      <c r="H1982" t="e">
        <f>IF(Transaksi!#REF!=$F$11,Transaksi!#REF!,0)</f>
        <v>#REF!</v>
      </c>
      <c r="I1982" t="e">
        <f>I1981+G1982-H1982</f>
        <v>#REF!</v>
      </c>
      <c r="J1982" t="e">
        <f>IF(G1982+H1982&lt;&gt;0,Transaksi!#REF!,"")</f>
        <v>#REF!</v>
      </c>
    </row>
    <row r="1983">
      <c r="C1983" t="e">
        <f>IF(G1983+H1983&lt;&gt;0,Transaksi!#REF!,"")</f>
        <v>#REF!</v>
      </c>
      <c r="D1983" t="e">
        <f>IF(G1983+H1983&lt;&gt;0,Transaksi!#REF!,"")</f>
        <v>#REF!</v>
      </c>
      <c r="E1983" t="e">
        <f>IF(G1983+H1983&lt;&gt;0,Transaksi!#REF!,"")</f>
        <v>#REF!</v>
      </c>
      <c r="F1983" t="e">
        <f>IF(G1983+H1983&lt;&gt;0,Transaksi!#REF!,"")</f>
        <v>#REF!</v>
      </c>
      <c r="G1983" t="e">
        <f>IF(Transaksi!#REF!=$F$11,Transaksi!#REF!,0)</f>
        <v>#REF!</v>
      </c>
      <c r="H1983" t="e">
        <f>IF(Transaksi!#REF!=$F$11,Transaksi!#REF!,0)</f>
        <v>#REF!</v>
      </c>
      <c r="I1983" t="e">
        <f>I1982+G1983-H1983</f>
        <v>#REF!</v>
      </c>
      <c r="J1983" t="e">
        <f>IF(G1983+H1983&lt;&gt;0,Transaksi!#REF!,"")</f>
        <v>#REF!</v>
      </c>
    </row>
    <row r="1984">
      <c r="C1984" t="e">
        <f>IF(G1984+H1984&lt;&gt;0,Transaksi!#REF!,"")</f>
        <v>#REF!</v>
      </c>
      <c r="D1984" t="e">
        <f>IF(G1984+H1984&lt;&gt;0,Transaksi!#REF!,"")</f>
        <v>#REF!</v>
      </c>
      <c r="E1984" t="e">
        <f>IF(G1984+H1984&lt;&gt;0,Transaksi!#REF!,"")</f>
        <v>#REF!</v>
      </c>
      <c r="F1984" t="e">
        <f>IF(G1984+H1984&lt;&gt;0,Transaksi!#REF!,"")</f>
        <v>#REF!</v>
      </c>
      <c r="G1984" t="e">
        <f>IF(Transaksi!#REF!=$F$11,Transaksi!#REF!,0)</f>
        <v>#REF!</v>
      </c>
      <c r="H1984" t="e">
        <f>IF(Transaksi!#REF!=$F$11,Transaksi!#REF!,0)</f>
        <v>#REF!</v>
      </c>
      <c r="I1984" t="e">
        <f>I1983+G1984-H1984</f>
        <v>#REF!</v>
      </c>
      <c r="J1984" t="e">
        <f>IF(G1984+H1984&lt;&gt;0,Transaksi!#REF!,"")</f>
        <v>#REF!</v>
      </c>
    </row>
    <row r="1985">
      <c r="C1985" t="e">
        <f>IF(G1985+H1985&lt;&gt;0,Transaksi!#REF!,"")</f>
        <v>#REF!</v>
      </c>
      <c r="D1985" t="e">
        <f>IF(G1985+H1985&lt;&gt;0,Transaksi!#REF!,"")</f>
        <v>#REF!</v>
      </c>
      <c r="E1985" t="e">
        <f>IF(G1985+H1985&lt;&gt;0,Transaksi!#REF!,"")</f>
        <v>#REF!</v>
      </c>
      <c r="F1985" t="e">
        <f>IF(G1985+H1985&lt;&gt;0,Transaksi!#REF!,"")</f>
        <v>#REF!</v>
      </c>
      <c r="G1985" t="e">
        <f>IF(Transaksi!#REF!=$F$11,Transaksi!#REF!,0)</f>
        <v>#REF!</v>
      </c>
      <c r="H1985" t="e">
        <f>IF(Transaksi!#REF!=$F$11,Transaksi!#REF!,0)</f>
        <v>#REF!</v>
      </c>
      <c r="I1985" t="e">
        <f>I1984+G1985-H1985</f>
        <v>#REF!</v>
      </c>
      <c r="J1985" t="e">
        <f>IF(G1985+H1985&lt;&gt;0,Transaksi!#REF!,"")</f>
        <v>#REF!</v>
      </c>
    </row>
    <row r="1986">
      <c r="C1986" t="e">
        <f>IF(G1986+H1986&lt;&gt;0,Transaksi!#REF!,"")</f>
        <v>#REF!</v>
      </c>
      <c r="D1986" t="e">
        <f>IF(G1986+H1986&lt;&gt;0,Transaksi!#REF!,"")</f>
        <v>#REF!</v>
      </c>
      <c r="E1986" t="e">
        <f>IF(G1986+H1986&lt;&gt;0,Transaksi!#REF!,"")</f>
        <v>#REF!</v>
      </c>
      <c r="F1986" t="e">
        <f>IF(G1986+H1986&lt;&gt;0,Transaksi!#REF!,"")</f>
        <v>#REF!</v>
      </c>
      <c r="G1986" t="e">
        <f>IF(Transaksi!#REF!=$F$11,Transaksi!#REF!,0)</f>
        <v>#REF!</v>
      </c>
      <c r="H1986" t="e">
        <f>IF(Transaksi!#REF!=$F$11,Transaksi!#REF!,0)</f>
        <v>#REF!</v>
      </c>
      <c r="I1986" t="e">
        <f>I1985+G1986-H1986</f>
        <v>#REF!</v>
      </c>
      <c r="J1986" t="e">
        <f>IF(G1986+H1986&lt;&gt;0,Transaksi!#REF!,"")</f>
        <v>#REF!</v>
      </c>
    </row>
    <row r="1987">
      <c r="C1987" t="e">
        <f>IF(G1987+H1987&lt;&gt;0,Transaksi!#REF!,"")</f>
        <v>#REF!</v>
      </c>
      <c r="D1987" t="e">
        <f>IF(G1987+H1987&lt;&gt;0,Transaksi!#REF!,"")</f>
        <v>#REF!</v>
      </c>
      <c r="E1987" t="e">
        <f>IF(G1987+H1987&lt;&gt;0,Transaksi!#REF!,"")</f>
        <v>#REF!</v>
      </c>
      <c r="F1987" t="e">
        <f>IF(G1987+H1987&lt;&gt;0,Transaksi!#REF!,"")</f>
        <v>#REF!</v>
      </c>
      <c r="G1987" t="e">
        <f>IF(Transaksi!#REF!=$F$11,Transaksi!#REF!,0)</f>
        <v>#REF!</v>
      </c>
      <c r="H1987" t="e">
        <f>IF(Transaksi!#REF!=$F$11,Transaksi!#REF!,0)</f>
        <v>#REF!</v>
      </c>
      <c r="I1987" t="e">
        <f>I1986+G1987-H1987</f>
        <v>#REF!</v>
      </c>
      <c r="J1987" t="e">
        <f>IF(G1987+H1987&lt;&gt;0,Transaksi!#REF!,"")</f>
        <v>#REF!</v>
      </c>
    </row>
    <row r="1988">
      <c r="C1988" t="e">
        <f>IF(G1988+H1988&lt;&gt;0,Transaksi!#REF!,"")</f>
        <v>#REF!</v>
      </c>
      <c r="D1988" t="e">
        <f>IF(G1988+H1988&lt;&gt;0,Transaksi!#REF!,"")</f>
        <v>#REF!</v>
      </c>
      <c r="E1988" t="e">
        <f>IF(G1988+H1988&lt;&gt;0,Transaksi!#REF!,"")</f>
        <v>#REF!</v>
      </c>
      <c r="F1988" t="e">
        <f>IF(G1988+H1988&lt;&gt;0,Transaksi!#REF!,"")</f>
        <v>#REF!</v>
      </c>
      <c r="G1988" t="e">
        <f>IF(Transaksi!#REF!=$F$11,Transaksi!#REF!,0)</f>
        <v>#REF!</v>
      </c>
      <c r="H1988" t="e">
        <f>IF(Transaksi!#REF!=$F$11,Transaksi!#REF!,0)</f>
        <v>#REF!</v>
      </c>
      <c r="I1988" t="e">
        <f>I1987+G1988-H1988</f>
        <v>#REF!</v>
      </c>
      <c r="J1988" t="e">
        <f>IF(G1988+H1988&lt;&gt;0,Transaksi!#REF!,"")</f>
        <v>#REF!</v>
      </c>
    </row>
    <row r="1989">
      <c r="C1989" t="e">
        <f>IF(G1989+H1989&lt;&gt;0,Transaksi!#REF!,"")</f>
        <v>#REF!</v>
      </c>
      <c r="D1989" t="e">
        <f>IF(G1989+H1989&lt;&gt;0,Transaksi!#REF!,"")</f>
        <v>#REF!</v>
      </c>
      <c r="E1989" t="e">
        <f>IF(G1989+H1989&lt;&gt;0,Transaksi!#REF!,"")</f>
        <v>#REF!</v>
      </c>
      <c r="F1989" t="e">
        <f>IF(G1989+H1989&lt;&gt;0,Transaksi!#REF!,"")</f>
        <v>#REF!</v>
      </c>
      <c r="G1989" t="e">
        <f>IF(Transaksi!#REF!=$F$11,Transaksi!#REF!,0)</f>
        <v>#REF!</v>
      </c>
      <c r="H1989" t="e">
        <f>IF(Transaksi!#REF!=$F$11,Transaksi!#REF!,0)</f>
        <v>#REF!</v>
      </c>
      <c r="I1989" t="e">
        <f>I1988+G1989-H1989</f>
        <v>#REF!</v>
      </c>
      <c r="J1989" t="e">
        <f>IF(G1989+H1989&lt;&gt;0,Transaksi!#REF!,"")</f>
        <v>#REF!</v>
      </c>
    </row>
    <row r="1990">
      <c r="C1990" t="e">
        <f>IF(G1990+H1990&lt;&gt;0,Transaksi!#REF!,"")</f>
        <v>#REF!</v>
      </c>
      <c r="D1990" t="e">
        <f>IF(G1990+H1990&lt;&gt;0,Transaksi!#REF!,"")</f>
        <v>#REF!</v>
      </c>
      <c r="E1990" t="e">
        <f>IF(G1990+H1990&lt;&gt;0,Transaksi!#REF!,"")</f>
        <v>#REF!</v>
      </c>
      <c r="F1990" t="e">
        <f>IF(G1990+H1990&lt;&gt;0,Transaksi!#REF!,"")</f>
        <v>#REF!</v>
      </c>
      <c r="G1990" t="e">
        <f>IF(Transaksi!#REF!=$F$11,Transaksi!#REF!,0)</f>
        <v>#REF!</v>
      </c>
      <c r="H1990" t="e">
        <f>IF(Transaksi!#REF!=$F$11,Transaksi!#REF!,0)</f>
        <v>#REF!</v>
      </c>
      <c r="I1990" t="e">
        <f>I1989+G1990-H1990</f>
        <v>#REF!</v>
      </c>
      <c r="J1990" t="e">
        <f>IF(G1990+H1990&lt;&gt;0,Transaksi!#REF!,"")</f>
        <v>#REF!</v>
      </c>
    </row>
    <row r="1991">
      <c r="C1991" t="e">
        <f>IF(G1991+H1991&lt;&gt;0,Transaksi!#REF!,"")</f>
        <v>#REF!</v>
      </c>
      <c r="D1991" t="e">
        <f>IF(G1991+H1991&lt;&gt;0,Transaksi!#REF!,"")</f>
        <v>#REF!</v>
      </c>
      <c r="E1991" t="e">
        <f>IF(G1991+H1991&lt;&gt;0,Transaksi!#REF!,"")</f>
        <v>#REF!</v>
      </c>
      <c r="F1991" t="e">
        <f>IF(G1991+H1991&lt;&gt;0,Transaksi!#REF!,"")</f>
        <v>#REF!</v>
      </c>
      <c r="G1991" t="e">
        <f>IF(Transaksi!#REF!=$F$11,Transaksi!#REF!,0)</f>
        <v>#REF!</v>
      </c>
      <c r="H1991" t="e">
        <f>IF(Transaksi!#REF!=$F$11,Transaksi!#REF!,0)</f>
        <v>#REF!</v>
      </c>
      <c r="I1991" t="e">
        <f>I1990+G1991-H1991</f>
        <v>#REF!</v>
      </c>
      <c r="J1991" t="e">
        <f>IF(G1991+H1991&lt;&gt;0,Transaksi!#REF!,"")</f>
        <v>#REF!</v>
      </c>
    </row>
    <row r="1992">
      <c r="C1992" t="e">
        <f>IF(G1992+H1992&lt;&gt;0,Transaksi!#REF!,"")</f>
        <v>#REF!</v>
      </c>
      <c r="D1992" t="e">
        <f>IF(G1992+H1992&lt;&gt;0,Transaksi!#REF!,"")</f>
        <v>#REF!</v>
      </c>
      <c r="E1992" t="e">
        <f>IF(G1992+H1992&lt;&gt;0,Transaksi!#REF!,"")</f>
        <v>#REF!</v>
      </c>
      <c r="F1992" t="e">
        <f>IF(G1992+H1992&lt;&gt;0,Transaksi!#REF!,"")</f>
        <v>#REF!</v>
      </c>
      <c r="G1992" t="e">
        <f>IF(Transaksi!#REF!=$F$11,Transaksi!#REF!,0)</f>
        <v>#REF!</v>
      </c>
      <c r="H1992" t="e">
        <f>IF(Transaksi!#REF!=$F$11,Transaksi!#REF!,0)</f>
        <v>#REF!</v>
      </c>
      <c r="I1992" t="e">
        <f>I1991+G1992-H1992</f>
        <v>#REF!</v>
      </c>
      <c r="J1992" t="e">
        <f>IF(G1992+H1992&lt;&gt;0,Transaksi!#REF!,"")</f>
        <v>#REF!</v>
      </c>
    </row>
    <row r="1993">
      <c r="C1993" t="e">
        <f>IF(G1993+H1993&lt;&gt;0,Transaksi!#REF!,"")</f>
        <v>#REF!</v>
      </c>
      <c r="D1993" t="e">
        <f>IF(G1993+H1993&lt;&gt;0,Transaksi!#REF!,"")</f>
        <v>#REF!</v>
      </c>
      <c r="E1993" t="e">
        <f>IF(G1993+H1993&lt;&gt;0,Transaksi!#REF!,"")</f>
        <v>#REF!</v>
      </c>
      <c r="F1993" t="e">
        <f>IF(G1993+H1993&lt;&gt;0,Transaksi!#REF!,"")</f>
        <v>#REF!</v>
      </c>
      <c r="G1993" t="e">
        <f>IF(Transaksi!#REF!=$F$11,Transaksi!#REF!,0)</f>
        <v>#REF!</v>
      </c>
      <c r="H1993" t="e">
        <f>IF(Transaksi!#REF!=$F$11,Transaksi!#REF!,0)</f>
        <v>#REF!</v>
      </c>
      <c r="I1993" t="e">
        <f>I1992+G1993-H1993</f>
        <v>#REF!</v>
      </c>
      <c r="J1993" t="e">
        <f>IF(G1993+H1993&lt;&gt;0,Transaksi!#REF!,"")</f>
        <v>#REF!</v>
      </c>
    </row>
    <row r="1994">
      <c r="C1994" t="e">
        <f>IF(G1994+H1994&lt;&gt;0,Transaksi!#REF!,"")</f>
        <v>#REF!</v>
      </c>
      <c r="D1994" t="e">
        <f>IF(G1994+H1994&lt;&gt;0,Transaksi!#REF!,"")</f>
        <v>#REF!</v>
      </c>
      <c r="E1994" t="e">
        <f>IF(G1994+H1994&lt;&gt;0,Transaksi!#REF!,"")</f>
        <v>#REF!</v>
      </c>
      <c r="F1994" t="e">
        <f>IF(G1994+H1994&lt;&gt;0,Transaksi!#REF!,"")</f>
        <v>#REF!</v>
      </c>
      <c r="G1994" t="e">
        <f>IF(Transaksi!#REF!=$F$11,Transaksi!#REF!,0)</f>
        <v>#REF!</v>
      </c>
      <c r="H1994" t="e">
        <f>IF(Transaksi!#REF!=$F$11,Transaksi!#REF!,0)</f>
        <v>#REF!</v>
      </c>
      <c r="I1994" t="e">
        <f>I1993+G1994-H1994</f>
        <v>#REF!</v>
      </c>
      <c r="J1994" t="e">
        <f>IF(G1994+H1994&lt;&gt;0,Transaksi!#REF!,"")</f>
        <v>#REF!</v>
      </c>
    </row>
    <row r="1995">
      <c r="C1995" t="e">
        <f>IF(G1995+H1995&lt;&gt;0,Transaksi!#REF!,"")</f>
        <v>#REF!</v>
      </c>
      <c r="D1995" t="e">
        <f>IF(G1995+H1995&lt;&gt;0,Transaksi!#REF!,"")</f>
        <v>#REF!</v>
      </c>
      <c r="E1995" t="e">
        <f>IF(G1995+H1995&lt;&gt;0,Transaksi!#REF!,"")</f>
        <v>#REF!</v>
      </c>
      <c r="F1995" t="e">
        <f>IF(G1995+H1995&lt;&gt;0,Transaksi!#REF!,"")</f>
        <v>#REF!</v>
      </c>
      <c r="G1995" t="e">
        <f>IF(Transaksi!#REF!=$F$11,Transaksi!#REF!,0)</f>
        <v>#REF!</v>
      </c>
      <c r="H1995" t="e">
        <f>IF(Transaksi!#REF!=$F$11,Transaksi!#REF!,0)</f>
        <v>#REF!</v>
      </c>
      <c r="I1995" t="e">
        <f>I1994+G1995-H1995</f>
        <v>#REF!</v>
      </c>
      <c r="J1995" t="e">
        <f>IF(G1995+H1995&lt;&gt;0,Transaksi!#REF!,"")</f>
        <v>#REF!</v>
      </c>
    </row>
    <row r="1996">
      <c r="C1996" t="e">
        <f>IF(G1996+H1996&lt;&gt;0,Transaksi!#REF!,"")</f>
        <v>#REF!</v>
      </c>
      <c r="D1996" t="e">
        <f>IF(G1996+H1996&lt;&gt;0,Transaksi!#REF!,"")</f>
        <v>#REF!</v>
      </c>
      <c r="E1996" t="e">
        <f>IF(G1996+H1996&lt;&gt;0,Transaksi!#REF!,"")</f>
        <v>#REF!</v>
      </c>
      <c r="F1996" t="e">
        <f>IF(G1996+H1996&lt;&gt;0,Transaksi!#REF!,"")</f>
        <v>#REF!</v>
      </c>
      <c r="G1996" t="e">
        <f>IF(Transaksi!#REF!=$F$11,Transaksi!#REF!,0)</f>
        <v>#REF!</v>
      </c>
      <c r="H1996" t="e">
        <f>IF(Transaksi!#REF!=$F$11,Transaksi!#REF!,0)</f>
        <v>#REF!</v>
      </c>
      <c r="I1996" t="e">
        <f>I1995+G1996-H1996</f>
        <v>#REF!</v>
      </c>
      <c r="J1996" t="e">
        <f>IF(G1996+H1996&lt;&gt;0,Transaksi!#REF!,"")</f>
        <v>#REF!</v>
      </c>
    </row>
    <row r="1997">
      <c r="C1997" t="e">
        <f>IF(G1997+H1997&lt;&gt;0,Transaksi!#REF!,"")</f>
        <v>#REF!</v>
      </c>
      <c r="D1997" t="e">
        <f>IF(G1997+H1997&lt;&gt;0,Transaksi!#REF!,"")</f>
        <v>#REF!</v>
      </c>
      <c r="E1997" t="e">
        <f>IF(G1997+H1997&lt;&gt;0,Transaksi!#REF!,"")</f>
        <v>#REF!</v>
      </c>
      <c r="F1997" t="e">
        <f>IF(G1997+H1997&lt;&gt;0,Transaksi!#REF!,"")</f>
        <v>#REF!</v>
      </c>
      <c r="G1997" t="e">
        <f>IF(Transaksi!#REF!=$F$11,Transaksi!#REF!,0)</f>
        <v>#REF!</v>
      </c>
      <c r="H1997" t="e">
        <f>IF(Transaksi!#REF!=$F$11,Transaksi!#REF!,0)</f>
        <v>#REF!</v>
      </c>
      <c r="I1997" t="e">
        <f>I1996+G1997-H1997</f>
        <v>#REF!</v>
      </c>
      <c r="J1997" t="e">
        <f>IF(G1997+H1997&lt;&gt;0,Transaksi!#REF!,"")</f>
        <v>#REF!</v>
      </c>
    </row>
    <row r="1998">
      <c r="C1998" t="e">
        <f>IF(G1998+H1998&lt;&gt;0,Transaksi!#REF!,"")</f>
        <v>#REF!</v>
      </c>
      <c r="D1998" t="e">
        <f>IF(G1998+H1998&lt;&gt;0,Transaksi!#REF!,"")</f>
        <v>#REF!</v>
      </c>
      <c r="E1998" t="e">
        <f>IF(G1998+H1998&lt;&gt;0,Transaksi!#REF!,"")</f>
        <v>#REF!</v>
      </c>
      <c r="F1998" t="e">
        <f>IF(G1998+H1998&lt;&gt;0,Transaksi!#REF!,"")</f>
        <v>#REF!</v>
      </c>
      <c r="G1998" t="e">
        <f>IF(Transaksi!#REF!=$F$11,Transaksi!#REF!,0)</f>
        <v>#REF!</v>
      </c>
      <c r="H1998" t="e">
        <f>IF(Transaksi!#REF!=$F$11,Transaksi!#REF!,0)</f>
        <v>#REF!</v>
      </c>
      <c r="I1998" t="e">
        <f>I1997+G1998-H1998</f>
        <v>#REF!</v>
      </c>
      <c r="J1998" t="e">
        <f>IF(G1998+H1998&lt;&gt;0,Transaksi!#REF!,"")</f>
        <v>#REF!</v>
      </c>
    </row>
    <row r="1999">
      <c r="C1999" t="e">
        <f>IF(G1999+H1999&lt;&gt;0,Transaksi!#REF!,"")</f>
        <v>#REF!</v>
      </c>
      <c r="D1999" t="e">
        <f>IF(G1999+H1999&lt;&gt;0,Transaksi!#REF!,"")</f>
        <v>#REF!</v>
      </c>
      <c r="E1999" t="e">
        <f>IF(G1999+H1999&lt;&gt;0,Transaksi!#REF!,"")</f>
        <v>#REF!</v>
      </c>
      <c r="F1999" t="e">
        <f>IF(G1999+H1999&lt;&gt;0,Transaksi!#REF!,"")</f>
        <v>#REF!</v>
      </c>
      <c r="G1999" t="e">
        <f>IF(Transaksi!#REF!=$F$11,Transaksi!#REF!,0)</f>
        <v>#REF!</v>
      </c>
      <c r="H1999" t="e">
        <f>IF(Transaksi!#REF!=$F$11,Transaksi!#REF!,0)</f>
        <v>#REF!</v>
      </c>
      <c r="I1999" t="e">
        <f>I1998+G1999-H1999</f>
        <v>#REF!</v>
      </c>
      <c r="J1999" t="e">
        <f>IF(G1999+H1999&lt;&gt;0,Transaksi!#REF!,"")</f>
        <v>#REF!</v>
      </c>
    </row>
    <row r="2000">
      <c r="C2000" t="e">
        <f>IF(G2000+H2000&lt;&gt;0,Transaksi!#REF!,"")</f>
        <v>#REF!</v>
      </c>
      <c r="D2000" t="e">
        <f>IF(G2000+H2000&lt;&gt;0,Transaksi!#REF!,"")</f>
        <v>#REF!</v>
      </c>
      <c r="E2000" t="e">
        <f>IF(G2000+H2000&lt;&gt;0,Transaksi!#REF!,"")</f>
        <v>#REF!</v>
      </c>
      <c r="F2000" t="e">
        <f>IF(G2000+H2000&lt;&gt;0,Transaksi!#REF!,"")</f>
        <v>#REF!</v>
      </c>
      <c r="G2000" t="e">
        <f>IF(Transaksi!#REF!=$F$11,Transaksi!#REF!,0)</f>
        <v>#REF!</v>
      </c>
      <c r="H2000" t="e">
        <f>IF(Transaksi!#REF!=$F$11,Transaksi!#REF!,0)</f>
        <v>#REF!</v>
      </c>
      <c r="I2000" t="e">
        <f>I1999+G2000-H2000</f>
        <v>#REF!</v>
      </c>
      <c r="J2000" t="e">
        <f>IF(G2000+H2000&lt;&gt;0,Transaksi!#REF!,"")</f>
        <v>#REF!</v>
      </c>
    </row>
    <row r="2001">
      <c r="C2001" t="e">
        <f>IF(G2001+H2001&lt;&gt;0,Transaksi!#REF!,"")</f>
        <v>#REF!</v>
      </c>
      <c r="D2001" t="e">
        <f>IF(G2001+H2001&lt;&gt;0,Transaksi!#REF!,"")</f>
        <v>#REF!</v>
      </c>
      <c r="E2001" t="e">
        <f>IF(G2001+H2001&lt;&gt;0,Transaksi!#REF!,"")</f>
        <v>#REF!</v>
      </c>
      <c r="F2001" t="e">
        <f>IF(G2001+H2001&lt;&gt;0,Transaksi!#REF!,"")</f>
        <v>#REF!</v>
      </c>
      <c r="G2001" t="e">
        <f>IF(Transaksi!#REF!=$F$11,Transaksi!#REF!,0)</f>
        <v>#REF!</v>
      </c>
      <c r="H2001" t="e">
        <f>IF(Transaksi!#REF!=$F$11,Transaksi!#REF!,0)</f>
        <v>#REF!</v>
      </c>
      <c r="I2001" t="e">
        <f>I2000+G2001-H2001</f>
        <v>#REF!</v>
      </c>
      <c r="J2001" t="e">
        <f>IF(G2001+H2001&lt;&gt;0,Transaksi!#REF!,"")</f>
        <v>#REF!</v>
      </c>
    </row>
    <row r="2002">
      <c r="C2002" t="e">
        <f>IF(G2002+H2002&lt;&gt;0,Transaksi!#REF!,"")</f>
        <v>#REF!</v>
      </c>
      <c r="D2002" t="e">
        <f>IF(G2002+H2002&lt;&gt;0,Transaksi!#REF!,"")</f>
        <v>#REF!</v>
      </c>
      <c r="E2002" t="e">
        <f>IF(G2002+H2002&lt;&gt;0,Transaksi!#REF!,"")</f>
        <v>#REF!</v>
      </c>
      <c r="F2002" t="e">
        <f>IF(G2002+H2002&lt;&gt;0,Transaksi!#REF!,"")</f>
        <v>#REF!</v>
      </c>
      <c r="G2002" t="e">
        <f>IF(Transaksi!#REF!=$F$11,Transaksi!#REF!,0)</f>
        <v>#REF!</v>
      </c>
      <c r="H2002" t="e">
        <f>IF(Transaksi!#REF!=$F$11,Transaksi!#REF!,0)</f>
        <v>#REF!</v>
      </c>
      <c r="I2002" t="e">
        <f>I2001+G2002-H2002</f>
        <v>#REF!</v>
      </c>
      <c r="J2002" t="e">
        <f>IF(G2002+H2002&lt;&gt;0,Transaksi!#REF!,"")</f>
        <v>#REF!</v>
      </c>
    </row>
    <row r="2003">
      <c r="C2003" t="e">
        <f>IF(G2003+H2003&lt;&gt;0,Transaksi!#REF!,"")</f>
        <v>#REF!</v>
      </c>
      <c r="D2003" t="e">
        <f>IF(G2003+H2003&lt;&gt;0,Transaksi!#REF!,"")</f>
        <v>#REF!</v>
      </c>
      <c r="E2003" t="e">
        <f>IF(G2003+H2003&lt;&gt;0,Transaksi!#REF!,"")</f>
        <v>#REF!</v>
      </c>
      <c r="F2003" t="e">
        <f>IF(G2003+H2003&lt;&gt;0,Transaksi!#REF!,"")</f>
        <v>#REF!</v>
      </c>
      <c r="G2003" t="e">
        <f>IF(Transaksi!#REF!=$F$11,Transaksi!#REF!,0)</f>
        <v>#REF!</v>
      </c>
      <c r="H2003" t="e">
        <f>IF(Transaksi!#REF!=$F$11,Transaksi!#REF!,0)</f>
        <v>#REF!</v>
      </c>
      <c r="I2003" t="e">
        <f>I2002+G2003-H2003</f>
        <v>#REF!</v>
      </c>
      <c r="J2003" t="e">
        <f>IF(G2003+H2003&lt;&gt;0,Transaksi!#REF!,"")</f>
        <v>#REF!</v>
      </c>
    </row>
    <row r="2004">
      <c r="C2004" t="e">
        <f>IF(G2004+H2004&lt;&gt;0,Transaksi!#REF!,"")</f>
        <v>#REF!</v>
      </c>
      <c r="D2004" t="e">
        <f>IF(G2004+H2004&lt;&gt;0,Transaksi!#REF!,"")</f>
        <v>#REF!</v>
      </c>
      <c r="E2004" t="e">
        <f>IF(G2004+H2004&lt;&gt;0,Transaksi!#REF!,"")</f>
        <v>#REF!</v>
      </c>
      <c r="F2004" t="e">
        <f>IF(G2004+H2004&lt;&gt;0,Transaksi!#REF!,"")</f>
        <v>#REF!</v>
      </c>
      <c r="G2004" t="e">
        <f>IF(Transaksi!#REF!=$F$11,Transaksi!#REF!,0)</f>
        <v>#REF!</v>
      </c>
      <c r="H2004" t="e">
        <f>IF(Transaksi!#REF!=$F$11,Transaksi!#REF!,0)</f>
        <v>#REF!</v>
      </c>
      <c r="I2004" t="e">
        <f>I2003+G2004-H2004</f>
        <v>#REF!</v>
      </c>
      <c r="J2004" t="e">
        <f>IF(G2004+H2004&lt;&gt;0,Transaksi!#REF!,"")</f>
        <v>#REF!</v>
      </c>
    </row>
    <row r="2005">
      <c r="C2005" t="e">
        <f>IF(G2005+H2005&lt;&gt;0,Transaksi!#REF!,"")</f>
        <v>#REF!</v>
      </c>
      <c r="D2005" t="e">
        <f>IF(G2005+H2005&lt;&gt;0,Transaksi!#REF!,"")</f>
        <v>#REF!</v>
      </c>
      <c r="E2005" t="e">
        <f>IF(G2005+H2005&lt;&gt;0,Transaksi!#REF!,"")</f>
        <v>#REF!</v>
      </c>
      <c r="F2005" t="e">
        <f>IF(G2005+H2005&lt;&gt;0,Transaksi!#REF!,"")</f>
        <v>#REF!</v>
      </c>
      <c r="G2005" t="e">
        <f>IF(Transaksi!#REF!=$F$11,Transaksi!#REF!,0)</f>
        <v>#REF!</v>
      </c>
      <c r="H2005" t="e">
        <f>IF(Transaksi!#REF!=$F$11,Transaksi!#REF!,0)</f>
        <v>#REF!</v>
      </c>
      <c r="I2005" t="e">
        <f>I2004+G2005-H2005</f>
        <v>#REF!</v>
      </c>
      <c r="J2005" t="e">
        <f>IF(G2005+H2005&lt;&gt;0,Transaksi!#REF!,"")</f>
        <v>#REF!</v>
      </c>
    </row>
    <row r="2006">
      <c r="C2006" t="e">
        <f>IF(G2006+H2006&lt;&gt;0,Transaksi!#REF!,"")</f>
        <v>#REF!</v>
      </c>
      <c r="D2006" t="e">
        <f>IF(G2006+H2006&lt;&gt;0,Transaksi!#REF!,"")</f>
        <v>#REF!</v>
      </c>
      <c r="E2006" t="e">
        <f>IF(G2006+H2006&lt;&gt;0,Transaksi!#REF!,"")</f>
        <v>#REF!</v>
      </c>
      <c r="F2006" t="e">
        <f>IF(G2006+H2006&lt;&gt;0,Transaksi!#REF!,"")</f>
        <v>#REF!</v>
      </c>
      <c r="G2006" t="e">
        <f>IF(Transaksi!#REF!=$F$11,Transaksi!#REF!,0)</f>
        <v>#REF!</v>
      </c>
      <c r="H2006" t="e">
        <f>IF(Transaksi!#REF!=$F$11,Transaksi!#REF!,0)</f>
        <v>#REF!</v>
      </c>
      <c r="I2006" t="e">
        <f>I2005+G2006-H2006</f>
        <v>#REF!</v>
      </c>
      <c r="J2006" t="e">
        <f>IF(G2006+H2006&lt;&gt;0,Transaksi!#REF!,"")</f>
        <v>#REF!</v>
      </c>
    </row>
    <row r="2007">
      <c r="C2007" t="e">
        <f>IF(G2007+H2007&lt;&gt;0,Transaksi!#REF!,"")</f>
        <v>#REF!</v>
      </c>
      <c r="D2007" t="e">
        <f>IF(G2007+H2007&lt;&gt;0,Transaksi!#REF!,"")</f>
        <v>#REF!</v>
      </c>
      <c r="E2007" t="e">
        <f>IF(G2007+H2007&lt;&gt;0,Transaksi!#REF!,"")</f>
        <v>#REF!</v>
      </c>
      <c r="F2007" t="e">
        <f>IF(G2007+H2007&lt;&gt;0,Transaksi!#REF!,"")</f>
        <v>#REF!</v>
      </c>
      <c r="G2007" t="e">
        <f>IF(Transaksi!#REF!=$F$11,Transaksi!#REF!,0)</f>
        <v>#REF!</v>
      </c>
      <c r="H2007" t="e">
        <f>IF(Transaksi!#REF!=$F$11,Transaksi!#REF!,0)</f>
        <v>#REF!</v>
      </c>
      <c r="I2007" t="e">
        <f>I2006+G2007-H2007</f>
        <v>#REF!</v>
      </c>
      <c r="J2007" t="e">
        <f>IF(G2007+H2007&lt;&gt;0,Transaksi!#REF!,"")</f>
        <v>#REF!</v>
      </c>
    </row>
    <row r="2008">
      <c r="C2008" t="e">
        <f>IF(G2008+H2008&lt;&gt;0,Transaksi!#REF!,"")</f>
        <v>#REF!</v>
      </c>
      <c r="D2008" t="e">
        <f>IF(G2008+H2008&lt;&gt;0,Transaksi!#REF!,"")</f>
        <v>#REF!</v>
      </c>
      <c r="E2008" t="e">
        <f>IF(G2008+H2008&lt;&gt;0,Transaksi!#REF!,"")</f>
        <v>#REF!</v>
      </c>
      <c r="F2008" t="e">
        <f>IF(G2008+H2008&lt;&gt;0,Transaksi!#REF!,"")</f>
        <v>#REF!</v>
      </c>
      <c r="G2008" t="e">
        <f>IF(Transaksi!#REF!=$F$11,Transaksi!#REF!,0)</f>
        <v>#REF!</v>
      </c>
      <c r="H2008" t="e">
        <f>IF(Transaksi!#REF!=$F$11,Transaksi!#REF!,0)</f>
        <v>#REF!</v>
      </c>
      <c r="I2008" t="e">
        <f>I2007+G2008-H2008</f>
        <v>#REF!</v>
      </c>
      <c r="J2008" t="e">
        <f>IF(G2008+H2008&lt;&gt;0,Transaksi!#REF!,"")</f>
        <v>#REF!</v>
      </c>
    </row>
    <row r="2009">
      <c r="C2009" t="e">
        <f>IF(G2009+H2009&lt;&gt;0,Transaksi!#REF!,"")</f>
        <v>#REF!</v>
      </c>
      <c r="D2009" t="e">
        <f>IF(G2009+H2009&lt;&gt;0,Transaksi!#REF!,"")</f>
        <v>#REF!</v>
      </c>
      <c r="E2009" t="e">
        <f>IF(G2009+H2009&lt;&gt;0,Transaksi!#REF!,"")</f>
        <v>#REF!</v>
      </c>
      <c r="F2009" t="e">
        <f>IF(G2009+H2009&lt;&gt;0,Transaksi!#REF!,"")</f>
        <v>#REF!</v>
      </c>
      <c r="G2009" t="e">
        <f>IF(Transaksi!#REF!=$F$11,Transaksi!#REF!,0)</f>
        <v>#REF!</v>
      </c>
      <c r="H2009" t="e">
        <f>IF(Transaksi!#REF!=$F$11,Transaksi!#REF!,0)</f>
        <v>#REF!</v>
      </c>
      <c r="I2009" t="e">
        <f>I2008+G2009-H2009</f>
        <v>#REF!</v>
      </c>
      <c r="J2009" t="e">
        <f>IF(G2009+H2009&lt;&gt;0,Transaksi!#REF!,"")</f>
        <v>#REF!</v>
      </c>
    </row>
    <row r="2010">
      <c r="C2010" t="e">
        <f>IF(G2010+H2010&lt;&gt;0,Transaksi!#REF!,"")</f>
        <v>#REF!</v>
      </c>
      <c r="D2010" t="e">
        <f>IF(G2010+H2010&lt;&gt;0,Transaksi!#REF!,"")</f>
        <v>#REF!</v>
      </c>
      <c r="E2010" t="e">
        <f>IF(G2010+H2010&lt;&gt;0,Transaksi!#REF!,"")</f>
        <v>#REF!</v>
      </c>
      <c r="F2010" t="e">
        <f>IF(G2010+H2010&lt;&gt;0,Transaksi!#REF!,"")</f>
        <v>#REF!</v>
      </c>
      <c r="G2010" t="e">
        <f>IF(Transaksi!#REF!=$F$11,Transaksi!#REF!,0)</f>
        <v>#REF!</v>
      </c>
      <c r="H2010" t="e">
        <f>IF(Transaksi!#REF!=$F$11,Transaksi!#REF!,0)</f>
        <v>#REF!</v>
      </c>
      <c r="I2010" t="e">
        <f>I2009+G2010-H2010</f>
        <v>#REF!</v>
      </c>
      <c r="J2010" t="e">
        <f>IF(G2010+H2010&lt;&gt;0,Transaksi!#REF!,"")</f>
        <v>#REF!</v>
      </c>
    </row>
    <row r="2011">
      <c r="C2011" t="e">
        <f>IF(G2011+H2011&lt;&gt;0,Transaksi!#REF!,"")</f>
        <v>#REF!</v>
      </c>
      <c r="D2011" t="e">
        <f>IF(G2011+H2011&lt;&gt;0,Transaksi!#REF!,"")</f>
        <v>#REF!</v>
      </c>
      <c r="E2011" t="e">
        <f>IF(G2011+H2011&lt;&gt;0,Transaksi!#REF!,"")</f>
        <v>#REF!</v>
      </c>
      <c r="F2011" t="e">
        <f>IF(G2011+H2011&lt;&gt;0,Transaksi!#REF!,"")</f>
        <v>#REF!</v>
      </c>
      <c r="G2011" t="e">
        <f>IF(Transaksi!#REF!=$F$11,Transaksi!#REF!,0)</f>
        <v>#REF!</v>
      </c>
      <c r="H2011" t="e">
        <f>IF(Transaksi!#REF!=$F$11,Transaksi!#REF!,0)</f>
        <v>#REF!</v>
      </c>
      <c r="I2011" t="e">
        <f>I2010+G2011-H2011</f>
        <v>#REF!</v>
      </c>
      <c r="J2011" t="e">
        <f>IF(G2011+H2011&lt;&gt;0,Transaksi!#REF!,"")</f>
        <v>#REF!</v>
      </c>
    </row>
    <row r="2012">
      <c r="C2012" t="e">
        <f>IF(G2012+H2012&lt;&gt;0,Transaksi!#REF!,"")</f>
        <v>#REF!</v>
      </c>
      <c r="D2012" t="e">
        <f>IF(G2012+H2012&lt;&gt;0,Transaksi!#REF!,"")</f>
        <v>#REF!</v>
      </c>
      <c r="E2012" t="e">
        <f>IF(G2012+H2012&lt;&gt;0,Transaksi!#REF!,"")</f>
        <v>#REF!</v>
      </c>
      <c r="F2012" t="e">
        <f>IF(G2012+H2012&lt;&gt;0,Transaksi!#REF!,"")</f>
        <v>#REF!</v>
      </c>
      <c r="G2012" t="e">
        <f>IF(Transaksi!#REF!=$F$11,Transaksi!#REF!,0)</f>
        <v>#REF!</v>
      </c>
      <c r="H2012" t="e">
        <f>IF(Transaksi!#REF!=$F$11,Transaksi!#REF!,0)</f>
        <v>#REF!</v>
      </c>
      <c r="I2012" t="e">
        <f>I2011+G2012-H2012</f>
        <v>#REF!</v>
      </c>
      <c r="J2012" t="e">
        <f>IF(G2012+H2012&lt;&gt;0,Transaksi!#REF!,"")</f>
        <v>#REF!</v>
      </c>
    </row>
    <row r="2013">
      <c r="C2013" t="e">
        <f>IF(G2013+H2013&lt;&gt;0,Transaksi!#REF!,"")</f>
        <v>#REF!</v>
      </c>
      <c r="D2013" t="e">
        <f>IF(G2013+H2013&lt;&gt;0,Transaksi!#REF!,"")</f>
        <v>#REF!</v>
      </c>
      <c r="E2013" t="e">
        <f>IF(G2013+H2013&lt;&gt;0,Transaksi!#REF!,"")</f>
        <v>#REF!</v>
      </c>
      <c r="F2013" t="e">
        <f>IF(G2013+H2013&lt;&gt;0,Transaksi!#REF!,"")</f>
        <v>#REF!</v>
      </c>
      <c r="G2013" t="e">
        <f>IF(Transaksi!#REF!=$F$11,Transaksi!#REF!,0)</f>
        <v>#REF!</v>
      </c>
      <c r="H2013" t="e">
        <f>IF(Transaksi!#REF!=$F$11,Transaksi!#REF!,0)</f>
        <v>#REF!</v>
      </c>
      <c r="I2013" t="e">
        <f>I2012+G2013-H2013</f>
        <v>#REF!</v>
      </c>
      <c r="J2013" t="e">
        <f>IF(G2013+H2013&lt;&gt;0,Transaksi!#REF!,"")</f>
        <v>#REF!</v>
      </c>
    </row>
    <row r="2014">
      <c r="C2014" t="e">
        <f>IF(G2014+H2014&lt;&gt;0,Transaksi!#REF!,"")</f>
        <v>#REF!</v>
      </c>
      <c r="D2014" t="e">
        <f>IF(G2014+H2014&lt;&gt;0,Transaksi!#REF!,"")</f>
        <v>#REF!</v>
      </c>
      <c r="E2014" t="e">
        <f>IF(G2014+H2014&lt;&gt;0,Transaksi!#REF!,"")</f>
        <v>#REF!</v>
      </c>
      <c r="F2014" t="e">
        <f>IF(G2014+H2014&lt;&gt;0,Transaksi!#REF!,"")</f>
        <v>#REF!</v>
      </c>
      <c r="G2014" t="e">
        <f>IF(Transaksi!#REF!=$F$11,Transaksi!#REF!,0)</f>
        <v>#REF!</v>
      </c>
      <c r="H2014" t="e">
        <f>IF(Transaksi!#REF!=$F$11,Transaksi!#REF!,0)</f>
        <v>#REF!</v>
      </c>
      <c r="I2014" t="e">
        <f>I2013+G2014-H2014</f>
        <v>#REF!</v>
      </c>
      <c r="J2014" t="e">
        <f>IF(G2014+H2014&lt;&gt;0,Transaksi!#REF!,"")</f>
        <v>#REF!</v>
      </c>
    </row>
    <row r="2015">
      <c r="C2015" t="e">
        <f>IF(G2015+H2015&lt;&gt;0,Transaksi!#REF!,"")</f>
        <v>#REF!</v>
      </c>
      <c r="D2015" t="e">
        <f>IF(G2015+H2015&lt;&gt;0,Transaksi!#REF!,"")</f>
        <v>#REF!</v>
      </c>
      <c r="E2015" t="e">
        <f>IF(G2015+H2015&lt;&gt;0,Transaksi!#REF!,"")</f>
        <v>#REF!</v>
      </c>
      <c r="F2015" t="e">
        <f>IF(G2015+H2015&lt;&gt;0,Transaksi!#REF!,"")</f>
        <v>#REF!</v>
      </c>
      <c r="G2015" t="e">
        <f>IF(Transaksi!#REF!=$F$11,Transaksi!#REF!,0)</f>
        <v>#REF!</v>
      </c>
      <c r="H2015" t="e">
        <f>IF(Transaksi!#REF!=$F$11,Transaksi!#REF!,0)</f>
        <v>#REF!</v>
      </c>
      <c r="I2015" t="e">
        <f>I2014+G2015-H2015</f>
        <v>#REF!</v>
      </c>
      <c r="J2015" t="e">
        <f>IF(G2015+H2015&lt;&gt;0,Transaksi!#REF!,"")</f>
        <v>#REF!</v>
      </c>
    </row>
    <row r="2016">
      <c r="C2016" t="e">
        <f>IF(G2016+H2016&lt;&gt;0,Transaksi!#REF!,"")</f>
        <v>#REF!</v>
      </c>
      <c r="D2016" t="e">
        <f>IF(G2016+H2016&lt;&gt;0,Transaksi!#REF!,"")</f>
        <v>#REF!</v>
      </c>
      <c r="E2016" t="e">
        <f>IF(G2016+H2016&lt;&gt;0,Transaksi!#REF!,"")</f>
        <v>#REF!</v>
      </c>
      <c r="F2016" t="e">
        <f>IF(G2016+H2016&lt;&gt;0,Transaksi!#REF!,"")</f>
        <v>#REF!</v>
      </c>
      <c r="G2016" t="e">
        <f>IF(Transaksi!#REF!=$F$11,Transaksi!#REF!,0)</f>
        <v>#REF!</v>
      </c>
      <c r="H2016" t="e">
        <f>IF(Transaksi!#REF!=$F$11,Transaksi!#REF!,0)</f>
        <v>#REF!</v>
      </c>
      <c r="I2016" t="e">
        <f>I2015+G2016-H2016</f>
        <v>#REF!</v>
      </c>
      <c r="J2016" t="e">
        <f>IF(G2016+H2016&lt;&gt;0,Transaksi!#REF!,"")</f>
        <v>#REF!</v>
      </c>
    </row>
    <row r="2017">
      <c r="C2017" t="e">
        <f>IF(G2017+H2017&lt;&gt;0,Transaksi!#REF!,"")</f>
        <v>#REF!</v>
      </c>
      <c r="D2017" t="e">
        <f>IF(G2017+H2017&lt;&gt;0,Transaksi!#REF!,"")</f>
        <v>#REF!</v>
      </c>
      <c r="E2017" t="e">
        <f>IF(G2017+H2017&lt;&gt;0,Transaksi!#REF!,"")</f>
        <v>#REF!</v>
      </c>
      <c r="F2017" t="e">
        <f>IF(G2017+H2017&lt;&gt;0,Transaksi!#REF!,"")</f>
        <v>#REF!</v>
      </c>
      <c r="G2017" t="e">
        <f>IF(Transaksi!#REF!=$F$11,Transaksi!#REF!,0)</f>
        <v>#REF!</v>
      </c>
      <c r="H2017" t="e">
        <f>IF(Transaksi!#REF!=$F$11,Transaksi!#REF!,0)</f>
        <v>#REF!</v>
      </c>
      <c r="I2017" t="e">
        <f>I2016+G2017-H2017</f>
        <v>#REF!</v>
      </c>
      <c r="J2017" t="e">
        <f>IF(G2017+H2017&lt;&gt;0,Transaksi!#REF!,"")</f>
        <v>#REF!</v>
      </c>
    </row>
    <row r="2018">
      <c r="C2018" t="e">
        <f>IF(G2018+H2018&lt;&gt;0,Transaksi!#REF!,"")</f>
        <v>#REF!</v>
      </c>
      <c r="D2018" t="e">
        <f>IF(G2018+H2018&lt;&gt;0,Transaksi!#REF!,"")</f>
        <v>#REF!</v>
      </c>
      <c r="E2018" t="e">
        <f>IF(G2018+H2018&lt;&gt;0,Transaksi!#REF!,"")</f>
        <v>#REF!</v>
      </c>
      <c r="F2018" t="e">
        <f>IF(G2018+H2018&lt;&gt;0,Transaksi!#REF!,"")</f>
        <v>#REF!</v>
      </c>
      <c r="G2018" t="e">
        <f>IF(Transaksi!#REF!=$F$11,Transaksi!#REF!,0)</f>
        <v>#REF!</v>
      </c>
      <c r="H2018" t="e">
        <f>IF(Transaksi!#REF!=$F$11,Transaksi!#REF!,0)</f>
        <v>#REF!</v>
      </c>
      <c r="I2018" t="e">
        <f>I2017+G2018-H2018</f>
        <v>#REF!</v>
      </c>
      <c r="J2018" t="e">
        <f>IF(G2018+H2018&lt;&gt;0,Transaksi!#REF!,"")</f>
        <v>#REF!</v>
      </c>
    </row>
    <row r="2019">
      <c r="C2019" t="e">
        <f>IF(G2019+H2019&lt;&gt;0,Transaksi!#REF!,"")</f>
        <v>#REF!</v>
      </c>
      <c r="D2019" t="e">
        <f>IF(G2019+H2019&lt;&gt;0,Transaksi!#REF!,"")</f>
        <v>#REF!</v>
      </c>
      <c r="E2019" t="e">
        <f>IF(G2019+H2019&lt;&gt;0,Transaksi!#REF!,"")</f>
        <v>#REF!</v>
      </c>
      <c r="F2019" t="e">
        <f>IF(G2019+H2019&lt;&gt;0,Transaksi!#REF!,"")</f>
        <v>#REF!</v>
      </c>
      <c r="G2019" t="e">
        <f>IF(Transaksi!#REF!=$F$11,Transaksi!#REF!,0)</f>
        <v>#REF!</v>
      </c>
      <c r="H2019" t="e">
        <f>IF(Transaksi!#REF!=$F$11,Transaksi!#REF!,0)</f>
        <v>#REF!</v>
      </c>
      <c r="I2019" t="e">
        <f>I2018+G2019-H2019</f>
        <v>#REF!</v>
      </c>
      <c r="J2019" t="e">
        <f>IF(G2019+H2019&lt;&gt;0,Transaksi!#REF!,"")</f>
        <v>#REF!</v>
      </c>
    </row>
    <row r="2020">
      <c r="C2020" t="e">
        <f>IF(G2020+H2020&lt;&gt;0,Transaksi!#REF!,"")</f>
        <v>#REF!</v>
      </c>
      <c r="D2020" t="e">
        <f>IF(G2020+H2020&lt;&gt;0,Transaksi!#REF!,"")</f>
        <v>#REF!</v>
      </c>
      <c r="E2020" t="e">
        <f>IF(G2020+H2020&lt;&gt;0,Transaksi!#REF!,"")</f>
        <v>#REF!</v>
      </c>
      <c r="F2020" t="e">
        <f>IF(G2020+H2020&lt;&gt;0,Transaksi!#REF!,"")</f>
        <v>#REF!</v>
      </c>
      <c r="G2020" t="e">
        <f>IF(Transaksi!#REF!=$F$11,Transaksi!#REF!,0)</f>
        <v>#REF!</v>
      </c>
      <c r="H2020" t="e">
        <f>IF(Transaksi!#REF!=$F$11,Transaksi!#REF!,0)</f>
        <v>#REF!</v>
      </c>
      <c r="I2020" t="e">
        <f>I2019+G2020-H2020</f>
        <v>#REF!</v>
      </c>
      <c r="J2020" t="e">
        <f>IF(G2020+H2020&lt;&gt;0,Transaksi!#REF!,"")</f>
        <v>#REF!</v>
      </c>
    </row>
    <row r="2021">
      <c r="C2021" t="e">
        <f>IF(G2021+H2021&lt;&gt;0,Transaksi!#REF!,"")</f>
        <v>#REF!</v>
      </c>
      <c r="D2021" t="e">
        <f>IF(G2021+H2021&lt;&gt;0,Transaksi!#REF!,"")</f>
        <v>#REF!</v>
      </c>
      <c r="E2021" t="e">
        <f>IF(G2021+H2021&lt;&gt;0,Transaksi!#REF!,"")</f>
        <v>#REF!</v>
      </c>
      <c r="F2021" t="e">
        <f>IF(G2021+H2021&lt;&gt;0,Transaksi!#REF!,"")</f>
        <v>#REF!</v>
      </c>
      <c r="G2021" t="e">
        <f>IF(Transaksi!#REF!=$F$11,Transaksi!#REF!,0)</f>
        <v>#REF!</v>
      </c>
      <c r="H2021" t="e">
        <f>IF(Transaksi!#REF!=$F$11,Transaksi!#REF!,0)</f>
        <v>#REF!</v>
      </c>
      <c r="I2021" t="e">
        <f>I2020+G2021-H2021</f>
        <v>#REF!</v>
      </c>
      <c r="J2021" t="e">
        <f>IF(G2021+H2021&lt;&gt;0,Transaksi!#REF!,"")</f>
        <v>#REF!</v>
      </c>
    </row>
    <row r="2022">
      <c r="C2022" t="e">
        <f>IF(G2022+H2022&lt;&gt;0,Transaksi!#REF!,"")</f>
        <v>#REF!</v>
      </c>
      <c r="D2022" t="e">
        <f>IF(G2022+H2022&lt;&gt;0,Transaksi!#REF!,"")</f>
        <v>#REF!</v>
      </c>
      <c r="E2022" t="e">
        <f>IF(G2022+H2022&lt;&gt;0,Transaksi!#REF!,"")</f>
        <v>#REF!</v>
      </c>
      <c r="F2022" t="e">
        <f>IF(G2022+H2022&lt;&gt;0,Transaksi!#REF!,"")</f>
        <v>#REF!</v>
      </c>
      <c r="G2022" t="e">
        <f>IF(Transaksi!#REF!=$F$11,Transaksi!#REF!,0)</f>
        <v>#REF!</v>
      </c>
      <c r="H2022" t="e">
        <f>IF(Transaksi!#REF!=$F$11,Transaksi!#REF!,0)</f>
        <v>#REF!</v>
      </c>
      <c r="I2022" t="e">
        <f>I2021+G2022-H2022</f>
        <v>#REF!</v>
      </c>
      <c r="J2022" t="e">
        <f>IF(G2022+H2022&lt;&gt;0,Transaksi!#REF!,"")</f>
        <v>#REF!</v>
      </c>
    </row>
    <row r="2023">
      <c r="C2023" t="e">
        <f>IF(G2023+H2023&lt;&gt;0,Transaksi!#REF!,"")</f>
        <v>#REF!</v>
      </c>
      <c r="D2023" t="e">
        <f>IF(G2023+H2023&lt;&gt;0,Transaksi!#REF!,"")</f>
        <v>#REF!</v>
      </c>
      <c r="E2023" t="e">
        <f>IF(G2023+H2023&lt;&gt;0,Transaksi!#REF!,"")</f>
        <v>#REF!</v>
      </c>
      <c r="F2023" t="e">
        <f>IF(G2023+H2023&lt;&gt;0,Transaksi!#REF!,"")</f>
        <v>#REF!</v>
      </c>
      <c r="G2023" t="e">
        <f>IF(Transaksi!#REF!=$F$11,Transaksi!#REF!,0)</f>
        <v>#REF!</v>
      </c>
      <c r="H2023" t="e">
        <f>IF(Transaksi!#REF!=$F$11,Transaksi!#REF!,0)</f>
        <v>#REF!</v>
      </c>
      <c r="I2023" t="e">
        <f>I2022+G2023-H2023</f>
        <v>#REF!</v>
      </c>
      <c r="J2023" t="e">
        <f>IF(G2023+H2023&lt;&gt;0,Transaksi!#REF!,"")</f>
        <v>#REF!</v>
      </c>
    </row>
    <row r="2024">
      <c r="C2024" t="e">
        <f>IF(G2024+H2024&lt;&gt;0,Transaksi!#REF!,"")</f>
        <v>#REF!</v>
      </c>
      <c r="D2024" t="e">
        <f>IF(G2024+H2024&lt;&gt;0,Transaksi!#REF!,"")</f>
        <v>#REF!</v>
      </c>
      <c r="E2024" t="e">
        <f>IF(G2024+H2024&lt;&gt;0,Transaksi!#REF!,"")</f>
        <v>#REF!</v>
      </c>
      <c r="F2024" t="e">
        <f>IF(G2024+H2024&lt;&gt;0,Transaksi!#REF!,"")</f>
        <v>#REF!</v>
      </c>
      <c r="G2024" t="e">
        <f>IF(Transaksi!#REF!=$F$11,Transaksi!#REF!,0)</f>
        <v>#REF!</v>
      </c>
      <c r="H2024" t="e">
        <f>IF(Transaksi!#REF!=$F$11,Transaksi!#REF!,0)</f>
        <v>#REF!</v>
      </c>
      <c r="I2024" t="e">
        <f>I2023+G2024-H2024</f>
        <v>#REF!</v>
      </c>
      <c r="J2024" t="e">
        <f>IF(G2024+H2024&lt;&gt;0,Transaksi!#REF!,"")</f>
        <v>#REF!</v>
      </c>
    </row>
    <row r="2025">
      <c r="C2025" t="e">
        <f>IF(G2025+H2025&lt;&gt;0,Transaksi!#REF!,"")</f>
        <v>#REF!</v>
      </c>
      <c r="D2025" t="e">
        <f>IF(G2025+H2025&lt;&gt;0,Transaksi!#REF!,"")</f>
        <v>#REF!</v>
      </c>
      <c r="E2025" t="e">
        <f>IF(G2025+H2025&lt;&gt;0,Transaksi!#REF!,"")</f>
        <v>#REF!</v>
      </c>
      <c r="F2025" t="e">
        <f>IF(G2025+H2025&lt;&gt;0,Transaksi!#REF!,"")</f>
        <v>#REF!</v>
      </c>
      <c r="G2025" t="e">
        <f>IF(Transaksi!#REF!=$F$11,Transaksi!#REF!,0)</f>
        <v>#REF!</v>
      </c>
      <c r="H2025" t="e">
        <f>IF(Transaksi!#REF!=$F$11,Transaksi!#REF!,0)</f>
        <v>#REF!</v>
      </c>
      <c r="I2025" t="e">
        <f>I2024+G2025-H2025</f>
        <v>#REF!</v>
      </c>
      <c r="J2025" t="e">
        <f>IF(G2025+H2025&lt;&gt;0,Transaksi!#REF!,"")</f>
        <v>#REF!</v>
      </c>
    </row>
    <row r="2026">
      <c r="C2026" t="e">
        <f>IF(G2026+H2026&lt;&gt;0,Transaksi!#REF!,"")</f>
        <v>#REF!</v>
      </c>
      <c r="D2026" t="e">
        <f>IF(G2026+H2026&lt;&gt;0,Transaksi!#REF!,"")</f>
        <v>#REF!</v>
      </c>
      <c r="E2026" t="e">
        <f>IF(G2026+H2026&lt;&gt;0,Transaksi!#REF!,"")</f>
        <v>#REF!</v>
      </c>
      <c r="F2026" t="e">
        <f>IF(G2026+H2026&lt;&gt;0,Transaksi!#REF!,"")</f>
        <v>#REF!</v>
      </c>
      <c r="G2026" t="e">
        <f>IF(Transaksi!#REF!=$F$11,Transaksi!#REF!,0)</f>
        <v>#REF!</v>
      </c>
      <c r="H2026" t="e">
        <f>IF(Transaksi!#REF!=$F$11,Transaksi!#REF!,0)</f>
        <v>#REF!</v>
      </c>
      <c r="I2026" t="e">
        <f>I2025+G2026-H2026</f>
        <v>#REF!</v>
      </c>
      <c r="J2026" t="e">
        <f>IF(G2026+H2026&lt;&gt;0,Transaksi!#REF!,"")</f>
        <v>#REF!</v>
      </c>
    </row>
    <row r="2027">
      <c r="C2027" t="e">
        <f>IF(G2027+H2027&lt;&gt;0,Transaksi!#REF!,"")</f>
        <v>#REF!</v>
      </c>
      <c r="D2027" t="e">
        <f>IF(G2027+H2027&lt;&gt;0,Transaksi!#REF!,"")</f>
        <v>#REF!</v>
      </c>
      <c r="E2027" t="e">
        <f>IF(G2027+H2027&lt;&gt;0,Transaksi!#REF!,"")</f>
        <v>#REF!</v>
      </c>
      <c r="F2027" t="e">
        <f>IF(G2027+H2027&lt;&gt;0,Transaksi!#REF!,"")</f>
        <v>#REF!</v>
      </c>
      <c r="G2027" t="e">
        <f>IF(Transaksi!#REF!=$F$11,Transaksi!#REF!,0)</f>
        <v>#REF!</v>
      </c>
      <c r="H2027" t="e">
        <f>IF(Transaksi!#REF!=$F$11,Transaksi!#REF!,0)</f>
        <v>#REF!</v>
      </c>
      <c r="I2027" t="e">
        <f>I2026+G2027-H2027</f>
        <v>#REF!</v>
      </c>
      <c r="J2027" t="e">
        <f>IF(G2027+H2027&lt;&gt;0,Transaksi!#REF!,"")</f>
        <v>#REF!</v>
      </c>
    </row>
    <row r="2028">
      <c r="C2028" t="e">
        <f>IF(G2028+H2028&lt;&gt;0,Transaksi!#REF!,"")</f>
        <v>#REF!</v>
      </c>
      <c r="D2028" t="e">
        <f>IF(G2028+H2028&lt;&gt;0,Transaksi!#REF!,"")</f>
        <v>#REF!</v>
      </c>
      <c r="E2028" t="e">
        <f>IF(G2028+H2028&lt;&gt;0,Transaksi!#REF!,"")</f>
        <v>#REF!</v>
      </c>
      <c r="F2028" t="e">
        <f>IF(G2028+H2028&lt;&gt;0,Transaksi!#REF!,"")</f>
        <v>#REF!</v>
      </c>
      <c r="G2028" t="e">
        <f>IF(Transaksi!#REF!=$F$11,Transaksi!#REF!,0)</f>
        <v>#REF!</v>
      </c>
      <c r="H2028" t="e">
        <f>IF(Transaksi!#REF!=$F$11,Transaksi!#REF!,0)</f>
        <v>#REF!</v>
      </c>
      <c r="I2028" t="e">
        <f>I2027+G2028-H2028</f>
        <v>#REF!</v>
      </c>
      <c r="J2028" t="e">
        <f>IF(G2028+H2028&lt;&gt;0,Transaksi!#REF!,"")</f>
        <v>#REF!</v>
      </c>
    </row>
    <row r="2029">
      <c r="C2029" t="e">
        <f>IF(G2029+H2029&lt;&gt;0,Transaksi!#REF!,"")</f>
        <v>#REF!</v>
      </c>
      <c r="D2029" t="e">
        <f>IF(G2029+H2029&lt;&gt;0,Transaksi!#REF!,"")</f>
        <v>#REF!</v>
      </c>
      <c r="E2029" t="e">
        <f>IF(G2029+H2029&lt;&gt;0,Transaksi!#REF!,"")</f>
        <v>#REF!</v>
      </c>
      <c r="F2029" t="e">
        <f>IF(G2029+H2029&lt;&gt;0,Transaksi!#REF!,"")</f>
        <v>#REF!</v>
      </c>
      <c r="G2029" t="e">
        <f>IF(Transaksi!#REF!=$F$11,Transaksi!#REF!,0)</f>
        <v>#REF!</v>
      </c>
      <c r="H2029" t="e">
        <f>IF(Transaksi!#REF!=$F$11,Transaksi!#REF!,0)</f>
        <v>#REF!</v>
      </c>
      <c r="I2029" t="e">
        <f>I2028+G2029-H2029</f>
        <v>#REF!</v>
      </c>
      <c r="J2029" t="e">
        <f>IF(G2029+H2029&lt;&gt;0,Transaksi!#REF!,"")</f>
        <v>#REF!</v>
      </c>
    </row>
    <row r="2030">
      <c r="C2030" t="e">
        <f>IF(G2030+H2030&lt;&gt;0,Transaksi!#REF!,"")</f>
        <v>#REF!</v>
      </c>
      <c r="D2030" t="e">
        <f>IF(G2030+H2030&lt;&gt;0,Transaksi!#REF!,"")</f>
        <v>#REF!</v>
      </c>
      <c r="E2030" t="e">
        <f>IF(G2030+H2030&lt;&gt;0,Transaksi!#REF!,"")</f>
        <v>#REF!</v>
      </c>
      <c r="F2030" t="e">
        <f>IF(G2030+H2030&lt;&gt;0,Transaksi!#REF!,"")</f>
        <v>#REF!</v>
      </c>
      <c r="G2030" t="e">
        <f>IF(Transaksi!#REF!=$F$11,Transaksi!#REF!,0)</f>
        <v>#REF!</v>
      </c>
      <c r="H2030" t="e">
        <f>IF(Transaksi!#REF!=$F$11,Transaksi!#REF!,0)</f>
        <v>#REF!</v>
      </c>
      <c r="I2030" t="e">
        <f>I2029+G2030-H2030</f>
        <v>#REF!</v>
      </c>
      <c r="J2030" t="e">
        <f>IF(G2030+H2030&lt;&gt;0,Transaksi!#REF!,"")</f>
        <v>#REF!</v>
      </c>
    </row>
    <row r="2031">
      <c r="C2031" t="e">
        <f>IF(G2031+H2031&lt;&gt;0,Transaksi!#REF!,"")</f>
        <v>#REF!</v>
      </c>
      <c r="D2031" t="e">
        <f>IF(G2031+H2031&lt;&gt;0,Transaksi!#REF!,"")</f>
        <v>#REF!</v>
      </c>
      <c r="E2031" t="e">
        <f>IF(G2031+H2031&lt;&gt;0,Transaksi!#REF!,"")</f>
        <v>#REF!</v>
      </c>
      <c r="F2031" t="e">
        <f>IF(G2031+H2031&lt;&gt;0,Transaksi!#REF!,"")</f>
        <v>#REF!</v>
      </c>
      <c r="G2031" t="e">
        <f>IF(Transaksi!#REF!=$F$11,Transaksi!#REF!,0)</f>
        <v>#REF!</v>
      </c>
      <c r="H2031" t="e">
        <f>IF(Transaksi!#REF!=$F$11,Transaksi!#REF!,0)</f>
        <v>#REF!</v>
      </c>
      <c r="I2031" t="e">
        <f>I2030+G2031-H2031</f>
        <v>#REF!</v>
      </c>
      <c r="J2031" t="e">
        <f>IF(G2031+H2031&lt;&gt;0,Transaksi!#REF!,"")</f>
        <v>#REF!</v>
      </c>
    </row>
    <row r="2032">
      <c r="C2032" t="e">
        <f>IF(G2032+H2032&lt;&gt;0,Transaksi!#REF!,"")</f>
        <v>#REF!</v>
      </c>
      <c r="D2032" t="e">
        <f>IF(G2032+H2032&lt;&gt;0,Transaksi!#REF!,"")</f>
        <v>#REF!</v>
      </c>
      <c r="E2032" t="e">
        <f>IF(G2032+H2032&lt;&gt;0,Transaksi!#REF!,"")</f>
        <v>#REF!</v>
      </c>
      <c r="F2032" t="e">
        <f>IF(G2032+H2032&lt;&gt;0,Transaksi!#REF!,"")</f>
        <v>#REF!</v>
      </c>
      <c r="G2032" t="e">
        <f>IF(Transaksi!#REF!=$F$11,Transaksi!#REF!,0)</f>
        <v>#REF!</v>
      </c>
      <c r="H2032" t="e">
        <f>IF(Transaksi!#REF!=$F$11,Transaksi!#REF!,0)</f>
        <v>#REF!</v>
      </c>
      <c r="I2032" t="e">
        <f>I2031+G2032-H2032</f>
        <v>#REF!</v>
      </c>
      <c r="J2032" t="e">
        <f>IF(G2032+H2032&lt;&gt;0,Transaksi!#REF!,"")</f>
        <v>#REF!</v>
      </c>
    </row>
    <row r="2033">
      <c r="C2033" t="e">
        <f>IF(G2033+H2033&lt;&gt;0,Transaksi!#REF!,"")</f>
        <v>#REF!</v>
      </c>
      <c r="D2033" t="e">
        <f>IF(G2033+H2033&lt;&gt;0,Transaksi!#REF!,"")</f>
        <v>#REF!</v>
      </c>
      <c r="E2033" t="e">
        <f>IF(G2033+H2033&lt;&gt;0,Transaksi!#REF!,"")</f>
        <v>#REF!</v>
      </c>
      <c r="F2033" t="e">
        <f>IF(G2033+H2033&lt;&gt;0,Transaksi!#REF!,"")</f>
        <v>#REF!</v>
      </c>
      <c r="G2033" t="e">
        <f>IF(Transaksi!#REF!=$F$11,Transaksi!#REF!,0)</f>
        <v>#REF!</v>
      </c>
      <c r="H2033" t="e">
        <f>IF(Transaksi!#REF!=$F$11,Transaksi!#REF!,0)</f>
        <v>#REF!</v>
      </c>
      <c r="I2033" t="e">
        <f>I2032+G2033-H2033</f>
        <v>#REF!</v>
      </c>
      <c r="J2033" t="e">
        <f>IF(G2033+H2033&lt;&gt;0,Transaksi!#REF!,"")</f>
        <v>#REF!</v>
      </c>
    </row>
    <row r="2034">
      <c r="C2034" t="e">
        <f>IF(G2034+H2034&lt;&gt;0,Transaksi!#REF!,"")</f>
        <v>#REF!</v>
      </c>
      <c r="D2034" t="e">
        <f>IF(G2034+H2034&lt;&gt;0,Transaksi!#REF!,"")</f>
        <v>#REF!</v>
      </c>
      <c r="E2034" t="e">
        <f>IF(G2034+H2034&lt;&gt;0,Transaksi!#REF!,"")</f>
        <v>#REF!</v>
      </c>
      <c r="F2034" t="e">
        <f>IF(G2034+H2034&lt;&gt;0,Transaksi!#REF!,"")</f>
        <v>#REF!</v>
      </c>
      <c r="G2034" t="e">
        <f>IF(Transaksi!#REF!=$F$11,Transaksi!#REF!,0)</f>
        <v>#REF!</v>
      </c>
      <c r="H2034" t="e">
        <f>IF(Transaksi!#REF!=$F$11,Transaksi!#REF!,0)</f>
        <v>#REF!</v>
      </c>
      <c r="I2034" t="e">
        <f>I2033+G2034-H2034</f>
        <v>#REF!</v>
      </c>
      <c r="J2034" t="e">
        <f>IF(G2034+H2034&lt;&gt;0,Transaksi!#REF!,"")</f>
        <v>#REF!</v>
      </c>
    </row>
    <row r="2035">
      <c r="C2035" t="e">
        <f>IF(G2035+H2035&lt;&gt;0,Transaksi!#REF!,"")</f>
        <v>#REF!</v>
      </c>
      <c r="D2035" t="e">
        <f>IF(G2035+H2035&lt;&gt;0,Transaksi!#REF!,"")</f>
        <v>#REF!</v>
      </c>
      <c r="E2035" t="e">
        <f>IF(G2035+H2035&lt;&gt;0,Transaksi!#REF!,"")</f>
        <v>#REF!</v>
      </c>
      <c r="F2035" t="e">
        <f>IF(G2035+H2035&lt;&gt;0,Transaksi!#REF!,"")</f>
        <v>#REF!</v>
      </c>
      <c r="G2035" t="e">
        <f>IF(Transaksi!#REF!=$F$11,Transaksi!#REF!,0)</f>
        <v>#REF!</v>
      </c>
      <c r="H2035" t="e">
        <f>IF(Transaksi!#REF!=$F$11,Transaksi!#REF!,0)</f>
        <v>#REF!</v>
      </c>
      <c r="I2035" t="e">
        <f>I2034+G2035-H2035</f>
        <v>#REF!</v>
      </c>
      <c r="J2035" t="e">
        <f>IF(G2035+H2035&lt;&gt;0,Transaksi!#REF!,"")</f>
        <v>#REF!</v>
      </c>
    </row>
    <row r="2036">
      <c r="C2036" t="e">
        <f>IF(G2036+H2036&lt;&gt;0,Transaksi!#REF!,"")</f>
        <v>#REF!</v>
      </c>
      <c r="D2036" t="e">
        <f>IF(G2036+H2036&lt;&gt;0,Transaksi!#REF!,"")</f>
        <v>#REF!</v>
      </c>
      <c r="E2036" t="e">
        <f>IF(G2036+H2036&lt;&gt;0,Transaksi!#REF!,"")</f>
        <v>#REF!</v>
      </c>
      <c r="F2036" t="e">
        <f>IF(G2036+H2036&lt;&gt;0,Transaksi!#REF!,"")</f>
        <v>#REF!</v>
      </c>
      <c r="G2036" t="e">
        <f>IF(Transaksi!#REF!=$F$11,Transaksi!#REF!,0)</f>
        <v>#REF!</v>
      </c>
      <c r="H2036" t="e">
        <f>IF(Transaksi!#REF!=$F$11,Transaksi!#REF!,0)</f>
        <v>#REF!</v>
      </c>
      <c r="I2036" t="e">
        <f>I2035+G2036-H2036</f>
        <v>#REF!</v>
      </c>
      <c r="J2036" t="e">
        <f>IF(G2036+H2036&lt;&gt;0,Transaksi!#REF!,"")</f>
        <v>#REF!</v>
      </c>
    </row>
    <row r="2037">
      <c r="C2037" t="e">
        <f>IF(G2037+H2037&lt;&gt;0,Transaksi!#REF!,"")</f>
        <v>#REF!</v>
      </c>
      <c r="D2037" t="e">
        <f>IF(G2037+H2037&lt;&gt;0,Transaksi!#REF!,"")</f>
        <v>#REF!</v>
      </c>
      <c r="E2037" t="e">
        <f>IF(G2037+H2037&lt;&gt;0,Transaksi!#REF!,"")</f>
        <v>#REF!</v>
      </c>
      <c r="F2037" t="e">
        <f>IF(G2037+H2037&lt;&gt;0,Transaksi!#REF!,"")</f>
        <v>#REF!</v>
      </c>
      <c r="G2037" t="e">
        <f>IF(Transaksi!#REF!=$F$11,Transaksi!#REF!,0)</f>
        <v>#REF!</v>
      </c>
      <c r="H2037" t="e">
        <f>IF(Transaksi!#REF!=$F$11,Transaksi!#REF!,0)</f>
        <v>#REF!</v>
      </c>
      <c r="I2037" t="e">
        <f>I2036+G2037-H2037</f>
        <v>#REF!</v>
      </c>
      <c r="J2037" t="e">
        <f>IF(G2037+H2037&lt;&gt;0,Transaksi!#REF!,"")</f>
        <v>#REF!</v>
      </c>
    </row>
    <row r="2038">
      <c r="C2038" t="e">
        <f>IF(G2038+H2038&lt;&gt;0,Transaksi!#REF!,"")</f>
        <v>#REF!</v>
      </c>
      <c r="D2038" t="e">
        <f>IF(G2038+H2038&lt;&gt;0,Transaksi!#REF!,"")</f>
        <v>#REF!</v>
      </c>
      <c r="E2038" t="e">
        <f>IF(G2038+H2038&lt;&gt;0,Transaksi!#REF!,"")</f>
        <v>#REF!</v>
      </c>
      <c r="F2038" t="e">
        <f>IF(G2038+H2038&lt;&gt;0,Transaksi!#REF!,"")</f>
        <v>#REF!</v>
      </c>
      <c r="G2038" t="e">
        <f>IF(Transaksi!#REF!=$F$11,Transaksi!#REF!,0)</f>
        <v>#REF!</v>
      </c>
      <c r="H2038" t="e">
        <f>IF(Transaksi!#REF!=$F$11,Transaksi!#REF!,0)</f>
        <v>#REF!</v>
      </c>
      <c r="I2038" t="e">
        <f>I2037+G2038-H2038</f>
        <v>#REF!</v>
      </c>
      <c r="J2038" t="e">
        <f>IF(G2038+H2038&lt;&gt;0,Transaksi!#REF!,"")</f>
        <v>#REF!</v>
      </c>
    </row>
    <row r="2039">
      <c r="C2039" t="e">
        <f>IF(G2039+H2039&lt;&gt;0,Transaksi!#REF!,"")</f>
        <v>#REF!</v>
      </c>
      <c r="D2039" t="e">
        <f>IF(G2039+H2039&lt;&gt;0,Transaksi!#REF!,"")</f>
        <v>#REF!</v>
      </c>
      <c r="E2039" t="e">
        <f>IF(G2039+H2039&lt;&gt;0,Transaksi!#REF!,"")</f>
        <v>#REF!</v>
      </c>
      <c r="F2039" t="e">
        <f>IF(G2039+H2039&lt;&gt;0,Transaksi!#REF!,"")</f>
        <v>#REF!</v>
      </c>
      <c r="G2039" t="e">
        <f>IF(Transaksi!#REF!=$F$11,Transaksi!#REF!,0)</f>
        <v>#REF!</v>
      </c>
      <c r="H2039" t="e">
        <f>IF(Transaksi!#REF!=$F$11,Transaksi!#REF!,0)</f>
        <v>#REF!</v>
      </c>
      <c r="I2039" t="e">
        <f>I2038+G2039-H2039</f>
        <v>#REF!</v>
      </c>
      <c r="J2039" t="e">
        <f>IF(G2039+H2039&lt;&gt;0,Transaksi!#REF!,"")</f>
        <v>#REF!</v>
      </c>
    </row>
    <row r="2040">
      <c r="C2040" t="e">
        <f>IF(G2040+H2040&lt;&gt;0,Transaksi!#REF!,"")</f>
        <v>#REF!</v>
      </c>
      <c r="D2040" t="e">
        <f>IF(G2040+H2040&lt;&gt;0,Transaksi!#REF!,"")</f>
        <v>#REF!</v>
      </c>
      <c r="E2040" t="e">
        <f>IF(G2040+H2040&lt;&gt;0,Transaksi!#REF!,"")</f>
        <v>#REF!</v>
      </c>
      <c r="F2040" t="e">
        <f>IF(G2040+H2040&lt;&gt;0,Transaksi!#REF!,"")</f>
        <v>#REF!</v>
      </c>
      <c r="G2040" t="e">
        <f>IF(Transaksi!#REF!=$F$11,Transaksi!#REF!,0)</f>
        <v>#REF!</v>
      </c>
      <c r="H2040" t="e">
        <f>IF(Transaksi!#REF!=$F$11,Transaksi!#REF!,0)</f>
        <v>#REF!</v>
      </c>
      <c r="I2040" t="e">
        <f>I2039+G2040-H2040</f>
        <v>#REF!</v>
      </c>
      <c r="J2040" t="e">
        <f>IF(G2040+H2040&lt;&gt;0,Transaksi!#REF!,"")</f>
        <v>#REF!</v>
      </c>
    </row>
    <row r="2041">
      <c r="C2041" t="e">
        <f>IF(G2041+H2041&lt;&gt;0,Transaksi!#REF!,"")</f>
        <v>#REF!</v>
      </c>
      <c r="D2041" t="e">
        <f>IF(G2041+H2041&lt;&gt;0,Transaksi!#REF!,"")</f>
        <v>#REF!</v>
      </c>
      <c r="E2041" t="e">
        <f>IF(G2041+H2041&lt;&gt;0,Transaksi!#REF!,"")</f>
        <v>#REF!</v>
      </c>
      <c r="F2041" t="e">
        <f>IF(G2041+H2041&lt;&gt;0,Transaksi!#REF!,"")</f>
        <v>#REF!</v>
      </c>
      <c r="G2041" t="e">
        <f>IF(Transaksi!#REF!=$F$11,Transaksi!#REF!,0)</f>
        <v>#REF!</v>
      </c>
      <c r="H2041" t="e">
        <f>IF(Transaksi!#REF!=$F$11,Transaksi!#REF!,0)</f>
        <v>#REF!</v>
      </c>
      <c r="I2041" t="e">
        <f>I2040+G2041-H2041</f>
        <v>#REF!</v>
      </c>
      <c r="J2041" t="e">
        <f>IF(G2041+H2041&lt;&gt;0,Transaksi!#REF!,"")</f>
        <v>#REF!</v>
      </c>
    </row>
    <row r="2042">
      <c r="C2042" t="e">
        <f>IF(G2042+H2042&lt;&gt;0,Transaksi!#REF!,"")</f>
        <v>#REF!</v>
      </c>
      <c r="D2042" t="e">
        <f>IF(G2042+H2042&lt;&gt;0,Transaksi!#REF!,"")</f>
        <v>#REF!</v>
      </c>
      <c r="E2042" t="e">
        <f>IF(G2042+H2042&lt;&gt;0,Transaksi!#REF!,"")</f>
        <v>#REF!</v>
      </c>
      <c r="F2042" t="e">
        <f>IF(G2042+H2042&lt;&gt;0,Transaksi!#REF!,"")</f>
        <v>#REF!</v>
      </c>
      <c r="G2042" t="e">
        <f>IF(Transaksi!#REF!=$F$11,Transaksi!#REF!,0)</f>
        <v>#REF!</v>
      </c>
      <c r="H2042" t="e">
        <f>IF(Transaksi!#REF!=$F$11,Transaksi!#REF!,0)</f>
        <v>#REF!</v>
      </c>
      <c r="I2042" t="e">
        <f>I2041+G2042-H2042</f>
        <v>#REF!</v>
      </c>
      <c r="J2042" t="e">
        <f>IF(G2042+H2042&lt;&gt;0,Transaksi!#REF!,"")</f>
        <v>#REF!</v>
      </c>
    </row>
    <row r="2043">
      <c r="C2043" t="e">
        <f>IF(G2043+H2043&lt;&gt;0,Transaksi!#REF!,"")</f>
        <v>#REF!</v>
      </c>
      <c r="D2043" t="e">
        <f>IF(G2043+H2043&lt;&gt;0,Transaksi!#REF!,"")</f>
        <v>#REF!</v>
      </c>
      <c r="E2043" t="e">
        <f>IF(G2043+H2043&lt;&gt;0,Transaksi!#REF!,"")</f>
        <v>#REF!</v>
      </c>
      <c r="F2043" t="e">
        <f>IF(G2043+H2043&lt;&gt;0,Transaksi!#REF!,"")</f>
        <v>#REF!</v>
      </c>
      <c r="G2043" t="e">
        <f>IF(Transaksi!#REF!=$F$11,Transaksi!#REF!,0)</f>
        <v>#REF!</v>
      </c>
      <c r="H2043" t="e">
        <f>IF(Transaksi!#REF!=$F$11,Transaksi!#REF!,0)</f>
        <v>#REF!</v>
      </c>
      <c r="I2043" t="e">
        <f>I2042+G2043-H2043</f>
        <v>#REF!</v>
      </c>
      <c r="J2043" t="e">
        <f>IF(G2043+H2043&lt;&gt;0,Transaksi!#REF!,"")</f>
        <v>#REF!</v>
      </c>
    </row>
    <row r="2044">
      <c r="C2044" t="e">
        <f>IF(G2044+H2044&lt;&gt;0,Transaksi!#REF!,"")</f>
        <v>#REF!</v>
      </c>
      <c r="D2044" t="e">
        <f>IF(G2044+H2044&lt;&gt;0,Transaksi!#REF!,"")</f>
        <v>#REF!</v>
      </c>
      <c r="E2044" t="e">
        <f>IF(G2044+H2044&lt;&gt;0,Transaksi!#REF!,"")</f>
        <v>#REF!</v>
      </c>
      <c r="F2044" t="e">
        <f>IF(G2044+H2044&lt;&gt;0,Transaksi!#REF!,"")</f>
        <v>#REF!</v>
      </c>
      <c r="G2044" t="e">
        <f>IF(Transaksi!#REF!=$F$11,Transaksi!#REF!,0)</f>
        <v>#REF!</v>
      </c>
      <c r="H2044" t="e">
        <f>IF(Transaksi!#REF!=$F$11,Transaksi!#REF!,0)</f>
        <v>#REF!</v>
      </c>
      <c r="I2044" t="e">
        <f>I2043+G2044-H2044</f>
        <v>#REF!</v>
      </c>
      <c r="J2044" t="e">
        <f>IF(G2044+H2044&lt;&gt;0,Transaksi!#REF!,"")</f>
        <v>#REF!</v>
      </c>
    </row>
    <row r="2045">
      <c r="C2045" t="e">
        <f>IF(G2045+H2045&lt;&gt;0,Transaksi!#REF!,"")</f>
        <v>#REF!</v>
      </c>
      <c r="D2045" t="e">
        <f>IF(G2045+H2045&lt;&gt;0,Transaksi!#REF!,"")</f>
        <v>#REF!</v>
      </c>
      <c r="E2045" t="e">
        <f>IF(G2045+H2045&lt;&gt;0,Transaksi!#REF!,"")</f>
        <v>#REF!</v>
      </c>
      <c r="F2045" t="e">
        <f>IF(G2045+H2045&lt;&gt;0,Transaksi!#REF!,"")</f>
        <v>#REF!</v>
      </c>
      <c r="G2045" t="e">
        <f>IF(Transaksi!#REF!=$F$11,Transaksi!#REF!,0)</f>
        <v>#REF!</v>
      </c>
      <c r="H2045" t="e">
        <f>IF(Transaksi!#REF!=$F$11,Transaksi!#REF!,0)</f>
        <v>#REF!</v>
      </c>
      <c r="I2045" t="e">
        <f>I2044+G2045-H2045</f>
        <v>#REF!</v>
      </c>
      <c r="J2045" t="e">
        <f>IF(G2045+H2045&lt;&gt;0,Transaksi!#REF!,"")</f>
        <v>#REF!</v>
      </c>
    </row>
    <row r="2046">
      <c r="C2046" t="e">
        <f>IF(G2046+H2046&lt;&gt;0,Transaksi!#REF!,"")</f>
        <v>#REF!</v>
      </c>
      <c r="D2046" t="e">
        <f>IF(G2046+H2046&lt;&gt;0,Transaksi!#REF!,"")</f>
        <v>#REF!</v>
      </c>
      <c r="E2046" t="e">
        <f>IF(G2046+H2046&lt;&gt;0,Transaksi!#REF!,"")</f>
        <v>#REF!</v>
      </c>
      <c r="F2046" t="e">
        <f>IF(G2046+H2046&lt;&gt;0,Transaksi!#REF!,"")</f>
        <v>#REF!</v>
      </c>
      <c r="G2046" t="e">
        <f>IF(Transaksi!#REF!=$F$11,Transaksi!#REF!,0)</f>
        <v>#REF!</v>
      </c>
      <c r="H2046" t="e">
        <f>IF(Transaksi!#REF!=$F$11,Transaksi!#REF!,0)</f>
        <v>#REF!</v>
      </c>
      <c r="I2046" t="e">
        <f>I2045+G2046-H2046</f>
        <v>#REF!</v>
      </c>
      <c r="J2046" t="e">
        <f>IF(G2046+H2046&lt;&gt;0,Transaksi!#REF!,"")</f>
        <v>#REF!</v>
      </c>
    </row>
    <row r="2047">
      <c r="C2047" t="e">
        <f>IF(G2047+H2047&lt;&gt;0,Transaksi!#REF!,"")</f>
        <v>#REF!</v>
      </c>
      <c r="D2047" t="e">
        <f>IF(G2047+H2047&lt;&gt;0,Transaksi!#REF!,"")</f>
        <v>#REF!</v>
      </c>
      <c r="E2047" t="e">
        <f>IF(G2047+H2047&lt;&gt;0,Transaksi!#REF!,"")</f>
        <v>#REF!</v>
      </c>
      <c r="F2047" t="e">
        <f>IF(G2047+H2047&lt;&gt;0,Transaksi!#REF!,"")</f>
        <v>#REF!</v>
      </c>
      <c r="G2047" t="e">
        <f>IF(Transaksi!#REF!=$F$11,Transaksi!#REF!,0)</f>
        <v>#REF!</v>
      </c>
      <c r="H2047" t="e">
        <f>IF(Transaksi!#REF!=$F$11,Transaksi!#REF!,0)</f>
        <v>#REF!</v>
      </c>
      <c r="I2047" t="e">
        <f>I2046+G2047-H2047</f>
        <v>#REF!</v>
      </c>
      <c r="J2047" t="e">
        <f>IF(G2047+H2047&lt;&gt;0,Transaksi!#REF!,"")</f>
        <v>#REF!</v>
      </c>
    </row>
    <row r="2048">
      <c r="C2048" t="e">
        <f>IF(G2048+H2048&lt;&gt;0,Transaksi!#REF!,"")</f>
        <v>#REF!</v>
      </c>
      <c r="D2048" t="e">
        <f>IF(G2048+H2048&lt;&gt;0,Transaksi!#REF!,"")</f>
        <v>#REF!</v>
      </c>
      <c r="E2048" t="e">
        <f>IF(G2048+H2048&lt;&gt;0,Transaksi!#REF!,"")</f>
        <v>#REF!</v>
      </c>
      <c r="F2048" t="e">
        <f>IF(G2048+H2048&lt;&gt;0,Transaksi!#REF!,"")</f>
        <v>#REF!</v>
      </c>
      <c r="G2048" t="e">
        <f>IF(Transaksi!#REF!=$F$11,Transaksi!#REF!,0)</f>
        <v>#REF!</v>
      </c>
      <c r="H2048" t="e">
        <f>IF(Transaksi!#REF!=$F$11,Transaksi!#REF!,0)</f>
        <v>#REF!</v>
      </c>
      <c r="I2048" t="e">
        <f>I2047+G2048-H2048</f>
        <v>#REF!</v>
      </c>
      <c r="J2048" t="e">
        <f>IF(G2048+H2048&lt;&gt;0,Transaksi!#REF!,"")</f>
        <v>#REF!</v>
      </c>
    </row>
    <row r="2049">
      <c r="C2049" t="e">
        <f>IF(G2049+H2049&lt;&gt;0,Transaksi!#REF!,"")</f>
        <v>#REF!</v>
      </c>
      <c r="D2049" t="e">
        <f>IF(G2049+H2049&lt;&gt;0,Transaksi!#REF!,"")</f>
        <v>#REF!</v>
      </c>
      <c r="E2049" t="e">
        <f>IF(G2049+H2049&lt;&gt;0,Transaksi!#REF!,"")</f>
        <v>#REF!</v>
      </c>
      <c r="F2049" t="e">
        <f>IF(G2049+H2049&lt;&gt;0,Transaksi!#REF!,"")</f>
        <v>#REF!</v>
      </c>
      <c r="G2049" t="e">
        <f>IF(Transaksi!#REF!=$F$11,Transaksi!#REF!,0)</f>
        <v>#REF!</v>
      </c>
      <c r="H2049" t="e">
        <f>IF(Transaksi!#REF!=$F$11,Transaksi!#REF!,0)</f>
        <v>#REF!</v>
      </c>
      <c r="I2049" t="e">
        <f>I2048+G2049-H2049</f>
        <v>#REF!</v>
      </c>
      <c r="J2049" t="e">
        <f>IF(G2049+H2049&lt;&gt;0,Transaksi!#REF!,"")</f>
        <v>#REF!</v>
      </c>
    </row>
    <row r="2050">
      <c r="C2050" t="e">
        <f>IF(G2050+H2050&lt;&gt;0,Transaksi!#REF!,"")</f>
        <v>#REF!</v>
      </c>
      <c r="D2050" t="e">
        <f>IF(G2050+H2050&lt;&gt;0,Transaksi!#REF!,"")</f>
        <v>#REF!</v>
      </c>
      <c r="E2050" t="e">
        <f>IF(G2050+H2050&lt;&gt;0,Transaksi!#REF!,"")</f>
        <v>#REF!</v>
      </c>
      <c r="F2050" t="e">
        <f>IF(G2050+H2050&lt;&gt;0,Transaksi!#REF!,"")</f>
        <v>#REF!</v>
      </c>
      <c r="G2050" t="e">
        <f>IF(Transaksi!#REF!=$F$11,Transaksi!#REF!,0)</f>
        <v>#REF!</v>
      </c>
      <c r="H2050" t="e">
        <f>IF(Transaksi!#REF!=$F$11,Transaksi!#REF!,0)</f>
        <v>#REF!</v>
      </c>
      <c r="I2050" t="e">
        <f>I2049+G2050-H2050</f>
        <v>#REF!</v>
      </c>
      <c r="J2050" t="e">
        <f>IF(G2050+H2050&lt;&gt;0,Transaksi!#REF!,"")</f>
        <v>#REF!</v>
      </c>
    </row>
    <row r="2051">
      <c r="C2051" t="e">
        <f>IF(G2051+H2051&lt;&gt;0,Transaksi!#REF!,"")</f>
        <v>#REF!</v>
      </c>
      <c r="D2051" t="e">
        <f>IF(G2051+H2051&lt;&gt;0,Transaksi!#REF!,"")</f>
        <v>#REF!</v>
      </c>
      <c r="E2051" t="e">
        <f>IF(G2051+H2051&lt;&gt;0,Transaksi!#REF!,"")</f>
        <v>#REF!</v>
      </c>
      <c r="F2051" t="e">
        <f>IF(G2051+H2051&lt;&gt;0,Transaksi!#REF!,"")</f>
        <v>#REF!</v>
      </c>
      <c r="G2051" t="e">
        <f>IF(Transaksi!#REF!=$F$11,Transaksi!#REF!,0)</f>
        <v>#REF!</v>
      </c>
      <c r="H2051" t="e">
        <f>IF(Transaksi!#REF!=$F$11,Transaksi!#REF!,0)</f>
        <v>#REF!</v>
      </c>
      <c r="I2051" t="e">
        <f>I2050+G2051-H2051</f>
        <v>#REF!</v>
      </c>
      <c r="J2051" t="e">
        <f>IF(G2051+H2051&lt;&gt;0,Transaksi!#REF!,"")</f>
        <v>#REF!</v>
      </c>
    </row>
    <row r="2052">
      <c r="C2052" t="e">
        <f>IF(G2052+H2052&lt;&gt;0,Transaksi!#REF!,"")</f>
        <v>#REF!</v>
      </c>
      <c r="D2052" t="e">
        <f>IF(G2052+H2052&lt;&gt;0,Transaksi!#REF!,"")</f>
        <v>#REF!</v>
      </c>
      <c r="E2052" t="e">
        <f>IF(G2052+H2052&lt;&gt;0,Transaksi!#REF!,"")</f>
        <v>#REF!</v>
      </c>
      <c r="F2052" t="e">
        <f>IF(G2052+H2052&lt;&gt;0,Transaksi!#REF!,"")</f>
        <v>#REF!</v>
      </c>
      <c r="G2052" t="e">
        <f>IF(Transaksi!#REF!=$F$11,Transaksi!#REF!,0)</f>
        <v>#REF!</v>
      </c>
      <c r="H2052" t="e">
        <f>IF(Transaksi!#REF!=$F$11,Transaksi!#REF!,0)</f>
        <v>#REF!</v>
      </c>
      <c r="I2052" t="e">
        <f>I2051+G2052-H2052</f>
        <v>#REF!</v>
      </c>
      <c r="J2052" t="e">
        <f>IF(G2052+H2052&lt;&gt;0,Transaksi!#REF!,"")</f>
        <v>#REF!</v>
      </c>
    </row>
    <row r="2053">
      <c r="C2053" t="e">
        <f>IF(G2053+H2053&lt;&gt;0,Transaksi!#REF!,"")</f>
        <v>#REF!</v>
      </c>
      <c r="D2053" t="e">
        <f>IF(G2053+H2053&lt;&gt;0,Transaksi!#REF!,"")</f>
        <v>#REF!</v>
      </c>
      <c r="E2053" t="e">
        <f>IF(G2053+H2053&lt;&gt;0,Transaksi!#REF!,"")</f>
        <v>#REF!</v>
      </c>
      <c r="F2053" t="e">
        <f>IF(G2053+H2053&lt;&gt;0,Transaksi!#REF!,"")</f>
        <v>#REF!</v>
      </c>
      <c r="G2053" t="e">
        <f>IF(Transaksi!#REF!=$F$11,Transaksi!#REF!,0)</f>
        <v>#REF!</v>
      </c>
      <c r="H2053" t="e">
        <f>IF(Transaksi!#REF!=$F$11,Transaksi!#REF!,0)</f>
        <v>#REF!</v>
      </c>
      <c r="I2053" t="e">
        <f>I2052+G2053-H2053</f>
        <v>#REF!</v>
      </c>
      <c r="J2053" t="e">
        <f>IF(G2053+H2053&lt;&gt;0,Transaksi!#REF!,"")</f>
        <v>#REF!</v>
      </c>
    </row>
    <row r="2054">
      <c r="C2054" t="e">
        <f>IF(G2054+H2054&lt;&gt;0,Transaksi!#REF!,"")</f>
        <v>#REF!</v>
      </c>
      <c r="D2054" t="e">
        <f>IF(G2054+H2054&lt;&gt;0,Transaksi!#REF!,"")</f>
        <v>#REF!</v>
      </c>
      <c r="E2054" t="e">
        <f>IF(G2054+H2054&lt;&gt;0,Transaksi!#REF!,"")</f>
        <v>#REF!</v>
      </c>
      <c r="F2054" t="e">
        <f>IF(G2054+H2054&lt;&gt;0,Transaksi!#REF!,"")</f>
        <v>#REF!</v>
      </c>
      <c r="G2054" t="e">
        <f>IF(Transaksi!#REF!=$F$11,Transaksi!#REF!,0)</f>
        <v>#REF!</v>
      </c>
      <c r="H2054" t="e">
        <f>IF(Transaksi!#REF!=$F$11,Transaksi!#REF!,0)</f>
        <v>#REF!</v>
      </c>
      <c r="I2054" t="e">
        <f>I2053+G2054-H2054</f>
        <v>#REF!</v>
      </c>
      <c r="J2054" t="e">
        <f>IF(G2054+H2054&lt;&gt;0,Transaksi!#REF!,"")</f>
        <v>#REF!</v>
      </c>
    </row>
    <row r="2055">
      <c r="C2055" t="e">
        <f>IF(G2055+H2055&lt;&gt;0,Transaksi!#REF!,"")</f>
        <v>#REF!</v>
      </c>
      <c r="D2055" t="e">
        <f>IF(G2055+H2055&lt;&gt;0,Transaksi!#REF!,"")</f>
        <v>#REF!</v>
      </c>
      <c r="E2055" t="e">
        <f>IF(G2055+H2055&lt;&gt;0,Transaksi!#REF!,"")</f>
        <v>#REF!</v>
      </c>
      <c r="F2055" t="e">
        <f>IF(G2055+H2055&lt;&gt;0,Transaksi!#REF!,"")</f>
        <v>#REF!</v>
      </c>
      <c r="G2055" t="e">
        <f>IF(Transaksi!#REF!=$F$11,Transaksi!#REF!,0)</f>
        <v>#REF!</v>
      </c>
      <c r="H2055" t="e">
        <f>IF(Transaksi!#REF!=$F$11,Transaksi!#REF!,0)</f>
        <v>#REF!</v>
      </c>
      <c r="I2055" t="e">
        <f>I2054+G2055-H2055</f>
        <v>#REF!</v>
      </c>
      <c r="J2055" t="e">
        <f>IF(G2055+H2055&lt;&gt;0,Transaksi!#REF!,"")</f>
        <v>#REF!</v>
      </c>
    </row>
    <row r="2056">
      <c r="C2056" t="e">
        <f>IF(G2056+H2056&lt;&gt;0,Transaksi!#REF!,"")</f>
        <v>#REF!</v>
      </c>
      <c r="D2056" t="e">
        <f>IF(G2056+H2056&lt;&gt;0,Transaksi!#REF!,"")</f>
        <v>#REF!</v>
      </c>
      <c r="E2056" t="e">
        <f>IF(G2056+H2056&lt;&gt;0,Transaksi!#REF!,"")</f>
        <v>#REF!</v>
      </c>
      <c r="F2056" t="e">
        <f>IF(G2056+H2056&lt;&gt;0,Transaksi!#REF!,"")</f>
        <v>#REF!</v>
      </c>
      <c r="G2056" t="e">
        <f>IF(Transaksi!#REF!=$F$11,Transaksi!#REF!,0)</f>
        <v>#REF!</v>
      </c>
      <c r="H2056" t="e">
        <f>IF(Transaksi!#REF!=$F$11,Transaksi!#REF!,0)</f>
        <v>#REF!</v>
      </c>
      <c r="I2056" t="e">
        <f>I2055+G2056-H2056</f>
        <v>#REF!</v>
      </c>
      <c r="J2056" t="e">
        <f>IF(G2056+H2056&lt;&gt;0,Transaksi!#REF!,"")</f>
        <v>#REF!</v>
      </c>
    </row>
    <row r="2057">
      <c r="C2057" t="e">
        <f>IF(G2057+H2057&lt;&gt;0,Transaksi!#REF!,"")</f>
        <v>#REF!</v>
      </c>
      <c r="D2057" t="e">
        <f>IF(G2057+H2057&lt;&gt;0,Transaksi!#REF!,"")</f>
        <v>#REF!</v>
      </c>
      <c r="E2057" t="e">
        <f>IF(G2057+H2057&lt;&gt;0,Transaksi!#REF!,"")</f>
        <v>#REF!</v>
      </c>
      <c r="F2057" t="e">
        <f>IF(G2057+H2057&lt;&gt;0,Transaksi!#REF!,"")</f>
        <v>#REF!</v>
      </c>
      <c r="G2057" t="e">
        <f>IF(Transaksi!#REF!=$F$11,Transaksi!#REF!,0)</f>
        <v>#REF!</v>
      </c>
      <c r="H2057" t="e">
        <f>IF(Transaksi!#REF!=$F$11,Transaksi!#REF!,0)</f>
        <v>#REF!</v>
      </c>
      <c r="I2057" t="e">
        <f>I2056+G2057-H2057</f>
        <v>#REF!</v>
      </c>
      <c r="J2057" t="e">
        <f>IF(G2057+H2057&lt;&gt;0,Transaksi!#REF!,"")</f>
        <v>#REF!</v>
      </c>
    </row>
    <row r="2058">
      <c r="C2058" t="e">
        <f>IF(G2058+H2058&lt;&gt;0,Transaksi!#REF!,"")</f>
        <v>#REF!</v>
      </c>
      <c r="D2058" t="e">
        <f>IF(G2058+H2058&lt;&gt;0,Transaksi!#REF!,"")</f>
        <v>#REF!</v>
      </c>
      <c r="E2058" t="e">
        <f>IF(G2058+H2058&lt;&gt;0,Transaksi!#REF!,"")</f>
        <v>#REF!</v>
      </c>
      <c r="F2058" t="e">
        <f>IF(G2058+H2058&lt;&gt;0,Transaksi!#REF!,"")</f>
        <v>#REF!</v>
      </c>
      <c r="G2058" t="e">
        <f>IF(Transaksi!#REF!=$F$11,Transaksi!#REF!,0)</f>
        <v>#REF!</v>
      </c>
      <c r="H2058" t="e">
        <f>IF(Transaksi!#REF!=$F$11,Transaksi!#REF!,0)</f>
        <v>#REF!</v>
      </c>
      <c r="I2058" t="e">
        <f>I2057+G2058-H2058</f>
        <v>#REF!</v>
      </c>
      <c r="J2058" t="e">
        <f>IF(G2058+H2058&lt;&gt;0,Transaksi!#REF!,"")</f>
        <v>#REF!</v>
      </c>
    </row>
    <row r="2059">
      <c r="C2059" t="e">
        <f>IF(G2059+H2059&lt;&gt;0,Transaksi!#REF!,"")</f>
        <v>#REF!</v>
      </c>
      <c r="D2059" t="e">
        <f>IF(G2059+H2059&lt;&gt;0,Transaksi!#REF!,"")</f>
        <v>#REF!</v>
      </c>
      <c r="E2059" t="e">
        <f>IF(G2059+H2059&lt;&gt;0,Transaksi!#REF!,"")</f>
        <v>#REF!</v>
      </c>
      <c r="F2059" t="e">
        <f>IF(G2059+H2059&lt;&gt;0,Transaksi!#REF!,"")</f>
        <v>#REF!</v>
      </c>
      <c r="G2059" t="e">
        <f>IF(Transaksi!#REF!=$F$11,Transaksi!#REF!,0)</f>
        <v>#REF!</v>
      </c>
      <c r="H2059" t="e">
        <f>IF(Transaksi!#REF!=$F$11,Transaksi!#REF!,0)</f>
        <v>#REF!</v>
      </c>
      <c r="I2059" t="e">
        <f>I2058+G2059-H2059</f>
        <v>#REF!</v>
      </c>
      <c r="J2059" t="e">
        <f>IF(G2059+H2059&lt;&gt;0,Transaksi!#REF!,"")</f>
        <v>#REF!</v>
      </c>
    </row>
    <row r="2060">
      <c r="C2060" t="e">
        <f>IF(G2060+H2060&lt;&gt;0,Transaksi!#REF!,"")</f>
        <v>#REF!</v>
      </c>
      <c r="D2060" t="e">
        <f>IF(G2060+H2060&lt;&gt;0,Transaksi!#REF!,"")</f>
        <v>#REF!</v>
      </c>
      <c r="E2060" t="e">
        <f>IF(G2060+H2060&lt;&gt;0,Transaksi!#REF!,"")</f>
        <v>#REF!</v>
      </c>
      <c r="F2060" t="e">
        <f>IF(G2060+H2060&lt;&gt;0,Transaksi!#REF!,"")</f>
        <v>#REF!</v>
      </c>
      <c r="G2060" t="e">
        <f>IF(Transaksi!#REF!=$F$11,Transaksi!#REF!,0)</f>
        <v>#REF!</v>
      </c>
      <c r="H2060" t="e">
        <f>IF(Transaksi!#REF!=$F$11,Transaksi!#REF!,0)</f>
        <v>#REF!</v>
      </c>
      <c r="I2060" t="e">
        <f>I2059+G2060-H2060</f>
        <v>#REF!</v>
      </c>
      <c r="J2060" t="e">
        <f>IF(G2060+H2060&lt;&gt;0,Transaksi!#REF!,"")</f>
        <v>#REF!</v>
      </c>
    </row>
    <row r="2061">
      <c r="C2061" t="e">
        <f>IF(G2061+H2061&lt;&gt;0,Transaksi!#REF!,"")</f>
        <v>#REF!</v>
      </c>
      <c r="D2061" t="e">
        <f>IF(G2061+H2061&lt;&gt;0,Transaksi!#REF!,"")</f>
        <v>#REF!</v>
      </c>
      <c r="E2061" t="e">
        <f>IF(G2061+H2061&lt;&gt;0,Transaksi!#REF!,"")</f>
        <v>#REF!</v>
      </c>
      <c r="F2061" t="e">
        <f>IF(G2061+H2061&lt;&gt;0,Transaksi!#REF!,"")</f>
        <v>#REF!</v>
      </c>
      <c r="G2061" t="e">
        <f>IF(Transaksi!#REF!=$F$11,Transaksi!#REF!,0)</f>
        <v>#REF!</v>
      </c>
      <c r="H2061" t="e">
        <f>IF(Transaksi!#REF!=$F$11,Transaksi!#REF!,0)</f>
        <v>#REF!</v>
      </c>
      <c r="I2061" t="e">
        <f>I2060+G2061-H2061</f>
        <v>#REF!</v>
      </c>
      <c r="J2061" t="e">
        <f>IF(G2061+H2061&lt;&gt;0,Transaksi!#REF!,"")</f>
        <v>#REF!</v>
      </c>
    </row>
    <row r="2062">
      <c r="C2062" t="e">
        <f>IF(G2062+H2062&lt;&gt;0,Transaksi!#REF!,"")</f>
        <v>#REF!</v>
      </c>
      <c r="D2062" t="e">
        <f>IF(G2062+H2062&lt;&gt;0,Transaksi!#REF!,"")</f>
        <v>#REF!</v>
      </c>
      <c r="E2062" t="e">
        <f>IF(G2062+H2062&lt;&gt;0,Transaksi!#REF!,"")</f>
        <v>#REF!</v>
      </c>
      <c r="F2062" t="e">
        <f>IF(G2062+H2062&lt;&gt;0,Transaksi!#REF!,"")</f>
        <v>#REF!</v>
      </c>
      <c r="G2062" t="e">
        <f>IF(Transaksi!#REF!=$F$11,Transaksi!#REF!,0)</f>
        <v>#REF!</v>
      </c>
      <c r="H2062" t="e">
        <f>IF(Transaksi!#REF!=$F$11,Transaksi!#REF!,0)</f>
        <v>#REF!</v>
      </c>
      <c r="I2062" t="e">
        <f>I2061+G2062-H2062</f>
        <v>#REF!</v>
      </c>
      <c r="J2062" t="e">
        <f>IF(G2062+H2062&lt;&gt;0,Transaksi!#REF!,"")</f>
        <v>#REF!</v>
      </c>
    </row>
    <row r="2063">
      <c r="C2063" t="e">
        <f>IF(G2063+H2063&lt;&gt;0,Transaksi!#REF!,"")</f>
        <v>#REF!</v>
      </c>
      <c r="D2063" t="e">
        <f>IF(G2063+H2063&lt;&gt;0,Transaksi!#REF!,"")</f>
        <v>#REF!</v>
      </c>
      <c r="E2063" t="e">
        <f>IF(G2063+H2063&lt;&gt;0,Transaksi!#REF!,"")</f>
        <v>#REF!</v>
      </c>
      <c r="F2063" t="e">
        <f>IF(G2063+H2063&lt;&gt;0,Transaksi!#REF!,"")</f>
        <v>#REF!</v>
      </c>
      <c r="G2063" t="e">
        <f>IF(Transaksi!#REF!=$F$11,Transaksi!#REF!,0)</f>
        <v>#REF!</v>
      </c>
      <c r="H2063" t="e">
        <f>IF(Transaksi!#REF!=$F$11,Transaksi!#REF!,0)</f>
        <v>#REF!</v>
      </c>
      <c r="I2063" t="e">
        <f>I2062+G2063-H2063</f>
        <v>#REF!</v>
      </c>
      <c r="J2063" t="e">
        <f>IF(G2063+H2063&lt;&gt;0,Transaksi!#REF!,"")</f>
        <v>#REF!</v>
      </c>
    </row>
    <row r="2064">
      <c r="C2064" t="e">
        <f>IF(G2064+H2064&lt;&gt;0,Transaksi!#REF!,"")</f>
        <v>#REF!</v>
      </c>
      <c r="D2064" t="e">
        <f>IF(G2064+H2064&lt;&gt;0,Transaksi!#REF!,"")</f>
        <v>#REF!</v>
      </c>
      <c r="E2064" t="e">
        <f>IF(G2064+H2064&lt;&gt;0,Transaksi!#REF!,"")</f>
        <v>#REF!</v>
      </c>
      <c r="F2064" t="e">
        <f>IF(G2064+H2064&lt;&gt;0,Transaksi!#REF!,"")</f>
        <v>#REF!</v>
      </c>
      <c r="G2064" t="e">
        <f>IF(Transaksi!#REF!=$F$11,Transaksi!#REF!,0)</f>
        <v>#REF!</v>
      </c>
      <c r="H2064" t="e">
        <f>IF(Transaksi!#REF!=$F$11,Transaksi!#REF!,0)</f>
        <v>#REF!</v>
      </c>
      <c r="I2064" t="e">
        <f>I2063+G2064-H2064</f>
        <v>#REF!</v>
      </c>
      <c r="J2064" t="e">
        <f>IF(G2064+H2064&lt;&gt;0,Transaksi!#REF!,"")</f>
        <v>#REF!</v>
      </c>
    </row>
    <row r="2065">
      <c r="C2065" t="e">
        <f>IF(G2065+H2065&lt;&gt;0,Transaksi!#REF!,"")</f>
        <v>#REF!</v>
      </c>
      <c r="D2065" t="e">
        <f>IF(G2065+H2065&lt;&gt;0,Transaksi!#REF!,"")</f>
        <v>#REF!</v>
      </c>
      <c r="E2065" t="e">
        <f>IF(G2065+H2065&lt;&gt;0,Transaksi!#REF!,"")</f>
        <v>#REF!</v>
      </c>
      <c r="F2065" t="e">
        <f>IF(G2065+H2065&lt;&gt;0,Transaksi!#REF!,"")</f>
        <v>#REF!</v>
      </c>
      <c r="G2065" t="e">
        <f>IF(Transaksi!#REF!=$F$11,Transaksi!#REF!,0)</f>
        <v>#REF!</v>
      </c>
      <c r="H2065" t="e">
        <f>IF(Transaksi!#REF!=$F$11,Transaksi!#REF!,0)</f>
        <v>#REF!</v>
      </c>
      <c r="I2065" t="e">
        <f>I2064+G2065-H2065</f>
        <v>#REF!</v>
      </c>
      <c r="J2065" t="e">
        <f>IF(G2065+H2065&lt;&gt;0,Transaksi!#REF!,"")</f>
        <v>#REF!</v>
      </c>
    </row>
    <row r="2066">
      <c r="C2066" t="e">
        <f>IF(G2066+H2066&lt;&gt;0,Transaksi!#REF!,"")</f>
        <v>#REF!</v>
      </c>
      <c r="D2066" t="e">
        <f>IF(G2066+H2066&lt;&gt;0,Transaksi!#REF!,"")</f>
        <v>#REF!</v>
      </c>
      <c r="E2066" t="e">
        <f>IF(G2066+H2066&lt;&gt;0,Transaksi!#REF!,"")</f>
        <v>#REF!</v>
      </c>
      <c r="F2066" t="e">
        <f>IF(G2066+H2066&lt;&gt;0,Transaksi!#REF!,"")</f>
        <v>#REF!</v>
      </c>
      <c r="G2066" t="e">
        <f>IF(Transaksi!#REF!=$F$11,Transaksi!#REF!,0)</f>
        <v>#REF!</v>
      </c>
      <c r="H2066" t="e">
        <f>IF(Transaksi!#REF!=$F$11,Transaksi!#REF!,0)</f>
        <v>#REF!</v>
      </c>
      <c r="I2066" t="e">
        <f>I2065+G2066-H2066</f>
        <v>#REF!</v>
      </c>
      <c r="J2066" t="e">
        <f>IF(G2066+H2066&lt;&gt;0,Transaksi!#REF!,"")</f>
        <v>#REF!</v>
      </c>
    </row>
    <row r="2067">
      <c r="C2067" t="e">
        <f>IF(G2067+H2067&lt;&gt;0,Transaksi!#REF!,"")</f>
        <v>#REF!</v>
      </c>
      <c r="D2067" t="e">
        <f>IF(G2067+H2067&lt;&gt;0,Transaksi!#REF!,"")</f>
        <v>#REF!</v>
      </c>
      <c r="E2067" t="e">
        <f>IF(G2067+H2067&lt;&gt;0,Transaksi!#REF!,"")</f>
        <v>#REF!</v>
      </c>
      <c r="F2067" t="e">
        <f>IF(G2067+H2067&lt;&gt;0,Transaksi!#REF!,"")</f>
        <v>#REF!</v>
      </c>
      <c r="G2067" t="e">
        <f>IF(Transaksi!#REF!=$F$11,Transaksi!#REF!,0)</f>
        <v>#REF!</v>
      </c>
      <c r="H2067" t="e">
        <f>IF(Transaksi!#REF!=$F$11,Transaksi!#REF!,0)</f>
        <v>#REF!</v>
      </c>
      <c r="I2067" t="e">
        <f>I2066+G2067-H2067</f>
        <v>#REF!</v>
      </c>
      <c r="J2067" t="e">
        <f>IF(G2067+H2067&lt;&gt;0,Transaksi!#REF!,"")</f>
        <v>#REF!</v>
      </c>
    </row>
    <row r="2068">
      <c r="C2068" t="e">
        <f>IF(G2068+H2068&lt;&gt;0,Transaksi!#REF!,"")</f>
        <v>#REF!</v>
      </c>
      <c r="D2068" t="e">
        <f>IF(G2068+H2068&lt;&gt;0,Transaksi!#REF!,"")</f>
        <v>#REF!</v>
      </c>
      <c r="E2068" t="e">
        <f>IF(G2068+H2068&lt;&gt;0,Transaksi!#REF!,"")</f>
        <v>#REF!</v>
      </c>
      <c r="F2068" t="e">
        <f>IF(G2068+H2068&lt;&gt;0,Transaksi!#REF!,"")</f>
        <v>#REF!</v>
      </c>
      <c r="G2068" t="e">
        <f>IF(Transaksi!#REF!=$F$11,Transaksi!#REF!,0)</f>
        <v>#REF!</v>
      </c>
      <c r="H2068" t="e">
        <f>IF(Transaksi!#REF!=$F$11,Transaksi!#REF!,0)</f>
        <v>#REF!</v>
      </c>
      <c r="I2068" t="e">
        <f>I2067+G2068-H2068</f>
        <v>#REF!</v>
      </c>
      <c r="J2068" t="e">
        <f>IF(G2068+H2068&lt;&gt;0,Transaksi!#REF!,"")</f>
        <v>#REF!</v>
      </c>
    </row>
    <row r="2069">
      <c r="C2069" t="e">
        <f>IF(G2069+H2069&lt;&gt;0,Transaksi!#REF!,"")</f>
        <v>#REF!</v>
      </c>
      <c r="D2069" t="e">
        <f>IF(G2069+H2069&lt;&gt;0,Transaksi!#REF!,"")</f>
        <v>#REF!</v>
      </c>
      <c r="E2069" t="e">
        <f>IF(G2069+H2069&lt;&gt;0,Transaksi!#REF!,"")</f>
        <v>#REF!</v>
      </c>
      <c r="F2069" t="e">
        <f>IF(G2069+H2069&lt;&gt;0,Transaksi!#REF!,"")</f>
        <v>#REF!</v>
      </c>
      <c r="G2069" t="e">
        <f>IF(Transaksi!#REF!=$F$11,Transaksi!#REF!,0)</f>
        <v>#REF!</v>
      </c>
      <c r="H2069" t="e">
        <f>IF(Transaksi!#REF!=$F$11,Transaksi!#REF!,0)</f>
        <v>#REF!</v>
      </c>
      <c r="I2069" t="e">
        <f>I2068+G2069-H2069</f>
        <v>#REF!</v>
      </c>
      <c r="J2069" t="e">
        <f>IF(G2069+H2069&lt;&gt;0,Transaksi!#REF!,"")</f>
        <v>#REF!</v>
      </c>
    </row>
    <row r="2070">
      <c r="C2070" t="e">
        <f>IF(G2070+H2070&lt;&gt;0,Transaksi!#REF!,"")</f>
        <v>#REF!</v>
      </c>
      <c r="D2070" t="e">
        <f>IF(G2070+H2070&lt;&gt;0,Transaksi!#REF!,"")</f>
        <v>#REF!</v>
      </c>
      <c r="E2070" t="e">
        <f>IF(G2070+H2070&lt;&gt;0,Transaksi!#REF!,"")</f>
        <v>#REF!</v>
      </c>
      <c r="F2070" t="e">
        <f>IF(G2070+H2070&lt;&gt;0,Transaksi!#REF!,"")</f>
        <v>#REF!</v>
      </c>
      <c r="G2070" t="e">
        <f>IF(Transaksi!#REF!=$F$11,Transaksi!#REF!,0)</f>
        <v>#REF!</v>
      </c>
      <c r="H2070" t="e">
        <f>IF(Transaksi!#REF!=$F$11,Transaksi!#REF!,0)</f>
        <v>#REF!</v>
      </c>
      <c r="I2070" t="e">
        <f>I2069+G2070-H2070</f>
        <v>#REF!</v>
      </c>
      <c r="J2070" t="e">
        <f>IF(G2070+H2070&lt;&gt;0,Transaksi!#REF!,"")</f>
        <v>#REF!</v>
      </c>
    </row>
    <row r="2071">
      <c r="C2071" t="e">
        <f>IF(G2071+H2071&lt;&gt;0,Transaksi!#REF!,"")</f>
        <v>#REF!</v>
      </c>
      <c r="D2071" t="e">
        <f>IF(G2071+H2071&lt;&gt;0,Transaksi!#REF!,"")</f>
        <v>#REF!</v>
      </c>
      <c r="E2071" t="e">
        <f>IF(G2071+H2071&lt;&gt;0,Transaksi!#REF!,"")</f>
        <v>#REF!</v>
      </c>
      <c r="F2071" t="e">
        <f>IF(G2071+H2071&lt;&gt;0,Transaksi!#REF!,"")</f>
        <v>#REF!</v>
      </c>
      <c r="G2071" t="e">
        <f>IF(Transaksi!#REF!=$F$11,Transaksi!#REF!,0)</f>
        <v>#REF!</v>
      </c>
      <c r="H2071" t="e">
        <f>IF(Transaksi!#REF!=$F$11,Transaksi!#REF!,0)</f>
        <v>#REF!</v>
      </c>
      <c r="I2071" t="e">
        <f>I2070+G2071-H2071</f>
        <v>#REF!</v>
      </c>
      <c r="J2071" t="e">
        <f>IF(G2071+H2071&lt;&gt;0,Transaksi!#REF!,"")</f>
        <v>#REF!</v>
      </c>
    </row>
    <row r="2072">
      <c r="C2072" t="e">
        <f>IF(G2072+H2072&lt;&gt;0,Transaksi!#REF!,"")</f>
        <v>#REF!</v>
      </c>
      <c r="D2072" t="e">
        <f>IF(G2072+H2072&lt;&gt;0,Transaksi!#REF!,"")</f>
        <v>#REF!</v>
      </c>
      <c r="E2072" t="e">
        <f>IF(G2072+H2072&lt;&gt;0,Transaksi!#REF!,"")</f>
        <v>#REF!</v>
      </c>
      <c r="F2072" t="e">
        <f>IF(G2072+H2072&lt;&gt;0,Transaksi!#REF!,"")</f>
        <v>#REF!</v>
      </c>
      <c r="G2072" t="e">
        <f>IF(Transaksi!#REF!=$F$11,Transaksi!#REF!,0)</f>
        <v>#REF!</v>
      </c>
      <c r="H2072" t="e">
        <f>IF(Transaksi!#REF!=$F$11,Transaksi!#REF!,0)</f>
        <v>#REF!</v>
      </c>
      <c r="I2072" t="e">
        <f>I2071+G2072-H2072</f>
        <v>#REF!</v>
      </c>
      <c r="J2072" t="e">
        <f>IF(G2072+H2072&lt;&gt;0,Transaksi!#REF!,"")</f>
        <v>#REF!</v>
      </c>
    </row>
    <row r="2073">
      <c r="C2073" t="e">
        <f>IF(G2073+H2073&lt;&gt;0,Transaksi!#REF!,"")</f>
        <v>#REF!</v>
      </c>
      <c r="D2073" t="e">
        <f>IF(G2073+H2073&lt;&gt;0,Transaksi!#REF!,"")</f>
        <v>#REF!</v>
      </c>
      <c r="E2073" t="e">
        <f>IF(G2073+H2073&lt;&gt;0,Transaksi!#REF!,"")</f>
        <v>#REF!</v>
      </c>
      <c r="F2073" t="e">
        <f>IF(G2073+H2073&lt;&gt;0,Transaksi!#REF!,"")</f>
        <v>#REF!</v>
      </c>
      <c r="G2073" t="e">
        <f>IF(Transaksi!#REF!=$F$11,Transaksi!#REF!,0)</f>
        <v>#REF!</v>
      </c>
      <c r="H2073" t="e">
        <f>IF(Transaksi!#REF!=$F$11,Transaksi!#REF!,0)</f>
        <v>#REF!</v>
      </c>
      <c r="I2073" t="e">
        <f>I2072+G2073-H2073</f>
        <v>#REF!</v>
      </c>
      <c r="J2073" t="e">
        <f>IF(G2073+H2073&lt;&gt;0,Transaksi!#REF!,"")</f>
        <v>#REF!</v>
      </c>
    </row>
    <row r="2074">
      <c r="C2074" t="e">
        <f>IF(G2074+H2074&lt;&gt;0,Transaksi!#REF!,"")</f>
        <v>#REF!</v>
      </c>
      <c r="D2074" t="e">
        <f>IF(G2074+H2074&lt;&gt;0,Transaksi!#REF!,"")</f>
        <v>#REF!</v>
      </c>
      <c r="E2074" t="e">
        <f>IF(G2074+H2074&lt;&gt;0,Transaksi!#REF!,"")</f>
        <v>#REF!</v>
      </c>
      <c r="F2074" t="e">
        <f>IF(G2074+H2074&lt;&gt;0,Transaksi!#REF!,"")</f>
        <v>#REF!</v>
      </c>
      <c r="G2074" t="e">
        <f>IF(Transaksi!#REF!=$F$11,Transaksi!#REF!,0)</f>
        <v>#REF!</v>
      </c>
      <c r="H2074" t="e">
        <f>IF(Transaksi!#REF!=$F$11,Transaksi!#REF!,0)</f>
        <v>#REF!</v>
      </c>
      <c r="I2074" t="e">
        <f>I2073+G2074-H2074</f>
        <v>#REF!</v>
      </c>
      <c r="J2074" t="e">
        <f>IF(G2074+H2074&lt;&gt;0,Transaksi!#REF!,"")</f>
        <v>#REF!</v>
      </c>
    </row>
    <row r="2075">
      <c r="C2075" t="e">
        <f>IF(G2075+H2075&lt;&gt;0,Transaksi!#REF!,"")</f>
        <v>#REF!</v>
      </c>
      <c r="D2075" t="e">
        <f>IF(G2075+H2075&lt;&gt;0,Transaksi!#REF!,"")</f>
        <v>#REF!</v>
      </c>
      <c r="E2075" t="e">
        <f>IF(G2075+H2075&lt;&gt;0,Transaksi!#REF!,"")</f>
        <v>#REF!</v>
      </c>
      <c r="F2075" t="e">
        <f>IF(G2075+H2075&lt;&gt;0,Transaksi!#REF!,"")</f>
        <v>#REF!</v>
      </c>
      <c r="G2075" t="e">
        <f>IF(Transaksi!#REF!=$F$11,Transaksi!#REF!,0)</f>
        <v>#REF!</v>
      </c>
      <c r="H2075" t="e">
        <f>IF(Transaksi!#REF!=$F$11,Transaksi!#REF!,0)</f>
        <v>#REF!</v>
      </c>
      <c r="I2075" t="e">
        <f>I2074+G2075-H2075</f>
        <v>#REF!</v>
      </c>
      <c r="J2075" t="e">
        <f>IF(G2075+H2075&lt;&gt;0,Transaksi!#REF!,"")</f>
        <v>#REF!</v>
      </c>
    </row>
    <row r="2076">
      <c r="C2076" t="e">
        <f>IF(G2076+H2076&lt;&gt;0,Transaksi!#REF!,"")</f>
        <v>#REF!</v>
      </c>
      <c r="D2076" t="e">
        <f>IF(G2076+H2076&lt;&gt;0,Transaksi!#REF!,"")</f>
        <v>#REF!</v>
      </c>
      <c r="E2076" t="e">
        <f>IF(G2076+H2076&lt;&gt;0,Transaksi!#REF!,"")</f>
        <v>#REF!</v>
      </c>
      <c r="F2076" t="e">
        <f>IF(G2076+H2076&lt;&gt;0,Transaksi!#REF!,"")</f>
        <v>#REF!</v>
      </c>
      <c r="G2076" t="e">
        <f>IF(Transaksi!#REF!=$F$11,Transaksi!#REF!,0)</f>
        <v>#REF!</v>
      </c>
      <c r="H2076" t="e">
        <f>IF(Transaksi!#REF!=$F$11,Transaksi!#REF!,0)</f>
        <v>#REF!</v>
      </c>
      <c r="I2076" t="e">
        <f>I2075+G2076-H2076</f>
        <v>#REF!</v>
      </c>
      <c r="J2076" t="e">
        <f>IF(G2076+H2076&lt;&gt;0,Transaksi!#REF!,"")</f>
        <v>#REF!</v>
      </c>
    </row>
    <row r="2077">
      <c r="C2077" t="e">
        <f>IF(G2077+H2077&lt;&gt;0,Transaksi!#REF!,"")</f>
        <v>#REF!</v>
      </c>
      <c r="D2077" t="e">
        <f>IF(G2077+H2077&lt;&gt;0,Transaksi!#REF!,"")</f>
        <v>#REF!</v>
      </c>
      <c r="E2077" t="e">
        <f>IF(G2077+H2077&lt;&gt;0,Transaksi!#REF!,"")</f>
        <v>#REF!</v>
      </c>
      <c r="F2077" t="e">
        <f>IF(G2077+H2077&lt;&gt;0,Transaksi!#REF!,"")</f>
        <v>#REF!</v>
      </c>
      <c r="G2077" t="e">
        <f>IF(Transaksi!#REF!=$F$11,Transaksi!#REF!,0)</f>
        <v>#REF!</v>
      </c>
      <c r="H2077" t="e">
        <f>IF(Transaksi!#REF!=$F$11,Transaksi!#REF!,0)</f>
        <v>#REF!</v>
      </c>
      <c r="I2077" t="e">
        <f>I2076+G2077-H2077</f>
        <v>#REF!</v>
      </c>
      <c r="J2077" t="e">
        <f>IF(G2077+H2077&lt;&gt;0,Transaksi!#REF!,"")</f>
        <v>#REF!</v>
      </c>
    </row>
    <row r="2078">
      <c r="C2078" t="e">
        <f>IF(G2078+H2078&lt;&gt;0,Transaksi!#REF!,"")</f>
        <v>#REF!</v>
      </c>
      <c r="D2078" t="e">
        <f>IF(G2078+H2078&lt;&gt;0,Transaksi!#REF!,"")</f>
        <v>#REF!</v>
      </c>
      <c r="E2078" t="e">
        <f>IF(G2078+H2078&lt;&gt;0,Transaksi!#REF!,"")</f>
        <v>#REF!</v>
      </c>
      <c r="F2078" t="e">
        <f>IF(G2078+H2078&lt;&gt;0,Transaksi!#REF!,"")</f>
        <v>#REF!</v>
      </c>
      <c r="G2078" t="e">
        <f>IF(Transaksi!#REF!=$F$11,Transaksi!#REF!,0)</f>
        <v>#REF!</v>
      </c>
      <c r="H2078" t="e">
        <f>IF(Transaksi!#REF!=$F$11,Transaksi!#REF!,0)</f>
        <v>#REF!</v>
      </c>
      <c r="I2078" t="e">
        <f>I2077+G2078-H2078</f>
        <v>#REF!</v>
      </c>
      <c r="J2078" t="e">
        <f>IF(G2078+H2078&lt;&gt;0,Transaksi!#REF!,"")</f>
        <v>#REF!</v>
      </c>
    </row>
    <row r="2079">
      <c r="C2079" t="e">
        <f>IF(G2079+H2079&lt;&gt;0,Transaksi!#REF!,"")</f>
        <v>#REF!</v>
      </c>
      <c r="D2079" t="e">
        <f>IF(G2079+H2079&lt;&gt;0,Transaksi!#REF!,"")</f>
        <v>#REF!</v>
      </c>
      <c r="E2079" t="e">
        <f>IF(G2079+H2079&lt;&gt;0,Transaksi!#REF!,"")</f>
        <v>#REF!</v>
      </c>
      <c r="F2079" t="e">
        <f>IF(G2079+H2079&lt;&gt;0,Transaksi!#REF!,"")</f>
        <v>#REF!</v>
      </c>
      <c r="G2079" t="e">
        <f>IF(Transaksi!#REF!=$F$11,Transaksi!#REF!,0)</f>
        <v>#REF!</v>
      </c>
      <c r="H2079" t="e">
        <f>IF(Transaksi!#REF!=$F$11,Transaksi!#REF!,0)</f>
        <v>#REF!</v>
      </c>
      <c r="I2079" t="e">
        <f>I2078+G2079-H2079</f>
        <v>#REF!</v>
      </c>
      <c r="J2079" t="e">
        <f>IF(G2079+H2079&lt;&gt;0,Transaksi!#REF!,"")</f>
        <v>#REF!</v>
      </c>
    </row>
    <row r="2080">
      <c r="C2080" t="e">
        <f>IF(G2080+H2080&lt;&gt;0,Transaksi!#REF!,"")</f>
        <v>#REF!</v>
      </c>
      <c r="D2080" t="e">
        <f>IF(G2080+H2080&lt;&gt;0,Transaksi!#REF!,"")</f>
        <v>#REF!</v>
      </c>
      <c r="E2080" t="e">
        <f>IF(G2080+H2080&lt;&gt;0,Transaksi!#REF!,"")</f>
        <v>#REF!</v>
      </c>
      <c r="F2080" t="e">
        <f>IF(G2080+H2080&lt;&gt;0,Transaksi!#REF!,"")</f>
        <v>#REF!</v>
      </c>
      <c r="G2080" t="e">
        <f>IF(Transaksi!#REF!=$F$11,Transaksi!#REF!,0)</f>
        <v>#REF!</v>
      </c>
      <c r="H2080" t="e">
        <f>IF(Transaksi!#REF!=$F$11,Transaksi!#REF!,0)</f>
        <v>#REF!</v>
      </c>
      <c r="I2080" t="e">
        <f>I2079+G2080-H2080</f>
        <v>#REF!</v>
      </c>
      <c r="J2080" t="e">
        <f>IF(G2080+H2080&lt;&gt;0,Transaksi!#REF!,"")</f>
        <v>#REF!</v>
      </c>
    </row>
    <row r="2081">
      <c r="C2081" t="e">
        <f>IF(G2081+H2081&lt;&gt;0,Transaksi!#REF!,"")</f>
        <v>#REF!</v>
      </c>
      <c r="D2081" t="e">
        <f>IF(G2081+H2081&lt;&gt;0,Transaksi!#REF!,"")</f>
        <v>#REF!</v>
      </c>
      <c r="E2081" t="e">
        <f>IF(G2081+H2081&lt;&gt;0,Transaksi!#REF!,"")</f>
        <v>#REF!</v>
      </c>
      <c r="F2081" t="e">
        <f>IF(G2081+H2081&lt;&gt;0,Transaksi!#REF!,"")</f>
        <v>#REF!</v>
      </c>
      <c r="G2081" t="e">
        <f>IF(Transaksi!#REF!=$F$11,Transaksi!#REF!,0)</f>
        <v>#REF!</v>
      </c>
      <c r="H2081" t="e">
        <f>IF(Transaksi!#REF!=$F$11,Transaksi!#REF!,0)</f>
        <v>#REF!</v>
      </c>
      <c r="I2081" t="e">
        <f>I2080+G2081-H2081</f>
        <v>#REF!</v>
      </c>
      <c r="J2081" t="e">
        <f>IF(G2081+H2081&lt;&gt;0,Transaksi!#REF!,"")</f>
        <v>#REF!</v>
      </c>
    </row>
    <row r="2082">
      <c r="C2082" t="e">
        <f>IF(G2082+H2082&lt;&gt;0,Transaksi!#REF!,"")</f>
        <v>#REF!</v>
      </c>
      <c r="D2082" t="e">
        <f>IF(G2082+H2082&lt;&gt;0,Transaksi!#REF!,"")</f>
        <v>#REF!</v>
      </c>
      <c r="E2082" t="e">
        <f>IF(G2082+H2082&lt;&gt;0,Transaksi!#REF!,"")</f>
        <v>#REF!</v>
      </c>
      <c r="F2082" t="e">
        <f>IF(G2082+H2082&lt;&gt;0,Transaksi!#REF!,"")</f>
        <v>#REF!</v>
      </c>
      <c r="G2082" t="e">
        <f>IF(Transaksi!#REF!=$F$11,Transaksi!#REF!,0)</f>
        <v>#REF!</v>
      </c>
      <c r="H2082" t="e">
        <f>IF(Transaksi!#REF!=$F$11,Transaksi!#REF!,0)</f>
        <v>#REF!</v>
      </c>
      <c r="I2082" t="e">
        <f>I2081+G2082-H2082</f>
        <v>#REF!</v>
      </c>
      <c r="J2082" t="e">
        <f>IF(G2082+H2082&lt;&gt;0,Transaksi!#REF!,"")</f>
        <v>#REF!</v>
      </c>
    </row>
    <row r="2083">
      <c r="C2083" t="e">
        <f>IF(G2083+H2083&lt;&gt;0,Transaksi!#REF!,"")</f>
        <v>#REF!</v>
      </c>
      <c r="D2083" t="e">
        <f>IF(G2083+H2083&lt;&gt;0,Transaksi!#REF!,"")</f>
        <v>#REF!</v>
      </c>
      <c r="E2083" t="e">
        <f>IF(G2083+H2083&lt;&gt;0,Transaksi!#REF!,"")</f>
        <v>#REF!</v>
      </c>
      <c r="F2083" t="e">
        <f>IF(G2083+H2083&lt;&gt;0,Transaksi!#REF!,"")</f>
        <v>#REF!</v>
      </c>
      <c r="G2083" t="e">
        <f>IF(Transaksi!#REF!=$F$11,Transaksi!#REF!,0)</f>
        <v>#REF!</v>
      </c>
      <c r="H2083" t="e">
        <f>IF(Transaksi!#REF!=$F$11,Transaksi!#REF!,0)</f>
        <v>#REF!</v>
      </c>
      <c r="I2083" t="e">
        <f>I2082+G2083-H2083</f>
        <v>#REF!</v>
      </c>
      <c r="J2083" t="e">
        <f>IF(G2083+H2083&lt;&gt;0,Transaksi!#REF!,"")</f>
        <v>#REF!</v>
      </c>
    </row>
    <row r="2084">
      <c r="C2084" t="e">
        <f>IF(G2084+H2084&lt;&gt;0,Transaksi!#REF!,"")</f>
        <v>#REF!</v>
      </c>
      <c r="D2084" t="e">
        <f>IF(G2084+H2084&lt;&gt;0,Transaksi!#REF!,"")</f>
        <v>#REF!</v>
      </c>
      <c r="E2084" t="e">
        <f>IF(G2084+H2084&lt;&gt;0,Transaksi!#REF!,"")</f>
        <v>#REF!</v>
      </c>
      <c r="F2084" t="e">
        <f>IF(G2084+H2084&lt;&gt;0,Transaksi!#REF!,"")</f>
        <v>#REF!</v>
      </c>
      <c r="G2084" t="e">
        <f>IF(Transaksi!#REF!=$F$11,Transaksi!#REF!,0)</f>
        <v>#REF!</v>
      </c>
      <c r="H2084" t="e">
        <f>IF(Transaksi!#REF!=$F$11,Transaksi!#REF!,0)</f>
        <v>#REF!</v>
      </c>
      <c r="I2084" t="e">
        <f>I2083+G2084-H2084</f>
        <v>#REF!</v>
      </c>
      <c r="J2084" t="e">
        <f>IF(G2084+H2084&lt;&gt;0,Transaksi!#REF!,"")</f>
        <v>#REF!</v>
      </c>
    </row>
    <row r="2085">
      <c r="C2085" t="e">
        <f>IF(G2085+H2085&lt;&gt;0,Transaksi!#REF!,"")</f>
        <v>#REF!</v>
      </c>
      <c r="D2085" t="e">
        <f>IF(G2085+H2085&lt;&gt;0,Transaksi!#REF!,"")</f>
        <v>#REF!</v>
      </c>
      <c r="E2085" t="e">
        <f>IF(G2085+H2085&lt;&gt;0,Transaksi!#REF!,"")</f>
        <v>#REF!</v>
      </c>
      <c r="F2085" t="e">
        <f>IF(G2085+H2085&lt;&gt;0,Transaksi!#REF!,"")</f>
        <v>#REF!</v>
      </c>
      <c r="G2085" t="e">
        <f>IF(Transaksi!#REF!=$F$11,Transaksi!#REF!,0)</f>
        <v>#REF!</v>
      </c>
      <c r="H2085" t="e">
        <f>IF(Transaksi!#REF!=$F$11,Transaksi!#REF!,0)</f>
        <v>#REF!</v>
      </c>
      <c r="I2085" t="e">
        <f>I2084+G2085-H2085</f>
        <v>#REF!</v>
      </c>
      <c r="J2085" t="e">
        <f>IF(G2085+H2085&lt;&gt;0,Transaksi!#REF!,"")</f>
        <v>#REF!</v>
      </c>
    </row>
    <row r="2086">
      <c r="C2086" t="e">
        <f>IF(G2086+H2086&lt;&gt;0,Transaksi!#REF!,"")</f>
        <v>#REF!</v>
      </c>
      <c r="D2086" t="e">
        <f>IF(G2086+H2086&lt;&gt;0,Transaksi!#REF!,"")</f>
        <v>#REF!</v>
      </c>
      <c r="E2086" t="e">
        <f>IF(G2086+H2086&lt;&gt;0,Transaksi!#REF!,"")</f>
        <v>#REF!</v>
      </c>
      <c r="F2086" t="e">
        <f>IF(G2086+H2086&lt;&gt;0,Transaksi!#REF!,"")</f>
        <v>#REF!</v>
      </c>
      <c r="G2086" t="e">
        <f>IF(Transaksi!#REF!=$F$11,Transaksi!#REF!,0)</f>
        <v>#REF!</v>
      </c>
      <c r="H2086" t="e">
        <f>IF(Transaksi!#REF!=$F$11,Transaksi!#REF!,0)</f>
        <v>#REF!</v>
      </c>
      <c r="I2086" t="e">
        <f>I2085+G2086-H2086</f>
        <v>#REF!</v>
      </c>
      <c r="J2086" t="e">
        <f>IF(G2086+H2086&lt;&gt;0,Transaksi!#REF!,"")</f>
        <v>#REF!</v>
      </c>
    </row>
    <row r="2087">
      <c r="C2087" t="e">
        <f>IF(G2087+H2087&lt;&gt;0,Transaksi!#REF!,"")</f>
        <v>#REF!</v>
      </c>
      <c r="D2087" t="e">
        <f>IF(G2087+H2087&lt;&gt;0,Transaksi!#REF!,"")</f>
        <v>#REF!</v>
      </c>
      <c r="E2087" t="e">
        <f>IF(G2087+H2087&lt;&gt;0,Transaksi!#REF!,"")</f>
        <v>#REF!</v>
      </c>
      <c r="F2087" t="e">
        <f>IF(G2087+H2087&lt;&gt;0,Transaksi!#REF!,"")</f>
        <v>#REF!</v>
      </c>
      <c r="G2087" t="e">
        <f>IF(Transaksi!#REF!=$F$11,Transaksi!#REF!,0)</f>
        <v>#REF!</v>
      </c>
      <c r="H2087" t="e">
        <f>IF(Transaksi!#REF!=$F$11,Transaksi!#REF!,0)</f>
        <v>#REF!</v>
      </c>
      <c r="I2087" t="e">
        <f>I2086+G2087-H2087</f>
        <v>#REF!</v>
      </c>
      <c r="J2087" t="e">
        <f>IF(G2087+H2087&lt;&gt;0,Transaksi!#REF!,"")</f>
        <v>#REF!</v>
      </c>
    </row>
    <row r="2088">
      <c r="C2088" t="e">
        <f>IF(G2088+H2088&lt;&gt;0,Transaksi!#REF!,"")</f>
        <v>#REF!</v>
      </c>
      <c r="D2088" t="e">
        <f>IF(G2088+H2088&lt;&gt;0,Transaksi!#REF!,"")</f>
        <v>#REF!</v>
      </c>
      <c r="E2088" t="e">
        <f>IF(G2088+H2088&lt;&gt;0,Transaksi!#REF!,"")</f>
        <v>#REF!</v>
      </c>
      <c r="F2088" t="e">
        <f>IF(G2088+H2088&lt;&gt;0,Transaksi!#REF!,"")</f>
        <v>#REF!</v>
      </c>
      <c r="G2088" t="e">
        <f>IF(Transaksi!#REF!=$F$11,Transaksi!#REF!,0)</f>
        <v>#REF!</v>
      </c>
      <c r="H2088" t="e">
        <f>IF(Transaksi!#REF!=$F$11,Transaksi!#REF!,0)</f>
        <v>#REF!</v>
      </c>
      <c r="I2088" t="e">
        <f>I2087+G2088-H2088</f>
        <v>#REF!</v>
      </c>
      <c r="J2088" t="e">
        <f>IF(G2088+H2088&lt;&gt;0,Transaksi!#REF!,"")</f>
        <v>#REF!</v>
      </c>
    </row>
    <row r="2089">
      <c r="C2089" t="e">
        <f>IF(G2089+H2089&lt;&gt;0,Transaksi!#REF!,"")</f>
        <v>#REF!</v>
      </c>
      <c r="D2089" t="e">
        <f>IF(G2089+H2089&lt;&gt;0,Transaksi!#REF!,"")</f>
        <v>#REF!</v>
      </c>
      <c r="E2089" t="e">
        <f>IF(G2089+H2089&lt;&gt;0,Transaksi!#REF!,"")</f>
        <v>#REF!</v>
      </c>
      <c r="F2089" t="e">
        <f>IF(G2089+H2089&lt;&gt;0,Transaksi!#REF!,"")</f>
        <v>#REF!</v>
      </c>
      <c r="G2089" t="e">
        <f>IF(Transaksi!#REF!=$F$11,Transaksi!#REF!,0)</f>
        <v>#REF!</v>
      </c>
      <c r="H2089" t="e">
        <f>IF(Transaksi!#REF!=$F$11,Transaksi!#REF!,0)</f>
        <v>#REF!</v>
      </c>
      <c r="I2089" t="e">
        <f>I2088+G2089-H2089</f>
        <v>#REF!</v>
      </c>
      <c r="J2089" t="e">
        <f>IF(G2089+H2089&lt;&gt;0,Transaksi!#REF!,"")</f>
        <v>#REF!</v>
      </c>
    </row>
    <row r="2090">
      <c r="C2090" t="e">
        <f>IF(G2090+H2090&lt;&gt;0,Transaksi!#REF!,"")</f>
        <v>#REF!</v>
      </c>
      <c r="D2090" t="e">
        <f>IF(G2090+H2090&lt;&gt;0,Transaksi!#REF!,"")</f>
        <v>#REF!</v>
      </c>
      <c r="E2090" t="e">
        <f>IF(G2090+H2090&lt;&gt;0,Transaksi!#REF!,"")</f>
        <v>#REF!</v>
      </c>
      <c r="F2090" t="e">
        <f>IF(G2090+H2090&lt;&gt;0,Transaksi!#REF!,"")</f>
        <v>#REF!</v>
      </c>
      <c r="G2090" t="e">
        <f>IF(Transaksi!#REF!=$F$11,Transaksi!#REF!,0)</f>
        <v>#REF!</v>
      </c>
      <c r="H2090" t="e">
        <f>IF(Transaksi!#REF!=$F$11,Transaksi!#REF!,0)</f>
        <v>#REF!</v>
      </c>
      <c r="I2090" t="e">
        <f>I2089+G2090-H2090</f>
        <v>#REF!</v>
      </c>
      <c r="J2090" t="e">
        <f>IF(G2090+H2090&lt;&gt;0,Transaksi!#REF!,"")</f>
        <v>#REF!</v>
      </c>
    </row>
    <row r="2091">
      <c r="C2091" t="e">
        <f>IF(G2091+H2091&lt;&gt;0,Transaksi!#REF!,"")</f>
        <v>#REF!</v>
      </c>
      <c r="D2091" t="e">
        <f>IF(G2091+H2091&lt;&gt;0,Transaksi!#REF!,"")</f>
        <v>#REF!</v>
      </c>
      <c r="E2091" t="e">
        <f>IF(G2091+H2091&lt;&gt;0,Transaksi!#REF!,"")</f>
        <v>#REF!</v>
      </c>
      <c r="F2091" t="e">
        <f>IF(G2091+H2091&lt;&gt;0,Transaksi!#REF!,"")</f>
        <v>#REF!</v>
      </c>
      <c r="G2091" t="e">
        <f>IF(Transaksi!#REF!=$F$11,Transaksi!#REF!,0)</f>
        <v>#REF!</v>
      </c>
      <c r="H2091" t="e">
        <f>IF(Transaksi!#REF!=$F$11,Transaksi!#REF!,0)</f>
        <v>#REF!</v>
      </c>
      <c r="I2091" t="e">
        <f>I2090+G2091-H2091</f>
        <v>#REF!</v>
      </c>
      <c r="J2091" t="e">
        <f>IF(G2091+H2091&lt;&gt;0,Transaksi!#REF!,"")</f>
        <v>#REF!</v>
      </c>
    </row>
    <row r="2092">
      <c r="C2092" t="e">
        <f>IF(G2092+H2092&lt;&gt;0,Transaksi!#REF!,"")</f>
        <v>#REF!</v>
      </c>
      <c r="D2092" t="e">
        <f>IF(G2092+H2092&lt;&gt;0,Transaksi!#REF!,"")</f>
        <v>#REF!</v>
      </c>
      <c r="E2092" t="e">
        <f>IF(G2092+H2092&lt;&gt;0,Transaksi!#REF!,"")</f>
        <v>#REF!</v>
      </c>
      <c r="F2092" t="e">
        <f>IF(G2092+H2092&lt;&gt;0,Transaksi!#REF!,"")</f>
        <v>#REF!</v>
      </c>
      <c r="G2092" t="e">
        <f>IF(Transaksi!#REF!=$F$11,Transaksi!#REF!,0)</f>
        <v>#REF!</v>
      </c>
      <c r="H2092" t="e">
        <f>IF(Transaksi!#REF!=$F$11,Transaksi!#REF!,0)</f>
        <v>#REF!</v>
      </c>
      <c r="I2092" t="e">
        <f>I2091+G2092-H2092</f>
        <v>#REF!</v>
      </c>
      <c r="J2092" t="e">
        <f>IF(G2092+H2092&lt;&gt;0,Transaksi!#REF!,"")</f>
        <v>#REF!</v>
      </c>
    </row>
    <row r="2093">
      <c r="C2093" t="e">
        <f>IF(G2093+H2093&lt;&gt;0,Transaksi!#REF!,"")</f>
        <v>#REF!</v>
      </c>
      <c r="D2093" t="e">
        <f>IF(G2093+H2093&lt;&gt;0,Transaksi!#REF!,"")</f>
        <v>#REF!</v>
      </c>
      <c r="E2093" t="e">
        <f>IF(G2093+H2093&lt;&gt;0,Transaksi!#REF!,"")</f>
        <v>#REF!</v>
      </c>
      <c r="F2093" t="e">
        <f>IF(G2093+H2093&lt;&gt;0,Transaksi!#REF!,"")</f>
        <v>#REF!</v>
      </c>
      <c r="G2093" t="e">
        <f>IF(Transaksi!#REF!=$F$11,Transaksi!#REF!,0)</f>
        <v>#REF!</v>
      </c>
      <c r="H2093" t="e">
        <f>IF(Transaksi!#REF!=$F$11,Transaksi!#REF!,0)</f>
        <v>#REF!</v>
      </c>
      <c r="I2093" t="e">
        <f>I2092+G2093-H2093</f>
        <v>#REF!</v>
      </c>
      <c r="J2093" t="e">
        <f>IF(G2093+H2093&lt;&gt;0,Transaksi!#REF!,"")</f>
        <v>#REF!</v>
      </c>
    </row>
    <row r="2094">
      <c r="C2094" t="e">
        <f>IF(G2094+H2094&lt;&gt;0,Transaksi!#REF!,"")</f>
        <v>#REF!</v>
      </c>
      <c r="D2094" t="e">
        <f>IF(G2094+H2094&lt;&gt;0,Transaksi!#REF!,"")</f>
        <v>#REF!</v>
      </c>
      <c r="E2094" t="e">
        <f>IF(G2094+H2094&lt;&gt;0,Transaksi!#REF!,"")</f>
        <v>#REF!</v>
      </c>
      <c r="F2094" t="e">
        <f>IF(G2094+H2094&lt;&gt;0,Transaksi!#REF!,"")</f>
        <v>#REF!</v>
      </c>
      <c r="G2094" t="e">
        <f>IF(Transaksi!#REF!=$F$11,Transaksi!#REF!,0)</f>
        <v>#REF!</v>
      </c>
      <c r="H2094" t="e">
        <f>IF(Transaksi!#REF!=$F$11,Transaksi!#REF!,0)</f>
        <v>#REF!</v>
      </c>
      <c r="I2094" t="e">
        <f>I2093+G2094-H2094</f>
        <v>#REF!</v>
      </c>
      <c r="J2094" t="e">
        <f>IF(G2094+H2094&lt;&gt;0,Transaksi!#REF!,"")</f>
        <v>#REF!</v>
      </c>
    </row>
    <row r="2095">
      <c r="C2095" t="e">
        <f>IF(G2095+H2095&lt;&gt;0,Transaksi!#REF!,"")</f>
        <v>#REF!</v>
      </c>
      <c r="D2095" t="e">
        <f>IF(G2095+H2095&lt;&gt;0,Transaksi!#REF!,"")</f>
        <v>#REF!</v>
      </c>
      <c r="E2095" t="e">
        <f>IF(G2095+H2095&lt;&gt;0,Transaksi!#REF!,"")</f>
        <v>#REF!</v>
      </c>
      <c r="F2095" t="e">
        <f>IF(G2095+H2095&lt;&gt;0,Transaksi!#REF!,"")</f>
        <v>#REF!</v>
      </c>
      <c r="G2095" t="e">
        <f>IF(Transaksi!#REF!=$F$11,Transaksi!#REF!,0)</f>
        <v>#REF!</v>
      </c>
      <c r="H2095" t="e">
        <f>IF(Transaksi!#REF!=$F$11,Transaksi!#REF!,0)</f>
        <v>#REF!</v>
      </c>
      <c r="I2095" t="e">
        <f>I2094+G2095-H2095</f>
        <v>#REF!</v>
      </c>
      <c r="J2095" t="e">
        <f>IF(G2095+H2095&lt;&gt;0,Transaksi!#REF!,"")</f>
        <v>#REF!</v>
      </c>
    </row>
    <row r="2096">
      <c r="C2096" t="e">
        <f>IF(G2096+H2096&lt;&gt;0,Transaksi!#REF!,"")</f>
        <v>#REF!</v>
      </c>
      <c r="D2096" t="e">
        <f>IF(G2096+H2096&lt;&gt;0,Transaksi!#REF!,"")</f>
        <v>#REF!</v>
      </c>
      <c r="E2096" t="e">
        <f>IF(G2096+H2096&lt;&gt;0,Transaksi!#REF!,"")</f>
        <v>#REF!</v>
      </c>
      <c r="F2096" t="e">
        <f>IF(G2096+H2096&lt;&gt;0,Transaksi!#REF!,"")</f>
        <v>#REF!</v>
      </c>
      <c r="G2096" t="e">
        <f>IF(Transaksi!#REF!=$F$11,Transaksi!#REF!,0)</f>
        <v>#REF!</v>
      </c>
      <c r="H2096" t="e">
        <f>IF(Transaksi!#REF!=$F$11,Transaksi!#REF!,0)</f>
        <v>#REF!</v>
      </c>
      <c r="I2096" t="e">
        <f>I2095+G2096-H2096</f>
        <v>#REF!</v>
      </c>
      <c r="J2096" t="e">
        <f>IF(G2096+H2096&lt;&gt;0,Transaksi!#REF!,"")</f>
        <v>#REF!</v>
      </c>
    </row>
    <row r="2097">
      <c r="C2097" t="e">
        <f>IF(G2097+H2097&lt;&gt;0,Transaksi!#REF!,"")</f>
        <v>#REF!</v>
      </c>
      <c r="D2097" t="e">
        <f>IF(G2097+H2097&lt;&gt;0,Transaksi!#REF!,"")</f>
        <v>#REF!</v>
      </c>
      <c r="E2097" t="e">
        <f>IF(G2097+H2097&lt;&gt;0,Transaksi!#REF!,"")</f>
        <v>#REF!</v>
      </c>
      <c r="F2097" t="e">
        <f>IF(G2097+H2097&lt;&gt;0,Transaksi!#REF!,"")</f>
        <v>#REF!</v>
      </c>
      <c r="G2097" t="e">
        <f>IF(Transaksi!#REF!=$F$11,Transaksi!#REF!,0)</f>
        <v>#REF!</v>
      </c>
      <c r="H2097" t="e">
        <f>IF(Transaksi!#REF!=$F$11,Transaksi!#REF!,0)</f>
        <v>#REF!</v>
      </c>
      <c r="I2097" t="e">
        <f>I2096+G2097-H2097</f>
        <v>#REF!</v>
      </c>
      <c r="J2097" t="e">
        <f>IF(G2097+H2097&lt;&gt;0,Transaksi!#REF!,"")</f>
        <v>#REF!</v>
      </c>
    </row>
    <row r="2098">
      <c r="C2098" t="e">
        <f>IF(G2098+H2098&lt;&gt;0,Transaksi!#REF!,"")</f>
        <v>#REF!</v>
      </c>
      <c r="D2098" t="e">
        <f>IF(G2098+H2098&lt;&gt;0,Transaksi!#REF!,"")</f>
        <v>#REF!</v>
      </c>
      <c r="E2098" t="e">
        <f>IF(G2098+H2098&lt;&gt;0,Transaksi!#REF!,"")</f>
        <v>#REF!</v>
      </c>
      <c r="F2098" t="e">
        <f>IF(G2098+H2098&lt;&gt;0,Transaksi!#REF!,"")</f>
        <v>#REF!</v>
      </c>
      <c r="G2098" t="e">
        <f>IF(Transaksi!#REF!=$F$11,Transaksi!#REF!,0)</f>
        <v>#REF!</v>
      </c>
      <c r="H2098" t="e">
        <f>IF(Transaksi!#REF!=$F$11,Transaksi!#REF!,0)</f>
        <v>#REF!</v>
      </c>
      <c r="I2098" t="e">
        <f>I2097+G2098-H2098</f>
        <v>#REF!</v>
      </c>
      <c r="J2098" t="e">
        <f>IF(G2098+H2098&lt;&gt;0,Transaksi!#REF!,"")</f>
        <v>#REF!</v>
      </c>
    </row>
    <row r="2099">
      <c r="C2099" t="e">
        <f>IF(G2099+H2099&lt;&gt;0,Transaksi!#REF!,"")</f>
        <v>#REF!</v>
      </c>
      <c r="D2099" t="e">
        <f>IF(G2099+H2099&lt;&gt;0,Transaksi!#REF!,"")</f>
        <v>#REF!</v>
      </c>
      <c r="E2099" t="e">
        <f>IF(G2099+H2099&lt;&gt;0,Transaksi!#REF!,"")</f>
        <v>#REF!</v>
      </c>
      <c r="F2099" t="e">
        <f>IF(G2099+H2099&lt;&gt;0,Transaksi!#REF!,"")</f>
        <v>#REF!</v>
      </c>
      <c r="G2099" t="e">
        <f>IF(Transaksi!#REF!=$F$11,Transaksi!#REF!,0)</f>
        <v>#REF!</v>
      </c>
      <c r="H2099" t="e">
        <f>IF(Transaksi!#REF!=$F$11,Transaksi!#REF!,0)</f>
        <v>#REF!</v>
      </c>
      <c r="I2099" t="e">
        <f>I2098+G2099-H2099</f>
        <v>#REF!</v>
      </c>
      <c r="J2099" t="e">
        <f>IF(G2099+H2099&lt;&gt;0,Transaksi!#REF!,"")</f>
        <v>#REF!</v>
      </c>
    </row>
    <row r="2100">
      <c r="C2100" t="e">
        <f>IF(G2100+H2100&lt;&gt;0,Transaksi!#REF!,"")</f>
        <v>#REF!</v>
      </c>
      <c r="D2100" t="e">
        <f>IF(G2100+H2100&lt;&gt;0,Transaksi!#REF!,"")</f>
        <v>#REF!</v>
      </c>
      <c r="E2100" t="e">
        <f>IF(G2100+H2100&lt;&gt;0,Transaksi!#REF!,"")</f>
        <v>#REF!</v>
      </c>
      <c r="F2100" t="e">
        <f>IF(G2100+H2100&lt;&gt;0,Transaksi!#REF!,"")</f>
        <v>#REF!</v>
      </c>
      <c r="G2100" t="e">
        <f>IF(Transaksi!#REF!=$F$11,Transaksi!#REF!,0)</f>
        <v>#REF!</v>
      </c>
      <c r="H2100" t="e">
        <f>IF(Transaksi!#REF!=$F$11,Transaksi!#REF!,0)</f>
        <v>#REF!</v>
      </c>
      <c r="I2100" t="e">
        <f>I2099+G2100-H2100</f>
        <v>#REF!</v>
      </c>
      <c r="J2100" t="e">
        <f>IF(G2100+H2100&lt;&gt;0,Transaksi!#REF!,"")</f>
        <v>#REF!</v>
      </c>
    </row>
    <row r="2101">
      <c r="C2101" t="e">
        <f>IF(G2101+H2101&lt;&gt;0,Transaksi!#REF!,"")</f>
        <v>#REF!</v>
      </c>
      <c r="D2101" t="e">
        <f>IF(G2101+H2101&lt;&gt;0,Transaksi!#REF!,"")</f>
        <v>#REF!</v>
      </c>
      <c r="E2101" t="e">
        <f>IF(G2101+H2101&lt;&gt;0,Transaksi!#REF!,"")</f>
        <v>#REF!</v>
      </c>
      <c r="F2101" t="e">
        <f>IF(G2101+H2101&lt;&gt;0,Transaksi!#REF!,"")</f>
        <v>#REF!</v>
      </c>
      <c r="G2101" t="e">
        <f>IF(Transaksi!#REF!=$F$11,Transaksi!#REF!,0)</f>
        <v>#REF!</v>
      </c>
      <c r="H2101" t="e">
        <f>IF(Transaksi!#REF!=$F$11,Transaksi!#REF!,0)</f>
        <v>#REF!</v>
      </c>
      <c r="I2101" t="e">
        <f>I2100+G2101-H2101</f>
        <v>#REF!</v>
      </c>
      <c r="J2101" t="e">
        <f>IF(G2101+H2101&lt;&gt;0,Transaksi!#REF!,"")</f>
        <v>#REF!</v>
      </c>
    </row>
    <row r="2102">
      <c r="C2102" t="e">
        <f>IF(G2102+H2102&lt;&gt;0,Transaksi!#REF!,"")</f>
        <v>#REF!</v>
      </c>
      <c r="D2102" t="e">
        <f>IF(G2102+H2102&lt;&gt;0,Transaksi!#REF!,"")</f>
        <v>#REF!</v>
      </c>
      <c r="E2102" t="e">
        <f>IF(G2102+H2102&lt;&gt;0,Transaksi!#REF!,"")</f>
        <v>#REF!</v>
      </c>
      <c r="F2102" t="e">
        <f>IF(G2102+H2102&lt;&gt;0,Transaksi!#REF!,"")</f>
        <v>#REF!</v>
      </c>
      <c r="G2102" t="e">
        <f>IF(Transaksi!#REF!=$F$11,Transaksi!#REF!,0)</f>
        <v>#REF!</v>
      </c>
      <c r="H2102" t="e">
        <f>IF(Transaksi!#REF!=$F$11,Transaksi!#REF!,0)</f>
        <v>#REF!</v>
      </c>
      <c r="I2102" t="e">
        <f>I2101+G2102-H2102</f>
        <v>#REF!</v>
      </c>
      <c r="J2102" t="e">
        <f>IF(G2102+H2102&lt;&gt;0,Transaksi!#REF!,"")</f>
        <v>#REF!</v>
      </c>
    </row>
    <row r="2103">
      <c r="C2103" t="e">
        <f>IF(G2103+H2103&lt;&gt;0,Transaksi!#REF!,"")</f>
        <v>#REF!</v>
      </c>
      <c r="D2103" t="e">
        <f>IF(G2103+H2103&lt;&gt;0,Transaksi!#REF!,"")</f>
        <v>#REF!</v>
      </c>
      <c r="E2103" t="e">
        <f>IF(G2103+H2103&lt;&gt;0,Transaksi!#REF!,"")</f>
        <v>#REF!</v>
      </c>
      <c r="F2103" t="e">
        <f>IF(G2103+H2103&lt;&gt;0,Transaksi!#REF!,"")</f>
        <v>#REF!</v>
      </c>
      <c r="G2103" t="e">
        <f>IF(Transaksi!#REF!=$F$11,Transaksi!#REF!,0)</f>
        <v>#REF!</v>
      </c>
      <c r="H2103" t="e">
        <f>IF(Transaksi!#REF!=$F$11,Transaksi!#REF!,0)</f>
        <v>#REF!</v>
      </c>
      <c r="I2103" t="e">
        <f>I2102+G2103-H2103</f>
        <v>#REF!</v>
      </c>
      <c r="J2103" t="e">
        <f>IF(G2103+H2103&lt;&gt;0,Transaksi!#REF!,"")</f>
        <v>#REF!</v>
      </c>
    </row>
    <row r="2104">
      <c r="C2104" t="e">
        <f>IF(G2104+H2104&lt;&gt;0,Transaksi!#REF!,"")</f>
        <v>#REF!</v>
      </c>
      <c r="D2104" t="e">
        <f>IF(G2104+H2104&lt;&gt;0,Transaksi!#REF!,"")</f>
        <v>#REF!</v>
      </c>
      <c r="E2104" t="e">
        <f>IF(G2104+H2104&lt;&gt;0,Transaksi!#REF!,"")</f>
        <v>#REF!</v>
      </c>
      <c r="F2104" t="e">
        <f>IF(G2104+H2104&lt;&gt;0,Transaksi!#REF!,"")</f>
        <v>#REF!</v>
      </c>
      <c r="G2104" t="e">
        <f>IF(Transaksi!#REF!=$F$11,Transaksi!#REF!,0)</f>
        <v>#REF!</v>
      </c>
      <c r="H2104" t="e">
        <f>IF(Transaksi!#REF!=$F$11,Transaksi!#REF!,0)</f>
        <v>#REF!</v>
      </c>
      <c r="I2104" t="e">
        <f>I2103+G2104-H2104</f>
        <v>#REF!</v>
      </c>
      <c r="J2104" t="e">
        <f>IF(G2104+H2104&lt;&gt;0,Transaksi!#REF!,"")</f>
        <v>#REF!</v>
      </c>
    </row>
    <row r="2105">
      <c r="C2105" t="e">
        <f>IF(G2105+H2105&lt;&gt;0,Transaksi!#REF!,"")</f>
        <v>#REF!</v>
      </c>
      <c r="D2105" t="e">
        <f>IF(G2105+H2105&lt;&gt;0,Transaksi!#REF!,"")</f>
        <v>#REF!</v>
      </c>
      <c r="E2105" t="e">
        <f>IF(G2105+H2105&lt;&gt;0,Transaksi!#REF!,"")</f>
        <v>#REF!</v>
      </c>
      <c r="F2105" t="e">
        <f>IF(G2105+H2105&lt;&gt;0,Transaksi!#REF!,"")</f>
        <v>#REF!</v>
      </c>
      <c r="G2105" t="e">
        <f>IF(Transaksi!#REF!=$F$11,Transaksi!#REF!,0)</f>
        <v>#REF!</v>
      </c>
      <c r="H2105" t="e">
        <f>IF(Transaksi!#REF!=$F$11,Transaksi!#REF!,0)</f>
        <v>#REF!</v>
      </c>
      <c r="I2105" t="e">
        <f>I2104+G2105-H2105</f>
        <v>#REF!</v>
      </c>
      <c r="J2105" t="e">
        <f>IF(G2105+H2105&lt;&gt;0,Transaksi!#REF!,"")</f>
        <v>#REF!</v>
      </c>
    </row>
    <row r="2106">
      <c r="C2106" t="e">
        <f>IF(G2106+H2106&lt;&gt;0,Transaksi!#REF!,"")</f>
        <v>#REF!</v>
      </c>
      <c r="D2106" t="e">
        <f>IF(G2106+H2106&lt;&gt;0,Transaksi!#REF!,"")</f>
        <v>#REF!</v>
      </c>
      <c r="E2106" t="e">
        <f>IF(G2106+H2106&lt;&gt;0,Transaksi!#REF!,"")</f>
        <v>#REF!</v>
      </c>
      <c r="F2106" t="e">
        <f>IF(G2106+H2106&lt;&gt;0,Transaksi!#REF!,"")</f>
        <v>#REF!</v>
      </c>
      <c r="G2106" t="e">
        <f>IF(Transaksi!#REF!=$F$11,Transaksi!#REF!,0)</f>
        <v>#REF!</v>
      </c>
      <c r="H2106" t="e">
        <f>IF(Transaksi!#REF!=$F$11,Transaksi!#REF!,0)</f>
        <v>#REF!</v>
      </c>
      <c r="I2106" t="e">
        <f>I2105+G2106-H2106</f>
        <v>#REF!</v>
      </c>
      <c r="J2106" t="e">
        <f>IF(G2106+H2106&lt;&gt;0,Transaksi!#REF!,"")</f>
        <v>#REF!</v>
      </c>
    </row>
    <row r="2107">
      <c r="C2107" t="e">
        <f>IF(G2107+H2107&lt;&gt;0,Transaksi!#REF!,"")</f>
        <v>#REF!</v>
      </c>
      <c r="D2107" t="e">
        <f>IF(G2107+H2107&lt;&gt;0,Transaksi!#REF!,"")</f>
        <v>#REF!</v>
      </c>
      <c r="E2107" t="e">
        <f>IF(G2107+H2107&lt;&gt;0,Transaksi!#REF!,"")</f>
        <v>#REF!</v>
      </c>
      <c r="F2107" t="e">
        <f>IF(G2107+H2107&lt;&gt;0,Transaksi!#REF!,"")</f>
        <v>#REF!</v>
      </c>
      <c r="G2107" t="e">
        <f>IF(Transaksi!#REF!=$F$11,Transaksi!#REF!,0)</f>
        <v>#REF!</v>
      </c>
      <c r="H2107" t="e">
        <f>IF(Transaksi!#REF!=$F$11,Transaksi!#REF!,0)</f>
        <v>#REF!</v>
      </c>
      <c r="I2107" t="e">
        <f>I2106+G2107-H2107</f>
        <v>#REF!</v>
      </c>
      <c r="J2107" t="e">
        <f>IF(G2107+H2107&lt;&gt;0,Transaksi!#REF!,"")</f>
        <v>#REF!</v>
      </c>
    </row>
    <row r="2108">
      <c r="C2108" t="e">
        <f>IF(G2108+H2108&lt;&gt;0,Transaksi!#REF!,"")</f>
        <v>#REF!</v>
      </c>
      <c r="D2108" t="e">
        <f>IF(G2108+H2108&lt;&gt;0,Transaksi!#REF!,"")</f>
        <v>#REF!</v>
      </c>
      <c r="E2108" t="e">
        <f>IF(G2108+H2108&lt;&gt;0,Transaksi!#REF!,"")</f>
        <v>#REF!</v>
      </c>
      <c r="F2108" t="e">
        <f>IF(G2108+H2108&lt;&gt;0,Transaksi!#REF!,"")</f>
        <v>#REF!</v>
      </c>
      <c r="G2108" t="e">
        <f>IF(Transaksi!#REF!=$F$11,Transaksi!#REF!,0)</f>
        <v>#REF!</v>
      </c>
      <c r="H2108" t="e">
        <f>IF(Transaksi!#REF!=$F$11,Transaksi!#REF!,0)</f>
        <v>#REF!</v>
      </c>
      <c r="I2108" t="e">
        <f>I2107+G2108-H2108</f>
        <v>#REF!</v>
      </c>
      <c r="J2108" t="e">
        <f>IF(G2108+H2108&lt;&gt;0,Transaksi!#REF!,"")</f>
        <v>#REF!</v>
      </c>
    </row>
    <row r="2109">
      <c r="C2109" t="e">
        <f>IF(G2109+H2109&lt;&gt;0,Transaksi!#REF!,"")</f>
        <v>#REF!</v>
      </c>
      <c r="D2109" t="e">
        <f>IF(G2109+H2109&lt;&gt;0,Transaksi!#REF!,"")</f>
        <v>#REF!</v>
      </c>
      <c r="E2109" t="e">
        <f>IF(G2109+H2109&lt;&gt;0,Transaksi!#REF!,"")</f>
        <v>#REF!</v>
      </c>
      <c r="F2109" t="e">
        <f>IF(G2109+H2109&lt;&gt;0,Transaksi!#REF!,"")</f>
        <v>#REF!</v>
      </c>
      <c r="G2109" t="e">
        <f>IF(Transaksi!#REF!=$F$11,Transaksi!#REF!,0)</f>
        <v>#REF!</v>
      </c>
      <c r="H2109" t="e">
        <f>IF(Transaksi!#REF!=$F$11,Transaksi!#REF!,0)</f>
        <v>#REF!</v>
      </c>
      <c r="I2109" t="e">
        <f>I2108+G2109-H2109</f>
        <v>#REF!</v>
      </c>
      <c r="J2109" t="e">
        <f>IF(G2109+H2109&lt;&gt;0,Transaksi!#REF!,"")</f>
        <v>#REF!</v>
      </c>
    </row>
    <row r="2110">
      <c r="C2110" t="e">
        <f>IF(G2110+H2110&lt;&gt;0,Transaksi!#REF!,"")</f>
        <v>#REF!</v>
      </c>
      <c r="D2110" t="e">
        <f>IF(G2110+H2110&lt;&gt;0,Transaksi!#REF!,"")</f>
        <v>#REF!</v>
      </c>
      <c r="E2110" t="e">
        <f>IF(G2110+H2110&lt;&gt;0,Transaksi!#REF!,"")</f>
        <v>#REF!</v>
      </c>
      <c r="F2110" t="e">
        <f>IF(G2110+H2110&lt;&gt;0,Transaksi!#REF!,"")</f>
        <v>#REF!</v>
      </c>
      <c r="G2110" t="e">
        <f>IF(Transaksi!#REF!=$F$11,Transaksi!#REF!,0)</f>
        <v>#REF!</v>
      </c>
      <c r="H2110" t="e">
        <f>IF(Transaksi!#REF!=$F$11,Transaksi!#REF!,0)</f>
        <v>#REF!</v>
      </c>
      <c r="I2110" t="e">
        <f>I2109+G2110-H2110</f>
        <v>#REF!</v>
      </c>
      <c r="J2110" t="e">
        <f>IF(G2110+H2110&lt;&gt;0,Transaksi!#REF!,"")</f>
        <v>#REF!</v>
      </c>
    </row>
    <row r="2111">
      <c r="C2111" t="e">
        <f>IF(G2111+H2111&lt;&gt;0,Transaksi!#REF!,"")</f>
        <v>#REF!</v>
      </c>
      <c r="D2111" t="e">
        <f>IF(G2111+H2111&lt;&gt;0,Transaksi!#REF!,"")</f>
        <v>#REF!</v>
      </c>
      <c r="E2111" t="e">
        <f>IF(G2111+H2111&lt;&gt;0,Transaksi!#REF!,"")</f>
        <v>#REF!</v>
      </c>
      <c r="F2111" t="e">
        <f>IF(G2111+H2111&lt;&gt;0,Transaksi!#REF!,"")</f>
        <v>#REF!</v>
      </c>
      <c r="G2111" t="e">
        <f>IF(Transaksi!#REF!=$F$11,Transaksi!#REF!,0)</f>
        <v>#REF!</v>
      </c>
      <c r="H2111" t="e">
        <f>IF(Transaksi!#REF!=$F$11,Transaksi!#REF!,0)</f>
        <v>#REF!</v>
      </c>
      <c r="I2111" t="e">
        <f>I2110+G2111-H2111</f>
        <v>#REF!</v>
      </c>
      <c r="J2111" t="e">
        <f>IF(G2111+H2111&lt;&gt;0,Transaksi!#REF!,"")</f>
        <v>#REF!</v>
      </c>
    </row>
    <row r="2112">
      <c r="C2112" t="e">
        <f>IF(G2112+H2112&lt;&gt;0,Transaksi!#REF!,"")</f>
        <v>#REF!</v>
      </c>
      <c r="D2112" t="e">
        <f>IF(G2112+H2112&lt;&gt;0,Transaksi!#REF!,"")</f>
        <v>#REF!</v>
      </c>
      <c r="E2112" t="e">
        <f>IF(G2112+H2112&lt;&gt;0,Transaksi!#REF!,"")</f>
        <v>#REF!</v>
      </c>
      <c r="F2112" t="e">
        <f>IF(G2112+H2112&lt;&gt;0,Transaksi!#REF!,"")</f>
        <v>#REF!</v>
      </c>
      <c r="G2112" t="e">
        <f>IF(Transaksi!#REF!=$F$11,Transaksi!#REF!,0)</f>
        <v>#REF!</v>
      </c>
      <c r="H2112" t="e">
        <f>IF(Transaksi!#REF!=$F$11,Transaksi!#REF!,0)</f>
        <v>#REF!</v>
      </c>
      <c r="I2112" t="e">
        <f>I2111+G2112-H2112</f>
        <v>#REF!</v>
      </c>
      <c r="J2112" t="e">
        <f>IF(G2112+H2112&lt;&gt;0,Transaksi!#REF!,"")</f>
        <v>#REF!</v>
      </c>
    </row>
    <row r="2113">
      <c r="C2113" t="e">
        <f>IF(G2113+H2113&lt;&gt;0,Transaksi!#REF!,"")</f>
        <v>#REF!</v>
      </c>
      <c r="D2113" t="e">
        <f>IF(G2113+H2113&lt;&gt;0,Transaksi!#REF!,"")</f>
        <v>#REF!</v>
      </c>
      <c r="E2113" t="e">
        <f>IF(G2113+H2113&lt;&gt;0,Transaksi!#REF!,"")</f>
        <v>#REF!</v>
      </c>
      <c r="F2113" t="e">
        <f>IF(G2113+H2113&lt;&gt;0,Transaksi!#REF!,"")</f>
        <v>#REF!</v>
      </c>
      <c r="G2113" t="e">
        <f>IF(Transaksi!#REF!=$F$11,Transaksi!#REF!,0)</f>
        <v>#REF!</v>
      </c>
      <c r="H2113" t="e">
        <f>IF(Transaksi!#REF!=$F$11,Transaksi!#REF!,0)</f>
        <v>#REF!</v>
      </c>
      <c r="I2113" t="e">
        <f>I2112+G2113-H2113</f>
        <v>#REF!</v>
      </c>
      <c r="J2113" t="e">
        <f>IF(G2113+H2113&lt;&gt;0,Transaksi!#REF!,"")</f>
        <v>#REF!</v>
      </c>
    </row>
    <row r="2114">
      <c r="C2114" t="e">
        <f>IF(G2114+H2114&lt;&gt;0,Transaksi!#REF!,"")</f>
        <v>#REF!</v>
      </c>
      <c r="D2114" t="e">
        <f>IF(G2114+H2114&lt;&gt;0,Transaksi!#REF!,"")</f>
        <v>#REF!</v>
      </c>
      <c r="E2114" t="e">
        <f>IF(G2114+H2114&lt;&gt;0,Transaksi!#REF!,"")</f>
        <v>#REF!</v>
      </c>
      <c r="F2114" t="e">
        <f>IF(G2114+H2114&lt;&gt;0,Transaksi!#REF!,"")</f>
        <v>#REF!</v>
      </c>
      <c r="G2114" t="e">
        <f>IF(Transaksi!#REF!=$F$11,Transaksi!#REF!,0)</f>
        <v>#REF!</v>
      </c>
      <c r="H2114" t="e">
        <f>IF(Transaksi!#REF!=$F$11,Transaksi!#REF!,0)</f>
        <v>#REF!</v>
      </c>
      <c r="I2114" t="e">
        <f>I2113+G2114-H2114</f>
        <v>#REF!</v>
      </c>
      <c r="J2114" t="e">
        <f>IF(G2114+H2114&lt;&gt;0,Transaksi!#REF!,"")</f>
        <v>#REF!</v>
      </c>
    </row>
    <row r="2115">
      <c r="C2115" t="e">
        <f>IF(G2115+H2115&lt;&gt;0,Transaksi!#REF!,"")</f>
        <v>#REF!</v>
      </c>
      <c r="D2115" t="e">
        <f>IF(G2115+H2115&lt;&gt;0,Transaksi!#REF!,"")</f>
        <v>#REF!</v>
      </c>
      <c r="E2115" t="e">
        <f>IF(G2115+H2115&lt;&gt;0,Transaksi!#REF!,"")</f>
        <v>#REF!</v>
      </c>
      <c r="F2115" t="e">
        <f>IF(G2115+H2115&lt;&gt;0,Transaksi!#REF!,"")</f>
        <v>#REF!</v>
      </c>
      <c r="G2115" t="e">
        <f>IF(Transaksi!#REF!=$F$11,Transaksi!#REF!,0)</f>
        <v>#REF!</v>
      </c>
      <c r="H2115" t="e">
        <f>IF(Transaksi!#REF!=$F$11,Transaksi!#REF!,0)</f>
        <v>#REF!</v>
      </c>
      <c r="I2115" t="e">
        <f>I2114+G2115-H2115</f>
        <v>#REF!</v>
      </c>
      <c r="J2115" t="e">
        <f>IF(G2115+H2115&lt;&gt;0,Transaksi!#REF!,"")</f>
        <v>#REF!</v>
      </c>
    </row>
    <row r="2116">
      <c r="C2116" t="e">
        <f>IF(G2116+H2116&lt;&gt;0,Transaksi!#REF!,"")</f>
        <v>#REF!</v>
      </c>
      <c r="D2116" t="e">
        <f>IF(G2116+H2116&lt;&gt;0,Transaksi!#REF!,"")</f>
        <v>#REF!</v>
      </c>
      <c r="E2116" t="e">
        <f>IF(G2116+H2116&lt;&gt;0,Transaksi!#REF!,"")</f>
        <v>#REF!</v>
      </c>
      <c r="F2116" t="e">
        <f>IF(G2116+H2116&lt;&gt;0,Transaksi!#REF!,"")</f>
        <v>#REF!</v>
      </c>
      <c r="G2116" t="e">
        <f>IF(Transaksi!#REF!=$F$11,Transaksi!#REF!,0)</f>
        <v>#REF!</v>
      </c>
      <c r="H2116" t="e">
        <f>IF(Transaksi!#REF!=$F$11,Transaksi!#REF!,0)</f>
        <v>#REF!</v>
      </c>
      <c r="I2116" t="e">
        <f>I2115+G2116-H2116</f>
        <v>#REF!</v>
      </c>
      <c r="J2116" t="e">
        <f>IF(G2116+H2116&lt;&gt;0,Transaksi!#REF!,"")</f>
        <v>#REF!</v>
      </c>
    </row>
    <row r="2117">
      <c r="C2117" t="e">
        <f>IF(G2117+H2117&lt;&gt;0,Transaksi!#REF!,"")</f>
        <v>#REF!</v>
      </c>
      <c r="D2117" t="e">
        <f>IF(G2117+H2117&lt;&gt;0,Transaksi!#REF!,"")</f>
        <v>#REF!</v>
      </c>
      <c r="E2117" t="e">
        <f>IF(G2117+H2117&lt;&gt;0,Transaksi!#REF!,"")</f>
        <v>#REF!</v>
      </c>
      <c r="F2117" t="e">
        <f>IF(G2117+H2117&lt;&gt;0,Transaksi!#REF!,"")</f>
        <v>#REF!</v>
      </c>
      <c r="G2117" t="e">
        <f>IF(Transaksi!#REF!=$F$11,Transaksi!#REF!,0)</f>
        <v>#REF!</v>
      </c>
      <c r="H2117" t="e">
        <f>IF(Transaksi!#REF!=$F$11,Transaksi!#REF!,0)</f>
        <v>#REF!</v>
      </c>
      <c r="I2117" t="e">
        <f>I2116+G2117-H2117</f>
        <v>#REF!</v>
      </c>
      <c r="J2117" t="e">
        <f>IF(G2117+H2117&lt;&gt;0,Transaksi!#REF!,"")</f>
        <v>#REF!</v>
      </c>
    </row>
    <row r="2118">
      <c r="C2118" t="e">
        <f>IF(G2118+H2118&lt;&gt;0,Transaksi!#REF!,"")</f>
        <v>#REF!</v>
      </c>
      <c r="D2118" t="e">
        <f>IF(G2118+H2118&lt;&gt;0,Transaksi!#REF!,"")</f>
        <v>#REF!</v>
      </c>
      <c r="E2118" t="e">
        <f>IF(G2118+H2118&lt;&gt;0,Transaksi!#REF!,"")</f>
        <v>#REF!</v>
      </c>
      <c r="F2118" t="e">
        <f>IF(G2118+H2118&lt;&gt;0,Transaksi!#REF!,"")</f>
        <v>#REF!</v>
      </c>
      <c r="G2118" t="e">
        <f>IF(Transaksi!#REF!=$F$11,Transaksi!#REF!,0)</f>
        <v>#REF!</v>
      </c>
      <c r="H2118" t="e">
        <f>IF(Transaksi!#REF!=$F$11,Transaksi!#REF!,0)</f>
        <v>#REF!</v>
      </c>
      <c r="I2118" t="e">
        <f>I2117+G2118-H2118</f>
        <v>#REF!</v>
      </c>
      <c r="J2118" t="e">
        <f>IF(G2118+H2118&lt;&gt;0,Transaksi!#REF!,"")</f>
        <v>#REF!</v>
      </c>
    </row>
    <row r="2119">
      <c r="C2119" t="e">
        <f>IF(G2119+H2119&lt;&gt;0,Transaksi!#REF!,"")</f>
        <v>#REF!</v>
      </c>
      <c r="D2119" t="e">
        <f>IF(G2119+H2119&lt;&gt;0,Transaksi!#REF!,"")</f>
        <v>#REF!</v>
      </c>
      <c r="E2119" t="e">
        <f>IF(G2119+H2119&lt;&gt;0,Transaksi!#REF!,"")</f>
        <v>#REF!</v>
      </c>
      <c r="F2119" t="e">
        <f>IF(G2119+H2119&lt;&gt;0,Transaksi!#REF!,"")</f>
        <v>#REF!</v>
      </c>
      <c r="G2119" t="e">
        <f>IF(Transaksi!#REF!=$F$11,Transaksi!#REF!,0)</f>
        <v>#REF!</v>
      </c>
      <c r="H2119" t="e">
        <f>IF(Transaksi!#REF!=$F$11,Transaksi!#REF!,0)</f>
        <v>#REF!</v>
      </c>
      <c r="I2119" t="e">
        <f>I2118+G2119-H2119</f>
        <v>#REF!</v>
      </c>
      <c r="J2119" t="e">
        <f>IF(G2119+H2119&lt;&gt;0,Transaksi!#REF!,"")</f>
        <v>#REF!</v>
      </c>
    </row>
    <row r="2120">
      <c r="C2120" t="e">
        <f>IF(G2120+H2120&lt;&gt;0,Transaksi!#REF!,"")</f>
        <v>#REF!</v>
      </c>
      <c r="D2120" t="e">
        <f>IF(G2120+H2120&lt;&gt;0,Transaksi!#REF!,"")</f>
        <v>#REF!</v>
      </c>
      <c r="E2120" t="e">
        <f>IF(G2120+H2120&lt;&gt;0,Transaksi!#REF!,"")</f>
        <v>#REF!</v>
      </c>
      <c r="F2120" t="e">
        <f>IF(G2120+H2120&lt;&gt;0,Transaksi!#REF!,"")</f>
        <v>#REF!</v>
      </c>
      <c r="G2120" t="e">
        <f>IF(Transaksi!#REF!=$F$11,Transaksi!#REF!,0)</f>
        <v>#REF!</v>
      </c>
      <c r="H2120" t="e">
        <f>IF(Transaksi!#REF!=$F$11,Transaksi!#REF!,0)</f>
        <v>#REF!</v>
      </c>
      <c r="I2120" t="e">
        <f>I2119+G2120-H2120</f>
        <v>#REF!</v>
      </c>
      <c r="J2120" t="e">
        <f>IF(G2120+H2120&lt;&gt;0,Transaksi!#REF!,"")</f>
        <v>#REF!</v>
      </c>
    </row>
    <row r="2121">
      <c r="C2121" t="e">
        <f>IF(G2121+H2121&lt;&gt;0,Transaksi!#REF!,"")</f>
        <v>#REF!</v>
      </c>
      <c r="D2121" t="e">
        <f>IF(G2121+H2121&lt;&gt;0,Transaksi!#REF!,"")</f>
        <v>#REF!</v>
      </c>
      <c r="E2121" t="e">
        <f>IF(G2121+H2121&lt;&gt;0,Transaksi!#REF!,"")</f>
        <v>#REF!</v>
      </c>
      <c r="F2121" t="e">
        <f>IF(G2121+H2121&lt;&gt;0,Transaksi!#REF!,"")</f>
        <v>#REF!</v>
      </c>
      <c r="G2121" t="e">
        <f>IF(Transaksi!#REF!=$F$11,Transaksi!#REF!,0)</f>
        <v>#REF!</v>
      </c>
      <c r="H2121" t="e">
        <f>IF(Transaksi!#REF!=$F$11,Transaksi!#REF!,0)</f>
        <v>#REF!</v>
      </c>
      <c r="I2121" t="e">
        <f>I2120+G2121-H2121</f>
        <v>#REF!</v>
      </c>
      <c r="J2121" t="e">
        <f>IF(G2121+H2121&lt;&gt;0,Transaksi!#REF!,"")</f>
        <v>#REF!</v>
      </c>
    </row>
    <row r="2122">
      <c r="C2122" t="e">
        <f>IF(G2122+H2122&lt;&gt;0,Transaksi!#REF!,"")</f>
        <v>#REF!</v>
      </c>
      <c r="D2122" t="e">
        <f>IF(G2122+H2122&lt;&gt;0,Transaksi!#REF!,"")</f>
        <v>#REF!</v>
      </c>
      <c r="E2122" t="e">
        <f>IF(G2122+H2122&lt;&gt;0,Transaksi!#REF!,"")</f>
        <v>#REF!</v>
      </c>
      <c r="F2122" t="e">
        <f>IF(G2122+H2122&lt;&gt;0,Transaksi!#REF!,"")</f>
        <v>#REF!</v>
      </c>
      <c r="G2122" t="e">
        <f>IF(Transaksi!#REF!=$F$11,Transaksi!#REF!,0)</f>
        <v>#REF!</v>
      </c>
      <c r="H2122" t="e">
        <f>IF(Transaksi!#REF!=$F$11,Transaksi!#REF!,0)</f>
        <v>#REF!</v>
      </c>
      <c r="I2122" t="e">
        <f>I2121+G2122-H2122</f>
        <v>#REF!</v>
      </c>
      <c r="J2122" t="e">
        <f>IF(G2122+H2122&lt;&gt;0,Transaksi!#REF!,"")</f>
        <v>#REF!</v>
      </c>
    </row>
    <row r="2123">
      <c r="C2123" t="e">
        <f>IF(G2123+H2123&lt;&gt;0,Transaksi!#REF!,"")</f>
        <v>#REF!</v>
      </c>
      <c r="D2123" t="e">
        <f>IF(G2123+H2123&lt;&gt;0,Transaksi!#REF!,"")</f>
        <v>#REF!</v>
      </c>
      <c r="E2123" t="e">
        <f>IF(G2123+H2123&lt;&gt;0,Transaksi!#REF!,"")</f>
        <v>#REF!</v>
      </c>
      <c r="F2123" t="e">
        <f>IF(G2123+H2123&lt;&gt;0,Transaksi!#REF!,"")</f>
        <v>#REF!</v>
      </c>
      <c r="G2123" t="e">
        <f>IF(Transaksi!#REF!=$F$11,Transaksi!#REF!,0)</f>
        <v>#REF!</v>
      </c>
      <c r="H2123" t="e">
        <f>IF(Transaksi!#REF!=$F$11,Transaksi!#REF!,0)</f>
        <v>#REF!</v>
      </c>
      <c r="I2123" t="e">
        <f>I2122+G2123-H2123</f>
        <v>#REF!</v>
      </c>
      <c r="J2123" t="e">
        <f>IF(G2123+H2123&lt;&gt;0,Transaksi!#REF!,"")</f>
        <v>#REF!</v>
      </c>
    </row>
    <row r="2124">
      <c r="C2124" t="e">
        <f>IF(G2124+H2124&lt;&gt;0,Transaksi!#REF!,"")</f>
        <v>#REF!</v>
      </c>
      <c r="D2124" t="e">
        <f>IF(G2124+H2124&lt;&gt;0,Transaksi!#REF!,"")</f>
        <v>#REF!</v>
      </c>
      <c r="E2124" t="e">
        <f>IF(G2124+H2124&lt;&gt;0,Transaksi!#REF!,"")</f>
        <v>#REF!</v>
      </c>
      <c r="F2124" t="e">
        <f>IF(G2124+H2124&lt;&gt;0,Transaksi!#REF!,"")</f>
        <v>#REF!</v>
      </c>
      <c r="G2124" t="e">
        <f>IF(Transaksi!#REF!=$F$11,Transaksi!#REF!,0)</f>
        <v>#REF!</v>
      </c>
      <c r="H2124" t="e">
        <f>IF(Transaksi!#REF!=$F$11,Transaksi!#REF!,0)</f>
        <v>#REF!</v>
      </c>
      <c r="I2124" t="e">
        <f>I2123+G2124-H2124</f>
        <v>#REF!</v>
      </c>
      <c r="J2124" t="e">
        <f>IF(G2124+H2124&lt;&gt;0,Transaksi!#REF!,"")</f>
        <v>#REF!</v>
      </c>
    </row>
    <row r="2125">
      <c r="C2125" t="e">
        <f>IF(G2125+H2125&lt;&gt;0,Transaksi!#REF!,"")</f>
        <v>#REF!</v>
      </c>
      <c r="D2125" t="e">
        <f>IF(G2125+H2125&lt;&gt;0,Transaksi!#REF!,"")</f>
        <v>#REF!</v>
      </c>
      <c r="E2125" t="e">
        <f>IF(G2125+H2125&lt;&gt;0,Transaksi!#REF!,"")</f>
        <v>#REF!</v>
      </c>
      <c r="F2125" t="e">
        <f>IF(G2125+H2125&lt;&gt;0,Transaksi!#REF!,"")</f>
        <v>#REF!</v>
      </c>
      <c r="G2125" t="e">
        <f>IF(Transaksi!#REF!=$F$11,Transaksi!#REF!,0)</f>
        <v>#REF!</v>
      </c>
      <c r="H2125" t="e">
        <f>IF(Transaksi!#REF!=$F$11,Transaksi!#REF!,0)</f>
        <v>#REF!</v>
      </c>
      <c r="I2125" t="e">
        <f>I2124+G2125-H2125</f>
        <v>#REF!</v>
      </c>
      <c r="J2125" t="e">
        <f>IF(G2125+H2125&lt;&gt;0,Transaksi!#REF!,"")</f>
        <v>#REF!</v>
      </c>
    </row>
    <row r="2126">
      <c r="C2126" t="e">
        <f>IF(G2126+H2126&lt;&gt;0,Transaksi!#REF!,"")</f>
        <v>#REF!</v>
      </c>
      <c r="D2126" t="e">
        <f>IF(G2126+H2126&lt;&gt;0,Transaksi!#REF!,"")</f>
        <v>#REF!</v>
      </c>
      <c r="E2126" t="e">
        <f>IF(G2126+H2126&lt;&gt;0,Transaksi!#REF!,"")</f>
        <v>#REF!</v>
      </c>
      <c r="F2126" t="e">
        <f>IF(G2126+H2126&lt;&gt;0,Transaksi!#REF!,"")</f>
        <v>#REF!</v>
      </c>
      <c r="G2126" t="e">
        <f>IF(Transaksi!#REF!=$F$11,Transaksi!#REF!,0)</f>
        <v>#REF!</v>
      </c>
      <c r="H2126" t="e">
        <f>IF(Transaksi!#REF!=$F$11,Transaksi!#REF!,0)</f>
        <v>#REF!</v>
      </c>
      <c r="I2126" t="e">
        <f>I2125+G2126-H2126</f>
        <v>#REF!</v>
      </c>
      <c r="J2126" t="e">
        <f>IF(G2126+H2126&lt;&gt;0,Transaksi!#REF!,"")</f>
        <v>#REF!</v>
      </c>
    </row>
    <row r="2127">
      <c r="C2127" t="e">
        <f>IF(G2127+H2127&lt;&gt;0,Transaksi!#REF!,"")</f>
        <v>#REF!</v>
      </c>
      <c r="D2127" t="e">
        <f>IF(G2127+H2127&lt;&gt;0,Transaksi!#REF!,"")</f>
        <v>#REF!</v>
      </c>
      <c r="E2127" t="e">
        <f>IF(G2127+H2127&lt;&gt;0,Transaksi!#REF!,"")</f>
        <v>#REF!</v>
      </c>
      <c r="F2127" t="e">
        <f>IF(G2127+H2127&lt;&gt;0,Transaksi!#REF!,"")</f>
        <v>#REF!</v>
      </c>
      <c r="G2127" t="e">
        <f>IF(Transaksi!#REF!=$F$11,Transaksi!#REF!,0)</f>
        <v>#REF!</v>
      </c>
      <c r="H2127" t="e">
        <f>IF(Transaksi!#REF!=$F$11,Transaksi!#REF!,0)</f>
        <v>#REF!</v>
      </c>
      <c r="I2127" t="e">
        <f>I2126+G2127-H2127</f>
        <v>#REF!</v>
      </c>
      <c r="J2127" t="e">
        <f>IF(G2127+H2127&lt;&gt;0,Transaksi!#REF!,"")</f>
        <v>#REF!</v>
      </c>
    </row>
    <row r="2128">
      <c r="C2128" t="e">
        <f>IF(G2128+H2128&lt;&gt;0,Transaksi!#REF!,"")</f>
        <v>#REF!</v>
      </c>
      <c r="D2128" t="e">
        <f>IF(G2128+H2128&lt;&gt;0,Transaksi!#REF!,"")</f>
        <v>#REF!</v>
      </c>
      <c r="E2128" t="e">
        <f>IF(G2128+H2128&lt;&gt;0,Transaksi!#REF!,"")</f>
        <v>#REF!</v>
      </c>
      <c r="F2128" t="e">
        <f>IF(G2128+H2128&lt;&gt;0,Transaksi!#REF!,"")</f>
        <v>#REF!</v>
      </c>
      <c r="G2128" t="e">
        <f>IF(Transaksi!#REF!=$F$11,Transaksi!#REF!,0)</f>
        <v>#REF!</v>
      </c>
      <c r="H2128" t="e">
        <f>IF(Transaksi!#REF!=$F$11,Transaksi!#REF!,0)</f>
        <v>#REF!</v>
      </c>
      <c r="I2128" t="e">
        <f>I2127+G2128-H2128</f>
        <v>#REF!</v>
      </c>
      <c r="J2128" t="e">
        <f>IF(G2128+H2128&lt;&gt;0,Transaksi!#REF!,"")</f>
        <v>#REF!</v>
      </c>
    </row>
    <row r="2129">
      <c r="C2129" t="e">
        <f>IF(G2129+H2129&lt;&gt;0,Transaksi!#REF!,"")</f>
        <v>#REF!</v>
      </c>
      <c r="D2129" t="e">
        <f>IF(G2129+H2129&lt;&gt;0,Transaksi!#REF!,"")</f>
        <v>#REF!</v>
      </c>
      <c r="E2129" t="e">
        <f>IF(G2129+H2129&lt;&gt;0,Transaksi!#REF!,"")</f>
        <v>#REF!</v>
      </c>
      <c r="F2129" t="e">
        <f>IF(G2129+H2129&lt;&gt;0,Transaksi!#REF!,"")</f>
        <v>#REF!</v>
      </c>
      <c r="G2129" t="e">
        <f>IF(Transaksi!#REF!=$F$11,Transaksi!#REF!,0)</f>
        <v>#REF!</v>
      </c>
      <c r="H2129" t="e">
        <f>IF(Transaksi!#REF!=$F$11,Transaksi!#REF!,0)</f>
        <v>#REF!</v>
      </c>
      <c r="I2129" t="e">
        <f>I2128+G2129-H2129</f>
        <v>#REF!</v>
      </c>
      <c r="J2129" t="e">
        <f>IF(G2129+H2129&lt;&gt;0,Transaksi!#REF!,"")</f>
        <v>#REF!</v>
      </c>
    </row>
    <row r="2130">
      <c r="C2130" t="e">
        <f>IF(G2130+H2130&lt;&gt;0,Transaksi!#REF!,"")</f>
        <v>#REF!</v>
      </c>
      <c r="D2130" t="e">
        <f>IF(G2130+H2130&lt;&gt;0,Transaksi!#REF!,"")</f>
        <v>#REF!</v>
      </c>
      <c r="E2130" t="e">
        <f>IF(G2130+H2130&lt;&gt;0,Transaksi!#REF!,"")</f>
        <v>#REF!</v>
      </c>
      <c r="F2130" t="e">
        <f>IF(G2130+H2130&lt;&gt;0,Transaksi!#REF!,"")</f>
        <v>#REF!</v>
      </c>
      <c r="G2130" t="e">
        <f>IF(Transaksi!#REF!=$F$11,Transaksi!#REF!,0)</f>
        <v>#REF!</v>
      </c>
      <c r="H2130" t="e">
        <f>IF(Transaksi!#REF!=$F$11,Transaksi!#REF!,0)</f>
        <v>#REF!</v>
      </c>
      <c r="I2130" t="e">
        <f>I2129+G2130-H2130</f>
        <v>#REF!</v>
      </c>
      <c r="J2130" t="e">
        <f>IF(G2130+H2130&lt;&gt;0,Transaksi!#REF!,"")</f>
        <v>#REF!</v>
      </c>
    </row>
    <row r="2131">
      <c r="C2131" t="e">
        <f>IF(G2131+H2131&lt;&gt;0,Transaksi!#REF!,"")</f>
        <v>#REF!</v>
      </c>
      <c r="D2131" t="e">
        <f>IF(G2131+H2131&lt;&gt;0,Transaksi!#REF!,"")</f>
        <v>#REF!</v>
      </c>
      <c r="E2131" t="e">
        <f>IF(G2131+H2131&lt;&gt;0,Transaksi!#REF!,"")</f>
        <v>#REF!</v>
      </c>
      <c r="F2131" t="e">
        <f>IF(G2131+H2131&lt;&gt;0,Transaksi!#REF!,"")</f>
        <v>#REF!</v>
      </c>
      <c r="G2131" t="e">
        <f>IF(Transaksi!#REF!=$F$11,Transaksi!#REF!,0)</f>
        <v>#REF!</v>
      </c>
      <c r="H2131" t="e">
        <f>IF(Transaksi!#REF!=$F$11,Transaksi!#REF!,0)</f>
        <v>#REF!</v>
      </c>
      <c r="I2131" t="e">
        <f>I2130+G2131-H2131</f>
        <v>#REF!</v>
      </c>
      <c r="J2131" t="e">
        <f>IF(G2131+H2131&lt;&gt;0,Transaksi!#REF!,"")</f>
        <v>#REF!</v>
      </c>
    </row>
    <row r="2132">
      <c r="C2132" t="e">
        <f>IF(G2132+H2132&lt;&gt;0,Transaksi!#REF!,"")</f>
        <v>#REF!</v>
      </c>
      <c r="D2132" t="e">
        <f>IF(G2132+H2132&lt;&gt;0,Transaksi!#REF!,"")</f>
        <v>#REF!</v>
      </c>
      <c r="E2132" t="e">
        <f>IF(G2132+H2132&lt;&gt;0,Transaksi!#REF!,"")</f>
        <v>#REF!</v>
      </c>
      <c r="F2132" t="e">
        <f>IF(G2132+H2132&lt;&gt;0,Transaksi!#REF!,"")</f>
        <v>#REF!</v>
      </c>
      <c r="G2132" t="e">
        <f>IF(Transaksi!#REF!=$F$11,Transaksi!#REF!,0)</f>
        <v>#REF!</v>
      </c>
      <c r="H2132" t="e">
        <f>IF(Transaksi!#REF!=$F$11,Transaksi!#REF!,0)</f>
        <v>#REF!</v>
      </c>
      <c r="I2132" t="e">
        <f>I2131+G2132-H2132</f>
        <v>#REF!</v>
      </c>
      <c r="J2132" t="e">
        <f>IF(G2132+H2132&lt;&gt;0,Transaksi!#REF!,"")</f>
        <v>#REF!</v>
      </c>
    </row>
    <row r="2133">
      <c r="C2133" t="e">
        <f>IF(G2133+H2133&lt;&gt;0,Transaksi!#REF!,"")</f>
        <v>#REF!</v>
      </c>
      <c r="D2133" t="e">
        <f>IF(G2133+H2133&lt;&gt;0,Transaksi!#REF!,"")</f>
        <v>#REF!</v>
      </c>
      <c r="E2133" t="e">
        <f>IF(G2133+H2133&lt;&gt;0,Transaksi!#REF!,"")</f>
        <v>#REF!</v>
      </c>
      <c r="F2133" t="e">
        <f>IF(G2133+H2133&lt;&gt;0,Transaksi!#REF!,"")</f>
        <v>#REF!</v>
      </c>
      <c r="G2133" t="e">
        <f>IF(Transaksi!#REF!=$F$11,Transaksi!#REF!,0)</f>
        <v>#REF!</v>
      </c>
      <c r="H2133" t="e">
        <f>IF(Transaksi!#REF!=$F$11,Transaksi!#REF!,0)</f>
        <v>#REF!</v>
      </c>
      <c r="I2133" t="e">
        <f>I2132+G2133-H2133</f>
        <v>#REF!</v>
      </c>
      <c r="J2133" t="e">
        <f>IF(G2133+H2133&lt;&gt;0,Transaksi!#REF!,"")</f>
        <v>#REF!</v>
      </c>
    </row>
    <row r="2134">
      <c r="C2134" t="e">
        <f>IF(G2134+H2134&lt;&gt;0,Transaksi!#REF!,"")</f>
        <v>#REF!</v>
      </c>
      <c r="D2134" t="e">
        <f>IF(G2134+H2134&lt;&gt;0,Transaksi!#REF!,"")</f>
        <v>#REF!</v>
      </c>
      <c r="E2134" t="e">
        <f>IF(G2134+H2134&lt;&gt;0,Transaksi!#REF!,"")</f>
        <v>#REF!</v>
      </c>
      <c r="F2134" t="e">
        <f>IF(G2134+H2134&lt;&gt;0,Transaksi!#REF!,"")</f>
        <v>#REF!</v>
      </c>
      <c r="G2134" t="e">
        <f>IF(Transaksi!#REF!=$F$11,Transaksi!#REF!,0)</f>
        <v>#REF!</v>
      </c>
      <c r="H2134" t="e">
        <f>IF(Transaksi!#REF!=$F$11,Transaksi!#REF!,0)</f>
        <v>#REF!</v>
      </c>
      <c r="I2134" t="e">
        <f>I2133+G2134-H2134</f>
        <v>#REF!</v>
      </c>
      <c r="J2134" t="e">
        <f>IF(G2134+H2134&lt;&gt;0,Transaksi!#REF!,"")</f>
        <v>#REF!</v>
      </c>
    </row>
    <row r="2135">
      <c r="C2135" t="e">
        <f>IF(G2135+H2135&lt;&gt;0,Transaksi!#REF!,"")</f>
        <v>#REF!</v>
      </c>
      <c r="D2135" t="e">
        <f>IF(G2135+H2135&lt;&gt;0,Transaksi!#REF!,"")</f>
        <v>#REF!</v>
      </c>
      <c r="E2135" t="e">
        <f>IF(G2135+H2135&lt;&gt;0,Transaksi!#REF!,"")</f>
        <v>#REF!</v>
      </c>
      <c r="F2135" t="e">
        <f>IF(G2135+H2135&lt;&gt;0,Transaksi!#REF!,"")</f>
        <v>#REF!</v>
      </c>
      <c r="G2135" t="e">
        <f>IF(Transaksi!#REF!=$F$11,Transaksi!#REF!,0)</f>
        <v>#REF!</v>
      </c>
      <c r="H2135" t="e">
        <f>IF(Transaksi!#REF!=$F$11,Transaksi!#REF!,0)</f>
        <v>#REF!</v>
      </c>
      <c r="I2135" t="e">
        <f>I2134+G2135-H2135</f>
        <v>#REF!</v>
      </c>
      <c r="J2135" t="e">
        <f>IF(G2135+H2135&lt;&gt;0,Transaksi!#REF!,"")</f>
        <v>#REF!</v>
      </c>
    </row>
    <row r="2136">
      <c r="C2136" t="e">
        <f>IF(G2136+H2136&lt;&gt;0,Transaksi!#REF!,"")</f>
        <v>#REF!</v>
      </c>
      <c r="D2136" t="e">
        <f>IF(G2136+H2136&lt;&gt;0,Transaksi!#REF!,"")</f>
        <v>#REF!</v>
      </c>
      <c r="E2136" t="e">
        <f>IF(G2136+H2136&lt;&gt;0,Transaksi!#REF!,"")</f>
        <v>#REF!</v>
      </c>
      <c r="F2136" t="e">
        <f>IF(G2136+H2136&lt;&gt;0,Transaksi!#REF!,"")</f>
        <v>#REF!</v>
      </c>
      <c r="G2136" t="e">
        <f>IF(Transaksi!#REF!=$F$11,Transaksi!#REF!,0)</f>
        <v>#REF!</v>
      </c>
      <c r="H2136" t="e">
        <f>IF(Transaksi!#REF!=$F$11,Transaksi!#REF!,0)</f>
        <v>#REF!</v>
      </c>
      <c r="I2136" t="e">
        <f>I2135+G2136-H2136</f>
        <v>#REF!</v>
      </c>
      <c r="J2136" t="e">
        <f>IF(G2136+H2136&lt;&gt;0,Transaksi!#REF!,"")</f>
        <v>#REF!</v>
      </c>
    </row>
    <row r="2137">
      <c r="C2137" t="e">
        <f>IF(G2137+H2137&lt;&gt;0,Transaksi!#REF!,"")</f>
        <v>#REF!</v>
      </c>
      <c r="D2137" t="e">
        <f>IF(G2137+H2137&lt;&gt;0,Transaksi!#REF!,"")</f>
        <v>#REF!</v>
      </c>
      <c r="E2137" t="e">
        <f>IF(G2137+H2137&lt;&gt;0,Transaksi!#REF!,"")</f>
        <v>#REF!</v>
      </c>
      <c r="F2137" t="e">
        <f>IF(G2137+H2137&lt;&gt;0,Transaksi!#REF!,"")</f>
        <v>#REF!</v>
      </c>
      <c r="G2137" t="e">
        <f>IF(Transaksi!#REF!=$F$11,Transaksi!#REF!,0)</f>
        <v>#REF!</v>
      </c>
      <c r="H2137" t="e">
        <f>IF(Transaksi!#REF!=$F$11,Transaksi!#REF!,0)</f>
        <v>#REF!</v>
      </c>
      <c r="I2137" t="e">
        <f>I2136+G2137-H2137</f>
        <v>#REF!</v>
      </c>
      <c r="J2137" t="e">
        <f>IF(G2137+H2137&lt;&gt;0,Transaksi!#REF!,"")</f>
        <v>#REF!</v>
      </c>
    </row>
    <row r="2138">
      <c r="C2138" t="e">
        <f>IF(G2138+H2138&lt;&gt;0,Transaksi!#REF!,"")</f>
        <v>#REF!</v>
      </c>
      <c r="D2138" t="e">
        <f>IF(G2138+H2138&lt;&gt;0,Transaksi!#REF!,"")</f>
        <v>#REF!</v>
      </c>
      <c r="E2138" t="e">
        <f>IF(G2138+H2138&lt;&gt;0,Transaksi!#REF!,"")</f>
        <v>#REF!</v>
      </c>
      <c r="F2138" t="e">
        <f>IF(G2138+H2138&lt;&gt;0,Transaksi!#REF!,"")</f>
        <v>#REF!</v>
      </c>
      <c r="G2138" t="e">
        <f>IF(Transaksi!#REF!=$F$11,Transaksi!#REF!,0)</f>
        <v>#REF!</v>
      </c>
      <c r="H2138" t="e">
        <f>IF(Transaksi!#REF!=$F$11,Transaksi!#REF!,0)</f>
        <v>#REF!</v>
      </c>
      <c r="I2138" t="e">
        <f>I2137+G2138-H2138</f>
        <v>#REF!</v>
      </c>
      <c r="J2138" t="e">
        <f>IF(G2138+H2138&lt;&gt;0,Transaksi!#REF!,"")</f>
        <v>#REF!</v>
      </c>
    </row>
    <row r="2139">
      <c r="C2139" t="e">
        <f>IF(G2139+H2139&lt;&gt;0,Transaksi!#REF!,"")</f>
        <v>#REF!</v>
      </c>
      <c r="D2139" t="e">
        <f>IF(G2139+H2139&lt;&gt;0,Transaksi!#REF!,"")</f>
        <v>#REF!</v>
      </c>
      <c r="E2139" t="e">
        <f>IF(G2139+H2139&lt;&gt;0,Transaksi!#REF!,"")</f>
        <v>#REF!</v>
      </c>
      <c r="F2139" t="e">
        <f>IF(G2139+H2139&lt;&gt;0,Transaksi!#REF!,"")</f>
        <v>#REF!</v>
      </c>
      <c r="G2139" t="e">
        <f>IF(Transaksi!#REF!=$F$11,Transaksi!#REF!,0)</f>
        <v>#REF!</v>
      </c>
      <c r="H2139" t="e">
        <f>IF(Transaksi!#REF!=$F$11,Transaksi!#REF!,0)</f>
        <v>#REF!</v>
      </c>
      <c r="I2139" t="e">
        <f>I2138+G2139-H2139</f>
        <v>#REF!</v>
      </c>
      <c r="J2139" t="e">
        <f>IF(G2139+H2139&lt;&gt;0,Transaksi!#REF!,"")</f>
        <v>#REF!</v>
      </c>
    </row>
    <row r="2140">
      <c r="C2140" t="e">
        <f>IF(G2140+H2140&lt;&gt;0,Transaksi!#REF!,"")</f>
        <v>#REF!</v>
      </c>
      <c r="D2140" t="e">
        <f>IF(G2140+H2140&lt;&gt;0,Transaksi!#REF!,"")</f>
        <v>#REF!</v>
      </c>
      <c r="E2140" t="e">
        <f>IF(G2140+H2140&lt;&gt;0,Transaksi!#REF!,"")</f>
        <v>#REF!</v>
      </c>
      <c r="F2140" t="e">
        <f>IF(G2140+H2140&lt;&gt;0,Transaksi!#REF!,"")</f>
        <v>#REF!</v>
      </c>
      <c r="G2140" t="e">
        <f>IF(Transaksi!#REF!=$F$11,Transaksi!#REF!,0)</f>
        <v>#REF!</v>
      </c>
      <c r="H2140" t="e">
        <f>IF(Transaksi!#REF!=$F$11,Transaksi!#REF!,0)</f>
        <v>#REF!</v>
      </c>
      <c r="I2140" t="e">
        <f>I2139+G2140-H2140</f>
        <v>#REF!</v>
      </c>
      <c r="J2140" t="e">
        <f>IF(G2140+H2140&lt;&gt;0,Transaksi!#REF!,"")</f>
        <v>#REF!</v>
      </c>
    </row>
    <row r="2141">
      <c r="C2141" t="e">
        <f>IF(G2141+H2141&lt;&gt;0,Transaksi!#REF!,"")</f>
        <v>#REF!</v>
      </c>
      <c r="D2141" t="e">
        <f>IF(G2141+H2141&lt;&gt;0,Transaksi!#REF!,"")</f>
        <v>#REF!</v>
      </c>
      <c r="E2141" t="e">
        <f>IF(G2141+H2141&lt;&gt;0,Transaksi!#REF!,"")</f>
        <v>#REF!</v>
      </c>
      <c r="F2141" t="e">
        <f>IF(G2141+H2141&lt;&gt;0,Transaksi!#REF!,"")</f>
        <v>#REF!</v>
      </c>
      <c r="G2141" t="e">
        <f>IF(Transaksi!#REF!=$F$11,Transaksi!#REF!,0)</f>
        <v>#REF!</v>
      </c>
      <c r="H2141" t="e">
        <f>IF(Transaksi!#REF!=$F$11,Transaksi!#REF!,0)</f>
        <v>#REF!</v>
      </c>
      <c r="I2141" t="e">
        <f>I2140+G2141-H2141</f>
        <v>#REF!</v>
      </c>
      <c r="J2141" t="e">
        <f>IF(G2141+H2141&lt;&gt;0,Transaksi!#REF!,"")</f>
        <v>#REF!</v>
      </c>
    </row>
    <row r="2142">
      <c r="C2142" t="e">
        <f>IF(G2142+H2142&lt;&gt;0,Transaksi!#REF!,"")</f>
        <v>#REF!</v>
      </c>
      <c r="D2142" t="e">
        <f>IF(G2142+H2142&lt;&gt;0,Transaksi!#REF!,"")</f>
        <v>#REF!</v>
      </c>
      <c r="E2142" t="e">
        <f>IF(G2142+H2142&lt;&gt;0,Transaksi!#REF!,"")</f>
        <v>#REF!</v>
      </c>
      <c r="F2142" t="e">
        <f>IF(G2142+H2142&lt;&gt;0,Transaksi!#REF!,"")</f>
        <v>#REF!</v>
      </c>
      <c r="G2142" t="e">
        <f>IF(Transaksi!#REF!=$F$11,Transaksi!#REF!,0)</f>
        <v>#REF!</v>
      </c>
      <c r="H2142" t="e">
        <f>IF(Transaksi!#REF!=$F$11,Transaksi!#REF!,0)</f>
        <v>#REF!</v>
      </c>
      <c r="I2142" t="e">
        <f>I2141+G2142-H2142</f>
        <v>#REF!</v>
      </c>
      <c r="J2142" t="e">
        <f>IF(G2142+H2142&lt;&gt;0,Transaksi!#REF!,"")</f>
        <v>#REF!</v>
      </c>
    </row>
    <row r="2143">
      <c r="C2143" t="e">
        <f>IF(G2143+H2143&lt;&gt;0,Transaksi!#REF!,"")</f>
        <v>#REF!</v>
      </c>
      <c r="D2143" t="e">
        <f>IF(G2143+H2143&lt;&gt;0,Transaksi!#REF!,"")</f>
        <v>#REF!</v>
      </c>
      <c r="E2143" t="e">
        <f>IF(G2143+H2143&lt;&gt;0,Transaksi!#REF!,"")</f>
        <v>#REF!</v>
      </c>
      <c r="F2143" t="e">
        <f>IF(G2143+H2143&lt;&gt;0,Transaksi!#REF!,"")</f>
        <v>#REF!</v>
      </c>
      <c r="G2143" t="e">
        <f>IF(Transaksi!#REF!=$F$11,Transaksi!#REF!,0)</f>
        <v>#REF!</v>
      </c>
      <c r="H2143" t="e">
        <f>IF(Transaksi!#REF!=$F$11,Transaksi!#REF!,0)</f>
        <v>#REF!</v>
      </c>
      <c r="I2143" t="e">
        <f>I2142+G2143-H2143</f>
        <v>#REF!</v>
      </c>
      <c r="J2143" t="e">
        <f>IF(G2143+H2143&lt;&gt;0,Transaksi!#REF!,"")</f>
        <v>#REF!</v>
      </c>
    </row>
    <row r="2144">
      <c r="C2144" t="e">
        <f>IF(G2144+H2144&lt;&gt;0,Transaksi!#REF!,"")</f>
        <v>#REF!</v>
      </c>
      <c r="D2144" t="e">
        <f>IF(G2144+H2144&lt;&gt;0,Transaksi!#REF!,"")</f>
        <v>#REF!</v>
      </c>
      <c r="E2144" t="e">
        <f>IF(G2144+H2144&lt;&gt;0,Transaksi!#REF!,"")</f>
        <v>#REF!</v>
      </c>
      <c r="F2144" t="e">
        <f>IF(G2144+H2144&lt;&gt;0,Transaksi!#REF!,"")</f>
        <v>#REF!</v>
      </c>
      <c r="G2144" t="e">
        <f>IF(Transaksi!#REF!=$F$11,Transaksi!#REF!,0)</f>
        <v>#REF!</v>
      </c>
      <c r="H2144" t="e">
        <f>IF(Transaksi!#REF!=$F$11,Transaksi!#REF!,0)</f>
        <v>#REF!</v>
      </c>
      <c r="I2144" t="e">
        <f>I2143+G2144-H2144</f>
        <v>#REF!</v>
      </c>
      <c r="J2144" t="e">
        <f>IF(G2144+H2144&lt;&gt;0,Transaksi!#REF!,"")</f>
        <v>#REF!</v>
      </c>
    </row>
    <row r="2145">
      <c r="C2145" t="e">
        <f>IF(G2145+H2145&lt;&gt;0,Transaksi!#REF!,"")</f>
        <v>#REF!</v>
      </c>
      <c r="D2145" t="e">
        <f>IF(G2145+H2145&lt;&gt;0,Transaksi!#REF!,"")</f>
        <v>#REF!</v>
      </c>
      <c r="E2145" t="e">
        <f>IF(G2145+H2145&lt;&gt;0,Transaksi!#REF!,"")</f>
        <v>#REF!</v>
      </c>
      <c r="F2145" t="e">
        <f>IF(G2145+H2145&lt;&gt;0,Transaksi!#REF!,"")</f>
        <v>#REF!</v>
      </c>
      <c r="G2145" t="e">
        <f>IF(Transaksi!#REF!=$F$11,Transaksi!#REF!,0)</f>
        <v>#REF!</v>
      </c>
      <c r="H2145" t="e">
        <f>IF(Transaksi!#REF!=$F$11,Transaksi!#REF!,0)</f>
        <v>#REF!</v>
      </c>
      <c r="I2145" t="e">
        <f>I2144+G2145-H2145</f>
        <v>#REF!</v>
      </c>
      <c r="J2145" t="e">
        <f>IF(G2145+H2145&lt;&gt;0,Transaksi!#REF!,"")</f>
        <v>#REF!</v>
      </c>
    </row>
    <row r="2146">
      <c r="C2146" t="e">
        <f>IF(G2146+H2146&lt;&gt;0,Transaksi!#REF!,"")</f>
        <v>#REF!</v>
      </c>
      <c r="D2146" t="e">
        <f>IF(G2146+H2146&lt;&gt;0,Transaksi!#REF!,"")</f>
        <v>#REF!</v>
      </c>
      <c r="E2146" t="e">
        <f>IF(G2146+H2146&lt;&gt;0,Transaksi!#REF!,"")</f>
        <v>#REF!</v>
      </c>
      <c r="F2146" t="e">
        <f>IF(G2146+H2146&lt;&gt;0,Transaksi!#REF!,"")</f>
        <v>#REF!</v>
      </c>
      <c r="G2146" t="e">
        <f>IF(Transaksi!#REF!=$F$11,Transaksi!#REF!,0)</f>
        <v>#REF!</v>
      </c>
      <c r="H2146" t="e">
        <f>IF(Transaksi!#REF!=$F$11,Transaksi!#REF!,0)</f>
        <v>#REF!</v>
      </c>
      <c r="I2146" t="e">
        <f>I2145+G2146-H2146</f>
        <v>#REF!</v>
      </c>
      <c r="J2146" t="e">
        <f>IF(G2146+H2146&lt;&gt;0,Transaksi!#REF!,"")</f>
        <v>#REF!</v>
      </c>
    </row>
    <row r="2147">
      <c r="C2147" t="e">
        <f>IF(G2147+H2147&lt;&gt;0,Transaksi!#REF!,"")</f>
        <v>#REF!</v>
      </c>
      <c r="D2147" t="e">
        <f>IF(G2147+H2147&lt;&gt;0,Transaksi!#REF!,"")</f>
        <v>#REF!</v>
      </c>
      <c r="E2147" t="e">
        <f>IF(G2147+H2147&lt;&gt;0,Transaksi!#REF!,"")</f>
        <v>#REF!</v>
      </c>
      <c r="F2147" t="e">
        <f>IF(G2147+H2147&lt;&gt;0,Transaksi!#REF!,"")</f>
        <v>#REF!</v>
      </c>
      <c r="G2147" t="e">
        <f>IF(Transaksi!#REF!=$F$11,Transaksi!#REF!,0)</f>
        <v>#REF!</v>
      </c>
      <c r="H2147" t="e">
        <f>IF(Transaksi!#REF!=$F$11,Transaksi!#REF!,0)</f>
        <v>#REF!</v>
      </c>
      <c r="I2147" t="e">
        <f>I2146+G2147-H2147</f>
        <v>#REF!</v>
      </c>
      <c r="J2147" t="e">
        <f>IF(G2147+H2147&lt;&gt;0,Transaksi!#REF!,"")</f>
        <v>#REF!</v>
      </c>
    </row>
    <row r="2148">
      <c r="C2148" t="e">
        <f>IF(G2148+H2148&lt;&gt;0,Transaksi!#REF!,"")</f>
        <v>#REF!</v>
      </c>
      <c r="D2148" t="e">
        <f>IF(G2148+H2148&lt;&gt;0,Transaksi!#REF!,"")</f>
        <v>#REF!</v>
      </c>
      <c r="E2148" t="e">
        <f>IF(G2148+H2148&lt;&gt;0,Transaksi!#REF!,"")</f>
        <v>#REF!</v>
      </c>
      <c r="F2148" t="e">
        <f>IF(G2148+H2148&lt;&gt;0,Transaksi!#REF!,"")</f>
        <v>#REF!</v>
      </c>
      <c r="G2148" t="e">
        <f>IF(Transaksi!#REF!=$F$11,Transaksi!#REF!,0)</f>
        <v>#REF!</v>
      </c>
      <c r="H2148" t="e">
        <f>IF(Transaksi!#REF!=$F$11,Transaksi!#REF!,0)</f>
        <v>#REF!</v>
      </c>
      <c r="I2148" t="e">
        <f>I2147+G2148-H2148</f>
        <v>#REF!</v>
      </c>
      <c r="J2148" t="e">
        <f>IF(G2148+H2148&lt;&gt;0,Transaksi!#REF!,"")</f>
        <v>#REF!</v>
      </c>
    </row>
    <row r="2149">
      <c r="C2149" t="e">
        <f>IF(G2149+H2149&lt;&gt;0,Transaksi!#REF!,"")</f>
        <v>#REF!</v>
      </c>
      <c r="D2149" t="e">
        <f>IF(G2149+H2149&lt;&gt;0,Transaksi!#REF!,"")</f>
        <v>#REF!</v>
      </c>
      <c r="E2149" t="e">
        <f>IF(G2149+H2149&lt;&gt;0,Transaksi!#REF!,"")</f>
        <v>#REF!</v>
      </c>
      <c r="F2149" t="e">
        <f>IF(G2149+H2149&lt;&gt;0,Transaksi!#REF!,"")</f>
        <v>#REF!</v>
      </c>
      <c r="G2149" t="e">
        <f>IF(Transaksi!#REF!=$F$11,Transaksi!#REF!,0)</f>
        <v>#REF!</v>
      </c>
      <c r="H2149" t="e">
        <f>IF(Transaksi!#REF!=$F$11,Transaksi!#REF!,0)</f>
        <v>#REF!</v>
      </c>
      <c r="I2149" t="e">
        <f>I2148+G2149-H2149</f>
        <v>#REF!</v>
      </c>
      <c r="J2149" t="e">
        <f>IF(G2149+H2149&lt;&gt;0,Transaksi!#REF!,"")</f>
        <v>#REF!</v>
      </c>
    </row>
    <row r="2150">
      <c r="C2150" t="e">
        <f>IF(G2150+H2150&lt;&gt;0,Transaksi!#REF!,"")</f>
        <v>#REF!</v>
      </c>
      <c r="D2150" t="e">
        <f>IF(G2150+H2150&lt;&gt;0,Transaksi!#REF!,"")</f>
        <v>#REF!</v>
      </c>
      <c r="E2150" t="e">
        <f>IF(G2150+H2150&lt;&gt;0,Transaksi!#REF!,"")</f>
        <v>#REF!</v>
      </c>
      <c r="F2150" t="e">
        <f>IF(G2150+H2150&lt;&gt;0,Transaksi!#REF!,"")</f>
        <v>#REF!</v>
      </c>
      <c r="G2150" t="e">
        <f>IF(Transaksi!#REF!=$F$11,Transaksi!#REF!,0)</f>
        <v>#REF!</v>
      </c>
      <c r="H2150" t="e">
        <f>IF(Transaksi!#REF!=$F$11,Transaksi!#REF!,0)</f>
        <v>#REF!</v>
      </c>
      <c r="I2150" t="e">
        <f>I2149+G2150-H2150</f>
        <v>#REF!</v>
      </c>
      <c r="J2150" t="e">
        <f>IF(G2150+H2150&lt;&gt;0,Transaksi!#REF!,"")</f>
        <v>#REF!</v>
      </c>
    </row>
    <row r="2151">
      <c r="C2151" t="e">
        <f>IF(G2151+H2151&lt;&gt;0,Transaksi!#REF!,"")</f>
        <v>#REF!</v>
      </c>
      <c r="D2151" t="e">
        <f>IF(G2151+H2151&lt;&gt;0,Transaksi!#REF!,"")</f>
        <v>#REF!</v>
      </c>
      <c r="E2151" t="e">
        <f>IF(G2151+H2151&lt;&gt;0,Transaksi!#REF!,"")</f>
        <v>#REF!</v>
      </c>
      <c r="F2151" t="e">
        <f>IF(G2151+H2151&lt;&gt;0,Transaksi!#REF!,"")</f>
        <v>#REF!</v>
      </c>
      <c r="G2151" t="e">
        <f>IF(Transaksi!#REF!=$F$11,Transaksi!#REF!,0)</f>
        <v>#REF!</v>
      </c>
      <c r="H2151" t="e">
        <f>IF(Transaksi!#REF!=$F$11,Transaksi!#REF!,0)</f>
        <v>#REF!</v>
      </c>
      <c r="I2151" t="e">
        <f>I2150+G2151-H2151</f>
        <v>#REF!</v>
      </c>
      <c r="J2151" t="e">
        <f>IF(G2151+H2151&lt;&gt;0,Transaksi!#REF!,"")</f>
        <v>#REF!</v>
      </c>
    </row>
    <row r="2152">
      <c r="C2152" t="e">
        <f>IF(G2152+H2152&lt;&gt;0,Transaksi!#REF!,"")</f>
        <v>#REF!</v>
      </c>
      <c r="D2152" t="e">
        <f>IF(G2152+H2152&lt;&gt;0,Transaksi!#REF!,"")</f>
        <v>#REF!</v>
      </c>
      <c r="E2152" t="e">
        <f>IF(G2152+H2152&lt;&gt;0,Transaksi!#REF!,"")</f>
        <v>#REF!</v>
      </c>
      <c r="F2152" t="e">
        <f>IF(G2152+H2152&lt;&gt;0,Transaksi!#REF!,"")</f>
        <v>#REF!</v>
      </c>
      <c r="G2152" t="e">
        <f>IF(Transaksi!#REF!=$F$11,Transaksi!#REF!,0)</f>
        <v>#REF!</v>
      </c>
      <c r="H2152" t="e">
        <f>IF(Transaksi!#REF!=$F$11,Transaksi!#REF!,0)</f>
        <v>#REF!</v>
      </c>
      <c r="I2152" t="e">
        <f>I2151+G2152-H2152</f>
        <v>#REF!</v>
      </c>
      <c r="J2152" t="e">
        <f>IF(G2152+H2152&lt;&gt;0,Transaksi!#REF!,"")</f>
        <v>#REF!</v>
      </c>
    </row>
    <row r="2153">
      <c r="C2153" t="e">
        <f>IF(G2153+H2153&lt;&gt;0,Transaksi!#REF!,"")</f>
        <v>#REF!</v>
      </c>
      <c r="D2153" t="e">
        <f>IF(G2153+H2153&lt;&gt;0,Transaksi!#REF!,"")</f>
        <v>#REF!</v>
      </c>
      <c r="E2153" t="e">
        <f>IF(G2153+H2153&lt;&gt;0,Transaksi!#REF!,"")</f>
        <v>#REF!</v>
      </c>
      <c r="F2153" t="e">
        <f>IF(G2153+H2153&lt;&gt;0,Transaksi!#REF!,"")</f>
        <v>#REF!</v>
      </c>
      <c r="G2153" t="e">
        <f>IF(Transaksi!#REF!=$F$11,Transaksi!#REF!,0)</f>
        <v>#REF!</v>
      </c>
      <c r="H2153" t="e">
        <f>IF(Transaksi!#REF!=$F$11,Transaksi!#REF!,0)</f>
        <v>#REF!</v>
      </c>
      <c r="I2153" t="e">
        <f>I2152+G2153-H2153</f>
        <v>#REF!</v>
      </c>
      <c r="J2153" t="e">
        <f>IF(G2153+H2153&lt;&gt;0,Transaksi!#REF!,"")</f>
        <v>#REF!</v>
      </c>
    </row>
    <row r="2154">
      <c r="C2154" t="e">
        <f>IF(G2154+H2154&lt;&gt;0,Transaksi!#REF!,"")</f>
        <v>#REF!</v>
      </c>
      <c r="D2154" t="e">
        <f>IF(G2154+H2154&lt;&gt;0,Transaksi!#REF!,"")</f>
        <v>#REF!</v>
      </c>
      <c r="E2154" t="e">
        <f>IF(G2154+H2154&lt;&gt;0,Transaksi!#REF!,"")</f>
        <v>#REF!</v>
      </c>
      <c r="F2154" t="e">
        <f>IF(G2154+H2154&lt;&gt;0,Transaksi!#REF!,"")</f>
        <v>#REF!</v>
      </c>
      <c r="G2154" t="e">
        <f>IF(Transaksi!#REF!=$F$11,Transaksi!#REF!,0)</f>
        <v>#REF!</v>
      </c>
      <c r="H2154" t="e">
        <f>IF(Transaksi!#REF!=$F$11,Transaksi!#REF!,0)</f>
        <v>#REF!</v>
      </c>
      <c r="I2154" t="e">
        <f>I2153+G2154-H2154</f>
        <v>#REF!</v>
      </c>
      <c r="J2154" t="e">
        <f>IF(G2154+H2154&lt;&gt;0,Transaksi!#REF!,"")</f>
        <v>#REF!</v>
      </c>
    </row>
    <row r="2155">
      <c r="C2155" t="e">
        <f>IF(G2155+H2155&lt;&gt;0,Transaksi!#REF!,"")</f>
        <v>#REF!</v>
      </c>
      <c r="D2155" t="e">
        <f>IF(G2155+H2155&lt;&gt;0,Transaksi!#REF!,"")</f>
        <v>#REF!</v>
      </c>
      <c r="E2155" t="e">
        <f>IF(G2155+H2155&lt;&gt;0,Transaksi!#REF!,"")</f>
        <v>#REF!</v>
      </c>
      <c r="F2155" t="e">
        <f>IF(G2155+H2155&lt;&gt;0,Transaksi!#REF!,"")</f>
        <v>#REF!</v>
      </c>
      <c r="G2155" t="e">
        <f>IF(Transaksi!#REF!=$F$11,Transaksi!#REF!,0)</f>
        <v>#REF!</v>
      </c>
      <c r="H2155" t="e">
        <f>IF(Transaksi!#REF!=$F$11,Transaksi!#REF!,0)</f>
        <v>#REF!</v>
      </c>
      <c r="I2155" t="e">
        <f>I2154+G2155-H2155</f>
        <v>#REF!</v>
      </c>
      <c r="J2155" t="e">
        <f>IF(G2155+H2155&lt;&gt;0,Transaksi!#REF!,"")</f>
        <v>#REF!</v>
      </c>
    </row>
    <row r="2156">
      <c r="C2156" t="e">
        <f>IF(G2156+H2156&lt;&gt;0,Transaksi!#REF!,"")</f>
        <v>#REF!</v>
      </c>
      <c r="D2156" t="e">
        <f>IF(G2156+H2156&lt;&gt;0,Transaksi!#REF!,"")</f>
        <v>#REF!</v>
      </c>
      <c r="E2156" t="e">
        <f>IF(G2156+H2156&lt;&gt;0,Transaksi!#REF!,"")</f>
        <v>#REF!</v>
      </c>
      <c r="F2156" t="e">
        <f>IF(G2156+H2156&lt;&gt;0,Transaksi!#REF!,"")</f>
        <v>#REF!</v>
      </c>
      <c r="G2156" t="e">
        <f>IF(Transaksi!#REF!=$F$11,Transaksi!#REF!,0)</f>
        <v>#REF!</v>
      </c>
      <c r="H2156" t="e">
        <f>IF(Transaksi!#REF!=$F$11,Transaksi!#REF!,0)</f>
        <v>#REF!</v>
      </c>
      <c r="I2156" t="e">
        <f>I2155+G2156-H2156</f>
        <v>#REF!</v>
      </c>
      <c r="J2156" t="e">
        <f>IF(G2156+H2156&lt;&gt;0,Transaksi!#REF!,"")</f>
        <v>#REF!</v>
      </c>
    </row>
    <row r="2157">
      <c r="C2157" t="e">
        <f>IF(G2157+H2157&lt;&gt;0,Transaksi!#REF!,"")</f>
        <v>#REF!</v>
      </c>
      <c r="D2157" t="e">
        <f>IF(G2157+H2157&lt;&gt;0,Transaksi!#REF!,"")</f>
        <v>#REF!</v>
      </c>
      <c r="E2157" t="e">
        <f>IF(G2157+H2157&lt;&gt;0,Transaksi!#REF!,"")</f>
        <v>#REF!</v>
      </c>
      <c r="F2157" t="e">
        <f>IF(G2157+H2157&lt;&gt;0,Transaksi!#REF!,"")</f>
        <v>#REF!</v>
      </c>
      <c r="G2157" t="e">
        <f>IF(Transaksi!#REF!=$F$11,Transaksi!#REF!,0)</f>
        <v>#REF!</v>
      </c>
      <c r="H2157" t="e">
        <f>IF(Transaksi!#REF!=$F$11,Transaksi!#REF!,0)</f>
        <v>#REF!</v>
      </c>
      <c r="I2157" t="e">
        <f>I2156+G2157-H2157</f>
        <v>#REF!</v>
      </c>
      <c r="J2157" t="e">
        <f>IF(G2157+H2157&lt;&gt;0,Transaksi!#REF!,"")</f>
        <v>#REF!</v>
      </c>
    </row>
    <row r="2158">
      <c r="C2158" t="e">
        <f>IF(G2158+H2158&lt;&gt;0,Transaksi!#REF!,"")</f>
        <v>#REF!</v>
      </c>
      <c r="D2158" t="e">
        <f>IF(G2158+H2158&lt;&gt;0,Transaksi!#REF!,"")</f>
        <v>#REF!</v>
      </c>
      <c r="E2158" t="e">
        <f>IF(G2158+H2158&lt;&gt;0,Transaksi!#REF!,"")</f>
        <v>#REF!</v>
      </c>
      <c r="F2158" t="e">
        <f>IF(G2158+H2158&lt;&gt;0,Transaksi!#REF!,"")</f>
        <v>#REF!</v>
      </c>
      <c r="G2158" t="e">
        <f>IF(Transaksi!#REF!=$F$11,Transaksi!#REF!,0)</f>
        <v>#REF!</v>
      </c>
      <c r="H2158" t="e">
        <f>IF(Transaksi!#REF!=$F$11,Transaksi!#REF!,0)</f>
        <v>#REF!</v>
      </c>
      <c r="I2158" t="e">
        <f>I2157+G2158-H2158</f>
        <v>#REF!</v>
      </c>
      <c r="J2158" t="e">
        <f>IF(G2158+H2158&lt;&gt;0,Transaksi!#REF!,"")</f>
        <v>#REF!</v>
      </c>
    </row>
    <row r="2159">
      <c r="C2159" t="e">
        <f>IF(G2159+H2159&lt;&gt;0,Transaksi!#REF!,"")</f>
        <v>#REF!</v>
      </c>
      <c r="D2159" t="e">
        <f>IF(G2159+H2159&lt;&gt;0,Transaksi!#REF!,"")</f>
        <v>#REF!</v>
      </c>
      <c r="E2159" t="e">
        <f>IF(G2159+H2159&lt;&gt;0,Transaksi!#REF!,"")</f>
        <v>#REF!</v>
      </c>
      <c r="F2159" t="e">
        <f>IF(G2159+H2159&lt;&gt;0,Transaksi!#REF!,"")</f>
        <v>#REF!</v>
      </c>
      <c r="G2159" t="e">
        <f>IF(Transaksi!#REF!=$F$11,Transaksi!#REF!,0)</f>
        <v>#REF!</v>
      </c>
      <c r="H2159" t="e">
        <f>IF(Transaksi!#REF!=$F$11,Transaksi!#REF!,0)</f>
        <v>#REF!</v>
      </c>
      <c r="I2159" t="e">
        <f>I2158+G2159-H2159</f>
        <v>#REF!</v>
      </c>
      <c r="J2159" t="e">
        <f>IF(G2159+H2159&lt;&gt;0,Transaksi!#REF!,"")</f>
        <v>#REF!</v>
      </c>
    </row>
    <row r="2160">
      <c r="C2160" t="e">
        <f>IF(G2160+H2160&lt;&gt;0,Transaksi!#REF!,"")</f>
        <v>#REF!</v>
      </c>
      <c r="D2160" t="e">
        <f>IF(G2160+H2160&lt;&gt;0,Transaksi!#REF!,"")</f>
        <v>#REF!</v>
      </c>
      <c r="E2160" t="e">
        <f>IF(G2160+H2160&lt;&gt;0,Transaksi!#REF!,"")</f>
        <v>#REF!</v>
      </c>
      <c r="F2160" t="e">
        <f>IF(G2160+H2160&lt;&gt;0,Transaksi!#REF!,"")</f>
        <v>#REF!</v>
      </c>
      <c r="G2160" t="e">
        <f>IF(Transaksi!#REF!=$F$11,Transaksi!#REF!,0)</f>
        <v>#REF!</v>
      </c>
      <c r="H2160" t="e">
        <f>IF(Transaksi!#REF!=$F$11,Transaksi!#REF!,0)</f>
        <v>#REF!</v>
      </c>
      <c r="I2160" t="e">
        <f>I2159+G2160-H2160</f>
        <v>#REF!</v>
      </c>
      <c r="J2160" t="e">
        <f>IF(G2160+H2160&lt;&gt;0,Transaksi!#REF!,"")</f>
        <v>#REF!</v>
      </c>
    </row>
    <row r="2161">
      <c r="C2161" t="e">
        <f>IF(G2161+H2161&lt;&gt;0,Transaksi!#REF!,"")</f>
        <v>#REF!</v>
      </c>
      <c r="D2161" t="e">
        <f>IF(G2161+H2161&lt;&gt;0,Transaksi!#REF!,"")</f>
        <v>#REF!</v>
      </c>
      <c r="E2161" t="e">
        <f>IF(G2161+H2161&lt;&gt;0,Transaksi!#REF!,"")</f>
        <v>#REF!</v>
      </c>
      <c r="F2161" t="e">
        <f>IF(G2161+H2161&lt;&gt;0,Transaksi!#REF!,"")</f>
        <v>#REF!</v>
      </c>
      <c r="G2161" t="e">
        <f>IF(Transaksi!#REF!=$F$11,Transaksi!#REF!,0)</f>
        <v>#REF!</v>
      </c>
      <c r="H2161" t="e">
        <f>IF(Transaksi!#REF!=$F$11,Transaksi!#REF!,0)</f>
        <v>#REF!</v>
      </c>
      <c r="I2161" t="e">
        <f>I2160+G2161-H2161</f>
        <v>#REF!</v>
      </c>
      <c r="J2161" t="e">
        <f>IF(G2161+H2161&lt;&gt;0,Transaksi!#REF!,"")</f>
        <v>#REF!</v>
      </c>
    </row>
    <row r="2162">
      <c r="C2162" t="e">
        <f>IF(G2162+H2162&lt;&gt;0,Transaksi!#REF!,"")</f>
        <v>#REF!</v>
      </c>
      <c r="D2162" t="e">
        <f>IF(G2162+H2162&lt;&gt;0,Transaksi!#REF!,"")</f>
        <v>#REF!</v>
      </c>
      <c r="E2162" t="e">
        <f>IF(G2162+H2162&lt;&gt;0,Transaksi!#REF!,"")</f>
        <v>#REF!</v>
      </c>
      <c r="F2162" t="e">
        <f>IF(G2162+H2162&lt;&gt;0,Transaksi!#REF!,"")</f>
        <v>#REF!</v>
      </c>
      <c r="G2162" t="e">
        <f>IF(Transaksi!#REF!=$F$11,Transaksi!#REF!,0)</f>
        <v>#REF!</v>
      </c>
      <c r="H2162" t="e">
        <f>IF(Transaksi!#REF!=$F$11,Transaksi!#REF!,0)</f>
        <v>#REF!</v>
      </c>
      <c r="I2162" t="e">
        <f>I2161+G2162-H2162</f>
        <v>#REF!</v>
      </c>
      <c r="J2162" t="e">
        <f>IF(G2162+H2162&lt;&gt;0,Transaksi!#REF!,"")</f>
        <v>#REF!</v>
      </c>
    </row>
    <row r="2163">
      <c r="C2163" t="e">
        <f>IF(G2163+H2163&lt;&gt;0,Transaksi!#REF!,"")</f>
        <v>#REF!</v>
      </c>
      <c r="D2163" t="e">
        <f>IF(G2163+H2163&lt;&gt;0,Transaksi!#REF!,"")</f>
        <v>#REF!</v>
      </c>
      <c r="E2163" t="e">
        <f>IF(G2163+H2163&lt;&gt;0,Transaksi!#REF!,"")</f>
        <v>#REF!</v>
      </c>
      <c r="F2163" t="e">
        <f>IF(G2163+H2163&lt;&gt;0,Transaksi!#REF!,"")</f>
        <v>#REF!</v>
      </c>
      <c r="G2163" t="e">
        <f>IF(Transaksi!#REF!=$F$11,Transaksi!#REF!,0)</f>
        <v>#REF!</v>
      </c>
      <c r="H2163" t="e">
        <f>IF(Transaksi!#REF!=$F$11,Transaksi!#REF!,0)</f>
        <v>#REF!</v>
      </c>
      <c r="I2163" t="e">
        <f>I2162+G2163-H2163</f>
        <v>#REF!</v>
      </c>
      <c r="J2163" t="e">
        <f>IF(G2163+H2163&lt;&gt;0,Transaksi!#REF!,"")</f>
        <v>#REF!</v>
      </c>
    </row>
    <row r="2164">
      <c r="C2164" t="e">
        <f>IF(G2164+H2164&lt;&gt;0,Transaksi!#REF!,"")</f>
        <v>#REF!</v>
      </c>
      <c r="D2164" t="e">
        <f>IF(G2164+H2164&lt;&gt;0,Transaksi!#REF!,"")</f>
        <v>#REF!</v>
      </c>
      <c r="E2164" t="e">
        <f>IF(G2164+H2164&lt;&gt;0,Transaksi!#REF!,"")</f>
        <v>#REF!</v>
      </c>
      <c r="F2164" t="e">
        <f>IF(G2164+H2164&lt;&gt;0,Transaksi!#REF!,"")</f>
        <v>#REF!</v>
      </c>
      <c r="G2164" t="e">
        <f>IF(Transaksi!#REF!=$F$11,Transaksi!#REF!,0)</f>
        <v>#REF!</v>
      </c>
      <c r="H2164" t="e">
        <f>IF(Transaksi!#REF!=$F$11,Transaksi!#REF!,0)</f>
        <v>#REF!</v>
      </c>
      <c r="I2164" t="e">
        <f>I2163+G2164-H2164</f>
        <v>#REF!</v>
      </c>
      <c r="J2164" t="e">
        <f>IF(G2164+H2164&lt;&gt;0,Transaksi!#REF!,"")</f>
        <v>#REF!</v>
      </c>
    </row>
    <row r="2165">
      <c r="C2165" t="e">
        <f>IF(G2165+H2165&lt;&gt;0,Transaksi!#REF!,"")</f>
        <v>#REF!</v>
      </c>
      <c r="D2165" t="e">
        <f>IF(G2165+H2165&lt;&gt;0,Transaksi!#REF!,"")</f>
        <v>#REF!</v>
      </c>
      <c r="E2165" t="e">
        <f>IF(G2165+H2165&lt;&gt;0,Transaksi!#REF!,"")</f>
        <v>#REF!</v>
      </c>
      <c r="F2165" t="e">
        <f>IF(G2165+H2165&lt;&gt;0,Transaksi!#REF!,"")</f>
        <v>#REF!</v>
      </c>
      <c r="G2165" t="e">
        <f>IF(Transaksi!#REF!=$F$11,Transaksi!#REF!,0)</f>
        <v>#REF!</v>
      </c>
      <c r="H2165" t="e">
        <f>IF(Transaksi!#REF!=$F$11,Transaksi!#REF!,0)</f>
        <v>#REF!</v>
      </c>
      <c r="I2165" t="e">
        <f>I2164+G2165-H2165</f>
        <v>#REF!</v>
      </c>
      <c r="J2165" t="e">
        <f>IF(G2165+H2165&lt;&gt;0,Transaksi!#REF!,"")</f>
        <v>#REF!</v>
      </c>
    </row>
    <row r="2166">
      <c r="C2166" t="e">
        <f>IF(G2166+H2166&lt;&gt;0,Transaksi!#REF!,"")</f>
        <v>#REF!</v>
      </c>
      <c r="D2166" t="e">
        <f>IF(G2166+H2166&lt;&gt;0,Transaksi!#REF!,"")</f>
        <v>#REF!</v>
      </c>
      <c r="E2166" t="e">
        <f>IF(G2166+H2166&lt;&gt;0,Transaksi!#REF!,"")</f>
        <v>#REF!</v>
      </c>
      <c r="F2166" t="e">
        <f>IF(G2166+H2166&lt;&gt;0,Transaksi!#REF!,"")</f>
        <v>#REF!</v>
      </c>
      <c r="G2166" t="e">
        <f>IF(Transaksi!#REF!=$F$11,Transaksi!#REF!,0)</f>
        <v>#REF!</v>
      </c>
      <c r="H2166" t="e">
        <f>IF(Transaksi!#REF!=$F$11,Transaksi!#REF!,0)</f>
        <v>#REF!</v>
      </c>
      <c r="I2166" t="e">
        <f>I2165+G2166-H2166</f>
        <v>#REF!</v>
      </c>
      <c r="J2166" t="e">
        <f>IF(G2166+H2166&lt;&gt;0,Transaksi!#REF!,"")</f>
        <v>#REF!</v>
      </c>
    </row>
    <row r="2167">
      <c r="C2167" t="e">
        <f>IF(G2167+H2167&lt;&gt;0,Transaksi!#REF!,"")</f>
        <v>#REF!</v>
      </c>
      <c r="D2167" t="e">
        <f>IF(G2167+H2167&lt;&gt;0,Transaksi!#REF!,"")</f>
        <v>#REF!</v>
      </c>
      <c r="E2167" t="e">
        <f>IF(G2167+H2167&lt;&gt;0,Transaksi!#REF!,"")</f>
        <v>#REF!</v>
      </c>
      <c r="F2167" t="e">
        <f>IF(G2167+H2167&lt;&gt;0,Transaksi!#REF!,"")</f>
        <v>#REF!</v>
      </c>
      <c r="G2167" t="e">
        <f>IF(Transaksi!#REF!=$F$11,Transaksi!#REF!,0)</f>
        <v>#REF!</v>
      </c>
      <c r="H2167" t="e">
        <f>IF(Transaksi!#REF!=$F$11,Transaksi!#REF!,0)</f>
        <v>#REF!</v>
      </c>
      <c r="I2167" t="e">
        <f>I2166+G2167-H2167</f>
        <v>#REF!</v>
      </c>
      <c r="J2167" t="e">
        <f>IF(G2167+H2167&lt;&gt;0,Transaksi!#REF!,"")</f>
        <v>#REF!</v>
      </c>
    </row>
    <row r="2168">
      <c r="C2168" t="e">
        <f>IF(G2168+H2168&lt;&gt;0,Transaksi!#REF!,"")</f>
        <v>#REF!</v>
      </c>
      <c r="D2168" t="e">
        <f>IF(G2168+H2168&lt;&gt;0,Transaksi!#REF!,"")</f>
        <v>#REF!</v>
      </c>
      <c r="E2168" t="e">
        <f>IF(G2168+H2168&lt;&gt;0,Transaksi!#REF!,"")</f>
        <v>#REF!</v>
      </c>
      <c r="F2168" t="e">
        <f>IF(G2168+H2168&lt;&gt;0,Transaksi!#REF!,"")</f>
        <v>#REF!</v>
      </c>
      <c r="G2168" t="e">
        <f>IF(Transaksi!#REF!=$F$11,Transaksi!#REF!,0)</f>
        <v>#REF!</v>
      </c>
      <c r="H2168" t="e">
        <f>IF(Transaksi!#REF!=$F$11,Transaksi!#REF!,0)</f>
        <v>#REF!</v>
      </c>
      <c r="I2168" t="e">
        <f>I2167+G2168-H2168</f>
        <v>#REF!</v>
      </c>
      <c r="J2168" t="e">
        <f>IF(G2168+H2168&lt;&gt;0,Transaksi!#REF!,"")</f>
        <v>#REF!</v>
      </c>
    </row>
    <row r="2169">
      <c r="C2169" t="e">
        <f>IF(G2169+H2169&lt;&gt;0,Transaksi!#REF!,"")</f>
        <v>#REF!</v>
      </c>
      <c r="D2169" t="e">
        <f>IF(G2169+H2169&lt;&gt;0,Transaksi!#REF!,"")</f>
        <v>#REF!</v>
      </c>
      <c r="E2169" t="e">
        <f>IF(G2169+H2169&lt;&gt;0,Transaksi!#REF!,"")</f>
        <v>#REF!</v>
      </c>
      <c r="F2169" t="e">
        <f>IF(G2169+H2169&lt;&gt;0,Transaksi!#REF!,"")</f>
        <v>#REF!</v>
      </c>
      <c r="G2169" t="e">
        <f>IF(Transaksi!#REF!=$F$11,Transaksi!#REF!,0)</f>
        <v>#REF!</v>
      </c>
      <c r="H2169" t="e">
        <f>IF(Transaksi!#REF!=$F$11,Transaksi!#REF!,0)</f>
        <v>#REF!</v>
      </c>
      <c r="I2169" t="e">
        <f>I2168+G2169-H2169</f>
        <v>#REF!</v>
      </c>
      <c r="J2169" t="e">
        <f>IF(G2169+H2169&lt;&gt;0,Transaksi!#REF!,"")</f>
        <v>#REF!</v>
      </c>
    </row>
    <row r="2170">
      <c r="C2170" t="e">
        <f>IF(G2170+H2170&lt;&gt;0,Transaksi!#REF!,"")</f>
        <v>#REF!</v>
      </c>
      <c r="D2170" t="e">
        <f>IF(G2170+H2170&lt;&gt;0,Transaksi!#REF!,"")</f>
        <v>#REF!</v>
      </c>
      <c r="E2170" t="e">
        <f>IF(G2170+H2170&lt;&gt;0,Transaksi!#REF!,"")</f>
        <v>#REF!</v>
      </c>
      <c r="F2170" t="e">
        <f>IF(G2170+H2170&lt;&gt;0,Transaksi!#REF!,"")</f>
        <v>#REF!</v>
      </c>
      <c r="G2170" t="e">
        <f>IF(Transaksi!#REF!=$F$11,Transaksi!#REF!,0)</f>
        <v>#REF!</v>
      </c>
      <c r="H2170" t="e">
        <f>IF(Transaksi!#REF!=$F$11,Transaksi!#REF!,0)</f>
        <v>#REF!</v>
      </c>
      <c r="I2170" t="e">
        <f>I2169+G2170-H2170</f>
        <v>#REF!</v>
      </c>
      <c r="J2170" t="e">
        <f>IF(G2170+H2170&lt;&gt;0,Transaksi!#REF!,"")</f>
        <v>#REF!</v>
      </c>
    </row>
    <row r="2171">
      <c r="C2171" t="e">
        <f>IF(G2171+H2171&lt;&gt;0,Transaksi!#REF!,"")</f>
        <v>#REF!</v>
      </c>
      <c r="D2171" t="e">
        <f>IF(G2171+H2171&lt;&gt;0,Transaksi!#REF!,"")</f>
        <v>#REF!</v>
      </c>
      <c r="E2171" t="e">
        <f>IF(G2171+H2171&lt;&gt;0,Transaksi!#REF!,"")</f>
        <v>#REF!</v>
      </c>
      <c r="F2171" t="e">
        <f>IF(G2171+H2171&lt;&gt;0,Transaksi!#REF!,"")</f>
        <v>#REF!</v>
      </c>
      <c r="G2171" t="e">
        <f>IF(Transaksi!#REF!=$F$11,Transaksi!#REF!,0)</f>
        <v>#REF!</v>
      </c>
      <c r="H2171" t="e">
        <f>IF(Transaksi!#REF!=$F$11,Transaksi!#REF!,0)</f>
        <v>#REF!</v>
      </c>
      <c r="I2171" t="e">
        <f>I2170+G2171-H2171</f>
        <v>#REF!</v>
      </c>
      <c r="J2171" t="e">
        <f>IF(G2171+H2171&lt;&gt;0,Transaksi!#REF!,"")</f>
        <v>#REF!</v>
      </c>
    </row>
    <row r="2172">
      <c r="C2172" t="e">
        <f>IF(G2172+H2172&lt;&gt;0,Transaksi!#REF!,"")</f>
        <v>#REF!</v>
      </c>
      <c r="D2172" t="e">
        <f>IF(G2172+H2172&lt;&gt;0,Transaksi!#REF!,"")</f>
        <v>#REF!</v>
      </c>
      <c r="E2172" t="e">
        <f>IF(G2172+H2172&lt;&gt;0,Transaksi!#REF!,"")</f>
        <v>#REF!</v>
      </c>
      <c r="F2172" t="e">
        <f>IF(G2172+H2172&lt;&gt;0,Transaksi!#REF!,"")</f>
        <v>#REF!</v>
      </c>
      <c r="G2172" t="e">
        <f>IF(Transaksi!#REF!=$F$11,Transaksi!#REF!,0)</f>
        <v>#REF!</v>
      </c>
      <c r="H2172" t="e">
        <f>IF(Transaksi!#REF!=$F$11,Transaksi!#REF!,0)</f>
        <v>#REF!</v>
      </c>
      <c r="I2172" t="e">
        <f>I2171+G2172-H2172</f>
        <v>#REF!</v>
      </c>
      <c r="J2172" t="e">
        <f>IF(G2172+H2172&lt;&gt;0,Transaksi!#REF!,"")</f>
        <v>#REF!</v>
      </c>
    </row>
    <row r="2173">
      <c r="C2173" t="e">
        <f>IF(G2173+H2173&lt;&gt;0,Transaksi!#REF!,"")</f>
        <v>#REF!</v>
      </c>
      <c r="D2173" t="e">
        <f>IF(G2173+H2173&lt;&gt;0,Transaksi!#REF!,"")</f>
        <v>#REF!</v>
      </c>
      <c r="E2173" t="e">
        <f>IF(G2173+H2173&lt;&gt;0,Transaksi!#REF!,"")</f>
        <v>#REF!</v>
      </c>
      <c r="F2173" t="e">
        <f>IF(G2173+H2173&lt;&gt;0,Transaksi!#REF!,"")</f>
        <v>#REF!</v>
      </c>
      <c r="G2173" t="e">
        <f>IF(Transaksi!#REF!=$F$11,Transaksi!#REF!,0)</f>
        <v>#REF!</v>
      </c>
      <c r="H2173" t="e">
        <f>IF(Transaksi!#REF!=$F$11,Transaksi!#REF!,0)</f>
        <v>#REF!</v>
      </c>
      <c r="I2173" t="e">
        <f>I2172+G2173-H2173</f>
        <v>#REF!</v>
      </c>
      <c r="J2173" t="e">
        <f>IF(G2173+H2173&lt;&gt;0,Transaksi!#REF!,"")</f>
        <v>#REF!</v>
      </c>
    </row>
    <row r="2174">
      <c r="C2174" t="e">
        <f>IF(G2174+H2174&lt;&gt;0,Transaksi!#REF!,"")</f>
        <v>#REF!</v>
      </c>
      <c r="D2174" t="e">
        <f>IF(G2174+H2174&lt;&gt;0,Transaksi!#REF!,"")</f>
        <v>#REF!</v>
      </c>
      <c r="E2174" t="e">
        <f>IF(G2174+H2174&lt;&gt;0,Transaksi!#REF!,"")</f>
        <v>#REF!</v>
      </c>
      <c r="F2174" t="e">
        <f>IF(G2174+H2174&lt;&gt;0,Transaksi!#REF!,"")</f>
        <v>#REF!</v>
      </c>
      <c r="G2174" t="e">
        <f>IF(Transaksi!#REF!=$F$11,Transaksi!#REF!,0)</f>
        <v>#REF!</v>
      </c>
      <c r="H2174" t="e">
        <f>IF(Transaksi!#REF!=$F$11,Transaksi!#REF!,0)</f>
        <v>#REF!</v>
      </c>
      <c r="I2174" t="e">
        <f>I2173+G2174-H2174</f>
        <v>#REF!</v>
      </c>
      <c r="J2174" t="e">
        <f>IF(G2174+H2174&lt;&gt;0,Transaksi!#REF!,"")</f>
        <v>#REF!</v>
      </c>
    </row>
    <row r="2175">
      <c r="C2175" t="e">
        <f>IF(G2175+H2175&lt;&gt;0,Transaksi!#REF!,"")</f>
        <v>#REF!</v>
      </c>
      <c r="D2175" t="e">
        <f>IF(G2175+H2175&lt;&gt;0,Transaksi!#REF!,"")</f>
        <v>#REF!</v>
      </c>
      <c r="E2175" t="e">
        <f>IF(G2175+H2175&lt;&gt;0,Transaksi!#REF!,"")</f>
        <v>#REF!</v>
      </c>
      <c r="F2175" t="e">
        <f>IF(G2175+H2175&lt;&gt;0,Transaksi!#REF!,"")</f>
        <v>#REF!</v>
      </c>
      <c r="G2175" t="e">
        <f>IF(Transaksi!#REF!=$F$11,Transaksi!#REF!,0)</f>
        <v>#REF!</v>
      </c>
      <c r="H2175" t="e">
        <f>IF(Transaksi!#REF!=$F$11,Transaksi!#REF!,0)</f>
        <v>#REF!</v>
      </c>
      <c r="I2175" t="e">
        <f>I2174+G2175-H2175</f>
        <v>#REF!</v>
      </c>
      <c r="J2175" t="e">
        <f>IF(G2175+H2175&lt;&gt;0,Transaksi!#REF!,"")</f>
        <v>#REF!</v>
      </c>
    </row>
    <row r="2176">
      <c r="C2176" t="e">
        <f>IF(G2176+H2176&lt;&gt;0,Transaksi!#REF!,"")</f>
        <v>#REF!</v>
      </c>
      <c r="D2176" t="e">
        <f>IF(G2176+H2176&lt;&gt;0,Transaksi!#REF!,"")</f>
        <v>#REF!</v>
      </c>
      <c r="E2176" t="e">
        <f>IF(G2176+H2176&lt;&gt;0,Transaksi!#REF!,"")</f>
        <v>#REF!</v>
      </c>
      <c r="F2176" t="e">
        <f>IF(G2176+H2176&lt;&gt;0,Transaksi!#REF!,"")</f>
        <v>#REF!</v>
      </c>
      <c r="G2176" t="e">
        <f>IF(Transaksi!#REF!=$F$11,Transaksi!#REF!,0)</f>
        <v>#REF!</v>
      </c>
      <c r="H2176" t="e">
        <f>IF(Transaksi!#REF!=$F$11,Transaksi!#REF!,0)</f>
        <v>#REF!</v>
      </c>
      <c r="I2176" t="e">
        <f>I2175+G2176-H2176</f>
        <v>#REF!</v>
      </c>
      <c r="J2176" t="e">
        <f>IF(G2176+H2176&lt;&gt;0,Transaksi!#REF!,"")</f>
        <v>#REF!</v>
      </c>
    </row>
    <row r="2177">
      <c r="C2177" t="e">
        <f>IF(G2177+H2177&lt;&gt;0,Transaksi!#REF!,"")</f>
        <v>#REF!</v>
      </c>
      <c r="D2177" t="e">
        <f>IF(G2177+H2177&lt;&gt;0,Transaksi!#REF!,"")</f>
        <v>#REF!</v>
      </c>
      <c r="E2177" t="e">
        <f>IF(G2177+H2177&lt;&gt;0,Transaksi!#REF!,"")</f>
        <v>#REF!</v>
      </c>
      <c r="F2177" t="e">
        <f>IF(G2177+H2177&lt;&gt;0,Transaksi!#REF!,"")</f>
        <v>#REF!</v>
      </c>
      <c r="G2177" t="e">
        <f>IF(Transaksi!#REF!=$F$11,Transaksi!#REF!,0)</f>
        <v>#REF!</v>
      </c>
      <c r="H2177" t="e">
        <f>IF(Transaksi!#REF!=$F$11,Transaksi!#REF!,0)</f>
        <v>#REF!</v>
      </c>
      <c r="I2177" t="e">
        <f>I2176+G2177-H2177</f>
        <v>#REF!</v>
      </c>
      <c r="J2177" t="e">
        <f>IF(G2177+H2177&lt;&gt;0,Transaksi!#REF!,"")</f>
        <v>#REF!</v>
      </c>
    </row>
    <row r="2178">
      <c r="C2178" t="e">
        <f>IF(G2178+H2178&lt;&gt;0,Transaksi!#REF!,"")</f>
        <v>#REF!</v>
      </c>
      <c r="D2178" t="e">
        <f>IF(G2178+H2178&lt;&gt;0,Transaksi!#REF!,"")</f>
        <v>#REF!</v>
      </c>
      <c r="E2178" t="e">
        <f>IF(G2178+H2178&lt;&gt;0,Transaksi!#REF!,"")</f>
        <v>#REF!</v>
      </c>
      <c r="F2178" t="e">
        <f>IF(G2178+H2178&lt;&gt;0,Transaksi!#REF!,"")</f>
        <v>#REF!</v>
      </c>
      <c r="G2178" t="e">
        <f>IF(Transaksi!#REF!=$F$11,Transaksi!#REF!,0)</f>
        <v>#REF!</v>
      </c>
      <c r="H2178" t="e">
        <f>IF(Transaksi!#REF!=$F$11,Transaksi!#REF!,0)</f>
        <v>#REF!</v>
      </c>
      <c r="I2178" t="e">
        <f>I2177+G2178-H2178</f>
        <v>#REF!</v>
      </c>
      <c r="J2178" t="e">
        <f>IF(G2178+H2178&lt;&gt;0,Transaksi!#REF!,"")</f>
        <v>#REF!</v>
      </c>
    </row>
    <row r="2179">
      <c r="C2179" t="e">
        <f>IF(G2179+H2179&lt;&gt;0,Transaksi!#REF!,"")</f>
        <v>#REF!</v>
      </c>
      <c r="D2179" t="e">
        <f>IF(G2179+H2179&lt;&gt;0,Transaksi!#REF!,"")</f>
        <v>#REF!</v>
      </c>
      <c r="E2179" t="e">
        <f>IF(G2179+H2179&lt;&gt;0,Transaksi!#REF!,"")</f>
        <v>#REF!</v>
      </c>
      <c r="F2179" t="e">
        <f>IF(G2179+H2179&lt;&gt;0,Transaksi!#REF!,"")</f>
        <v>#REF!</v>
      </c>
      <c r="G2179" t="e">
        <f>IF(Transaksi!#REF!=$F$11,Transaksi!#REF!,0)</f>
        <v>#REF!</v>
      </c>
      <c r="H2179" t="e">
        <f>IF(Transaksi!#REF!=$F$11,Transaksi!#REF!,0)</f>
        <v>#REF!</v>
      </c>
      <c r="I2179" t="e">
        <f>I2178+G2179-H2179</f>
        <v>#REF!</v>
      </c>
      <c r="J2179" t="e">
        <f>IF(G2179+H2179&lt;&gt;0,Transaksi!#REF!,"")</f>
        <v>#REF!</v>
      </c>
    </row>
    <row r="2180">
      <c r="C2180" t="e">
        <f>IF(G2180+H2180&lt;&gt;0,Transaksi!#REF!,"")</f>
        <v>#REF!</v>
      </c>
      <c r="D2180" t="e">
        <f>IF(G2180+H2180&lt;&gt;0,Transaksi!#REF!,"")</f>
        <v>#REF!</v>
      </c>
      <c r="E2180" t="e">
        <f>IF(G2180+H2180&lt;&gt;0,Transaksi!#REF!,"")</f>
        <v>#REF!</v>
      </c>
      <c r="F2180" t="e">
        <f>IF(G2180+H2180&lt;&gt;0,Transaksi!#REF!,"")</f>
        <v>#REF!</v>
      </c>
      <c r="G2180" t="e">
        <f>IF(Transaksi!#REF!=$F$11,Transaksi!#REF!,0)</f>
        <v>#REF!</v>
      </c>
      <c r="H2180" t="e">
        <f>IF(Transaksi!#REF!=$F$11,Transaksi!#REF!,0)</f>
        <v>#REF!</v>
      </c>
      <c r="I2180" t="e">
        <f>I2179+G2180-H2180</f>
        <v>#REF!</v>
      </c>
      <c r="J2180" t="e">
        <f>IF(G2180+H2180&lt;&gt;0,Transaksi!#REF!,"")</f>
        <v>#REF!</v>
      </c>
    </row>
    <row r="2181">
      <c r="C2181" t="e">
        <f>IF(G2181+H2181&lt;&gt;0,Transaksi!#REF!,"")</f>
        <v>#REF!</v>
      </c>
      <c r="D2181" t="e">
        <f>IF(G2181+H2181&lt;&gt;0,Transaksi!#REF!,"")</f>
        <v>#REF!</v>
      </c>
      <c r="E2181" t="e">
        <f>IF(G2181+H2181&lt;&gt;0,Transaksi!#REF!,"")</f>
        <v>#REF!</v>
      </c>
      <c r="F2181" t="e">
        <f>IF(G2181+H2181&lt;&gt;0,Transaksi!#REF!,"")</f>
        <v>#REF!</v>
      </c>
      <c r="G2181" t="e">
        <f>IF(Transaksi!#REF!=$F$11,Transaksi!#REF!,0)</f>
        <v>#REF!</v>
      </c>
      <c r="H2181" t="e">
        <f>IF(Transaksi!#REF!=$F$11,Transaksi!#REF!,0)</f>
        <v>#REF!</v>
      </c>
      <c r="I2181" t="e">
        <f>I2180+G2181-H2181</f>
        <v>#REF!</v>
      </c>
      <c r="J2181" t="e">
        <f>IF(G2181+H2181&lt;&gt;0,Transaksi!#REF!,"")</f>
        <v>#REF!</v>
      </c>
    </row>
    <row r="2182">
      <c r="C2182" t="e">
        <f>IF(G2182+H2182&lt;&gt;0,Transaksi!#REF!,"")</f>
        <v>#REF!</v>
      </c>
      <c r="D2182" t="e">
        <f>IF(G2182+H2182&lt;&gt;0,Transaksi!#REF!,"")</f>
        <v>#REF!</v>
      </c>
      <c r="E2182" t="e">
        <f>IF(G2182+H2182&lt;&gt;0,Transaksi!#REF!,"")</f>
        <v>#REF!</v>
      </c>
      <c r="F2182" t="e">
        <f>IF(G2182+H2182&lt;&gt;0,Transaksi!#REF!,"")</f>
        <v>#REF!</v>
      </c>
      <c r="G2182" t="e">
        <f>IF(Transaksi!#REF!=$F$11,Transaksi!#REF!,0)</f>
        <v>#REF!</v>
      </c>
      <c r="H2182" t="e">
        <f>IF(Transaksi!#REF!=$F$11,Transaksi!#REF!,0)</f>
        <v>#REF!</v>
      </c>
      <c r="I2182" t="e">
        <f>I2181+G2182-H2182</f>
        <v>#REF!</v>
      </c>
      <c r="J2182" t="e">
        <f>IF(G2182+H2182&lt;&gt;0,Transaksi!#REF!,"")</f>
        <v>#REF!</v>
      </c>
    </row>
    <row r="2183">
      <c r="C2183" t="e">
        <f>IF(G2183+H2183&lt;&gt;0,Transaksi!#REF!,"")</f>
        <v>#REF!</v>
      </c>
      <c r="D2183" t="e">
        <f>IF(G2183+H2183&lt;&gt;0,Transaksi!#REF!,"")</f>
        <v>#REF!</v>
      </c>
      <c r="E2183" t="e">
        <f>IF(G2183+H2183&lt;&gt;0,Transaksi!#REF!,"")</f>
        <v>#REF!</v>
      </c>
      <c r="F2183" t="e">
        <f>IF(G2183+H2183&lt;&gt;0,Transaksi!#REF!,"")</f>
        <v>#REF!</v>
      </c>
      <c r="G2183" t="e">
        <f>IF(Transaksi!#REF!=$F$11,Transaksi!#REF!,0)</f>
        <v>#REF!</v>
      </c>
      <c r="H2183" t="e">
        <f>IF(Transaksi!#REF!=$F$11,Transaksi!#REF!,0)</f>
        <v>#REF!</v>
      </c>
      <c r="I2183" t="e">
        <f>I2182+G2183-H2183</f>
        <v>#REF!</v>
      </c>
      <c r="J2183" t="e">
        <f>IF(G2183+H2183&lt;&gt;0,Transaksi!#REF!,"")</f>
        <v>#REF!</v>
      </c>
    </row>
    <row r="2184">
      <c r="C2184" t="e">
        <f>IF(G2184+H2184&lt;&gt;0,Transaksi!#REF!,"")</f>
        <v>#REF!</v>
      </c>
      <c r="D2184" t="e">
        <f>IF(G2184+H2184&lt;&gt;0,Transaksi!#REF!,"")</f>
        <v>#REF!</v>
      </c>
      <c r="E2184" t="e">
        <f>IF(G2184+H2184&lt;&gt;0,Transaksi!#REF!,"")</f>
        <v>#REF!</v>
      </c>
      <c r="F2184" t="e">
        <f>IF(G2184+H2184&lt;&gt;0,Transaksi!#REF!,"")</f>
        <v>#REF!</v>
      </c>
      <c r="G2184" t="e">
        <f>IF(Transaksi!#REF!=$F$11,Transaksi!#REF!,0)</f>
        <v>#REF!</v>
      </c>
      <c r="H2184" t="e">
        <f>IF(Transaksi!#REF!=$F$11,Transaksi!#REF!,0)</f>
        <v>#REF!</v>
      </c>
      <c r="I2184" t="e">
        <f>I2183+G2184-H2184</f>
        <v>#REF!</v>
      </c>
      <c r="J2184" t="e">
        <f>IF(G2184+H2184&lt;&gt;0,Transaksi!#REF!,"")</f>
        <v>#REF!</v>
      </c>
    </row>
    <row r="2185">
      <c r="C2185" t="e">
        <f>IF(G2185+H2185&lt;&gt;0,Transaksi!#REF!,"")</f>
        <v>#REF!</v>
      </c>
      <c r="D2185" t="e">
        <f>IF(G2185+H2185&lt;&gt;0,Transaksi!#REF!,"")</f>
        <v>#REF!</v>
      </c>
      <c r="E2185" t="e">
        <f>IF(G2185+H2185&lt;&gt;0,Transaksi!#REF!,"")</f>
        <v>#REF!</v>
      </c>
      <c r="F2185" t="e">
        <f>IF(G2185+H2185&lt;&gt;0,Transaksi!#REF!,"")</f>
        <v>#REF!</v>
      </c>
      <c r="G2185" t="e">
        <f>IF(Transaksi!#REF!=$F$11,Transaksi!#REF!,0)</f>
        <v>#REF!</v>
      </c>
      <c r="H2185" t="e">
        <f>IF(Transaksi!#REF!=$F$11,Transaksi!#REF!,0)</f>
        <v>#REF!</v>
      </c>
      <c r="I2185" t="e">
        <f>I2184+G2185-H2185</f>
        <v>#REF!</v>
      </c>
      <c r="J2185" t="e">
        <f>IF(G2185+H2185&lt;&gt;0,Transaksi!#REF!,"")</f>
        <v>#REF!</v>
      </c>
    </row>
    <row r="2186">
      <c r="C2186" t="e">
        <f>IF(G2186+H2186&lt;&gt;0,Transaksi!#REF!,"")</f>
        <v>#REF!</v>
      </c>
      <c r="D2186" t="e">
        <f>IF(G2186+H2186&lt;&gt;0,Transaksi!#REF!,"")</f>
        <v>#REF!</v>
      </c>
      <c r="E2186" t="e">
        <f>IF(G2186+H2186&lt;&gt;0,Transaksi!#REF!,"")</f>
        <v>#REF!</v>
      </c>
      <c r="F2186" t="e">
        <f>IF(G2186+H2186&lt;&gt;0,Transaksi!#REF!,"")</f>
        <v>#REF!</v>
      </c>
      <c r="G2186" t="e">
        <f>IF(Transaksi!#REF!=$F$11,Transaksi!#REF!,0)</f>
        <v>#REF!</v>
      </c>
      <c r="H2186" t="e">
        <f>IF(Transaksi!#REF!=$F$11,Transaksi!#REF!,0)</f>
        <v>#REF!</v>
      </c>
      <c r="I2186" t="e">
        <f>I2185+G2186-H2186</f>
        <v>#REF!</v>
      </c>
      <c r="J2186" t="e">
        <f>IF(G2186+H2186&lt;&gt;0,Transaksi!#REF!,"")</f>
        <v>#REF!</v>
      </c>
    </row>
    <row r="2187">
      <c r="C2187" t="e">
        <f>IF(G2187+H2187&lt;&gt;0,Transaksi!#REF!,"")</f>
        <v>#REF!</v>
      </c>
      <c r="D2187" t="e">
        <f>IF(G2187+H2187&lt;&gt;0,Transaksi!#REF!,"")</f>
        <v>#REF!</v>
      </c>
      <c r="E2187" t="e">
        <f>IF(G2187+H2187&lt;&gt;0,Transaksi!#REF!,"")</f>
        <v>#REF!</v>
      </c>
      <c r="F2187" t="e">
        <f>IF(G2187+H2187&lt;&gt;0,Transaksi!#REF!,"")</f>
        <v>#REF!</v>
      </c>
      <c r="G2187" t="e">
        <f>IF(Transaksi!#REF!=$F$11,Transaksi!#REF!,0)</f>
        <v>#REF!</v>
      </c>
      <c r="H2187" t="e">
        <f>IF(Transaksi!#REF!=$F$11,Transaksi!#REF!,0)</f>
        <v>#REF!</v>
      </c>
      <c r="I2187" t="e">
        <f>I2186+G2187-H2187</f>
        <v>#REF!</v>
      </c>
      <c r="J2187" t="e">
        <f>IF(G2187+H2187&lt;&gt;0,Transaksi!#REF!,"")</f>
        <v>#REF!</v>
      </c>
    </row>
    <row r="2188">
      <c r="C2188" t="e">
        <f>IF(G2188+H2188&lt;&gt;0,Transaksi!#REF!,"")</f>
        <v>#REF!</v>
      </c>
      <c r="D2188" t="e">
        <f>IF(G2188+H2188&lt;&gt;0,Transaksi!#REF!,"")</f>
        <v>#REF!</v>
      </c>
      <c r="E2188" t="e">
        <f>IF(G2188+H2188&lt;&gt;0,Transaksi!#REF!,"")</f>
        <v>#REF!</v>
      </c>
      <c r="F2188" t="e">
        <f>IF(G2188+H2188&lt;&gt;0,Transaksi!#REF!,"")</f>
        <v>#REF!</v>
      </c>
      <c r="G2188" t="e">
        <f>IF(Transaksi!#REF!=$F$11,Transaksi!#REF!,0)</f>
        <v>#REF!</v>
      </c>
      <c r="H2188" t="e">
        <f>IF(Transaksi!#REF!=$F$11,Transaksi!#REF!,0)</f>
        <v>#REF!</v>
      </c>
      <c r="I2188" t="e">
        <f>I2187+G2188-H2188</f>
        <v>#REF!</v>
      </c>
      <c r="J2188" t="e">
        <f>IF(G2188+H2188&lt;&gt;0,Transaksi!#REF!,"")</f>
        <v>#REF!</v>
      </c>
    </row>
    <row r="2189">
      <c r="C2189" t="e">
        <f>IF(G2189+H2189&lt;&gt;0,Transaksi!#REF!,"")</f>
        <v>#REF!</v>
      </c>
      <c r="D2189" t="e">
        <f>IF(G2189+H2189&lt;&gt;0,Transaksi!#REF!,"")</f>
        <v>#REF!</v>
      </c>
      <c r="E2189" t="e">
        <f>IF(G2189+H2189&lt;&gt;0,Transaksi!#REF!,"")</f>
        <v>#REF!</v>
      </c>
      <c r="F2189" t="e">
        <f>IF(G2189+H2189&lt;&gt;0,Transaksi!#REF!,"")</f>
        <v>#REF!</v>
      </c>
      <c r="G2189" t="e">
        <f>IF(Transaksi!#REF!=$F$11,Transaksi!#REF!,0)</f>
        <v>#REF!</v>
      </c>
      <c r="H2189" t="e">
        <f>IF(Transaksi!#REF!=$F$11,Transaksi!#REF!,0)</f>
        <v>#REF!</v>
      </c>
      <c r="I2189" t="e">
        <f>I2188+G2189-H2189</f>
        <v>#REF!</v>
      </c>
      <c r="J2189" t="e">
        <f>IF(G2189+H2189&lt;&gt;0,Transaksi!#REF!,"")</f>
        <v>#REF!</v>
      </c>
    </row>
    <row r="2190">
      <c r="C2190" t="e">
        <f>IF(G2190+H2190&lt;&gt;0,Transaksi!#REF!,"")</f>
        <v>#REF!</v>
      </c>
      <c r="D2190" t="e">
        <f>IF(G2190+H2190&lt;&gt;0,Transaksi!#REF!,"")</f>
        <v>#REF!</v>
      </c>
      <c r="E2190" t="e">
        <f>IF(G2190+H2190&lt;&gt;0,Transaksi!#REF!,"")</f>
        <v>#REF!</v>
      </c>
      <c r="F2190" t="e">
        <f>IF(G2190+H2190&lt;&gt;0,Transaksi!#REF!,"")</f>
        <v>#REF!</v>
      </c>
      <c r="G2190" t="e">
        <f>IF(Transaksi!#REF!=$F$11,Transaksi!#REF!,0)</f>
        <v>#REF!</v>
      </c>
      <c r="H2190" t="e">
        <f>IF(Transaksi!#REF!=$F$11,Transaksi!#REF!,0)</f>
        <v>#REF!</v>
      </c>
      <c r="I2190" t="e">
        <f>I2189+G2190-H2190</f>
        <v>#REF!</v>
      </c>
      <c r="J2190" t="e">
        <f>IF(G2190+H2190&lt;&gt;0,Transaksi!#REF!,"")</f>
        <v>#REF!</v>
      </c>
    </row>
    <row r="2191">
      <c r="C2191" t="e">
        <f>IF(G2191+H2191&lt;&gt;0,Transaksi!#REF!,"")</f>
        <v>#REF!</v>
      </c>
      <c r="D2191" t="e">
        <f>IF(G2191+H2191&lt;&gt;0,Transaksi!#REF!,"")</f>
        <v>#REF!</v>
      </c>
      <c r="E2191" t="e">
        <f>IF(G2191+H2191&lt;&gt;0,Transaksi!#REF!,"")</f>
        <v>#REF!</v>
      </c>
      <c r="F2191" t="e">
        <f>IF(G2191+H2191&lt;&gt;0,Transaksi!#REF!,"")</f>
        <v>#REF!</v>
      </c>
      <c r="G2191" t="e">
        <f>IF(Transaksi!#REF!=$F$11,Transaksi!#REF!,0)</f>
        <v>#REF!</v>
      </c>
      <c r="H2191" t="e">
        <f>IF(Transaksi!#REF!=$F$11,Transaksi!#REF!,0)</f>
        <v>#REF!</v>
      </c>
      <c r="I2191" t="e">
        <f>I2190+G2191-H2191</f>
        <v>#REF!</v>
      </c>
      <c r="J2191" t="e">
        <f>IF(G2191+H2191&lt;&gt;0,Transaksi!#REF!,"")</f>
        <v>#REF!</v>
      </c>
    </row>
    <row r="2192">
      <c r="C2192" t="e">
        <f>IF(G2192+H2192&lt;&gt;0,Transaksi!#REF!,"")</f>
        <v>#REF!</v>
      </c>
      <c r="D2192" t="e">
        <f>IF(G2192+H2192&lt;&gt;0,Transaksi!#REF!,"")</f>
        <v>#REF!</v>
      </c>
      <c r="E2192" t="e">
        <f>IF(G2192+H2192&lt;&gt;0,Transaksi!#REF!,"")</f>
        <v>#REF!</v>
      </c>
      <c r="F2192" t="e">
        <f>IF(G2192+H2192&lt;&gt;0,Transaksi!#REF!,"")</f>
        <v>#REF!</v>
      </c>
      <c r="G2192" t="e">
        <f>IF(Transaksi!#REF!=$F$11,Transaksi!#REF!,0)</f>
        <v>#REF!</v>
      </c>
      <c r="H2192" t="e">
        <f>IF(Transaksi!#REF!=$F$11,Transaksi!#REF!,0)</f>
        <v>#REF!</v>
      </c>
      <c r="I2192" t="e">
        <f>I2191+G2192-H2192</f>
        <v>#REF!</v>
      </c>
      <c r="J2192" t="e">
        <f>IF(G2192+H2192&lt;&gt;0,Transaksi!#REF!,"")</f>
        <v>#REF!</v>
      </c>
    </row>
    <row r="2193">
      <c r="C2193" t="e">
        <f>IF(G2193+H2193&lt;&gt;0,Transaksi!#REF!,"")</f>
        <v>#REF!</v>
      </c>
      <c r="D2193" t="e">
        <f>IF(G2193+H2193&lt;&gt;0,Transaksi!#REF!,"")</f>
        <v>#REF!</v>
      </c>
      <c r="E2193" t="e">
        <f>IF(G2193+H2193&lt;&gt;0,Transaksi!#REF!,"")</f>
        <v>#REF!</v>
      </c>
      <c r="F2193" t="e">
        <f>IF(G2193+H2193&lt;&gt;0,Transaksi!#REF!,"")</f>
        <v>#REF!</v>
      </c>
      <c r="G2193" t="e">
        <f>IF(Transaksi!#REF!=$F$11,Transaksi!#REF!,0)</f>
        <v>#REF!</v>
      </c>
      <c r="H2193" t="e">
        <f>IF(Transaksi!#REF!=$F$11,Transaksi!#REF!,0)</f>
        <v>#REF!</v>
      </c>
      <c r="I2193" t="e">
        <f>I2192+G2193-H2193</f>
        <v>#REF!</v>
      </c>
      <c r="J2193" t="e">
        <f>IF(G2193+H2193&lt;&gt;0,Transaksi!#REF!,"")</f>
        <v>#REF!</v>
      </c>
    </row>
    <row r="2194">
      <c r="C2194" t="e">
        <f>IF(G2194+H2194&lt;&gt;0,Transaksi!#REF!,"")</f>
        <v>#REF!</v>
      </c>
      <c r="D2194" t="e">
        <f>IF(G2194+H2194&lt;&gt;0,Transaksi!#REF!,"")</f>
        <v>#REF!</v>
      </c>
      <c r="E2194" t="e">
        <f>IF(G2194+H2194&lt;&gt;0,Transaksi!#REF!,"")</f>
        <v>#REF!</v>
      </c>
      <c r="F2194" t="e">
        <f>IF(G2194+H2194&lt;&gt;0,Transaksi!#REF!,"")</f>
        <v>#REF!</v>
      </c>
      <c r="G2194" t="e">
        <f>IF(Transaksi!#REF!=$F$11,Transaksi!#REF!,0)</f>
        <v>#REF!</v>
      </c>
      <c r="H2194" t="e">
        <f>IF(Transaksi!#REF!=$F$11,Transaksi!#REF!,0)</f>
        <v>#REF!</v>
      </c>
      <c r="I2194" t="e">
        <f>I2193+G2194-H2194</f>
        <v>#REF!</v>
      </c>
      <c r="J2194" t="e">
        <f>IF(G2194+H2194&lt;&gt;0,Transaksi!#REF!,"")</f>
        <v>#REF!</v>
      </c>
    </row>
    <row r="2195">
      <c r="C2195" t="e">
        <f>IF(G2195+H2195&lt;&gt;0,Transaksi!#REF!,"")</f>
        <v>#REF!</v>
      </c>
      <c r="D2195" t="e">
        <f>IF(G2195+H2195&lt;&gt;0,Transaksi!#REF!,"")</f>
        <v>#REF!</v>
      </c>
      <c r="E2195" t="e">
        <f>IF(G2195+H2195&lt;&gt;0,Transaksi!#REF!,"")</f>
        <v>#REF!</v>
      </c>
      <c r="F2195" t="e">
        <f>IF(G2195+H2195&lt;&gt;0,Transaksi!#REF!,"")</f>
        <v>#REF!</v>
      </c>
      <c r="G2195" t="e">
        <f>IF(Transaksi!#REF!=$F$11,Transaksi!#REF!,0)</f>
        <v>#REF!</v>
      </c>
      <c r="H2195" t="e">
        <f>IF(Transaksi!#REF!=$F$11,Transaksi!#REF!,0)</f>
        <v>#REF!</v>
      </c>
      <c r="I2195" t="e">
        <f>I2194+G2195-H2195</f>
        <v>#REF!</v>
      </c>
      <c r="J2195" t="e">
        <f>IF(G2195+H2195&lt;&gt;0,Transaksi!#REF!,"")</f>
        <v>#REF!</v>
      </c>
    </row>
    <row r="2196">
      <c r="C2196" t="e">
        <f>IF(G2196+H2196&lt;&gt;0,Transaksi!#REF!,"")</f>
        <v>#REF!</v>
      </c>
      <c r="D2196" t="e">
        <f>IF(G2196+H2196&lt;&gt;0,Transaksi!#REF!,"")</f>
        <v>#REF!</v>
      </c>
      <c r="E2196" t="e">
        <f>IF(G2196+H2196&lt;&gt;0,Transaksi!#REF!,"")</f>
        <v>#REF!</v>
      </c>
      <c r="F2196" t="e">
        <f>IF(G2196+H2196&lt;&gt;0,Transaksi!#REF!,"")</f>
        <v>#REF!</v>
      </c>
      <c r="G2196" t="e">
        <f>IF(Transaksi!#REF!=$F$11,Transaksi!#REF!,0)</f>
        <v>#REF!</v>
      </c>
      <c r="H2196" t="e">
        <f>IF(Transaksi!#REF!=$F$11,Transaksi!#REF!,0)</f>
        <v>#REF!</v>
      </c>
      <c r="I2196" t="e">
        <f>I2195+G2196-H2196</f>
        <v>#REF!</v>
      </c>
      <c r="J2196" t="e">
        <f>IF(G2196+H2196&lt;&gt;0,Transaksi!#REF!,"")</f>
        <v>#REF!</v>
      </c>
    </row>
    <row r="2197">
      <c r="C2197" t="e">
        <f>IF(G2197+H2197&lt;&gt;0,Transaksi!#REF!,"")</f>
        <v>#REF!</v>
      </c>
      <c r="D2197" t="e">
        <f>IF(G2197+H2197&lt;&gt;0,Transaksi!#REF!,"")</f>
        <v>#REF!</v>
      </c>
      <c r="E2197" t="e">
        <f>IF(G2197+H2197&lt;&gt;0,Transaksi!#REF!,"")</f>
        <v>#REF!</v>
      </c>
      <c r="F2197" t="e">
        <f>IF(G2197+H2197&lt;&gt;0,Transaksi!#REF!,"")</f>
        <v>#REF!</v>
      </c>
      <c r="G2197" t="e">
        <f>IF(Transaksi!#REF!=$F$11,Transaksi!#REF!,0)</f>
        <v>#REF!</v>
      </c>
      <c r="H2197" t="e">
        <f>IF(Transaksi!#REF!=$F$11,Transaksi!#REF!,0)</f>
        <v>#REF!</v>
      </c>
      <c r="I2197" t="e">
        <f>I2196+G2197-H2197</f>
        <v>#REF!</v>
      </c>
      <c r="J2197" t="e">
        <f>IF(G2197+H2197&lt;&gt;0,Transaksi!#REF!,"")</f>
        <v>#REF!</v>
      </c>
    </row>
    <row r="2198">
      <c r="C2198" t="e">
        <f>IF(G2198+H2198&lt;&gt;0,Transaksi!#REF!,"")</f>
        <v>#REF!</v>
      </c>
      <c r="D2198" t="e">
        <f>IF(G2198+H2198&lt;&gt;0,Transaksi!#REF!,"")</f>
        <v>#REF!</v>
      </c>
      <c r="E2198" t="e">
        <f>IF(G2198+H2198&lt;&gt;0,Transaksi!#REF!,"")</f>
        <v>#REF!</v>
      </c>
      <c r="F2198" t="e">
        <f>IF(G2198+H2198&lt;&gt;0,Transaksi!#REF!,"")</f>
        <v>#REF!</v>
      </c>
      <c r="G2198" t="e">
        <f>IF(Transaksi!#REF!=$F$11,Transaksi!#REF!,0)</f>
        <v>#REF!</v>
      </c>
      <c r="H2198" t="e">
        <f>IF(Transaksi!#REF!=$F$11,Transaksi!#REF!,0)</f>
        <v>#REF!</v>
      </c>
      <c r="I2198" t="e">
        <f>I2197+G2198-H2198</f>
        <v>#REF!</v>
      </c>
      <c r="J2198" t="e">
        <f>IF(G2198+H2198&lt;&gt;0,Transaksi!#REF!,"")</f>
        <v>#REF!</v>
      </c>
    </row>
    <row r="2199">
      <c r="C2199" t="e">
        <f>IF(G2199+H2199&lt;&gt;0,Transaksi!#REF!,"")</f>
        <v>#REF!</v>
      </c>
      <c r="D2199" t="e">
        <f>IF(G2199+H2199&lt;&gt;0,Transaksi!#REF!,"")</f>
        <v>#REF!</v>
      </c>
      <c r="E2199" t="e">
        <f>IF(G2199+H2199&lt;&gt;0,Transaksi!#REF!,"")</f>
        <v>#REF!</v>
      </c>
      <c r="F2199" t="e">
        <f>IF(G2199+H2199&lt;&gt;0,Transaksi!#REF!,"")</f>
        <v>#REF!</v>
      </c>
      <c r="G2199" t="e">
        <f>IF(Transaksi!#REF!=$F$11,Transaksi!#REF!,0)</f>
        <v>#REF!</v>
      </c>
      <c r="H2199" t="e">
        <f>IF(Transaksi!#REF!=$F$11,Transaksi!#REF!,0)</f>
        <v>#REF!</v>
      </c>
      <c r="I2199" t="e">
        <f>I2198+G2199-H2199</f>
        <v>#REF!</v>
      </c>
      <c r="J2199" t="e">
        <f>IF(G2199+H2199&lt;&gt;0,Transaksi!#REF!,"")</f>
        <v>#REF!</v>
      </c>
    </row>
    <row r="2200">
      <c r="C2200" t="e">
        <f>IF(G2200+H2200&lt;&gt;0,Transaksi!#REF!,"")</f>
        <v>#REF!</v>
      </c>
      <c r="D2200" t="e">
        <f>IF(G2200+H2200&lt;&gt;0,Transaksi!#REF!,"")</f>
        <v>#REF!</v>
      </c>
      <c r="E2200" t="e">
        <f>IF(G2200+H2200&lt;&gt;0,Transaksi!#REF!,"")</f>
        <v>#REF!</v>
      </c>
      <c r="F2200" t="e">
        <f>IF(G2200+H2200&lt;&gt;0,Transaksi!#REF!,"")</f>
        <v>#REF!</v>
      </c>
      <c r="G2200" t="e">
        <f>IF(Transaksi!#REF!=$F$11,Transaksi!#REF!,0)</f>
        <v>#REF!</v>
      </c>
      <c r="H2200" t="e">
        <f>IF(Transaksi!#REF!=$F$11,Transaksi!#REF!,0)</f>
        <v>#REF!</v>
      </c>
      <c r="I2200" t="e">
        <f>I2199+G2200-H2200</f>
        <v>#REF!</v>
      </c>
      <c r="J2200" t="e">
        <f>IF(G2200+H2200&lt;&gt;0,Transaksi!#REF!,"")</f>
        <v>#REF!</v>
      </c>
    </row>
    <row r="2201">
      <c r="C2201" t="e">
        <f>IF(G2201+H2201&lt;&gt;0,Transaksi!#REF!,"")</f>
        <v>#REF!</v>
      </c>
      <c r="D2201" t="e">
        <f>IF(G2201+H2201&lt;&gt;0,Transaksi!#REF!,"")</f>
        <v>#REF!</v>
      </c>
      <c r="E2201" t="e">
        <f>IF(G2201+H2201&lt;&gt;0,Transaksi!#REF!,"")</f>
        <v>#REF!</v>
      </c>
      <c r="F2201" t="e">
        <f>IF(G2201+H2201&lt;&gt;0,Transaksi!#REF!,"")</f>
        <v>#REF!</v>
      </c>
      <c r="G2201" t="e">
        <f>IF(Transaksi!#REF!=$F$11,Transaksi!#REF!,0)</f>
        <v>#REF!</v>
      </c>
      <c r="H2201" t="e">
        <f>IF(Transaksi!#REF!=$F$11,Transaksi!#REF!,0)</f>
        <v>#REF!</v>
      </c>
      <c r="I2201" t="e">
        <f>I2200+G2201-H2201</f>
        <v>#REF!</v>
      </c>
      <c r="J2201" t="e">
        <f>IF(G2201+H2201&lt;&gt;0,Transaksi!#REF!,"")</f>
        <v>#REF!</v>
      </c>
    </row>
    <row r="2202">
      <c r="C2202" t="e">
        <f>IF(G2202+H2202&lt;&gt;0,Transaksi!#REF!,"")</f>
        <v>#REF!</v>
      </c>
      <c r="D2202" t="e">
        <f>IF(G2202+H2202&lt;&gt;0,Transaksi!#REF!,"")</f>
        <v>#REF!</v>
      </c>
      <c r="E2202" t="e">
        <f>IF(G2202+H2202&lt;&gt;0,Transaksi!#REF!,"")</f>
        <v>#REF!</v>
      </c>
      <c r="F2202" t="e">
        <f>IF(G2202+H2202&lt;&gt;0,Transaksi!#REF!,"")</f>
        <v>#REF!</v>
      </c>
      <c r="G2202" t="e">
        <f>IF(Transaksi!#REF!=$F$11,Transaksi!#REF!,0)</f>
        <v>#REF!</v>
      </c>
      <c r="H2202" t="e">
        <f>IF(Transaksi!#REF!=$F$11,Transaksi!#REF!,0)</f>
        <v>#REF!</v>
      </c>
      <c r="I2202" t="e">
        <f>I2201+G2202-H2202</f>
        <v>#REF!</v>
      </c>
      <c r="J2202" t="e">
        <f>IF(G2202+H2202&lt;&gt;0,Transaksi!#REF!,"")</f>
        <v>#REF!</v>
      </c>
    </row>
    <row r="2203">
      <c r="C2203" t="e">
        <f>IF(G2203+H2203&lt;&gt;0,Transaksi!#REF!,"")</f>
        <v>#REF!</v>
      </c>
      <c r="D2203" t="e">
        <f>IF(G2203+H2203&lt;&gt;0,Transaksi!#REF!,"")</f>
        <v>#REF!</v>
      </c>
      <c r="E2203" t="e">
        <f>IF(G2203+H2203&lt;&gt;0,Transaksi!#REF!,"")</f>
        <v>#REF!</v>
      </c>
      <c r="F2203" t="e">
        <f>IF(G2203+H2203&lt;&gt;0,Transaksi!#REF!,"")</f>
        <v>#REF!</v>
      </c>
      <c r="G2203" t="e">
        <f>IF(Transaksi!#REF!=$F$11,Transaksi!#REF!,0)</f>
        <v>#REF!</v>
      </c>
      <c r="H2203" t="e">
        <f>IF(Transaksi!#REF!=$F$11,Transaksi!#REF!,0)</f>
        <v>#REF!</v>
      </c>
      <c r="I2203" t="e">
        <f>I2202+G2203-H2203</f>
        <v>#REF!</v>
      </c>
      <c r="J2203" t="e">
        <f>IF(G2203+H2203&lt;&gt;0,Transaksi!#REF!,"")</f>
        <v>#REF!</v>
      </c>
    </row>
    <row r="2204">
      <c r="C2204" t="e">
        <f>IF(G2204+H2204&lt;&gt;0,Transaksi!#REF!,"")</f>
        <v>#REF!</v>
      </c>
      <c r="D2204" t="e">
        <f>IF(G2204+H2204&lt;&gt;0,Transaksi!#REF!,"")</f>
        <v>#REF!</v>
      </c>
      <c r="E2204" t="e">
        <f>IF(G2204+H2204&lt;&gt;0,Transaksi!#REF!,"")</f>
        <v>#REF!</v>
      </c>
      <c r="F2204" t="e">
        <f>IF(G2204+H2204&lt;&gt;0,Transaksi!#REF!,"")</f>
        <v>#REF!</v>
      </c>
      <c r="G2204" t="e">
        <f>IF(Transaksi!#REF!=$F$11,Transaksi!#REF!,0)</f>
        <v>#REF!</v>
      </c>
      <c r="H2204" t="e">
        <f>IF(Transaksi!#REF!=$F$11,Transaksi!#REF!,0)</f>
        <v>#REF!</v>
      </c>
      <c r="I2204" t="e">
        <f>I2203+G2204-H2204</f>
        <v>#REF!</v>
      </c>
      <c r="J2204" t="e">
        <f>IF(G2204+H2204&lt;&gt;0,Transaksi!#REF!,"")</f>
        <v>#REF!</v>
      </c>
    </row>
    <row r="2205">
      <c r="C2205" t="e">
        <f>IF(G2205+H2205&lt;&gt;0,Transaksi!#REF!,"")</f>
        <v>#REF!</v>
      </c>
      <c r="D2205" t="e">
        <f>IF(G2205+H2205&lt;&gt;0,Transaksi!#REF!,"")</f>
        <v>#REF!</v>
      </c>
      <c r="E2205" t="e">
        <f>IF(G2205+H2205&lt;&gt;0,Transaksi!#REF!,"")</f>
        <v>#REF!</v>
      </c>
      <c r="F2205" t="e">
        <f>IF(G2205+H2205&lt;&gt;0,Transaksi!#REF!,"")</f>
        <v>#REF!</v>
      </c>
      <c r="G2205" t="e">
        <f>IF(Transaksi!#REF!=$F$11,Transaksi!#REF!,0)</f>
        <v>#REF!</v>
      </c>
      <c r="H2205" t="e">
        <f>IF(Transaksi!#REF!=$F$11,Transaksi!#REF!,0)</f>
        <v>#REF!</v>
      </c>
      <c r="I2205" t="e">
        <f>I2204+G2205-H2205</f>
        <v>#REF!</v>
      </c>
      <c r="J2205" t="e">
        <f>IF(G2205+H2205&lt;&gt;0,Transaksi!#REF!,"")</f>
        <v>#REF!</v>
      </c>
    </row>
    <row r="2206">
      <c r="C2206" t="e">
        <f>IF(G2206+H2206&lt;&gt;0,Transaksi!#REF!,"")</f>
        <v>#REF!</v>
      </c>
      <c r="D2206" t="e">
        <f>IF(G2206+H2206&lt;&gt;0,Transaksi!#REF!,"")</f>
        <v>#REF!</v>
      </c>
      <c r="E2206" t="e">
        <f>IF(G2206+H2206&lt;&gt;0,Transaksi!#REF!,"")</f>
        <v>#REF!</v>
      </c>
      <c r="F2206" t="e">
        <f>IF(G2206+H2206&lt;&gt;0,Transaksi!#REF!,"")</f>
        <v>#REF!</v>
      </c>
      <c r="G2206" t="e">
        <f>IF(Transaksi!#REF!=$F$11,Transaksi!#REF!,0)</f>
        <v>#REF!</v>
      </c>
      <c r="H2206" t="e">
        <f>IF(Transaksi!#REF!=$F$11,Transaksi!#REF!,0)</f>
        <v>#REF!</v>
      </c>
      <c r="I2206" t="e">
        <f>I2205+G2206-H2206</f>
        <v>#REF!</v>
      </c>
      <c r="J2206" t="e">
        <f>IF(G2206+H2206&lt;&gt;0,Transaksi!#REF!,"")</f>
        <v>#REF!</v>
      </c>
    </row>
    <row r="2207">
      <c r="C2207" t="e">
        <f>IF(G2207+H2207&lt;&gt;0,Transaksi!#REF!,"")</f>
        <v>#REF!</v>
      </c>
      <c r="D2207" t="e">
        <f>IF(G2207+H2207&lt;&gt;0,Transaksi!#REF!,"")</f>
        <v>#REF!</v>
      </c>
      <c r="E2207" t="e">
        <f>IF(G2207+H2207&lt;&gt;0,Transaksi!#REF!,"")</f>
        <v>#REF!</v>
      </c>
      <c r="F2207" t="e">
        <f>IF(G2207+H2207&lt;&gt;0,Transaksi!#REF!,"")</f>
        <v>#REF!</v>
      </c>
      <c r="G2207" t="e">
        <f>IF(Transaksi!#REF!=$F$11,Transaksi!#REF!,0)</f>
        <v>#REF!</v>
      </c>
      <c r="H2207" t="e">
        <f>IF(Transaksi!#REF!=$F$11,Transaksi!#REF!,0)</f>
        <v>#REF!</v>
      </c>
      <c r="I2207" t="e">
        <f>I2206+G2207-H2207</f>
        <v>#REF!</v>
      </c>
      <c r="J2207" t="e">
        <f>IF(G2207+H2207&lt;&gt;0,Transaksi!#REF!,"")</f>
        <v>#REF!</v>
      </c>
    </row>
    <row r="2208">
      <c r="C2208" t="e">
        <f>IF(G2208+H2208&lt;&gt;0,Transaksi!#REF!,"")</f>
        <v>#REF!</v>
      </c>
      <c r="D2208" t="e">
        <f>IF(G2208+H2208&lt;&gt;0,Transaksi!#REF!,"")</f>
        <v>#REF!</v>
      </c>
      <c r="E2208" t="e">
        <f>IF(G2208+H2208&lt;&gt;0,Transaksi!#REF!,"")</f>
        <v>#REF!</v>
      </c>
      <c r="F2208" t="e">
        <f>IF(G2208+H2208&lt;&gt;0,Transaksi!#REF!,"")</f>
        <v>#REF!</v>
      </c>
      <c r="G2208" t="e">
        <f>IF(Transaksi!#REF!=$F$11,Transaksi!#REF!,0)</f>
        <v>#REF!</v>
      </c>
      <c r="H2208" t="e">
        <f>IF(Transaksi!#REF!=$F$11,Transaksi!#REF!,0)</f>
        <v>#REF!</v>
      </c>
      <c r="I2208" t="e">
        <f>I2207+G2208-H2208</f>
        <v>#REF!</v>
      </c>
      <c r="J2208" t="e">
        <f>IF(G2208+H2208&lt;&gt;0,Transaksi!#REF!,"")</f>
        <v>#REF!</v>
      </c>
    </row>
    <row r="2209">
      <c r="C2209" t="e">
        <f>IF(G2209+H2209&lt;&gt;0,Transaksi!#REF!,"")</f>
        <v>#REF!</v>
      </c>
      <c r="D2209" t="e">
        <f>IF(G2209+H2209&lt;&gt;0,Transaksi!#REF!,"")</f>
        <v>#REF!</v>
      </c>
      <c r="E2209" t="e">
        <f>IF(G2209+H2209&lt;&gt;0,Transaksi!#REF!,"")</f>
        <v>#REF!</v>
      </c>
      <c r="F2209" t="e">
        <f>IF(G2209+H2209&lt;&gt;0,Transaksi!#REF!,"")</f>
        <v>#REF!</v>
      </c>
      <c r="G2209" t="e">
        <f>IF(Transaksi!#REF!=$F$11,Transaksi!#REF!,0)</f>
        <v>#REF!</v>
      </c>
      <c r="H2209" t="e">
        <f>IF(Transaksi!#REF!=$F$11,Transaksi!#REF!,0)</f>
        <v>#REF!</v>
      </c>
      <c r="I2209" t="e">
        <f>I2208+G2209-H2209</f>
        <v>#REF!</v>
      </c>
      <c r="J2209" t="e">
        <f>IF(G2209+H2209&lt;&gt;0,Transaksi!#REF!,"")</f>
        <v>#REF!</v>
      </c>
    </row>
    <row r="2210">
      <c r="C2210" t="e">
        <f>IF(G2210+H2210&lt;&gt;0,Transaksi!#REF!,"")</f>
        <v>#REF!</v>
      </c>
      <c r="D2210" t="e">
        <f>IF(G2210+H2210&lt;&gt;0,Transaksi!#REF!,"")</f>
        <v>#REF!</v>
      </c>
      <c r="E2210" t="e">
        <f>IF(G2210+H2210&lt;&gt;0,Transaksi!#REF!,"")</f>
        <v>#REF!</v>
      </c>
      <c r="F2210" t="e">
        <f>IF(G2210+H2210&lt;&gt;0,Transaksi!#REF!,"")</f>
        <v>#REF!</v>
      </c>
      <c r="G2210" t="e">
        <f>IF(Transaksi!#REF!=$F$11,Transaksi!#REF!,0)</f>
        <v>#REF!</v>
      </c>
      <c r="H2210" t="e">
        <f>IF(Transaksi!#REF!=$F$11,Transaksi!#REF!,0)</f>
        <v>#REF!</v>
      </c>
      <c r="I2210" t="e">
        <f>I2209+G2210-H2210</f>
        <v>#REF!</v>
      </c>
      <c r="J2210" t="e">
        <f>IF(G2210+H2210&lt;&gt;0,Transaksi!#REF!,"")</f>
        <v>#REF!</v>
      </c>
    </row>
    <row r="2211">
      <c r="C2211" t="e">
        <f>IF(G2211+H2211&lt;&gt;0,Transaksi!#REF!,"")</f>
        <v>#REF!</v>
      </c>
      <c r="D2211" t="e">
        <f>IF(G2211+H2211&lt;&gt;0,Transaksi!#REF!,"")</f>
        <v>#REF!</v>
      </c>
      <c r="E2211" t="e">
        <f>IF(G2211+H2211&lt;&gt;0,Transaksi!#REF!,"")</f>
        <v>#REF!</v>
      </c>
      <c r="F2211" t="e">
        <f>IF(G2211+H2211&lt;&gt;0,Transaksi!#REF!,"")</f>
        <v>#REF!</v>
      </c>
      <c r="G2211" t="e">
        <f>IF(Transaksi!#REF!=$F$11,Transaksi!#REF!,0)</f>
        <v>#REF!</v>
      </c>
      <c r="H2211" t="e">
        <f>IF(Transaksi!#REF!=$F$11,Transaksi!#REF!,0)</f>
        <v>#REF!</v>
      </c>
      <c r="I2211" t="e">
        <f>I2210+G2211-H2211</f>
        <v>#REF!</v>
      </c>
      <c r="J2211" t="e">
        <f>IF(G2211+H2211&lt;&gt;0,Transaksi!#REF!,"")</f>
        <v>#REF!</v>
      </c>
    </row>
    <row r="2212">
      <c r="C2212" t="e">
        <f>IF(G2212+H2212&lt;&gt;0,Transaksi!#REF!,"")</f>
        <v>#REF!</v>
      </c>
      <c r="D2212" t="e">
        <f>IF(G2212+H2212&lt;&gt;0,Transaksi!#REF!,"")</f>
        <v>#REF!</v>
      </c>
      <c r="E2212" t="e">
        <f>IF(G2212+H2212&lt;&gt;0,Transaksi!#REF!,"")</f>
        <v>#REF!</v>
      </c>
      <c r="F2212" t="e">
        <f>IF(G2212+H2212&lt;&gt;0,Transaksi!#REF!,"")</f>
        <v>#REF!</v>
      </c>
      <c r="G2212" t="e">
        <f>IF(Transaksi!#REF!=$F$11,Transaksi!#REF!,0)</f>
        <v>#REF!</v>
      </c>
      <c r="H2212" t="e">
        <f>IF(Transaksi!#REF!=$F$11,Transaksi!#REF!,0)</f>
        <v>#REF!</v>
      </c>
      <c r="I2212" t="e">
        <f>I2211+G2212-H2212</f>
        <v>#REF!</v>
      </c>
      <c r="J2212" t="e">
        <f>IF(G2212+H2212&lt;&gt;0,Transaksi!#REF!,"")</f>
        <v>#REF!</v>
      </c>
    </row>
    <row r="2213">
      <c r="C2213" t="e">
        <f>IF(G2213+H2213&lt;&gt;0,Transaksi!#REF!,"")</f>
        <v>#REF!</v>
      </c>
      <c r="D2213" t="e">
        <f>IF(G2213+H2213&lt;&gt;0,Transaksi!#REF!,"")</f>
        <v>#REF!</v>
      </c>
      <c r="E2213" t="e">
        <f>IF(G2213+H2213&lt;&gt;0,Transaksi!#REF!,"")</f>
        <v>#REF!</v>
      </c>
      <c r="F2213" t="e">
        <f>IF(G2213+H2213&lt;&gt;0,Transaksi!#REF!,"")</f>
        <v>#REF!</v>
      </c>
      <c r="G2213" t="e">
        <f>IF(Transaksi!#REF!=$F$11,Transaksi!#REF!,0)</f>
        <v>#REF!</v>
      </c>
      <c r="H2213" t="e">
        <f>IF(Transaksi!#REF!=$F$11,Transaksi!#REF!,0)</f>
        <v>#REF!</v>
      </c>
      <c r="I2213" t="e">
        <f>I2212+G2213-H2213</f>
        <v>#REF!</v>
      </c>
      <c r="J2213" t="e">
        <f>IF(G2213+H2213&lt;&gt;0,Transaksi!#REF!,"")</f>
        <v>#REF!</v>
      </c>
    </row>
    <row r="2214">
      <c r="C2214" t="e">
        <f>IF(G2214+H2214&lt;&gt;0,Transaksi!#REF!,"")</f>
        <v>#REF!</v>
      </c>
      <c r="D2214" t="e">
        <f>IF(G2214+H2214&lt;&gt;0,Transaksi!#REF!,"")</f>
        <v>#REF!</v>
      </c>
      <c r="E2214" t="e">
        <f>IF(G2214+H2214&lt;&gt;0,Transaksi!#REF!,"")</f>
        <v>#REF!</v>
      </c>
      <c r="F2214" t="e">
        <f>IF(G2214+H2214&lt;&gt;0,Transaksi!#REF!,"")</f>
        <v>#REF!</v>
      </c>
      <c r="G2214" t="e">
        <f>IF(Transaksi!#REF!=$F$11,Transaksi!#REF!,0)</f>
        <v>#REF!</v>
      </c>
      <c r="H2214" t="e">
        <f>IF(Transaksi!#REF!=$F$11,Transaksi!#REF!,0)</f>
        <v>#REF!</v>
      </c>
      <c r="I2214" t="e">
        <f>I2213+G2214-H2214</f>
        <v>#REF!</v>
      </c>
      <c r="J2214" t="e">
        <f>IF(G2214+H2214&lt;&gt;0,Transaksi!#REF!,"")</f>
        <v>#REF!</v>
      </c>
    </row>
    <row r="2215">
      <c r="C2215" t="e">
        <f>IF(G2215+H2215&lt;&gt;0,Transaksi!#REF!,"")</f>
        <v>#REF!</v>
      </c>
      <c r="D2215" t="e">
        <f>IF(G2215+H2215&lt;&gt;0,Transaksi!#REF!,"")</f>
        <v>#REF!</v>
      </c>
      <c r="E2215" t="e">
        <f>IF(G2215+H2215&lt;&gt;0,Transaksi!#REF!,"")</f>
        <v>#REF!</v>
      </c>
      <c r="F2215" t="e">
        <f>IF(G2215+H2215&lt;&gt;0,Transaksi!#REF!,"")</f>
        <v>#REF!</v>
      </c>
      <c r="G2215" t="e">
        <f>IF(Transaksi!#REF!=$F$11,Transaksi!#REF!,0)</f>
        <v>#REF!</v>
      </c>
      <c r="H2215" t="e">
        <f>IF(Transaksi!#REF!=$F$11,Transaksi!#REF!,0)</f>
        <v>#REF!</v>
      </c>
      <c r="I2215" t="e">
        <f>I2214+G2215-H2215</f>
        <v>#REF!</v>
      </c>
      <c r="J2215" t="e">
        <f>IF(G2215+H2215&lt;&gt;0,Transaksi!#REF!,"")</f>
        <v>#REF!</v>
      </c>
    </row>
    <row r="2216">
      <c r="C2216" t="e">
        <f>IF(G2216+H2216&lt;&gt;0,Transaksi!#REF!,"")</f>
        <v>#REF!</v>
      </c>
      <c r="D2216" t="e">
        <f>IF(G2216+H2216&lt;&gt;0,Transaksi!#REF!,"")</f>
        <v>#REF!</v>
      </c>
      <c r="E2216" t="e">
        <f>IF(G2216+H2216&lt;&gt;0,Transaksi!#REF!,"")</f>
        <v>#REF!</v>
      </c>
      <c r="F2216" t="e">
        <f>IF(G2216+H2216&lt;&gt;0,Transaksi!#REF!,"")</f>
        <v>#REF!</v>
      </c>
      <c r="G2216" t="e">
        <f>IF(Transaksi!#REF!=$F$11,Transaksi!#REF!,0)</f>
        <v>#REF!</v>
      </c>
      <c r="H2216" t="e">
        <f>IF(Transaksi!#REF!=$F$11,Transaksi!#REF!,0)</f>
        <v>#REF!</v>
      </c>
      <c r="I2216" t="e">
        <f>I2215+G2216-H2216</f>
        <v>#REF!</v>
      </c>
      <c r="J2216" t="e">
        <f>IF(G2216+H2216&lt;&gt;0,Transaksi!#REF!,"")</f>
        <v>#REF!</v>
      </c>
    </row>
    <row r="2217">
      <c r="C2217" t="e">
        <f>IF(G2217+H2217&lt;&gt;0,Transaksi!#REF!,"")</f>
        <v>#REF!</v>
      </c>
      <c r="D2217" t="e">
        <f>IF(G2217+H2217&lt;&gt;0,Transaksi!#REF!,"")</f>
        <v>#REF!</v>
      </c>
      <c r="E2217" t="e">
        <f>IF(G2217+H2217&lt;&gt;0,Transaksi!#REF!,"")</f>
        <v>#REF!</v>
      </c>
      <c r="F2217" t="e">
        <f>IF(G2217+H2217&lt;&gt;0,Transaksi!#REF!,"")</f>
        <v>#REF!</v>
      </c>
      <c r="G2217" t="e">
        <f>IF(Transaksi!#REF!=$F$11,Transaksi!#REF!,0)</f>
        <v>#REF!</v>
      </c>
      <c r="H2217" t="e">
        <f>IF(Transaksi!#REF!=$F$11,Transaksi!#REF!,0)</f>
        <v>#REF!</v>
      </c>
      <c r="I2217" t="e">
        <f>I2216+G2217-H2217</f>
        <v>#REF!</v>
      </c>
      <c r="J2217" t="e">
        <f>IF(G2217+H2217&lt;&gt;0,Transaksi!#REF!,"")</f>
        <v>#REF!</v>
      </c>
    </row>
    <row r="2218">
      <c r="C2218" t="e">
        <f>IF(G2218+H2218&lt;&gt;0,Transaksi!#REF!,"")</f>
        <v>#REF!</v>
      </c>
      <c r="D2218" t="e">
        <f>IF(G2218+H2218&lt;&gt;0,Transaksi!#REF!,"")</f>
        <v>#REF!</v>
      </c>
      <c r="E2218" t="e">
        <f>IF(G2218+H2218&lt;&gt;0,Transaksi!#REF!,"")</f>
        <v>#REF!</v>
      </c>
      <c r="F2218" t="e">
        <f>IF(G2218+H2218&lt;&gt;0,Transaksi!#REF!,"")</f>
        <v>#REF!</v>
      </c>
      <c r="G2218" t="e">
        <f>IF(Transaksi!#REF!=$F$11,Transaksi!#REF!,0)</f>
        <v>#REF!</v>
      </c>
      <c r="H2218" t="e">
        <f>IF(Transaksi!#REF!=$F$11,Transaksi!#REF!,0)</f>
        <v>#REF!</v>
      </c>
      <c r="I2218" t="e">
        <f>I2217+G2218-H2218</f>
        <v>#REF!</v>
      </c>
      <c r="J2218" t="e">
        <f>IF(G2218+H2218&lt;&gt;0,Transaksi!#REF!,"")</f>
        <v>#REF!</v>
      </c>
    </row>
    <row r="2219">
      <c r="C2219" t="e">
        <f>IF(G2219+H2219&lt;&gt;0,Transaksi!#REF!,"")</f>
        <v>#REF!</v>
      </c>
      <c r="D2219" t="e">
        <f>IF(G2219+H2219&lt;&gt;0,Transaksi!#REF!,"")</f>
        <v>#REF!</v>
      </c>
      <c r="E2219" t="e">
        <f>IF(G2219+H2219&lt;&gt;0,Transaksi!#REF!,"")</f>
        <v>#REF!</v>
      </c>
      <c r="F2219" t="e">
        <f>IF(G2219+H2219&lt;&gt;0,Transaksi!#REF!,"")</f>
        <v>#REF!</v>
      </c>
      <c r="G2219" t="e">
        <f>IF(Transaksi!#REF!=$F$11,Transaksi!#REF!,0)</f>
        <v>#REF!</v>
      </c>
      <c r="H2219" t="e">
        <f>IF(Transaksi!#REF!=$F$11,Transaksi!#REF!,0)</f>
        <v>#REF!</v>
      </c>
      <c r="I2219" t="e">
        <f>I2218+G2219-H2219</f>
        <v>#REF!</v>
      </c>
      <c r="J2219" t="e">
        <f>IF(G2219+H2219&lt;&gt;0,Transaksi!#REF!,"")</f>
        <v>#REF!</v>
      </c>
    </row>
    <row r="2220">
      <c r="C2220" t="e">
        <f>IF(G2220+H2220&lt;&gt;0,Transaksi!#REF!,"")</f>
        <v>#REF!</v>
      </c>
      <c r="D2220" t="e">
        <f>IF(G2220+H2220&lt;&gt;0,Transaksi!#REF!,"")</f>
        <v>#REF!</v>
      </c>
      <c r="E2220" t="e">
        <f>IF(G2220+H2220&lt;&gt;0,Transaksi!#REF!,"")</f>
        <v>#REF!</v>
      </c>
      <c r="F2220" t="e">
        <f>IF(G2220+H2220&lt;&gt;0,Transaksi!#REF!,"")</f>
        <v>#REF!</v>
      </c>
      <c r="G2220" t="e">
        <f>IF(Transaksi!#REF!=$F$11,Transaksi!#REF!,0)</f>
        <v>#REF!</v>
      </c>
      <c r="H2220" t="e">
        <f>IF(Transaksi!#REF!=$F$11,Transaksi!#REF!,0)</f>
        <v>#REF!</v>
      </c>
      <c r="I2220" t="e">
        <f>I2219+G2220-H2220</f>
        <v>#REF!</v>
      </c>
      <c r="J2220" t="e">
        <f>IF(G2220+H2220&lt;&gt;0,Transaksi!#REF!,"")</f>
        <v>#REF!</v>
      </c>
    </row>
    <row r="2221">
      <c r="C2221" t="e">
        <f>IF(G2221+H2221&lt;&gt;0,Transaksi!#REF!,"")</f>
        <v>#REF!</v>
      </c>
      <c r="D2221" t="e">
        <f>IF(G2221+H2221&lt;&gt;0,Transaksi!#REF!,"")</f>
        <v>#REF!</v>
      </c>
      <c r="E2221" t="e">
        <f>IF(G2221+H2221&lt;&gt;0,Transaksi!#REF!,"")</f>
        <v>#REF!</v>
      </c>
      <c r="F2221" t="e">
        <f>IF(G2221+H2221&lt;&gt;0,Transaksi!#REF!,"")</f>
        <v>#REF!</v>
      </c>
      <c r="G2221" t="e">
        <f>IF(Transaksi!#REF!=$F$11,Transaksi!#REF!,0)</f>
        <v>#REF!</v>
      </c>
      <c r="H2221" t="e">
        <f>IF(Transaksi!#REF!=$F$11,Transaksi!#REF!,0)</f>
        <v>#REF!</v>
      </c>
      <c r="I2221" t="e">
        <f>I2220+G2221-H2221</f>
        <v>#REF!</v>
      </c>
      <c r="J2221" t="e">
        <f>IF(G2221+H2221&lt;&gt;0,Transaksi!#REF!,"")</f>
        <v>#REF!</v>
      </c>
    </row>
    <row r="2222">
      <c r="C2222" t="e">
        <f>IF(G2222+H2222&lt;&gt;0,Transaksi!#REF!,"")</f>
        <v>#REF!</v>
      </c>
      <c r="D2222" t="e">
        <f>IF(G2222+H2222&lt;&gt;0,Transaksi!#REF!,"")</f>
        <v>#REF!</v>
      </c>
      <c r="E2222" t="e">
        <f>IF(G2222+H2222&lt;&gt;0,Transaksi!#REF!,"")</f>
        <v>#REF!</v>
      </c>
      <c r="F2222" t="e">
        <f>IF(G2222+H2222&lt;&gt;0,Transaksi!#REF!,"")</f>
        <v>#REF!</v>
      </c>
      <c r="G2222" t="e">
        <f>IF(Transaksi!#REF!=$F$11,Transaksi!#REF!,0)</f>
        <v>#REF!</v>
      </c>
      <c r="H2222" t="e">
        <f>IF(Transaksi!#REF!=$F$11,Transaksi!#REF!,0)</f>
        <v>#REF!</v>
      </c>
      <c r="I2222" t="e">
        <f>I2221+G2222-H2222</f>
        <v>#REF!</v>
      </c>
      <c r="J2222" t="e">
        <f>IF(G2222+H2222&lt;&gt;0,Transaksi!#REF!,"")</f>
        <v>#REF!</v>
      </c>
    </row>
    <row r="2223">
      <c r="C2223" t="e">
        <f>IF(G2223+H2223&lt;&gt;0,Transaksi!#REF!,"")</f>
        <v>#REF!</v>
      </c>
      <c r="D2223" t="e">
        <f>IF(G2223+H2223&lt;&gt;0,Transaksi!#REF!,"")</f>
        <v>#REF!</v>
      </c>
      <c r="E2223" t="e">
        <f>IF(G2223+H2223&lt;&gt;0,Transaksi!#REF!,"")</f>
        <v>#REF!</v>
      </c>
      <c r="F2223" t="e">
        <f>IF(G2223+H2223&lt;&gt;0,Transaksi!#REF!,"")</f>
        <v>#REF!</v>
      </c>
      <c r="G2223" t="e">
        <f>IF(Transaksi!#REF!=$F$11,Transaksi!#REF!,0)</f>
        <v>#REF!</v>
      </c>
      <c r="H2223" t="e">
        <f>IF(Transaksi!#REF!=$F$11,Transaksi!#REF!,0)</f>
        <v>#REF!</v>
      </c>
      <c r="I2223" t="e">
        <f>I2222+G2223-H2223</f>
        <v>#REF!</v>
      </c>
      <c r="J2223" t="e">
        <f>IF(G2223+H2223&lt;&gt;0,Transaksi!#REF!,"")</f>
        <v>#REF!</v>
      </c>
    </row>
    <row r="2224">
      <c r="C2224" t="e">
        <f>IF(G2224+H2224&lt;&gt;0,Transaksi!#REF!,"")</f>
        <v>#REF!</v>
      </c>
      <c r="D2224" t="e">
        <f>IF(G2224+H2224&lt;&gt;0,Transaksi!#REF!,"")</f>
        <v>#REF!</v>
      </c>
      <c r="E2224" t="e">
        <f>IF(G2224+H2224&lt;&gt;0,Transaksi!#REF!,"")</f>
        <v>#REF!</v>
      </c>
      <c r="F2224" t="e">
        <f>IF(G2224+H2224&lt;&gt;0,Transaksi!#REF!,"")</f>
        <v>#REF!</v>
      </c>
      <c r="G2224" t="e">
        <f>IF(Transaksi!#REF!=$F$11,Transaksi!#REF!,0)</f>
        <v>#REF!</v>
      </c>
      <c r="H2224" t="e">
        <f>IF(Transaksi!#REF!=$F$11,Transaksi!#REF!,0)</f>
        <v>#REF!</v>
      </c>
      <c r="I2224" t="e">
        <f>I2223+G2224-H2224</f>
        <v>#REF!</v>
      </c>
      <c r="J2224" t="e">
        <f>IF(G2224+H2224&lt;&gt;0,Transaksi!#REF!,"")</f>
        <v>#REF!</v>
      </c>
    </row>
    <row r="2225">
      <c r="C2225" t="e">
        <f>IF(G2225+H2225&lt;&gt;0,Transaksi!#REF!,"")</f>
        <v>#REF!</v>
      </c>
      <c r="D2225" t="e">
        <f>IF(G2225+H2225&lt;&gt;0,Transaksi!#REF!,"")</f>
        <v>#REF!</v>
      </c>
      <c r="E2225" t="e">
        <f>IF(G2225+H2225&lt;&gt;0,Transaksi!#REF!,"")</f>
        <v>#REF!</v>
      </c>
      <c r="F2225" t="e">
        <f>IF(G2225+H2225&lt;&gt;0,Transaksi!#REF!,"")</f>
        <v>#REF!</v>
      </c>
      <c r="G2225" t="e">
        <f>IF(Transaksi!#REF!=$F$11,Transaksi!#REF!,0)</f>
        <v>#REF!</v>
      </c>
      <c r="H2225" t="e">
        <f>IF(Transaksi!#REF!=$F$11,Transaksi!#REF!,0)</f>
        <v>#REF!</v>
      </c>
      <c r="I2225" t="e">
        <f>I2224+G2225-H2225</f>
        <v>#REF!</v>
      </c>
      <c r="J2225" t="e">
        <f>IF(G2225+H2225&lt;&gt;0,Transaksi!#REF!,"")</f>
        <v>#REF!</v>
      </c>
    </row>
    <row r="2226">
      <c r="C2226" t="e">
        <f>IF(G2226+H2226&lt;&gt;0,Transaksi!#REF!,"")</f>
        <v>#REF!</v>
      </c>
      <c r="D2226" t="e">
        <f>IF(G2226+H2226&lt;&gt;0,Transaksi!#REF!,"")</f>
        <v>#REF!</v>
      </c>
      <c r="E2226" t="e">
        <f>IF(G2226+H2226&lt;&gt;0,Transaksi!#REF!,"")</f>
        <v>#REF!</v>
      </c>
      <c r="F2226" t="e">
        <f>IF(G2226+H2226&lt;&gt;0,Transaksi!#REF!,"")</f>
        <v>#REF!</v>
      </c>
      <c r="G2226" t="e">
        <f>IF(Transaksi!#REF!=$F$11,Transaksi!#REF!,0)</f>
        <v>#REF!</v>
      </c>
      <c r="H2226" t="e">
        <f>IF(Transaksi!#REF!=$F$11,Transaksi!#REF!,0)</f>
        <v>#REF!</v>
      </c>
      <c r="I2226" t="e">
        <f>I2225+G2226-H2226</f>
        <v>#REF!</v>
      </c>
      <c r="J2226" t="e">
        <f>IF(G2226+H2226&lt;&gt;0,Transaksi!#REF!,"")</f>
        <v>#REF!</v>
      </c>
    </row>
    <row r="2227">
      <c r="C2227" t="e">
        <f>IF(G2227+H2227&lt;&gt;0,Transaksi!#REF!,"")</f>
        <v>#REF!</v>
      </c>
      <c r="D2227" t="e">
        <f>IF(G2227+H2227&lt;&gt;0,Transaksi!#REF!,"")</f>
        <v>#REF!</v>
      </c>
      <c r="E2227" t="e">
        <f>IF(G2227+H2227&lt;&gt;0,Transaksi!#REF!,"")</f>
        <v>#REF!</v>
      </c>
      <c r="F2227" t="e">
        <f>IF(G2227+H2227&lt;&gt;0,Transaksi!#REF!,"")</f>
        <v>#REF!</v>
      </c>
      <c r="G2227" t="e">
        <f>IF(Transaksi!#REF!=$F$11,Transaksi!#REF!,0)</f>
        <v>#REF!</v>
      </c>
      <c r="H2227" t="e">
        <f>IF(Transaksi!#REF!=$F$11,Transaksi!#REF!,0)</f>
        <v>#REF!</v>
      </c>
      <c r="I2227" t="e">
        <f>I2226+G2227-H2227</f>
        <v>#REF!</v>
      </c>
      <c r="J2227" t="e">
        <f>IF(G2227+H2227&lt;&gt;0,Transaksi!#REF!,"")</f>
        <v>#REF!</v>
      </c>
    </row>
    <row r="2228">
      <c r="C2228" t="e">
        <f>IF(G2228+H2228&lt;&gt;0,Transaksi!#REF!,"")</f>
        <v>#REF!</v>
      </c>
      <c r="D2228" t="e">
        <f>IF(G2228+H2228&lt;&gt;0,Transaksi!#REF!,"")</f>
        <v>#REF!</v>
      </c>
      <c r="E2228" t="e">
        <f>IF(G2228+H2228&lt;&gt;0,Transaksi!#REF!,"")</f>
        <v>#REF!</v>
      </c>
      <c r="F2228" t="e">
        <f>IF(G2228+H2228&lt;&gt;0,Transaksi!#REF!,"")</f>
        <v>#REF!</v>
      </c>
      <c r="G2228" t="e">
        <f>IF(Transaksi!#REF!=$F$11,Transaksi!#REF!,0)</f>
        <v>#REF!</v>
      </c>
      <c r="H2228" t="e">
        <f>IF(Transaksi!#REF!=$F$11,Transaksi!#REF!,0)</f>
        <v>#REF!</v>
      </c>
      <c r="I2228" t="e">
        <f>I2227+G2228-H2228</f>
        <v>#REF!</v>
      </c>
      <c r="J2228" t="e">
        <f>IF(G2228+H2228&lt;&gt;0,Transaksi!#REF!,"")</f>
        <v>#REF!</v>
      </c>
    </row>
    <row r="2229">
      <c r="C2229" t="e">
        <f>IF(G2229+H2229&lt;&gt;0,Transaksi!#REF!,"")</f>
        <v>#REF!</v>
      </c>
      <c r="D2229" t="e">
        <f>IF(G2229+H2229&lt;&gt;0,Transaksi!#REF!,"")</f>
        <v>#REF!</v>
      </c>
      <c r="E2229" t="e">
        <f>IF(G2229+H2229&lt;&gt;0,Transaksi!#REF!,"")</f>
        <v>#REF!</v>
      </c>
      <c r="F2229" t="e">
        <f>IF(G2229+H2229&lt;&gt;0,Transaksi!#REF!,"")</f>
        <v>#REF!</v>
      </c>
      <c r="G2229" t="e">
        <f>IF(Transaksi!#REF!=$F$11,Transaksi!#REF!,0)</f>
        <v>#REF!</v>
      </c>
      <c r="H2229" t="e">
        <f>IF(Transaksi!#REF!=$F$11,Transaksi!#REF!,0)</f>
        <v>#REF!</v>
      </c>
      <c r="I2229" t="e">
        <f>I2228+G2229-H2229</f>
        <v>#REF!</v>
      </c>
      <c r="J2229" t="e">
        <f>IF(G2229+H2229&lt;&gt;0,Transaksi!#REF!,"")</f>
        <v>#REF!</v>
      </c>
    </row>
    <row r="2230">
      <c r="C2230" t="e">
        <f>IF(G2230+H2230&lt;&gt;0,Transaksi!#REF!,"")</f>
        <v>#REF!</v>
      </c>
      <c r="D2230" t="e">
        <f>IF(G2230+H2230&lt;&gt;0,Transaksi!#REF!,"")</f>
        <v>#REF!</v>
      </c>
      <c r="E2230" t="e">
        <f>IF(G2230+H2230&lt;&gt;0,Transaksi!#REF!,"")</f>
        <v>#REF!</v>
      </c>
      <c r="F2230" t="e">
        <f>IF(G2230+H2230&lt;&gt;0,Transaksi!#REF!,"")</f>
        <v>#REF!</v>
      </c>
      <c r="G2230" t="e">
        <f>IF(Transaksi!#REF!=$F$11,Transaksi!#REF!,0)</f>
        <v>#REF!</v>
      </c>
      <c r="H2230" t="e">
        <f>IF(Transaksi!#REF!=$F$11,Transaksi!#REF!,0)</f>
        <v>#REF!</v>
      </c>
      <c r="I2230" t="e">
        <f>I2229+G2230-H2230</f>
        <v>#REF!</v>
      </c>
      <c r="J2230" t="e">
        <f>IF(G2230+H2230&lt;&gt;0,Transaksi!#REF!,"")</f>
        <v>#REF!</v>
      </c>
    </row>
    <row r="2231">
      <c r="C2231" t="e">
        <f>IF(G2231+H2231&lt;&gt;0,Transaksi!#REF!,"")</f>
        <v>#REF!</v>
      </c>
      <c r="D2231" t="e">
        <f>IF(G2231+H2231&lt;&gt;0,Transaksi!#REF!,"")</f>
        <v>#REF!</v>
      </c>
      <c r="E2231" t="e">
        <f>IF(G2231+H2231&lt;&gt;0,Transaksi!#REF!,"")</f>
        <v>#REF!</v>
      </c>
      <c r="F2231" t="e">
        <f>IF(G2231+H2231&lt;&gt;0,Transaksi!#REF!,"")</f>
        <v>#REF!</v>
      </c>
      <c r="G2231" t="e">
        <f>IF(Transaksi!#REF!=$F$11,Transaksi!#REF!,0)</f>
        <v>#REF!</v>
      </c>
      <c r="H2231" t="e">
        <f>IF(Transaksi!#REF!=$F$11,Transaksi!#REF!,0)</f>
        <v>#REF!</v>
      </c>
      <c r="I2231" t="e">
        <f>I2230+G2231-H2231</f>
        <v>#REF!</v>
      </c>
      <c r="J2231" t="e">
        <f>IF(G2231+H2231&lt;&gt;0,Transaksi!#REF!,"")</f>
        <v>#REF!</v>
      </c>
    </row>
    <row r="2232">
      <c r="C2232" t="e">
        <f>IF(G2232+H2232&lt;&gt;0,Transaksi!#REF!,"")</f>
        <v>#REF!</v>
      </c>
      <c r="D2232" t="e">
        <f>IF(G2232+H2232&lt;&gt;0,Transaksi!#REF!,"")</f>
        <v>#REF!</v>
      </c>
      <c r="E2232" t="e">
        <f>IF(G2232+H2232&lt;&gt;0,Transaksi!#REF!,"")</f>
        <v>#REF!</v>
      </c>
      <c r="F2232" t="e">
        <f>IF(G2232+H2232&lt;&gt;0,Transaksi!#REF!,"")</f>
        <v>#REF!</v>
      </c>
      <c r="G2232" t="e">
        <f>IF(Transaksi!#REF!=$F$11,Transaksi!#REF!,0)</f>
        <v>#REF!</v>
      </c>
      <c r="H2232" t="e">
        <f>IF(Transaksi!#REF!=$F$11,Transaksi!#REF!,0)</f>
        <v>#REF!</v>
      </c>
      <c r="I2232" t="e">
        <f>I2231+G2232-H2232</f>
        <v>#REF!</v>
      </c>
      <c r="J2232" t="e">
        <f>IF(G2232+H2232&lt;&gt;0,Transaksi!#REF!,"")</f>
        <v>#REF!</v>
      </c>
    </row>
    <row r="2233">
      <c r="C2233" t="e">
        <f>IF(G2233+H2233&lt;&gt;0,Transaksi!#REF!,"")</f>
        <v>#REF!</v>
      </c>
      <c r="D2233" t="e">
        <f>IF(G2233+H2233&lt;&gt;0,Transaksi!#REF!,"")</f>
        <v>#REF!</v>
      </c>
      <c r="E2233" t="e">
        <f>IF(G2233+H2233&lt;&gt;0,Transaksi!#REF!,"")</f>
        <v>#REF!</v>
      </c>
      <c r="F2233" t="e">
        <f>IF(G2233+H2233&lt;&gt;0,Transaksi!#REF!,"")</f>
        <v>#REF!</v>
      </c>
      <c r="G2233" t="e">
        <f>IF(Transaksi!#REF!=$F$11,Transaksi!#REF!,0)</f>
        <v>#REF!</v>
      </c>
      <c r="H2233" t="e">
        <f>IF(Transaksi!#REF!=$F$11,Transaksi!#REF!,0)</f>
        <v>#REF!</v>
      </c>
      <c r="I2233" t="e">
        <f>I2232+G2233-H2233</f>
        <v>#REF!</v>
      </c>
      <c r="J2233" t="e">
        <f>IF(G2233+H2233&lt;&gt;0,Transaksi!#REF!,"")</f>
        <v>#REF!</v>
      </c>
    </row>
    <row r="2234">
      <c r="C2234" t="e">
        <f>IF(G2234+H2234&lt;&gt;0,Transaksi!#REF!,"")</f>
        <v>#REF!</v>
      </c>
      <c r="D2234" t="e">
        <f>IF(G2234+H2234&lt;&gt;0,Transaksi!#REF!,"")</f>
        <v>#REF!</v>
      </c>
      <c r="E2234" t="e">
        <f>IF(G2234+H2234&lt;&gt;0,Transaksi!#REF!,"")</f>
        <v>#REF!</v>
      </c>
      <c r="F2234" t="e">
        <f>IF(G2234+H2234&lt;&gt;0,Transaksi!#REF!,"")</f>
        <v>#REF!</v>
      </c>
      <c r="G2234" t="e">
        <f>IF(Transaksi!#REF!=$F$11,Transaksi!#REF!,0)</f>
        <v>#REF!</v>
      </c>
      <c r="H2234" t="e">
        <f>IF(Transaksi!#REF!=$F$11,Transaksi!#REF!,0)</f>
        <v>#REF!</v>
      </c>
      <c r="I2234" t="e">
        <f>I2233+G2234-H2234</f>
        <v>#REF!</v>
      </c>
      <c r="J2234" t="e">
        <f>IF(G2234+H2234&lt;&gt;0,Transaksi!#REF!,"")</f>
        <v>#REF!</v>
      </c>
    </row>
    <row r="2235">
      <c r="C2235" t="e">
        <f>IF(G2235+H2235&lt;&gt;0,Transaksi!#REF!,"")</f>
        <v>#REF!</v>
      </c>
      <c r="D2235" t="e">
        <f>IF(G2235+H2235&lt;&gt;0,Transaksi!#REF!,"")</f>
        <v>#REF!</v>
      </c>
      <c r="E2235" t="e">
        <f>IF(G2235+H2235&lt;&gt;0,Transaksi!#REF!,"")</f>
        <v>#REF!</v>
      </c>
      <c r="F2235" t="e">
        <f>IF(G2235+H2235&lt;&gt;0,Transaksi!#REF!,"")</f>
        <v>#REF!</v>
      </c>
      <c r="G2235" t="e">
        <f>IF(Transaksi!#REF!=$F$11,Transaksi!#REF!,0)</f>
        <v>#REF!</v>
      </c>
      <c r="H2235" t="e">
        <f>IF(Transaksi!#REF!=$F$11,Transaksi!#REF!,0)</f>
        <v>#REF!</v>
      </c>
      <c r="I2235" t="e">
        <f>I2234+G2235-H2235</f>
        <v>#REF!</v>
      </c>
      <c r="J2235" t="e">
        <f>IF(G2235+H2235&lt;&gt;0,Transaksi!#REF!,"")</f>
        <v>#REF!</v>
      </c>
    </row>
    <row r="2236">
      <c r="C2236" t="e">
        <f>IF(G2236+H2236&lt;&gt;0,Transaksi!#REF!,"")</f>
        <v>#REF!</v>
      </c>
      <c r="D2236" t="e">
        <f>IF(G2236+H2236&lt;&gt;0,Transaksi!#REF!,"")</f>
        <v>#REF!</v>
      </c>
      <c r="E2236" t="e">
        <f>IF(G2236+H2236&lt;&gt;0,Transaksi!#REF!,"")</f>
        <v>#REF!</v>
      </c>
      <c r="F2236" t="e">
        <f>IF(G2236+H2236&lt;&gt;0,Transaksi!#REF!,"")</f>
        <v>#REF!</v>
      </c>
      <c r="G2236" t="e">
        <f>IF(Transaksi!#REF!=$F$11,Transaksi!#REF!,0)</f>
        <v>#REF!</v>
      </c>
      <c r="H2236" t="e">
        <f>IF(Transaksi!#REF!=$F$11,Transaksi!#REF!,0)</f>
        <v>#REF!</v>
      </c>
      <c r="I2236" t="e">
        <f>I2235+G2236-H2236</f>
        <v>#REF!</v>
      </c>
      <c r="J2236" t="e">
        <f>IF(G2236+H2236&lt;&gt;0,Transaksi!#REF!,"")</f>
        <v>#REF!</v>
      </c>
    </row>
    <row r="2237">
      <c r="C2237" t="e">
        <f>IF(G2237+H2237&lt;&gt;0,Transaksi!#REF!,"")</f>
        <v>#REF!</v>
      </c>
      <c r="D2237" t="e">
        <f>IF(G2237+H2237&lt;&gt;0,Transaksi!#REF!,"")</f>
        <v>#REF!</v>
      </c>
      <c r="E2237" t="e">
        <f>IF(G2237+H2237&lt;&gt;0,Transaksi!#REF!,"")</f>
        <v>#REF!</v>
      </c>
      <c r="F2237" t="e">
        <f>IF(G2237+H2237&lt;&gt;0,Transaksi!#REF!,"")</f>
        <v>#REF!</v>
      </c>
      <c r="G2237" t="e">
        <f>IF(Transaksi!#REF!=$F$11,Transaksi!#REF!,0)</f>
        <v>#REF!</v>
      </c>
      <c r="H2237" t="e">
        <f>IF(Transaksi!#REF!=$F$11,Transaksi!#REF!,0)</f>
        <v>#REF!</v>
      </c>
      <c r="I2237" t="e">
        <f>I2236+G2237-H2237</f>
        <v>#REF!</v>
      </c>
      <c r="J2237" t="e">
        <f>IF(G2237+H2237&lt;&gt;0,Transaksi!#REF!,"")</f>
        <v>#REF!</v>
      </c>
    </row>
    <row r="2238">
      <c r="C2238" t="e">
        <f>IF(G2238+H2238&lt;&gt;0,Transaksi!#REF!,"")</f>
        <v>#REF!</v>
      </c>
      <c r="D2238" t="e">
        <f>IF(G2238+H2238&lt;&gt;0,Transaksi!#REF!,"")</f>
        <v>#REF!</v>
      </c>
      <c r="E2238" t="e">
        <f>IF(G2238+H2238&lt;&gt;0,Transaksi!#REF!,"")</f>
        <v>#REF!</v>
      </c>
      <c r="F2238" t="e">
        <f>IF(G2238+H2238&lt;&gt;0,Transaksi!#REF!,"")</f>
        <v>#REF!</v>
      </c>
      <c r="G2238" t="e">
        <f>IF(Transaksi!#REF!=$F$11,Transaksi!#REF!,0)</f>
        <v>#REF!</v>
      </c>
      <c r="H2238" t="e">
        <f>IF(Transaksi!#REF!=$F$11,Transaksi!#REF!,0)</f>
        <v>#REF!</v>
      </c>
      <c r="I2238" t="e">
        <f>I2237+G2238-H2238</f>
        <v>#REF!</v>
      </c>
      <c r="J2238" t="e">
        <f>IF(G2238+H2238&lt;&gt;0,Transaksi!#REF!,"")</f>
        <v>#REF!</v>
      </c>
    </row>
    <row r="2239">
      <c r="C2239" t="e">
        <f>IF(G2239+H2239&lt;&gt;0,Transaksi!#REF!,"")</f>
        <v>#REF!</v>
      </c>
      <c r="D2239" t="e">
        <f>IF(G2239+H2239&lt;&gt;0,Transaksi!#REF!,"")</f>
        <v>#REF!</v>
      </c>
      <c r="E2239" t="e">
        <f>IF(G2239+H2239&lt;&gt;0,Transaksi!#REF!,"")</f>
        <v>#REF!</v>
      </c>
      <c r="F2239" t="e">
        <f>IF(G2239+H2239&lt;&gt;0,Transaksi!#REF!,"")</f>
        <v>#REF!</v>
      </c>
      <c r="G2239" t="e">
        <f>IF(Transaksi!#REF!=$F$11,Transaksi!#REF!,0)</f>
        <v>#REF!</v>
      </c>
      <c r="H2239" t="e">
        <f>IF(Transaksi!#REF!=$F$11,Transaksi!#REF!,0)</f>
        <v>#REF!</v>
      </c>
      <c r="I2239" t="e">
        <f>I2238+G2239-H2239</f>
        <v>#REF!</v>
      </c>
      <c r="J2239" t="e">
        <f>IF(G2239+H2239&lt;&gt;0,Transaksi!#REF!,"")</f>
        <v>#REF!</v>
      </c>
    </row>
    <row r="2240">
      <c r="C2240" t="e">
        <f>IF(G2240+H2240&lt;&gt;0,Transaksi!#REF!,"")</f>
        <v>#REF!</v>
      </c>
      <c r="D2240" t="e">
        <f>IF(G2240+H2240&lt;&gt;0,Transaksi!#REF!,"")</f>
        <v>#REF!</v>
      </c>
      <c r="E2240" t="e">
        <f>IF(G2240+H2240&lt;&gt;0,Transaksi!#REF!,"")</f>
        <v>#REF!</v>
      </c>
      <c r="F2240" t="e">
        <f>IF(G2240+H2240&lt;&gt;0,Transaksi!#REF!,"")</f>
        <v>#REF!</v>
      </c>
      <c r="G2240" t="e">
        <f>IF(Transaksi!#REF!=$F$11,Transaksi!#REF!,0)</f>
        <v>#REF!</v>
      </c>
      <c r="H2240" t="e">
        <f>IF(Transaksi!#REF!=$F$11,Transaksi!#REF!,0)</f>
        <v>#REF!</v>
      </c>
      <c r="I2240" t="e">
        <f>I2239+G2240-H2240</f>
        <v>#REF!</v>
      </c>
      <c r="J2240" t="e">
        <f>IF(G2240+H2240&lt;&gt;0,Transaksi!#REF!,"")</f>
        <v>#REF!</v>
      </c>
    </row>
    <row r="2241">
      <c r="C2241" t="e">
        <f>IF(G2241+H2241&lt;&gt;0,Transaksi!#REF!,"")</f>
        <v>#REF!</v>
      </c>
      <c r="D2241" t="e">
        <f>IF(G2241+H2241&lt;&gt;0,Transaksi!#REF!,"")</f>
        <v>#REF!</v>
      </c>
      <c r="E2241" t="e">
        <f>IF(G2241+H2241&lt;&gt;0,Transaksi!#REF!,"")</f>
        <v>#REF!</v>
      </c>
      <c r="F2241" t="e">
        <f>IF(G2241+H2241&lt;&gt;0,Transaksi!#REF!,"")</f>
        <v>#REF!</v>
      </c>
      <c r="G2241" t="e">
        <f>IF(Transaksi!#REF!=$F$11,Transaksi!#REF!,0)</f>
        <v>#REF!</v>
      </c>
      <c r="H2241" t="e">
        <f>IF(Transaksi!#REF!=$F$11,Transaksi!#REF!,0)</f>
        <v>#REF!</v>
      </c>
      <c r="I2241" t="e">
        <f>I2240+G2241-H2241</f>
        <v>#REF!</v>
      </c>
      <c r="J2241" t="e">
        <f>IF(G2241+H2241&lt;&gt;0,Transaksi!#REF!,"")</f>
        <v>#REF!</v>
      </c>
    </row>
    <row r="2242">
      <c r="C2242" t="e">
        <f>IF(G2242+H2242&lt;&gt;0,Transaksi!#REF!,"")</f>
        <v>#REF!</v>
      </c>
      <c r="D2242" t="e">
        <f>IF(G2242+H2242&lt;&gt;0,Transaksi!#REF!,"")</f>
        <v>#REF!</v>
      </c>
      <c r="E2242" t="e">
        <f>IF(G2242+H2242&lt;&gt;0,Transaksi!#REF!,"")</f>
        <v>#REF!</v>
      </c>
      <c r="F2242" t="e">
        <f>IF(G2242+H2242&lt;&gt;0,Transaksi!#REF!,"")</f>
        <v>#REF!</v>
      </c>
      <c r="G2242" t="e">
        <f>IF(Transaksi!#REF!=$F$11,Transaksi!#REF!,0)</f>
        <v>#REF!</v>
      </c>
      <c r="H2242" t="e">
        <f>IF(Transaksi!#REF!=$F$11,Transaksi!#REF!,0)</f>
        <v>#REF!</v>
      </c>
      <c r="I2242" t="e">
        <f>I2241+G2242-H2242</f>
        <v>#REF!</v>
      </c>
      <c r="J2242" t="e">
        <f>IF(G2242+H2242&lt;&gt;0,Transaksi!#REF!,"")</f>
        <v>#REF!</v>
      </c>
    </row>
    <row r="2243">
      <c r="C2243" t="e">
        <f>IF(G2243+H2243&lt;&gt;0,Transaksi!#REF!,"")</f>
        <v>#REF!</v>
      </c>
      <c r="D2243" t="e">
        <f>IF(G2243+H2243&lt;&gt;0,Transaksi!#REF!,"")</f>
        <v>#REF!</v>
      </c>
      <c r="E2243" t="e">
        <f>IF(G2243+H2243&lt;&gt;0,Transaksi!#REF!,"")</f>
        <v>#REF!</v>
      </c>
      <c r="F2243" t="e">
        <f>IF(G2243+H2243&lt;&gt;0,Transaksi!#REF!,"")</f>
        <v>#REF!</v>
      </c>
      <c r="G2243" t="e">
        <f>IF(Transaksi!#REF!=$F$11,Transaksi!#REF!,0)</f>
        <v>#REF!</v>
      </c>
      <c r="H2243" t="e">
        <f>IF(Transaksi!#REF!=$F$11,Transaksi!#REF!,0)</f>
        <v>#REF!</v>
      </c>
      <c r="I2243" t="e">
        <f>I2242+G2243-H2243</f>
        <v>#REF!</v>
      </c>
      <c r="J2243" t="e">
        <f>IF(G2243+H2243&lt;&gt;0,Transaksi!#REF!,"")</f>
        <v>#REF!</v>
      </c>
    </row>
    <row r="2244">
      <c r="C2244" t="e">
        <f>IF(G2244+H2244&lt;&gt;0,Transaksi!#REF!,"")</f>
        <v>#REF!</v>
      </c>
      <c r="D2244" t="e">
        <f>IF(G2244+H2244&lt;&gt;0,Transaksi!#REF!,"")</f>
        <v>#REF!</v>
      </c>
      <c r="E2244" t="e">
        <f>IF(G2244+H2244&lt;&gt;0,Transaksi!#REF!,"")</f>
        <v>#REF!</v>
      </c>
      <c r="F2244" t="e">
        <f>IF(G2244+H2244&lt;&gt;0,Transaksi!#REF!,"")</f>
        <v>#REF!</v>
      </c>
      <c r="G2244" t="e">
        <f>IF(Transaksi!#REF!=$F$11,Transaksi!#REF!,0)</f>
        <v>#REF!</v>
      </c>
      <c r="H2244" t="e">
        <f>IF(Transaksi!#REF!=$F$11,Transaksi!#REF!,0)</f>
        <v>#REF!</v>
      </c>
      <c r="I2244" t="e">
        <f>I2243+G2244-H2244</f>
        <v>#REF!</v>
      </c>
      <c r="J2244" t="e">
        <f>IF(G2244+H2244&lt;&gt;0,Transaksi!#REF!,"")</f>
        <v>#REF!</v>
      </c>
    </row>
    <row r="2245">
      <c r="C2245" t="e">
        <f>IF(G2245+H2245&lt;&gt;0,Transaksi!#REF!,"")</f>
        <v>#REF!</v>
      </c>
      <c r="D2245" t="e">
        <f>IF(G2245+H2245&lt;&gt;0,Transaksi!#REF!,"")</f>
        <v>#REF!</v>
      </c>
      <c r="E2245" t="e">
        <f>IF(G2245+H2245&lt;&gt;0,Transaksi!#REF!,"")</f>
        <v>#REF!</v>
      </c>
      <c r="F2245" t="e">
        <f>IF(G2245+H2245&lt;&gt;0,Transaksi!#REF!,"")</f>
        <v>#REF!</v>
      </c>
      <c r="G2245" t="e">
        <f>IF(Transaksi!#REF!=$F$11,Transaksi!#REF!,0)</f>
        <v>#REF!</v>
      </c>
      <c r="H2245" t="e">
        <f>IF(Transaksi!#REF!=$F$11,Transaksi!#REF!,0)</f>
        <v>#REF!</v>
      </c>
      <c r="I2245" t="e">
        <f>I2244+G2245-H2245</f>
        <v>#REF!</v>
      </c>
      <c r="J2245" t="e">
        <f>IF(G2245+H2245&lt;&gt;0,Transaksi!#REF!,"")</f>
        <v>#REF!</v>
      </c>
    </row>
    <row r="2246">
      <c r="C2246" t="e">
        <f>IF(G2246+H2246&lt;&gt;0,Transaksi!#REF!,"")</f>
        <v>#REF!</v>
      </c>
      <c r="D2246" t="e">
        <f>IF(G2246+H2246&lt;&gt;0,Transaksi!#REF!,"")</f>
        <v>#REF!</v>
      </c>
      <c r="E2246" t="e">
        <f>IF(G2246+H2246&lt;&gt;0,Transaksi!#REF!,"")</f>
        <v>#REF!</v>
      </c>
      <c r="F2246" t="e">
        <f>IF(G2246+H2246&lt;&gt;0,Transaksi!#REF!,"")</f>
        <v>#REF!</v>
      </c>
      <c r="G2246" t="e">
        <f>IF(Transaksi!#REF!=$F$11,Transaksi!#REF!,0)</f>
        <v>#REF!</v>
      </c>
      <c r="H2246" t="e">
        <f>IF(Transaksi!#REF!=$F$11,Transaksi!#REF!,0)</f>
        <v>#REF!</v>
      </c>
      <c r="I2246" t="e">
        <f>I2245+G2246-H2246</f>
        <v>#REF!</v>
      </c>
      <c r="J2246" t="e">
        <f>IF(G2246+H2246&lt;&gt;0,Transaksi!#REF!,"")</f>
        <v>#REF!</v>
      </c>
    </row>
    <row r="2247">
      <c r="C2247" t="e">
        <f>IF(G2247+H2247&lt;&gt;0,Transaksi!#REF!,"")</f>
        <v>#REF!</v>
      </c>
      <c r="D2247" t="e">
        <f>IF(G2247+H2247&lt;&gt;0,Transaksi!#REF!,"")</f>
        <v>#REF!</v>
      </c>
      <c r="E2247" t="e">
        <f>IF(G2247+H2247&lt;&gt;0,Transaksi!#REF!,"")</f>
        <v>#REF!</v>
      </c>
      <c r="F2247" t="e">
        <f>IF(G2247+H2247&lt;&gt;0,Transaksi!#REF!,"")</f>
        <v>#REF!</v>
      </c>
      <c r="G2247" t="e">
        <f>IF(Transaksi!#REF!=$F$11,Transaksi!#REF!,0)</f>
        <v>#REF!</v>
      </c>
      <c r="H2247" t="e">
        <f>IF(Transaksi!#REF!=$F$11,Transaksi!#REF!,0)</f>
        <v>#REF!</v>
      </c>
      <c r="I2247" t="e">
        <f>I2246+G2247-H2247</f>
        <v>#REF!</v>
      </c>
      <c r="J2247" t="e">
        <f>IF(G2247+H2247&lt;&gt;0,Transaksi!#REF!,"")</f>
        <v>#REF!</v>
      </c>
    </row>
    <row r="2248">
      <c r="C2248" t="e">
        <f>IF(G2248+H2248&lt;&gt;0,Transaksi!#REF!,"")</f>
        <v>#REF!</v>
      </c>
      <c r="D2248" t="e">
        <f>IF(G2248+H2248&lt;&gt;0,Transaksi!#REF!,"")</f>
        <v>#REF!</v>
      </c>
      <c r="E2248" t="e">
        <f>IF(G2248+H2248&lt;&gt;0,Transaksi!#REF!,"")</f>
        <v>#REF!</v>
      </c>
      <c r="F2248" t="e">
        <f>IF(G2248+H2248&lt;&gt;0,Transaksi!#REF!,"")</f>
        <v>#REF!</v>
      </c>
      <c r="G2248" t="e">
        <f>IF(Transaksi!#REF!=$F$11,Transaksi!#REF!,0)</f>
        <v>#REF!</v>
      </c>
      <c r="H2248" t="e">
        <f>IF(Transaksi!#REF!=$F$11,Transaksi!#REF!,0)</f>
        <v>#REF!</v>
      </c>
      <c r="I2248" t="e">
        <f>I2247+G2248-H2248</f>
        <v>#REF!</v>
      </c>
      <c r="J2248" t="e">
        <f>IF(G2248+H2248&lt;&gt;0,Transaksi!#REF!,"")</f>
        <v>#REF!</v>
      </c>
    </row>
    <row r="2249">
      <c r="C2249" t="e">
        <f>IF(G2249+H2249&lt;&gt;0,Transaksi!#REF!,"")</f>
        <v>#REF!</v>
      </c>
      <c r="D2249" t="e">
        <f>IF(G2249+H2249&lt;&gt;0,Transaksi!#REF!,"")</f>
        <v>#REF!</v>
      </c>
      <c r="E2249" t="e">
        <f>IF(G2249+H2249&lt;&gt;0,Transaksi!#REF!,"")</f>
        <v>#REF!</v>
      </c>
      <c r="F2249" t="e">
        <f>IF(G2249+H2249&lt;&gt;0,Transaksi!#REF!,"")</f>
        <v>#REF!</v>
      </c>
      <c r="G2249" t="e">
        <f>IF(Transaksi!#REF!=$F$11,Transaksi!#REF!,0)</f>
        <v>#REF!</v>
      </c>
      <c r="H2249" t="e">
        <f>IF(Transaksi!#REF!=$F$11,Transaksi!#REF!,0)</f>
        <v>#REF!</v>
      </c>
      <c r="I2249" t="e">
        <f>I2248+G2249-H2249</f>
        <v>#REF!</v>
      </c>
      <c r="J2249" t="e">
        <f>IF(G2249+H2249&lt;&gt;0,Transaksi!#REF!,"")</f>
        <v>#REF!</v>
      </c>
    </row>
    <row r="2250">
      <c r="C2250" t="e">
        <f>IF(G2250+H2250&lt;&gt;0,Transaksi!#REF!,"")</f>
        <v>#REF!</v>
      </c>
      <c r="D2250" t="e">
        <f>IF(G2250+H2250&lt;&gt;0,Transaksi!#REF!,"")</f>
        <v>#REF!</v>
      </c>
      <c r="E2250" t="e">
        <f>IF(G2250+H2250&lt;&gt;0,Transaksi!#REF!,"")</f>
        <v>#REF!</v>
      </c>
      <c r="F2250" t="e">
        <f>IF(G2250+H2250&lt;&gt;0,Transaksi!#REF!,"")</f>
        <v>#REF!</v>
      </c>
      <c r="G2250" t="e">
        <f>IF(Transaksi!#REF!=$F$11,Transaksi!#REF!,0)</f>
        <v>#REF!</v>
      </c>
      <c r="H2250" t="e">
        <f>IF(Transaksi!#REF!=$F$11,Transaksi!#REF!,0)</f>
        <v>#REF!</v>
      </c>
      <c r="I2250" t="e">
        <f>I2249+G2250-H2250</f>
        <v>#REF!</v>
      </c>
      <c r="J2250" t="e">
        <f>IF(G2250+H2250&lt;&gt;0,Transaksi!#REF!,"")</f>
        <v>#REF!</v>
      </c>
    </row>
    <row r="2251">
      <c r="C2251" t="e">
        <f>IF(G2251+H2251&lt;&gt;0,Transaksi!#REF!,"")</f>
        <v>#REF!</v>
      </c>
      <c r="D2251" t="e">
        <f>IF(G2251+H2251&lt;&gt;0,Transaksi!#REF!,"")</f>
        <v>#REF!</v>
      </c>
      <c r="E2251" t="e">
        <f>IF(G2251+H2251&lt;&gt;0,Transaksi!#REF!,"")</f>
        <v>#REF!</v>
      </c>
      <c r="F2251" t="e">
        <f>IF(G2251+H2251&lt;&gt;0,Transaksi!#REF!,"")</f>
        <v>#REF!</v>
      </c>
      <c r="G2251" t="e">
        <f>IF(Transaksi!#REF!=$F$11,Transaksi!#REF!,0)</f>
        <v>#REF!</v>
      </c>
      <c r="H2251" t="e">
        <f>IF(Transaksi!#REF!=$F$11,Transaksi!#REF!,0)</f>
        <v>#REF!</v>
      </c>
      <c r="I2251" t="e">
        <f>I2250+G2251-H2251</f>
        <v>#REF!</v>
      </c>
      <c r="J2251" t="e">
        <f>IF(G2251+H2251&lt;&gt;0,Transaksi!#REF!,"")</f>
        <v>#REF!</v>
      </c>
    </row>
    <row r="2252">
      <c r="C2252" t="e">
        <f>IF(G2252+H2252&lt;&gt;0,Transaksi!#REF!,"")</f>
        <v>#REF!</v>
      </c>
      <c r="D2252" t="e">
        <f>IF(G2252+H2252&lt;&gt;0,Transaksi!#REF!,"")</f>
        <v>#REF!</v>
      </c>
      <c r="E2252" t="e">
        <f>IF(G2252+H2252&lt;&gt;0,Transaksi!#REF!,"")</f>
        <v>#REF!</v>
      </c>
      <c r="F2252" t="e">
        <f>IF(G2252+H2252&lt;&gt;0,Transaksi!#REF!,"")</f>
        <v>#REF!</v>
      </c>
      <c r="G2252" t="e">
        <f>IF(Transaksi!#REF!=$F$11,Transaksi!#REF!,0)</f>
        <v>#REF!</v>
      </c>
      <c r="H2252" t="e">
        <f>IF(Transaksi!#REF!=$F$11,Transaksi!#REF!,0)</f>
        <v>#REF!</v>
      </c>
      <c r="I2252" t="e">
        <f>I2251+G2252-H2252</f>
        <v>#REF!</v>
      </c>
      <c r="J2252" t="e">
        <f>IF(G2252+H2252&lt;&gt;0,Transaksi!#REF!,"")</f>
        <v>#REF!</v>
      </c>
    </row>
    <row r="2253">
      <c r="C2253" t="e">
        <f>IF(G2253+H2253&lt;&gt;0,Transaksi!#REF!,"")</f>
        <v>#REF!</v>
      </c>
      <c r="D2253" t="e">
        <f>IF(G2253+H2253&lt;&gt;0,Transaksi!#REF!,"")</f>
        <v>#REF!</v>
      </c>
      <c r="E2253" t="e">
        <f>IF(G2253+H2253&lt;&gt;0,Transaksi!#REF!,"")</f>
        <v>#REF!</v>
      </c>
      <c r="F2253" t="e">
        <f>IF(G2253+H2253&lt;&gt;0,Transaksi!#REF!,"")</f>
        <v>#REF!</v>
      </c>
      <c r="G2253" t="e">
        <f>IF(Transaksi!#REF!=$F$11,Transaksi!#REF!,0)</f>
        <v>#REF!</v>
      </c>
      <c r="H2253" t="e">
        <f>IF(Transaksi!#REF!=$F$11,Transaksi!#REF!,0)</f>
        <v>#REF!</v>
      </c>
      <c r="I2253" t="e">
        <f>I2252+G2253-H2253</f>
        <v>#REF!</v>
      </c>
      <c r="J2253" t="e">
        <f>IF(G2253+H2253&lt;&gt;0,Transaksi!#REF!,"")</f>
        <v>#REF!</v>
      </c>
    </row>
    <row r="2254">
      <c r="C2254" t="e">
        <f>IF(G2254+H2254&lt;&gt;0,Transaksi!#REF!,"")</f>
        <v>#REF!</v>
      </c>
      <c r="D2254" t="e">
        <f>IF(G2254+H2254&lt;&gt;0,Transaksi!#REF!,"")</f>
        <v>#REF!</v>
      </c>
      <c r="E2254" t="e">
        <f>IF(G2254+H2254&lt;&gt;0,Transaksi!#REF!,"")</f>
        <v>#REF!</v>
      </c>
      <c r="F2254" t="e">
        <f>IF(G2254+H2254&lt;&gt;0,Transaksi!#REF!,"")</f>
        <v>#REF!</v>
      </c>
      <c r="G2254" t="e">
        <f>IF(Transaksi!#REF!=$F$11,Transaksi!#REF!,0)</f>
        <v>#REF!</v>
      </c>
      <c r="H2254" t="e">
        <f>IF(Transaksi!#REF!=$F$11,Transaksi!#REF!,0)</f>
        <v>#REF!</v>
      </c>
      <c r="I2254" t="e">
        <f>I2253+G2254-H2254</f>
        <v>#REF!</v>
      </c>
      <c r="J2254" t="e">
        <f>IF(G2254+H2254&lt;&gt;0,Transaksi!#REF!,"")</f>
        <v>#REF!</v>
      </c>
    </row>
    <row r="2255">
      <c r="C2255" t="e">
        <f>IF(G2255+H2255&lt;&gt;0,Transaksi!#REF!,"")</f>
        <v>#REF!</v>
      </c>
      <c r="D2255" t="e">
        <f>IF(G2255+H2255&lt;&gt;0,Transaksi!#REF!,"")</f>
        <v>#REF!</v>
      </c>
      <c r="E2255" t="e">
        <f>IF(G2255+H2255&lt;&gt;0,Transaksi!#REF!,"")</f>
        <v>#REF!</v>
      </c>
      <c r="F2255" t="e">
        <f>IF(G2255+H2255&lt;&gt;0,Transaksi!#REF!,"")</f>
        <v>#REF!</v>
      </c>
      <c r="G2255" t="e">
        <f>IF(Transaksi!#REF!=$F$11,Transaksi!#REF!,0)</f>
        <v>#REF!</v>
      </c>
      <c r="H2255" t="e">
        <f>IF(Transaksi!#REF!=$F$11,Transaksi!#REF!,0)</f>
        <v>#REF!</v>
      </c>
      <c r="I2255" t="e">
        <f>I2254+G2255-H2255</f>
        <v>#REF!</v>
      </c>
      <c r="J2255" t="e">
        <f>IF(G2255+H2255&lt;&gt;0,Transaksi!#REF!,"")</f>
        <v>#REF!</v>
      </c>
    </row>
    <row r="2256">
      <c r="C2256" t="e">
        <f>IF(G2256+H2256&lt;&gt;0,Transaksi!#REF!,"")</f>
        <v>#REF!</v>
      </c>
      <c r="D2256" t="e">
        <f>IF(G2256+H2256&lt;&gt;0,Transaksi!#REF!,"")</f>
        <v>#REF!</v>
      </c>
      <c r="E2256" t="e">
        <f>IF(G2256+H2256&lt;&gt;0,Transaksi!#REF!,"")</f>
        <v>#REF!</v>
      </c>
      <c r="F2256" t="e">
        <f>IF(G2256+H2256&lt;&gt;0,Transaksi!#REF!,"")</f>
        <v>#REF!</v>
      </c>
      <c r="G2256" t="e">
        <f>IF(Transaksi!#REF!=$F$11,Transaksi!#REF!,0)</f>
        <v>#REF!</v>
      </c>
      <c r="H2256" t="e">
        <f>IF(Transaksi!#REF!=$F$11,Transaksi!#REF!,0)</f>
        <v>#REF!</v>
      </c>
      <c r="I2256" t="e">
        <f>I2255+G2256-H2256</f>
        <v>#REF!</v>
      </c>
      <c r="J2256" t="e">
        <f>IF(G2256+H2256&lt;&gt;0,Transaksi!#REF!,"")</f>
        <v>#REF!</v>
      </c>
    </row>
    <row r="2257">
      <c r="C2257" t="e">
        <f>IF(G2257+H2257&lt;&gt;0,Transaksi!#REF!,"")</f>
        <v>#REF!</v>
      </c>
      <c r="D2257" t="e">
        <f>IF(G2257+H2257&lt;&gt;0,Transaksi!#REF!,"")</f>
        <v>#REF!</v>
      </c>
      <c r="E2257" t="e">
        <f>IF(G2257+H2257&lt;&gt;0,Transaksi!#REF!,"")</f>
        <v>#REF!</v>
      </c>
      <c r="F2257" t="e">
        <f>IF(G2257+H2257&lt;&gt;0,Transaksi!#REF!,"")</f>
        <v>#REF!</v>
      </c>
      <c r="G2257" t="e">
        <f>IF(Transaksi!#REF!=$F$11,Transaksi!#REF!,0)</f>
        <v>#REF!</v>
      </c>
      <c r="H2257" t="e">
        <f>IF(Transaksi!#REF!=$F$11,Transaksi!#REF!,0)</f>
        <v>#REF!</v>
      </c>
      <c r="I2257" t="e">
        <f>I2256+G2257-H2257</f>
        <v>#REF!</v>
      </c>
      <c r="J2257" t="e">
        <f>IF(G2257+H2257&lt;&gt;0,Transaksi!#REF!,"")</f>
        <v>#REF!</v>
      </c>
    </row>
    <row r="2258">
      <c r="C2258" t="e">
        <f>IF(G2258+H2258&lt;&gt;0,Transaksi!#REF!,"")</f>
        <v>#REF!</v>
      </c>
      <c r="D2258" t="e">
        <f>IF(G2258+H2258&lt;&gt;0,Transaksi!#REF!,"")</f>
        <v>#REF!</v>
      </c>
      <c r="E2258" t="e">
        <f>IF(G2258+H2258&lt;&gt;0,Transaksi!#REF!,"")</f>
        <v>#REF!</v>
      </c>
      <c r="F2258" t="e">
        <f>IF(G2258+H2258&lt;&gt;0,Transaksi!#REF!,"")</f>
        <v>#REF!</v>
      </c>
      <c r="G2258" t="e">
        <f>IF(Transaksi!#REF!=$F$11,Transaksi!#REF!,0)</f>
        <v>#REF!</v>
      </c>
      <c r="H2258" t="e">
        <f>IF(Transaksi!#REF!=$F$11,Transaksi!#REF!,0)</f>
        <v>#REF!</v>
      </c>
      <c r="I2258" t="e">
        <f>I2257+G2258-H2258</f>
        <v>#REF!</v>
      </c>
      <c r="J2258" t="e">
        <f>IF(G2258+H2258&lt;&gt;0,Transaksi!#REF!,"")</f>
        <v>#REF!</v>
      </c>
    </row>
    <row r="2259">
      <c r="C2259" t="e">
        <f>IF(G2259+H2259&lt;&gt;0,Transaksi!#REF!,"")</f>
        <v>#REF!</v>
      </c>
      <c r="D2259" t="e">
        <f>IF(G2259+H2259&lt;&gt;0,Transaksi!#REF!,"")</f>
        <v>#REF!</v>
      </c>
      <c r="E2259" t="e">
        <f>IF(G2259+H2259&lt;&gt;0,Transaksi!#REF!,"")</f>
        <v>#REF!</v>
      </c>
      <c r="F2259" t="e">
        <f>IF(G2259+H2259&lt;&gt;0,Transaksi!#REF!,"")</f>
        <v>#REF!</v>
      </c>
      <c r="G2259" t="e">
        <f>IF(Transaksi!#REF!=$F$11,Transaksi!#REF!,0)</f>
        <v>#REF!</v>
      </c>
      <c r="H2259" t="e">
        <f>IF(Transaksi!#REF!=$F$11,Transaksi!#REF!,0)</f>
        <v>#REF!</v>
      </c>
      <c r="I2259" t="e">
        <f>I2258+G2259-H2259</f>
        <v>#REF!</v>
      </c>
      <c r="J2259" t="e">
        <f>IF(G2259+H2259&lt;&gt;0,Transaksi!#REF!,"")</f>
        <v>#REF!</v>
      </c>
    </row>
    <row r="2260">
      <c r="C2260" t="e">
        <f>IF(G2260+H2260&lt;&gt;0,Transaksi!#REF!,"")</f>
        <v>#REF!</v>
      </c>
      <c r="D2260" t="e">
        <f>IF(G2260+H2260&lt;&gt;0,Transaksi!#REF!,"")</f>
        <v>#REF!</v>
      </c>
      <c r="E2260" t="e">
        <f>IF(G2260+H2260&lt;&gt;0,Transaksi!#REF!,"")</f>
        <v>#REF!</v>
      </c>
      <c r="F2260" t="e">
        <f>IF(G2260+H2260&lt;&gt;0,Transaksi!#REF!,"")</f>
        <v>#REF!</v>
      </c>
      <c r="G2260" t="e">
        <f>IF(Transaksi!#REF!=$F$11,Transaksi!#REF!,0)</f>
        <v>#REF!</v>
      </c>
      <c r="H2260" t="e">
        <f>IF(Transaksi!#REF!=$F$11,Transaksi!#REF!,0)</f>
        <v>#REF!</v>
      </c>
      <c r="I2260" t="e">
        <f>I2259+G2260-H2260</f>
        <v>#REF!</v>
      </c>
      <c r="J2260" t="e">
        <f>IF(G2260+H2260&lt;&gt;0,Transaksi!#REF!,"")</f>
        <v>#REF!</v>
      </c>
    </row>
    <row r="2261">
      <c r="C2261" t="e">
        <f>IF(G2261+H2261&lt;&gt;0,Transaksi!#REF!,"")</f>
        <v>#REF!</v>
      </c>
      <c r="D2261" t="e">
        <f>IF(G2261+H2261&lt;&gt;0,Transaksi!#REF!,"")</f>
        <v>#REF!</v>
      </c>
      <c r="E2261" t="e">
        <f>IF(G2261+H2261&lt;&gt;0,Transaksi!#REF!,"")</f>
        <v>#REF!</v>
      </c>
      <c r="F2261" t="e">
        <f>IF(G2261+H2261&lt;&gt;0,Transaksi!#REF!,"")</f>
        <v>#REF!</v>
      </c>
      <c r="G2261" t="e">
        <f>IF(Transaksi!#REF!=$F$11,Transaksi!#REF!,0)</f>
        <v>#REF!</v>
      </c>
      <c r="H2261" t="e">
        <f>IF(Transaksi!#REF!=$F$11,Transaksi!#REF!,0)</f>
        <v>#REF!</v>
      </c>
      <c r="I2261" t="e">
        <f>I2260+G2261-H2261</f>
        <v>#REF!</v>
      </c>
      <c r="J2261" t="e">
        <f>IF(G2261+H2261&lt;&gt;0,Transaksi!#REF!,"")</f>
        <v>#REF!</v>
      </c>
    </row>
    <row r="2262">
      <c r="C2262" t="e">
        <f>IF(G2262+H2262&lt;&gt;0,Transaksi!#REF!,"")</f>
        <v>#REF!</v>
      </c>
      <c r="D2262" t="e">
        <f>IF(G2262+H2262&lt;&gt;0,Transaksi!#REF!,"")</f>
        <v>#REF!</v>
      </c>
      <c r="E2262" t="e">
        <f>IF(G2262+H2262&lt;&gt;0,Transaksi!#REF!,"")</f>
        <v>#REF!</v>
      </c>
      <c r="F2262" t="e">
        <f>IF(G2262+H2262&lt;&gt;0,Transaksi!#REF!,"")</f>
        <v>#REF!</v>
      </c>
      <c r="G2262" t="e">
        <f>IF(Transaksi!#REF!=$F$11,Transaksi!#REF!,0)</f>
        <v>#REF!</v>
      </c>
      <c r="H2262" t="e">
        <f>IF(Transaksi!#REF!=$F$11,Transaksi!#REF!,0)</f>
        <v>#REF!</v>
      </c>
      <c r="I2262" t="e">
        <f>I2261+G2262-H2262</f>
        <v>#REF!</v>
      </c>
      <c r="J2262" t="e">
        <f>IF(G2262+H2262&lt;&gt;0,Transaksi!#REF!,"")</f>
        <v>#REF!</v>
      </c>
    </row>
    <row r="2263">
      <c r="C2263" t="e">
        <f>IF(G2263+H2263&lt;&gt;0,Transaksi!#REF!,"")</f>
        <v>#REF!</v>
      </c>
      <c r="D2263" t="e">
        <f>IF(G2263+H2263&lt;&gt;0,Transaksi!#REF!,"")</f>
        <v>#REF!</v>
      </c>
      <c r="E2263" t="e">
        <f>IF(G2263+H2263&lt;&gt;0,Transaksi!#REF!,"")</f>
        <v>#REF!</v>
      </c>
      <c r="F2263" t="e">
        <f>IF(G2263+H2263&lt;&gt;0,Transaksi!#REF!,"")</f>
        <v>#REF!</v>
      </c>
      <c r="G2263" t="e">
        <f>IF(Transaksi!#REF!=$F$11,Transaksi!#REF!,0)</f>
        <v>#REF!</v>
      </c>
      <c r="H2263" t="e">
        <f>IF(Transaksi!#REF!=$F$11,Transaksi!#REF!,0)</f>
        <v>#REF!</v>
      </c>
      <c r="I2263" t="e">
        <f>I2262+G2263-H2263</f>
        <v>#REF!</v>
      </c>
      <c r="J2263" t="e">
        <f>IF(G2263+H2263&lt;&gt;0,Transaksi!#REF!,"")</f>
        <v>#REF!</v>
      </c>
    </row>
    <row r="2264">
      <c r="C2264" t="e">
        <f>IF(G2264+H2264&lt;&gt;0,Transaksi!#REF!,"")</f>
        <v>#REF!</v>
      </c>
      <c r="D2264" t="e">
        <f>IF(G2264+H2264&lt;&gt;0,Transaksi!#REF!,"")</f>
        <v>#REF!</v>
      </c>
      <c r="E2264" t="e">
        <f>IF(G2264+H2264&lt;&gt;0,Transaksi!#REF!,"")</f>
        <v>#REF!</v>
      </c>
      <c r="F2264" t="e">
        <f>IF(G2264+H2264&lt;&gt;0,Transaksi!#REF!,"")</f>
        <v>#REF!</v>
      </c>
      <c r="G2264" t="e">
        <f>IF(Transaksi!#REF!=$F$11,Transaksi!#REF!,0)</f>
        <v>#REF!</v>
      </c>
      <c r="H2264" t="e">
        <f>IF(Transaksi!#REF!=$F$11,Transaksi!#REF!,0)</f>
        <v>#REF!</v>
      </c>
      <c r="I2264" t="e">
        <f>I2263+G2264-H2264</f>
        <v>#REF!</v>
      </c>
      <c r="J2264" t="e">
        <f>IF(G2264+H2264&lt;&gt;0,Transaksi!#REF!,"")</f>
        <v>#REF!</v>
      </c>
    </row>
    <row r="2265">
      <c r="C2265" t="e">
        <f>IF(G2265+H2265&lt;&gt;0,Transaksi!#REF!,"")</f>
        <v>#REF!</v>
      </c>
      <c r="D2265" t="e">
        <f>IF(G2265+H2265&lt;&gt;0,Transaksi!#REF!,"")</f>
        <v>#REF!</v>
      </c>
      <c r="E2265" t="e">
        <f>IF(G2265+H2265&lt;&gt;0,Transaksi!#REF!,"")</f>
        <v>#REF!</v>
      </c>
      <c r="F2265" t="e">
        <f>IF(G2265+H2265&lt;&gt;0,Transaksi!#REF!,"")</f>
        <v>#REF!</v>
      </c>
      <c r="G2265" t="e">
        <f>IF(Transaksi!#REF!=$F$11,Transaksi!#REF!,0)</f>
        <v>#REF!</v>
      </c>
      <c r="H2265" t="e">
        <f>IF(Transaksi!#REF!=$F$11,Transaksi!#REF!,0)</f>
        <v>#REF!</v>
      </c>
      <c r="I2265" t="e">
        <f>I2264+G2265-H2265</f>
        <v>#REF!</v>
      </c>
      <c r="J2265" t="e">
        <f>IF(G2265+H2265&lt;&gt;0,Transaksi!#REF!,"")</f>
        <v>#REF!</v>
      </c>
    </row>
    <row r="2266">
      <c r="C2266" t="e">
        <f>IF(G2266+H2266&lt;&gt;0,Transaksi!#REF!,"")</f>
        <v>#REF!</v>
      </c>
      <c r="D2266" t="e">
        <f>IF(G2266+H2266&lt;&gt;0,Transaksi!#REF!,"")</f>
        <v>#REF!</v>
      </c>
      <c r="E2266" t="e">
        <f>IF(G2266+H2266&lt;&gt;0,Transaksi!#REF!,"")</f>
        <v>#REF!</v>
      </c>
      <c r="F2266" t="e">
        <f>IF(G2266+H2266&lt;&gt;0,Transaksi!#REF!,"")</f>
        <v>#REF!</v>
      </c>
      <c r="G2266" t="e">
        <f>IF(Transaksi!#REF!=$F$11,Transaksi!#REF!,0)</f>
        <v>#REF!</v>
      </c>
      <c r="H2266" t="e">
        <f>IF(Transaksi!#REF!=$F$11,Transaksi!#REF!,0)</f>
        <v>#REF!</v>
      </c>
      <c r="I2266" t="e">
        <f>I2265+G2266-H2266</f>
        <v>#REF!</v>
      </c>
      <c r="J2266" t="e">
        <f>IF(G2266+H2266&lt;&gt;0,Transaksi!#REF!,"")</f>
        <v>#REF!</v>
      </c>
    </row>
    <row r="2267">
      <c r="C2267" t="e">
        <f>IF(G2267+H2267&lt;&gt;0,Transaksi!#REF!,"")</f>
        <v>#REF!</v>
      </c>
      <c r="D2267" t="e">
        <f>IF(G2267+H2267&lt;&gt;0,Transaksi!#REF!,"")</f>
        <v>#REF!</v>
      </c>
      <c r="E2267" t="e">
        <f>IF(G2267+H2267&lt;&gt;0,Transaksi!#REF!,"")</f>
        <v>#REF!</v>
      </c>
      <c r="F2267" t="e">
        <f>IF(G2267+H2267&lt;&gt;0,Transaksi!#REF!,"")</f>
        <v>#REF!</v>
      </c>
      <c r="G2267" t="e">
        <f>IF(Transaksi!#REF!=$F$11,Transaksi!#REF!,0)</f>
        <v>#REF!</v>
      </c>
      <c r="H2267" t="e">
        <f>IF(Transaksi!#REF!=$F$11,Transaksi!#REF!,0)</f>
        <v>#REF!</v>
      </c>
      <c r="I2267" t="e">
        <f>I2266+G2267-H2267</f>
        <v>#REF!</v>
      </c>
      <c r="J2267" t="e">
        <f>IF(G2267+H2267&lt;&gt;0,Transaksi!#REF!,"")</f>
        <v>#REF!</v>
      </c>
    </row>
    <row r="2268">
      <c r="C2268" t="e">
        <f>IF(G2268+H2268&lt;&gt;0,Transaksi!#REF!,"")</f>
        <v>#REF!</v>
      </c>
      <c r="D2268" t="e">
        <f>IF(G2268+H2268&lt;&gt;0,Transaksi!#REF!,"")</f>
        <v>#REF!</v>
      </c>
      <c r="E2268" t="e">
        <f>IF(G2268+H2268&lt;&gt;0,Transaksi!#REF!,"")</f>
        <v>#REF!</v>
      </c>
      <c r="F2268" t="e">
        <f>IF(G2268+H2268&lt;&gt;0,Transaksi!#REF!,"")</f>
        <v>#REF!</v>
      </c>
      <c r="G2268" t="e">
        <f>IF(Transaksi!#REF!=$F$11,Transaksi!#REF!,0)</f>
        <v>#REF!</v>
      </c>
      <c r="H2268" t="e">
        <f>IF(Transaksi!#REF!=$F$11,Transaksi!#REF!,0)</f>
        <v>#REF!</v>
      </c>
      <c r="I2268" t="e">
        <f>I2267+G2268-H2268</f>
        <v>#REF!</v>
      </c>
      <c r="J2268" t="e">
        <f>IF(G2268+H2268&lt;&gt;0,Transaksi!#REF!,"")</f>
        <v>#REF!</v>
      </c>
    </row>
    <row r="2269">
      <c r="C2269" t="e">
        <f>IF(G2269+H2269&lt;&gt;0,Transaksi!#REF!,"")</f>
        <v>#REF!</v>
      </c>
      <c r="D2269" t="e">
        <f>IF(G2269+H2269&lt;&gt;0,Transaksi!#REF!,"")</f>
        <v>#REF!</v>
      </c>
      <c r="E2269" t="e">
        <f>IF(G2269+H2269&lt;&gt;0,Transaksi!#REF!,"")</f>
        <v>#REF!</v>
      </c>
      <c r="F2269" t="e">
        <f>IF(G2269+H2269&lt;&gt;0,Transaksi!#REF!,"")</f>
        <v>#REF!</v>
      </c>
      <c r="G2269" t="e">
        <f>IF(Transaksi!#REF!=$F$11,Transaksi!#REF!,0)</f>
        <v>#REF!</v>
      </c>
      <c r="H2269" t="e">
        <f>IF(Transaksi!#REF!=$F$11,Transaksi!#REF!,0)</f>
        <v>#REF!</v>
      </c>
      <c r="I2269" t="e">
        <f>I2268+G2269-H2269</f>
        <v>#REF!</v>
      </c>
      <c r="J2269" t="e">
        <f>IF(G2269+H2269&lt;&gt;0,Transaksi!#REF!,"")</f>
        <v>#REF!</v>
      </c>
    </row>
    <row r="2270">
      <c r="C2270" t="e">
        <f>IF(G2270+H2270&lt;&gt;0,Transaksi!#REF!,"")</f>
        <v>#REF!</v>
      </c>
      <c r="D2270" t="e">
        <f>IF(G2270+H2270&lt;&gt;0,Transaksi!#REF!,"")</f>
        <v>#REF!</v>
      </c>
      <c r="E2270" t="e">
        <f>IF(G2270+H2270&lt;&gt;0,Transaksi!#REF!,"")</f>
        <v>#REF!</v>
      </c>
      <c r="F2270" t="e">
        <f>IF(G2270+H2270&lt;&gt;0,Transaksi!#REF!,"")</f>
        <v>#REF!</v>
      </c>
      <c r="G2270" t="e">
        <f>IF(Transaksi!#REF!=$F$11,Transaksi!#REF!,0)</f>
        <v>#REF!</v>
      </c>
      <c r="H2270" t="e">
        <f>IF(Transaksi!#REF!=$F$11,Transaksi!#REF!,0)</f>
        <v>#REF!</v>
      </c>
      <c r="I2270" t="e">
        <f>I2269+G2270-H2270</f>
        <v>#REF!</v>
      </c>
      <c r="J2270" t="e">
        <f>IF(G2270+H2270&lt;&gt;0,Transaksi!#REF!,"")</f>
        <v>#REF!</v>
      </c>
    </row>
    <row r="2271">
      <c r="C2271" t="e">
        <f>IF(G2271+H2271&lt;&gt;0,Transaksi!#REF!,"")</f>
        <v>#REF!</v>
      </c>
      <c r="D2271" t="e">
        <f>IF(G2271+H2271&lt;&gt;0,Transaksi!#REF!,"")</f>
        <v>#REF!</v>
      </c>
      <c r="E2271" t="e">
        <f>IF(G2271+H2271&lt;&gt;0,Transaksi!#REF!,"")</f>
        <v>#REF!</v>
      </c>
      <c r="F2271" t="e">
        <f>IF(G2271+H2271&lt;&gt;0,Transaksi!#REF!,"")</f>
        <v>#REF!</v>
      </c>
      <c r="G2271" t="e">
        <f>IF(Transaksi!#REF!=$F$11,Transaksi!#REF!,0)</f>
        <v>#REF!</v>
      </c>
      <c r="H2271" t="e">
        <f>IF(Transaksi!#REF!=$F$11,Transaksi!#REF!,0)</f>
        <v>#REF!</v>
      </c>
      <c r="I2271" t="e">
        <f>I2270+G2271-H2271</f>
        <v>#REF!</v>
      </c>
      <c r="J2271" t="e">
        <f>IF(G2271+H2271&lt;&gt;0,Transaksi!#REF!,"")</f>
        <v>#REF!</v>
      </c>
    </row>
    <row r="2272">
      <c r="C2272" t="e">
        <f>IF(G2272+H2272&lt;&gt;0,Transaksi!#REF!,"")</f>
        <v>#REF!</v>
      </c>
      <c r="D2272" t="e">
        <f>IF(G2272+H2272&lt;&gt;0,Transaksi!#REF!,"")</f>
        <v>#REF!</v>
      </c>
      <c r="E2272" t="e">
        <f>IF(G2272+H2272&lt;&gt;0,Transaksi!#REF!,"")</f>
        <v>#REF!</v>
      </c>
      <c r="F2272" t="e">
        <f>IF(G2272+H2272&lt;&gt;0,Transaksi!#REF!,"")</f>
        <v>#REF!</v>
      </c>
      <c r="G2272" t="e">
        <f>IF(Transaksi!#REF!=$F$11,Transaksi!#REF!,0)</f>
        <v>#REF!</v>
      </c>
      <c r="H2272" t="e">
        <f>IF(Transaksi!#REF!=$F$11,Transaksi!#REF!,0)</f>
        <v>#REF!</v>
      </c>
      <c r="I2272" t="e">
        <f>I2271+G2272-H2272</f>
        <v>#REF!</v>
      </c>
      <c r="J2272" t="e">
        <f>IF(G2272+H2272&lt;&gt;0,Transaksi!#REF!,"")</f>
        <v>#REF!</v>
      </c>
    </row>
    <row r="2273">
      <c r="C2273" t="e">
        <f>IF(G2273+H2273&lt;&gt;0,Transaksi!#REF!,"")</f>
        <v>#REF!</v>
      </c>
      <c r="D2273" t="e">
        <f>IF(G2273+H2273&lt;&gt;0,Transaksi!#REF!,"")</f>
        <v>#REF!</v>
      </c>
      <c r="E2273" t="e">
        <f>IF(G2273+H2273&lt;&gt;0,Transaksi!#REF!,"")</f>
        <v>#REF!</v>
      </c>
      <c r="F2273" t="e">
        <f>IF(G2273+H2273&lt;&gt;0,Transaksi!#REF!,"")</f>
        <v>#REF!</v>
      </c>
      <c r="G2273" t="e">
        <f>IF(Transaksi!#REF!=$F$11,Transaksi!#REF!,0)</f>
        <v>#REF!</v>
      </c>
      <c r="H2273" t="e">
        <f>IF(Transaksi!#REF!=$F$11,Transaksi!#REF!,0)</f>
        <v>#REF!</v>
      </c>
      <c r="I2273" t="e">
        <f>I2272+G2273-H2273</f>
        <v>#REF!</v>
      </c>
      <c r="J2273" t="e">
        <f>IF(G2273+H2273&lt;&gt;0,Transaksi!#REF!,"")</f>
        <v>#REF!</v>
      </c>
    </row>
    <row r="2274">
      <c r="C2274" t="e">
        <f>IF(G2274+H2274&lt;&gt;0,Transaksi!#REF!,"")</f>
        <v>#REF!</v>
      </c>
      <c r="D2274" t="e">
        <f>IF(G2274+H2274&lt;&gt;0,Transaksi!#REF!,"")</f>
        <v>#REF!</v>
      </c>
      <c r="E2274" t="e">
        <f>IF(G2274+H2274&lt;&gt;0,Transaksi!#REF!,"")</f>
        <v>#REF!</v>
      </c>
      <c r="F2274" t="e">
        <f>IF(G2274+H2274&lt;&gt;0,Transaksi!#REF!,"")</f>
        <v>#REF!</v>
      </c>
      <c r="G2274" t="e">
        <f>IF(Transaksi!#REF!=$F$11,Transaksi!#REF!,0)</f>
        <v>#REF!</v>
      </c>
      <c r="H2274" t="e">
        <f>IF(Transaksi!#REF!=$F$11,Transaksi!#REF!,0)</f>
        <v>#REF!</v>
      </c>
      <c r="I2274" t="e">
        <f>I2273+G2274-H2274</f>
        <v>#REF!</v>
      </c>
      <c r="J2274" t="e">
        <f>IF(G2274+H2274&lt;&gt;0,Transaksi!#REF!,"")</f>
        <v>#REF!</v>
      </c>
    </row>
    <row r="2275">
      <c r="C2275" t="e">
        <f>IF(G2275+H2275&lt;&gt;0,Transaksi!#REF!,"")</f>
        <v>#REF!</v>
      </c>
      <c r="D2275" t="e">
        <f>IF(G2275+H2275&lt;&gt;0,Transaksi!#REF!,"")</f>
        <v>#REF!</v>
      </c>
      <c r="E2275" t="e">
        <f>IF(G2275+H2275&lt;&gt;0,Transaksi!#REF!,"")</f>
        <v>#REF!</v>
      </c>
      <c r="F2275" t="e">
        <f>IF(G2275+H2275&lt;&gt;0,Transaksi!#REF!,"")</f>
        <v>#REF!</v>
      </c>
      <c r="G2275" t="e">
        <f>IF(Transaksi!#REF!=$F$11,Transaksi!#REF!,0)</f>
        <v>#REF!</v>
      </c>
      <c r="H2275" t="e">
        <f>IF(Transaksi!#REF!=$F$11,Transaksi!#REF!,0)</f>
        <v>#REF!</v>
      </c>
      <c r="I2275" t="e">
        <f>I2274+G2275-H2275</f>
        <v>#REF!</v>
      </c>
      <c r="J2275" t="e">
        <f>IF(G2275+H2275&lt;&gt;0,Transaksi!#REF!,"")</f>
        <v>#REF!</v>
      </c>
    </row>
    <row r="2276">
      <c r="C2276" t="e">
        <f>IF(G2276+H2276&lt;&gt;0,Transaksi!#REF!,"")</f>
        <v>#REF!</v>
      </c>
      <c r="D2276" t="e">
        <f>IF(G2276+H2276&lt;&gt;0,Transaksi!#REF!,"")</f>
        <v>#REF!</v>
      </c>
      <c r="E2276" t="e">
        <f>IF(G2276+H2276&lt;&gt;0,Transaksi!#REF!,"")</f>
        <v>#REF!</v>
      </c>
      <c r="F2276" t="e">
        <f>IF(G2276+H2276&lt;&gt;0,Transaksi!#REF!,"")</f>
        <v>#REF!</v>
      </c>
      <c r="G2276" t="e">
        <f>IF(Transaksi!#REF!=$F$11,Transaksi!#REF!,0)</f>
        <v>#REF!</v>
      </c>
      <c r="H2276" t="e">
        <f>IF(Transaksi!#REF!=$F$11,Transaksi!#REF!,0)</f>
        <v>#REF!</v>
      </c>
      <c r="I2276" t="e">
        <f>I2275+G2276-H2276</f>
        <v>#REF!</v>
      </c>
      <c r="J2276" t="e">
        <f>IF(G2276+H2276&lt;&gt;0,Transaksi!#REF!,"")</f>
        <v>#REF!</v>
      </c>
    </row>
    <row r="2277">
      <c r="C2277" t="e">
        <f>IF(G2277+H2277&lt;&gt;0,Transaksi!#REF!,"")</f>
        <v>#REF!</v>
      </c>
      <c r="D2277" t="e">
        <f>IF(G2277+H2277&lt;&gt;0,Transaksi!#REF!,"")</f>
        <v>#REF!</v>
      </c>
      <c r="E2277" t="e">
        <f>IF(G2277+H2277&lt;&gt;0,Transaksi!#REF!,"")</f>
        <v>#REF!</v>
      </c>
      <c r="F2277" t="e">
        <f>IF(G2277+H2277&lt;&gt;0,Transaksi!#REF!,"")</f>
        <v>#REF!</v>
      </c>
      <c r="G2277" t="e">
        <f>IF(Transaksi!#REF!=$F$11,Transaksi!#REF!,0)</f>
        <v>#REF!</v>
      </c>
      <c r="H2277" t="e">
        <f>IF(Transaksi!#REF!=$F$11,Transaksi!#REF!,0)</f>
        <v>#REF!</v>
      </c>
      <c r="I2277" t="e">
        <f>I2276+G2277-H2277</f>
        <v>#REF!</v>
      </c>
      <c r="J2277" t="e">
        <f>IF(G2277+H2277&lt;&gt;0,Transaksi!#REF!,"")</f>
        <v>#REF!</v>
      </c>
    </row>
    <row r="2278">
      <c r="C2278" t="e">
        <f>IF(G2278+H2278&lt;&gt;0,Transaksi!#REF!,"")</f>
        <v>#REF!</v>
      </c>
      <c r="D2278" t="e">
        <f>IF(G2278+H2278&lt;&gt;0,Transaksi!#REF!,"")</f>
        <v>#REF!</v>
      </c>
      <c r="E2278" t="e">
        <f>IF(G2278+H2278&lt;&gt;0,Transaksi!#REF!,"")</f>
        <v>#REF!</v>
      </c>
      <c r="F2278" t="e">
        <f>IF(G2278+H2278&lt;&gt;0,Transaksi!#REF!,"")</f>
        <v>#REF!</v>
      </c>
      <c r="G2278" t="e">
        <f>IF(Transaksi!#REF!=$F$11,Transaksi!#REF!,0)</f>
        <v>#REF!</v>
      </c>
      <c r="H2278" t="e">
        <f>IF(Transaksi!#REF!=$F$11,Transaksi!#REF!,0)</f>
        <v>#REF!</v>
      </c>
      <c r="I2278" t="e">
        <f>I2277+G2278-H2278</f>
        <v>#REF!</v>
      </c>
      <c r="J2278" t="e">
        <f>IF(G2278+H2278&lt;&gt;0,Transaksi!#REF!,"")</f>
        <v>#REF!</v>
      </c>
    </row>
    <row r="2279">
      <c r="C2279" t="e">
        <f>IF(G2279+H2279&lt;&gt;0,Transaksi!#REF!,"")</f>
        <v>#REF!</v>
      </c>
      <c r="D2279" t="e">
        <f>IF(G2279+H2279&lt;&gt;0,Transaksi!#REF!,"")</f>
        <v>#REF!</v>
      </c>
      <c r="E2279" t="e">
        <f>IF(G2279+H2279&lt;&gt;0,Transaksi!#REF!,"")</f>
        <v>#REF!</v>
      </c>
      <c r="F2279" t="e">
        <f>IF(G2279+H2279&lt;&gt;0,Transaksi!#REF!,"")</f>
        <v>#REF!</v>
      </c>
      <c r="G2279" t="e">
        <f>IF(Transaksi!#REF!=$F$11,Transaksi!#REF!,0)</f>
        <v>#REF!</v>
      </c>
      <c r="H2279" t="e">
        <f>IF(Transaksi!#REF!=$F$11,Transaksi!#REF!,0)</f>
        <v>#REF!</v>
      </c>
      <c r="I2279" t="e">
        <f>I2278+G2279-H2279</f>
        <v>#REF!</v>
      </c>
      <c r="J2279" t="e">
        <f>IF(G2279+H2279&lt;&gt;0,Transaksi!#REF!,"")</f>
        <v>#REF!</v>
      </c>
    </row>
    <row r="2280">
      <c r="C2280" t="e">
        <f>IF(G2280+H2280&lt;&gt;0,Transaksi!#REF!,"")</f>
        <v>#REF!</v>
      </c>
      <c r="D2280" t="e">
        <f>IF(G2280+H2280&lt;&gt;0,Transaksi!#REF!,"")</f>
        <v>#REF!</v>
      </c>
      <c r="E2280" t="e">
        <f>IF(G2280+H2280&lt;&gt;0,Transaksi!#REF!,"")</f>
        <v>#REF!</v>
      </c>
      <c r="F2280" t="e">
        <f>IF(G2280+H2280&lt;&gt;0,Transaksi!#REF!,"")</f>
        <v>#REF!</v>
      </c>
      <c r="G2280" t="e">
        <f>IF(Transaksi!#REF!=$F$11,Transaksi!#REF!,0)</f>
        <v>#REF!</v>
      </c>
      <c r="H2280" t="e">
        <f>IF(Transaksi!#REF!=$F$11,Transaksi!#REF!,0)</f>
        <v>#REF!</v>
      </c>
      <c r="I2280" t="e">
        <f>I2279+G2280-H2280</f>
        <v>#REF!</v>
      </c>
      <c r="J2280" t="e">
        <f>IF(G2280+H2280&lt;&gt;0,Transaksi!#REF!,"")</f>
        <v>#REF!</v>
      </c>
    </row>
    <row r="2281">
      <c r="C2281" t="e">
        <f>IF(G2281+H2281&lt;&gt;0,Transaksi!#REF!,"")</f>
        <v>#REF!</v>
      </c>
      <c r="D2281" t="e">
        <f>IF(G2281+H2281&lt;&gt;0,Transaksi!#REF!,"")</f>
        <v>#REF!</v>
      </c>
      <c r="E2281" t="e">
        <f>IF(G2281+H2281&lt;&gt;0,Transaksi!#REF!,"")</f>
        <v>#REF!</v>
      </c>
      <c r="F2281" t="e">
        <f>IF(G2281+H2281&lt;&gt;0,Transaksi!#REF!,"")</f>
        <v>#REF!</v>
      </c>
      <c r="G2281" t="e">
        <f>IF(Transaksi!#REF!=$F$11,Transaksi!#REF!,0)</f>
        <v>#REF!</v>
      </c>
      <c r="H2281" t="e">
        <f>IF(Transaksi!#REF!=$F$11,Transaksi!#REF!,0)</f>
        <v>#REF!</v>
      </c>
      <c r="I2281" t="e">
        <f>I2280+G2281-H2281</f>
        <v>#REF!</v>
      </c>
      <c r="J2281" t="e">
        <f>IF(G2281+H2281&lt;&gt;0,Transaksi!#REF!,"")</f>
        <v>#REF!</v>
      </c>
    </row>
    <row r="2282">
      <c r="C2282" t="e">
        <f>IF(G2282+H2282&lt;&gt;0,Transaksi!#REF!,"")</f>
        <v>#REF!</v>
      </c>
      <c r="D2282" t="e">
        <f>IF(G2282+H2282&lt;&gt;0,Transaksi!#REF!,"")</f>
        <v>#REF!</v>
      </c>
      <c r="E2282" t="e">
        <f>IF(G2282+H2282&lt;&gt;0,Transaksi!#REF!,"")</f>
        <v>#REF!</v>
      </c>
      <c r="F2282" t="e">
        <f>IF(G2282+H2282&lt;&gt;0,Transaksi!#REF!,"")</f>
        <v>#REF!</v>
      </c>
      <c r="G2282" t="e">
        <f>IF(Transaksi!#REF!=$F$11,Transaksi!#REF!,0)</f>
        <v>#REF!</v>
      </c>
      <c r="H2282" t="e">
        <f>IF(Transaksi!#REF!=$F$11,Transaksi!#REF!,0)</f>
        <v>#REF!</v>
      </c>
      <c r="I2282" t="e">
        <f>I2281+G2282-H2282</f>
        <v>#REF!</v>
      </c>
      <c r="J2282" t="e">
        <f>IF(G2282+H2282&lt;&gt;0,Transaksi!#REF!,"")</f>
        <v>#REF!</v>
      </c>
    </row>
    <row r="2283">
      <c r="C2283" t="e">
        <f>IF(G2283+H2283&lt;&gt;0,Transaksi!#REF!,"")</f>
        <v>#REF!</v>
      </c>
      <c r="D2283" t="e">
        <f>IF(G2283+H2283&lt;&gt;0,Transaksi!#REF!,"")</f>
        <v>#REF!</v>
      </c>
      <c r="E2283" t="e">
        <f>IF(G2283+H2283&lt;&gt;0,Transaksi!#REF!,"")</f>
        <v>#REF!</v>
      </c>
      <c r="F2283" t="e">
        <f>IF(G2283+H2283&lt;&gt;0,Transaksi!#REF!,"")</f>
        <v>#REF!</v>
      </c>
      <c r="G2283" t="e">
        <f>IF(Transaksi!#REF!=$F$11,Transaksi!#REF!,0)</f>
        <v>#REF!</v>
      </c>
      <c r="H2283" t="e">
        <f>IF(Transaksi!#REF!=$F$11,Transaksi!#REF!,0)</f>
        <v>#REF!</v>
      </c>
      <c r="I2283" t="e">
        <f>I2282+G2283-H2283</f>
        <v>#REF!</v>
      </c>
      <c r="J2283" t="e">
        <f>IF(G2283+H2283&lt;&gt;0,Transaksi!#REF!,"")</f>
        <v>#REF!</v>
      </c>
    </row>
    <row r="2284">
      <c r="C2284" t="e">
        <f>IF(G2284+H2284&lt;&gt;0,Transaksi!#REF!,"")</f>
        <v>#REF!</v>
      </c>
      <c r="D2284" t="e">
        <f>IF(G2284+H2284&lt;&gt;0,Transaksi!#REF!,"")</f>
        <v>#REF!</v>
      </c>
      <c r="E2284" t="e">
        <f>IF(G2284+H2284&lt;&gt;0,Transaksi!#REF!,"")</f>
        <v>#REF!</v>
      </c>
      <c r="F2284" t="e">
        <f>IF(G2284+H2284&lt;&gt;0,Transaksi!#REF!,"")</f>
        <v>#REF!</v>
      </c>
      <c r="G2284" t="e">
        <f>IF(Transaksi!#REF!=$F$11,Transaksi!#REF!,0)</f>
        <v>#REF!</v>
      </c>
      <c r="H2284" t="e">
        <f>IF(Transaksi!#REF!=$F$11,Transaksi!#REF!,0)</f>
        <v>#REF!</v>
      </c>
      <c r="I2284" t="e">
        <f>I2283+G2284-H2284</f>
        <v>#REF!</v>
      </c>
      <c r="J2284" t="e">
        <f>IF(G2284+H2284&lt;&gt;0,Transaksi!#REF!,"")</f>
        <v>#REF!</v>
      </c>
    </row>
    <row r="2285">
      <c r="C2285" t="e">
        <f>IF(G2285+H2285&lt;&gt;0,Transaksi!#REF!,"")</f>
        <v>#REF!</v>
      </c>
      <c r="D2285" t="e">
        <f>IF(G2285+H2285&lt;&gt;0,Transaksi!#REF!,"")</f>
        <v>#REF!</v>
      </c>
      <c r="E2285" t="e">
        <f>IF(G2285+H2285&lt;&gt;0,Transaksi!#REF!,"")</f>
        <v>#REF!</v>
      </c>
      <c r="F2285" t="e">
        <f>IF(G2285+H2285&lt;&gt;0,Transaksi!#REF!,"")</f>
        <v>#REF!</v>
      </c>
      <c r="G2285" t="e">
        <f>IF(Transaksi!#REF!=$F$11,Transaksi!#REF!,0)</f>
        <v>#REF!</v>
      </c>
      <c r="H2285" t="e">
        <f>IF(Transaksi!#REF!=$F$11,Transaksi!#REF!,0)</f>
        <v>#REF!</v>
      </c>
      <c r="I2285" t="e">
        <f>I2284+G2285-H2285</f>
        <v>#REF!</v>
      </c>
      <c r="J2285" t="e">
        <f>IF(G2285+H2285&lt;&gt;0,Transaksi!#REF!,"")</f>
        <v>#REF!</v>
      </c>
    </row>
    <row r="2286">
      <c r="C2286" t="e">
        <f>IF(G2286+H2286&lt;&gt;0,Transaksi!#REF!,"")</f>
        <v>#REF!</v>
      </c>
      <c r="D2286" t="e">
        <f>IF(G2286+H2286&lt;&gt;0,Transaksi!#REF!,"")</f>
        <v>#REF!</v>
      </c>
      <c r="E2286" t="e">
        <f>IF(G2286+H2286&lt;&gt;0,Transaksi!#REF!,"")</f>
        <v>#REF!</v>
      </c>
      <c r="F2286" t="e">
        <f>IF(G2286+H2286&lt;&gt;0,Transaksi!#REF!,"")</f>
        <v>#REF!</v>
      </c>
      <c r="G2286" t="e">
        <f>IF(Transaksi!#REF!=$F$11,Transaksi!#REF!,0)</f>
        <v>#REF!</v>
      </c>
      <c r="H2286" t="e">
        <f>IF(Transaksi!#REF!=$F$11,Transaksi!#REF!,0)</f>
        <v>#REF!</v>
      </c>
      <c r="I2286" t="e">
        <f>I2285+G2286-H2286</f>
        <v>#REF!</v>
      </c>
      <c r="J2286" t="e">
        <f>IF(G2286+H2286&lt;&gt;0,Transaksi!#REF!,"")</f>
        <v>#REF!</v>
      </c>
    </row>
    <row r="2287">
      <c r="C2287" t="e">
        <f>IF(G2287+H2287&lt;&gt;0,Transaksi!#REF!,"")</f>
        <v>#REF!</v>
      </c>
      <c r="D2287" t="e">
        <f>IF(G2287+H2287&lt;&gt;0,Transaksi!#REF!,"")</f>
        <v>#REF!</v>
      </c>
      <c r="E2287" t="e">
        <f>IF(G2287+H2287&lt;&gt;0,Transaksi!#REF!,"")</f>
        <v>#REF!</v>
      </c>
      <c r="F2287" t="e">
        <f>IF(G2287+H2287&lt;&gt;0,Transaksi!#REF!,"")</f>
        <v>#REF!</v>
      </c>
      <c r="G2287" t="e">
        <f>IF(Transaksi!#REF!=$F$11,Transaksi!#REF!,0)</f>
        <v>#REF!</v>
      </c>
      <c r="H2287" t="e">
        <f>IF(Transaksi!#REF!=$F$11,Transaksi!#REF!,0)</f>
        <v>#REF!</v>
      </c>
      <c r="I2287" t="e">
        <f>I2286+G2287-H2287</f>
        <v>#REF!</v>
      </c>
      <c r="J2287" t="e">
        <f>IF(G2287+H2287&lt;&gt;0,Transaksi!#REF!,"")</f>
        <v>#REF!</v>
      </c>
    </row>
    <row r="2288">
      <c r="C2288" t="e">
        <f>IF(G2288+H2288&lt;&gt;0,Transaksi!#REF!,"")</f>
        <v>#REF!</v>
      </c>
      <c r="D2288" t="e">
        <f>IF(G2288+H2288&lt;&gt;0,Transaksi!#REF!,"")</f>
        <v>#REF!</v>
      </c>
      <c r="E2288" t="e">
        <f>IF(G2288+H2288&lt;&gt;0,Transaksi!#REF!,"")</f>
        <v>#REF!</v>
      </c>
      <c r="F2288" t="e">
        <f>IF(G2288+H2288&lt;&gt;0,Transaksi!#REF!,"")</f>
        <v>#REF!</v>
      </c>
      <c r="G2288" t="e">
        <f>IF(Transaksi!#REF!=$F$11,Transaksi!#REF!,0)</f>
        <v>#REF!</v>
      </c>
      <c r="H2288" t="e">
        <f>IF(Transaksi!#REF!=$F$11,Transaksi!#REF!,0)</f>
        <v>#REF!</v>
      </c>
      <c r="I2288" t="e">
        <f>I2287+G2288-H2288</f>
        <v>#REF!</v>
      </c>
      <c r="J2288" t="e">
        <f>IF(G2288+H2288&lt;&gt;0,Transaksi!#REF!,"")</f>
        <v>#REF!</v>
      </c>
    </row>
    <row r="2289">
      <c r="C2289" t="e">
        <f>IF(G2289+H2289&lt;&gt;0,Transaksi!#REF!,"")</f>
        <v>#REF!</v>
      </c>
      <c r="D2289" t="e">
        <f>IF(G2289+H2289&lt;&gt;0,Transaksi!#REF!,"")</f>
        <v>#REF!</v>
      </c>
      <c r="E2289" t="e">
        <f>IF(G2289+H2289&lt;&gt;0,Transaksi!#REF!,"")</f>
        <v>#REF!</v>
      </c>
      <c r="F2289" t="e">
        <f>IF(G2289+H2289&lt;&gt;0,Transaksi!#REF!,"")</f>
        <v>#REF!</v>
      </c>
      <c r="G2289" t="e">
        <f>IF(Transaksi!#REF!=$F$11,Transaksi!#REF!,0)</f>
        <v>#REF!</v>
      </c>
      <c r="H2289" t="e">
        <f>IF(Transaksi!#REF!=$F$11,Transaksi!#REF!,0)</f>
        <v>#REF!</v>
      </c>
      <c r="I2289" t="e">
        <f>I2288+G2289-H2289</f>
        <v>#REF!</v>
      </c>
      <c r="J2289" t="e">
        <f>IF(G2289+H2289&lt;&gt;0,Transaksi!#REF!,"")</f>
        <v>#REF!</v>
      </c>
    </row>
    <row r="2290">
      <c r="C2290" t="e">
        <f>IF(G2290+H2290&lt;&gt;0,Transaksi!#REF!,"")</f>
        <v>#REF!</v>
      </c>
      <c r="D2290" t="e">
        <f>IF(G2290+H2290&lt;&gt;0,Transaksi!#REF!,"")</f>
        <v>#REF!</v>
      </c>
      <c r="E2290" t="e">
        <f>IF(G2290+H2290&lt;&gt;0,Transaksi!#REF!,"")</f>
        <v>#REF!</v>
      </c>
      <c r="F2290" t="e">
        <f>IF(G2290+H2290&lt;&gt;0,Transaksi!#REF!,"")</f>
        <v>#REF!</v>
      </c>
      <c r="G2290" t="e">
        <f>IF(Transaksi!#REF!=$F$11,Transaksi!#REF!,0)</f>
        <v>#REF!</v>
      </c>
      <c r="H2290" t="e">
        <f>IF(Transaksi!#REF!=$F$11,Transaksi!#REF!,0)</f>
        <v>#REF!</v>
      </c>
      <c r="I2290" t="e">
        <f>I2289+G2290-H2290</f>
        <v>#REF!</v>
      </c>
      <c r="J2290" t="e">
        <f>IF(G2290+H2290&lt;&gt;0,Transaksi!#REF!,"")</f>
        <v>#REF!</v>
      </c>
    </row>
    <row r="2291">
      <c r="C2291" t="e">
        <f>IF(G2291+H2291&lt;&gt;0,Transaksi!#REF!,"")</f>
        <v>#REF!</v>
      </c>
      <c r="D2291" t="e">
        <f>IF(G2291+H2291&lt;&gt;0,Transaksi!#REF!,"")</f>
        <v>#REF!</v>
      </c>
      <c r="E2291" t="e">
        <f>IF(G2291+H2291&lt;&gt;0,Transaksi!#REF!,"")</f>
        <v>#REF!</v>
      </c>
      <c r="F2291" t="e">
        <f>IF(G2291+H2291&lt;&gt;0,Transaksi!#REF!,"")</f>
        <v>#REF!</v>
      </c>
      <c r="G2291" t="e">
        <f>IF(Transaksi!#REF!=$F$11,Transaksi!#REF!,0)</f>
        <v>#REF!</v>
      </c>
      <c r="H2291" t="e">
        <f>IF(Transaksi!#REF!=$F$11,Transaksi!#REF!,0)</f>
        <v>#REF!</v>
      </c>
      <c r="I2291" t="e">
        <f>I2290+G2291-H2291</f>
        <v>#REF!</v>
      </c>
      <c r="J2291" t="e">
        <f>IF(G2291+H2291&lt;&gt;0,Transaksi!#REF!,"")</f>
        <v>#REF!</v>
      </c>
    </row>
    <row r="2292">
      <c r="C2292" t="e">
        <f>IF(G2292+H2292&lt;&gt;0,Transaksi!#REF!,"")</f>
        <v>#REF!</v>
      </c>
      <c r="D2292" t="e">
        <f>IF(G2292+H2292&lt;&gt;0,Transaksi!#REF!,"")</f>
        <v>#REF!</v>
      </c>
      <c r="E2292" t="e">
        <f>IF(G2292+H2292&lt;&gt;0,Transaksi!#REF!,"")</f>
        <v>#REF!</v>
      </c>
      <c r="F2292" t="e">
        <f>IF(G2292+H2292&lt;&gt;0,Transaksi!#REF!,"")</f>
        <v>#REF!</v>
      </c>
      <c r="G2292" t="e">
        <f>IF(Transaksi!#REF!=$F$11,Transaksi!#REF!,0)</f>
        <v>#REF!</v>
      </c>
      <c r="H2292" t="e">
        <f>IF(Transaksi!#REF!=$F$11,Transaksi!#REF!,0)</f>
        <v>#REF!</v>
      </c>
      <c r="I2292" t="e">
        <f>I2291+G2292-H2292</f>
        <v>#REF!</v>
      </c>
      <c r="J2292" t="e">
        <f>IF(G2292+H2292&lt;&gt;0,Transaksi!#REF!,"")</f>
        <v>#REF!</v>
      </c>
    </row>
    <row r="2293">
      <c r="C2293" t="e">
        <f>IF(G2293+H2293&lt;&gt;0,Transaksi!#REF!,"")</f>
        <v>#REF!</v>
      </c>
      <c r="D2293" t="e">
        <f>IF(G2293+H2293&lt;&gt;0,Transaksi!#REF!,"")</f>
        <v>#REF!</v>
      </c>
      <c r="E2293" t="e">
        <f>IF(G2293+H2293&lt;&gt;0,Transaksi!#REF!,"")</f>
        <v>#REF!</v>
      </c>
      <c r="F2293" t="e">
        <f>IF(G2293+H2293&lt;&gt;0,Transaksi!#REF!,"")</f>
        <v>#REF!</v>
      </c>
      <c r="G2293" t="e">
        <f>IF(Transaksi!#REF!=$F$11,Transaksi!#REF!,0)</f>
        <v>#REF!</v>
      </c>
      <c r="H2293" t="e">
        <f>IF(Transaksi!#REF!=$F$11,Transaksi!#REF!,0)</f>
        <v>#REF!</v>
      </c>
      <c r="I2293" t="e">
        <f>I2292+G2293-H2293</f>
        <v>#REF!</v>
      </c>
      <c r="J2293" t="e">
        <f>IF(G2293+H2293&lt;&gt;0,Transaksi!#REF!,"")</f>
        <v>#REF!</v>
      </c>
    </row>
    <row r="2294">
      <c r="C2294" t="e">
        <f>IF(G2294+H2294&lt;&gt;0,Transaksi!#REF!,"")</f>
        <v>#REF!</v>
      </c>
      <c r="D2294" t="e">
        <f>IF(G2294+H2294&lt;&gt;0,Transaksi!#REF!,"")</f>
        <v>#REF!</v>
      </c>
      <c r="E2294" t="e">
        <f>IF(G2294+H2294&lt;&gt;0,Transaksi!#REF!,"")</f>
        <v>#REF!</v>
      </c>
      <c r="F2294" t="e">
        <f>IF(G2294+H2294&lt;&gt;0,Transaksi!#REF!,"")</f>
        <v>#REF!</v>
      </c>
      <c r="G2294" t="e">
        <f>IF(Transaksi!#REF!=$F$11,Transaksi!#REF!,0)</f>
        <v>#REF!</v>
      </c>
      <c r="H2294" t="e">
        <f>IF(Transaksi!#REF!=$F$11,Transaksi!#REF!,0)</f>
        <v>#REF!</v>
      </c>
      <c r="I2294" t="e">
        <f>I2293+G2294-H2294</f>
        <v>#REF!</v>
      </c>
      <c r="J2294" t="e">
        <f>IF(G2294+H2294&lt;&gt;0,Transaksi!#REF!,"")</f>
        <v>#REF!</v>
      </c>
    </row>
    <row r="2295">
      <c r="C2295" t="e">
        <f>IF(G2295+H2295&lt;&gt;0,Transaksi!#REF!,"")</f>
        <v>#REF!</v>
      </c>
      <c r="D2295" t="e">
        <f>IF(G2295+H2295&lt;&gt;0,Transaksi!#REF!,"")</f>
        <v>#REF!</v>
      </c>
      <c r="E2295" t="e">
        <f>IF(G2295+H2295&lt;&gt;0,Transaksi!#REF!,"")</f>
        <v>#REF!</v>
      </c>
      <c r="F2295" t="e">
        <f>IF(G2295+H2295&lt;&gt;0,Transaksi!#REF!,"")</f>
        <v>#REF!</v>
      </c>
      <c r="G2295" t="e">
        <f>IF(Transaksi!#REF!=$F$11,Transaksi!#REF!,0)</f>
        <v>#REF!</v>
      </c>
      <c r="H2295" t="e">
        <f>IF(Transaksi!#REF!=$F$11,Transaksi!#REF!,0)</f>
        <v>#REF!</v>
      </c>
      <c r="I2295" t="e">
        <f>I2294+G2295-H2295</f>
        <v>#REF!</v>
      </c>
      <c r="J2295" t="e">
        <f>IF(G2295+H2295&lt;&gt;0,Transaksi!#REF!,"")</f>
        <v>#REF!</v>
      </c>
    </row>
    <row r="2296">
      <c r="C2296" t="e">
        <f>IF(G2296+H2296&lt;&gt;0,Transaksi!#REF!,"")</f>
        <v>#REF!</v>
      </c>
      <c r="D2296" t="e">
        <f>IF(G2296+H2296&lt;&gt;0,Transaksi!#REF!,"")</f>
        <v>#REF!</v>
      </c>
      <c r="E2296" t="e">
        <f>IF(G2296+H2296&lt;&gt;0,Transaksi!#REF!,"")</f>
        <v>#REF!</v>
      </c>
      <c r="F2296" t="e">
        <f>IF(G2296+H2296&lt;&gt;0,Transaksi!#REF!,"")</f>
        <v>#REF!</v>
      </c>
      <c r="G2296" t="e">
        <f>IF(Transaksi!#REF!=$F$11,Transaksi!#REF!,0)</f>
        <v>#REF!</v>
      </c>
      <c r="H2296" t="e">
        <f>IF(Transaksi!#REF!=$F$11,Transaksi!#REF!,0)</f>
        <v>#REF!</v>
      </c>
      <c r="I2296" t="e">
        <f>I2295+G2296-H2296</f>
        <v>#REF!</v>
      </c>
      <c r="J2296" t="e">
        <f>IF(G2296+H2296&lt;&gt;0,Transaksi!#REF!,"")</f>
        <v>#REF!</v>
      </c>
    </row>
    <row r="2297">
      <c r="C2297" t="e">
        <f>IF(G2297+H2297&lt;&gt;0,Transaksi!#REF!,"")</f>
        <v>#REF!</v>
      </c>
      <c r="D2297" t="e">
        <f>IF(G2297+H2297&lt;&gt;0,Transaksi!#REF!,"")</f>
        <v>#REF!</v>
      </c>
      <c r="E2297" t="e">
        <f>IF(G2297+H2297&lt;&gt;0,Transaksi!#REF!,"")</f>
        <v>#REF!</v>
      </c>
      <c r="F2297" t="e">
        <f>IF(G2297+H2297&lt;&gt;0,Transaksi!#REF!,"")</f>
        <v>#REF!</v>
      </c>
      <c r="G2297" t="e">
        <f>IF(Transaksi!#REF!=$F$11,Transaksi!#REF!,0)</f>
        <v>#REF!</v>
      </c>
      <c r="H2297" t="e">
        <f>IF(Transaksi!#REF!=$F$11,Transaksi!#REF!,0)</f>
        <v>#REF!</v>
      </c>
      <c r="I2297" t="e">
        <f>I2296+G2297-H2297</f>
        <v>#REF!</v>
      </c>
      <c r="J2297" t="e">
        <f>IF(G2297+H2297&lt;&gt;0,Transaksi!#REF!,"")</f>
        <v>#REF!</v>
      </c>
    </row>
    <row r="2298">
      <c r="C2298" t="e">
        <f>IF(G2298+H2298&lt;&gt;0,Transaksi!#REF!,"")</f>
        <v>#REF!</v>
      </c>
      <c r="D2298" t="e">
        <f>IF(G2298+H2298&lt;&gt;0,Transaksi!#REF!,"")</f>
        <v>#REF!</v>
      </c>
      <c r="E2298" t="e">
        <f>IF(G2298+H2298&lt;&gt;0,Transaksi!#REF!,"")</f>
        <v>#REF!</v>
      </c>
      <c r="F2298" t="e">
        <f>IF(G2298+H2298&lt;&gt;0,Transaksi!#REF!,"")</f>
        <v>#REF!</v>
      </c>
      <c r="G2298" t="e">
        <f>IF(Transaksi!#REF!=$F$11,Transaksi!#REF!,0)</f>
        <v>#REF!</v>
      </c>
      <c r="H2298" t="e">
        <f>IF(Transaksi!#REF!=$F$11,Transaksi!#REF!,0)</f>
        <v>#REF!</v>
      </c>
      <c r="I2298" t="e">
        <f>I2297+G2298-H2298</f>
        <v>#REF!</v>
      </c>
      <c r="J2298" t="e">
        <f>IF(G2298+H2298&lt;&gt;0,Transaksi!#REF!,"")</f>
        <v>#REF!</v>
      </c>
    </row>
    <row r="2299">
      <c r="C2299" t="e">
        <f>IF(G2299+H2299&lt;&gt;0,Transaksi!#REF!,"")</f>
        <v>#REF!</v>
      </c>
      <c r="D2299" t="e">
        <f>IF(G2299+H2299&lt;&gt;0,Transaksi!#REF!,"")</f>
        <v>#REF!</v>
      </c>
      <c r="E2299" t="e">
        <f>IF(G2299+H2299&lt;&gt;0,Transaksi!#REF!,"")</f>
        <v>#REF!</v>
      </c>
      <c r="F2299" t="e">
        <f>IF(G2299+H2299&lt;&gt;0,Transaksi!#REF!,"")</f>
        <v>#REF!</v>
      </c>
      <c r="G2299" t="e">
        <f>IF(Transaksi!#REF!=$F$11,Transaksi!#REF!,0)</f>
        <v>#REF!</v>
      </c>
      <c r="H2299" t="e">
        <f>IF(Transaksi!#REF!=$F$11,Transaksi!#REF!,0)</f>
        <v>#REF!</v>
      </c>
      <c r="I2299" t="e">
        <f>I2298+G2299-H2299</f>
        <v>#REF!</v>
      </c>
      <c r="J2299" t="e">
        <f>IF(G2299+H2299&lt;&gt;0,Transaksi!#REF!,"")</f>
        <v>#REF!</v>
      </c>
    </row>
    <row r="2300">
      <c r="C2300" t="e">
        <f>IF(G2300+H2300&lt;&gt;0,Transaksi!#REF!,"")</f>
        <v>#REF!</v>
      </c>
      <c r="D2300" t="e">
        <f>IF(G2300+H2300&lt;&gt;0,Transaksi!#REF!,"")</f>
        <v>#REF!</v>
      </c>
      <c r="E2300" t="e">
        <f>IF(G2300+H2300&lt;&gt;0,Transaksi!#REF!,"")</f>
        <v>#REF!</v>
      </c>
      <c r="F2300" t="e">
        <f>IF(G2300+H2300&lt;&gt;0,Transaksi!#REF!,"")</f>
        <v>#REF!</v>
      </c>
      <c r="G2300" t="e">
        <f>IF(Transaksi!#REF!=$F$11,Transaksi!#REF!,0)</f>
        <v>#REF!</v>
      </c>
      <c r="H2300" t="e">
        <f>IF(Transaksi!#REF!=$F$11,Transaksi!#REF!,0)</f>
        <v>#REF!</v>
      </c>
      <c r="I2300" t="e">
        <f>I2299+G2300-H2300</f>
        <v>#REF!</v>
      </c>
      <c r="J2300" t="e">
        <f>IF(G2300+H2300&lt;&gt;0,Transaksi!#REF!,"")</f>
        <v>#REF!</v>
      </c>
    </row>
    <row r="2301">
      <c r="C2301" t="e">
        <f>IF(G2301+H2301&lt;&gt;0,Transaksi!#REF!,"")</f>
        <v>#REF!</v>
      </c>
      <c r="D2301" t="e">
        <f>IF(G2301+H2301&lt;&gt;0,Transaksi!#REF!,"")</f>
        <v>#REF!</v>
      </c>
      <c r="E2301" t="e">
        <f>IF(G2301+H2301&lt;&gt;0,Transaksi!#REF!,"")</f>
        <v>#REF!</v>
      </c>
      <c r="F2301" t="e">
        <f>IF(G2301+H2301&lt;&gt;0,Transaksi!#REF!,"")</f>
        <v>#REF!</v>
      </c>
      <c r="G2301" t="e">
        <f>IF(Transaksi!#REF!=$F$11,Transaksi!#REF!,0)</f>
        <v>#REF!</v>
      </c>
      <c r="H2301" t="e">
        <f>IF(Transaksi!#REF!=$F$11,Transaksi!#REF!,0)</f>
        <v>#REF!</v>
      </c>
      <c r="I2301" t="e">
        <f>I2300+G2301-H2301</f>
        <v>#REF!</v>
      </c>
      <c r="J2301" t="e">
        <f>IF(G2301+H2301&lt;&gt;0,Transaksi!#REF!,"")</f>
        <v>#REF!</v>
      </c>
    </row>
    <row r="2302">
      <c r="C2302" t="e">
        <f>IF(G2302+H2302&lt;&gt;0,Transaksi!#REF!,"")</f>
        <v>#REF!</v>
      </c>
      <c r="D2302" t="e">
        <f>IF(G2302+H2302&lt;&gt;0,Transaksi!#REF!,"")</f>
        <v>#REF!</v>
      </c>
      <c r="E2302" t="e">
        <f>IF(G2302+H2302&lt;&gt;0,Transaksi!#REF!,"")</f>
        <v>#REF!</v>
      </c>
      <c r="F2302" t="e">
        <f>IF(G2302+H2302&lt;&gt;0,Transaksi!#REF!,"")</f>
        <v>#REF!</v>
      </c>
      <c r="G2302" t="e">
        <f>IF(Transaksi!#REF!=$F$11,Transaksi!#REF!,0)</f>
        <v>#REF!</v>
      </c>
      <c r="H2302" t="e">
        <f>IF(Transaksi!#REF!=$F$11,Transaksi!#REF!,0)</f>
        <v>#REF!</v>
      </c>
      <c r="I2302" t="e">
        <f>I2301+G2302-H2302</f>
        <v>#REF!</v>
      </c>
      <c r="J2302" t="e">
        <f>IF(G2302+H2302&lt;&gt;0,Transaksi!#REF!,"")</f>
        <v>#REF!</v>
      </c>
    </row>
    <row r="2303">
      <c r="C2303" t="e">
        <f>IF(G2303+H2303&lt;&gt;0,Transaksi!#REF!,"")</f>
        <v>#REF!</v>
      </c>
      <c r="D2303" t="e">
        <f>IF(G2303+H2303&lt;&gt;0,Transaksi!#REF!,"")</f>
        <v>#REF!</v>
      </c>
      <c r="E2303" t="e">
        <f>IF(G2303+H2303&lt;&gt;0,Transaksi!#REF!,"")</f>
        <v>#REF!</v>
      </c>
      <c r="F2303" t="e">
        <f>IF(G2303+H2303&lt;&gt;0,Transaksi!#REF!,"")</f>
        <v>#REF!</v>
      </c>
      <c r="G2303" t="e">
        <f>IF(Transaksi!#REF!=$F$11,Transaksi!#REF!,0)</f>
        <v>#REF!</v>
      </c>
      <c r="H2303" t="e">
        <f>IF(Transaksi!#REF!=$F$11,Transaksi!#REF!,0)</f>
        <v>#REF!</v>
      </c>
      <c r="I2303" t="e">
        <f>I2302+G2303-H2303</f>
        <v>#REF!</v>
      </c>
      <c r="J2303" t="e">
        <f>IF(G2303+H2303&lt;&gt;0,Transaksi!#REF!,"")</f>
        <v>#REF!</v>
      </c>
    </row>
    <row r="2304">
      <c r="C2304" t="e">
        <f>IF(G2304+H2304&lt;&gt;0,Transaksi!#REF!,"")</f>
        <v>#REF!</v>
      </c>
      <c r="D2304" t="e">
        <f>IF(G2304+H2304&lt;&gt;0,Transaksi!#REF!,"")</f>
        <v>#REF!</v>
      </c>
      <c r="E2304" t="e">
        <f>IF(G2304+H2304&lt;&gt;0,Transaksi!#REF!,"")</f>
        <v>#REF!</v>
      </c>
      <c r="F2304" t="e">
        <f>IF(G2304+H2304&lt;&gt;0,Transaksi!#REF!,"")</f>
        <v>#REF!</v>
      </c>
      <c r="G2304" t="e">
        <f>IF(Transaksi!#REF!=$F$11,Transaksi!#REF!,0)</f>
        <v>#REF!</v>
      </c>
      <c r="H2304" t="e">
        <f>IF(Transaksi!#REF!=$F$11,Transaksi!#REF!,0)</f>
        <v>#REF!</v>
      </c>
      <c r="I2304" t="e">
        <f>I2303+G2304-H2304</f>
        <v>#REF!</v>
      </c>
      <c r="J2304" t="e">
        <f>IF(G2304+H2304&lt;&gt;0,Transaksi!#REF!,"")</f>
        <v>#REF!</v>
      </c>
    </row>
    <row r="2305">
      <c r="C2305" t="e">
        <f>IF(G2305+H2305&lt;&gt;0,Transaksi!#REF!,"")</f>
        <v>#REF!</v>
      </c>
      <c r="D2305" t="e">
        <f>IF(G2305+H2305&lt;&gt;0,Transaksi!#REF!,"")</f>
        <v>#REF!</v>
      </c>
      <c r="E2305" t="e">
        <f>IF(G2305+H2305&lt;&gt;0,Transaksi!#REF!,"")</f>
        <v>#REF!</v>
      </c>
      <c r="F2305" t="e">
        <f>IF(G2305+H2305&lt;&gt;0,Transaksi!#REF!,"")</f>
        <v>#REF!</v>
      </c>
      <c r="G2305" t="e">
        <f>IF(Transaksi!#REF!=$F$11,Transaksi!#REF!,0)</f>
        <v>#REF!</v>
      </c>
      <c r="H2305" t="e">
        <f>IF(Transaksi!#REF!=$F$11,Transaksi!#REF!,0)</f>
        <v>#REF!</v>
      </c>
      <c r="I2305" t="e">
        <f>I2304+G2305-H2305</f>
        <v>#REF!</v>
      </c>
      <c r="J2305" t="e">
        <f>IF(G2305+H2305&lt;&gt;0,Transaksi!#REF!,"")</f>
        <v>#REF!</v>
      </c>
    </row>
    <row r="2306">
      <c r="C2306" t="e">
        <f>IF(G2306+H2306&lt;&gt;0,Transaksi!#REF!,"")</f>
        <v>#REF!</v>
      </c>
      <c r="D2306" t="e">
        <f>IF(G2306+H2306&lt;&gt;0,Transaksi!#REF!,"")</f>
        <v>#REF!</v>
      </c>
      <c r="E2306" t="e">
        <f>IF(G2306+H2306&lt;&gt;0,Transaksi!#REF!,"")</f>
        <v>#REF!</v>
      </c>
      <c r="F2306" t="e">
        <f>IF(G2306+H2306&lt;&gt;0,Transaksi!#REF!,"")</f>
        <v>#REF!</v>
      </c>
      <c r="G2306" t="e">
        <f>IF(Transaksi!#REF!=$F$11,Transaksi!#REF!,0)</f>
        <v>#REF!</v>
      </c>
      <c r="H2306" t="e">
        <f>IF(Transaksi!#REF!=$F$11,Transaksi!#REF!,0)</f>
        <v>#REF!</v>
      </c>
      <c r="I2306" t="e">
        <f>I2305+G2306-H2306</f>
        <v>#REF!</v>
      </c>
      <c r="J2306" t="e">
        <f>IF(G2306+H2306&lt;&gt;0,Transaksi!#REF!,"")</f>
        <v>#REF!</v>
      </c>
    </row>
    <row r="2307">
      <c r="C2307" t="e">
        <f>IF(G2307+H2307&lt;&gt;0,Transaksi!#REF!,"")</f>
        <v>#REF!</v>
      </c>
      <c r="D2307" t="e">
        <f>IF(G2307+H2307&lt;&gt;0,Transaksi!#REF!,"")</f>
        <v>#REF!</v>
      </c>
      <c r="E2307" t="e">
        <f>IF(G2307+H2307&lt;&gt;0,Transaksi!#REF!,"")</f>
        <v>#REF!</v>
      </c>
      <c r="F2307" t="e">
        <f>IF(G2307+H2307&lt;&gt;0,Transaksi!#REF!,"")</f>
        <v>#REF!</v>
      </c>
      <c r="G2307" t="e">
        <f>IF(Transaksi!#REF!=$F$11,Transaksi!#REF!,0)</f>
        <v>#REF!</v>
      </c>
      <c r="H2307" t="e">
        <f>IF(Transaksi!#REF!=$F$11,Transaksi!#REF!,0)</f>
        <v>#REF!</v>
      </c>
      <c r="I2307" t="e">
        <f>I2306+G2307-H2307</f>
        <v>#REF!</v>
      </c>
      <c r="J2307" t="e">
        <f>IF(G2307+H2307&lt;&gt;0,Transaksi!#REF!,"")</f>
        <v>#REF!</v>
      </c>
    </row>
    <row r="2308">
      <c r="C2308" t="e">
        <f>IF(G2308+H2308&lt;&gt;0,Transaksi!#REF!,"")</f>
        <v>#REF!</v>
      </c>
      <c r="D2308" t="e">
        <f>IF(G2308+H2308&lt;&gt;0,Transaksi!#REF!,"")</f>
        <v>#REF!</v>
      </c>
      <c r="E2308" t="e">
        <f>IF(G2308+H2308&lt;&gt;0,Transaksi!#REF!,"")</f>
        <v>#REF!</v>
      </c>
      <c r="F2308" t="e">
        <f>IF(G2308+H2308&lt;&gt;0,Transaksi!#REF!,"")</f>
        <v>#REF!</v>
      </c>
      <c r="G2308" t="e">
        <f>IF(Transaksi!#REF!=$F$11,Transaksi!#REF!,0)</f>
        <v>#REF!</v>
      </c>
      <c r="H2308" t="e">
        <f>IF(Transaksi!#REF!=$F$11,Transaksi!#REF!,0)</f>
        <v>#REF!</v>
      </c>
      <c r="I2308" t="e">
        <f>I2307+G2308-H2308</f>
        <v>#REF!</v>
      </c>
      <c r="J2308" t="e">
        <f>IF(G2308+H2308&lt;&gt;0,Transaksi!#REF!,"")</f>
        <v>#REF!</v>
      </c>
    </row>
    <row r="2309">
      <c r="C2309" t="e">
        <f>IF(G2309+H2309&lt;&gt;0,Transaksi!#REF!,"")</f>
        <v>#REF!</v>
      </c>
      <c r="D2309" t="e">
        <f>IF(G2309+H2309&lt;&gt;0,Transaksi!#REF!,"")</f>
        <v>#REF!</v>
      </c>
      <c r="E2309" t="e">
        <f>IF(G2309+H2309&lt;&gt;0,Transaksi!#REF!,"")</f>
        <v>#REF!</v>
      </c>
      <c r="F2309" t="e">
        <f>IF(G2309+H2309&lt;&gt;0,Transaksi!#REF!,"")</f>
        <v>#REF!</v>
      </c>
      <c r="G2309" t="e">
        <f>IF(Transaksi!#REF!=$F$11,Transaksi!#REF!,0)</f>
        <v>#REF!</v>
      </c>
      <c r="H2309" t="e">
        <f>IF(Transaksi!#REF!=$F$11,Transaksi!#REF!,0)</f>
        <v>#REF!</v>
      </c>
      <c r="I2309" t="e">
        <f>I2308+G2309-H2309</f>
        <v>#REF!</v>
      </c>
      <c r="J2309" t="e">
        <f>IF(G2309+H2309&lt;&gt;0,Transaksi!#REF!,"")</f>
        <v>#REF!</v>
      </c>
    </row>
    <row r="2310">
      <c r="C2310" t="e">
        <f>IF(G2310+H2310&lt;&gt;0,Transaksi!#REF!,"")</f>
        <v>#REF!</v>
      </c>
      <c r="D2310" t="e">
        <f>IF(G2310+H2310&lt;&gt;0,Transaksi!#REF!,"")</f>
        <v>#REF!</v>
      </c>
      <c r="E2310" t="e">
        <f>IF(G2310+H2310&lt;&gt;0,Transaksi!#REF!,"")</f>
        <v>#REF!</v>
      </c>
      <c r="F2310" t="e">
        <f>IF(G2310+H2310&lt;&gt;0,Transaksi!#REF!,"")</f>
        <v>#REF!</v>
      </c>
      <c r="G2310" t="e">
        <f>IF(Transaksi!#REF!=$F$11,Transaksi!#REF!,0)</f>
        <v>#REF!</v>
      </c>
      <c r="H2310" t="e">
        <f>IF(Transaksi!#REF!=$F$11,Transaksi!#REF!,0)</f>
        <v>#REF!</v>
      </c>
      <c r="I2310" t="e">
        <f>I2309+G2310-H2310</f>
        <v>#REF!</v>
      </c>
      <c r="J2310" t="e">
        <f>IF(G2310+H2310&lt;&gt;0,Transaksi!#REF!,"")</f>
        <v>#REF!</v>
      </c>
    </row>
    <row r="2311">
      <c r="C2311" t="e">
        <f>IF(G2311+H2311&lt;&gt;0,Transaksi!#REF!,"")</f>
        <v>#REF!</v>
      </c>
      <c r="D2311" t="e">
        <f>IF(G2311+H2311&lt;&gt;0,Transaksi!#REF!,"")</f>
        <v>#REF!</v>
      </c>
      <c r="E2311" t="e">
        <f>IF(G2311+H2311&lt;&gt;0,Transaksi!#REF!,"")</f>
        <v>#REF!</v>
      </c>
      <c r="F2311" t="e">
        <f>IF(G2311+H2311&lt;&gt;0,Transaksi!#REF!,"")</f>
        <v>#REF!</v>
      </c>
      <c r="G2311" t="e">
        <f>IF(Transaksi!#REF!=$F$11,Transaksi!#REF!,0)</f>
        <v>#REF!</v>
      </c>
      <c r="H2311" t="e">
        <f>IF(Transaksi!#REF!=$F$11,Transaksi!#REF!,0)</f>
        <v>#REF!</v>
      </c>
      <c r="I2311" t="e">
        <f>I2310+G2311-H2311</f>
        <v>#REF!</v>
      </c>
      <c r="J2311" t="e">
        <f>IF(G2311+H2311&lt;&gt;0,Transaksi!#REF!,"")</f>
        <v>#REF!</v>
      </c>
    </row>
    <row r="2312">
      <c r="C2312" t="e">
        <f>IF(G2312+H2312&lt;&gt;0,Transaksi!#REF!,"")</f>
        <v>#REF!</v>
      </c>
      <c r="D2312" t="e">
        <f>IF(G2312+H2312&lt;&gt;0,Transaksi!#REF!,"")</f>
        <v>#REF!</v>
      </c>
      <c r="E2312" t="e">
        <f>IF(G2312+H2312&lt;&gt;0,Transaksi!#REF!,"")</f>
        <v>#REF!</v>
      </c>
      <c r="F2312" t="e">
        <f>IF(G2312+H2312&lt;&gt;0,Transaksi!#REF!,"")</f>
        <v>#REF!</v>
      </c>
      <c r="G2312" t="e">
        <f>IF(Transaksi!#REF!=$F$11,Transaksi!#REF!,0)</f>
        <v>#REF!</v>
      </c>
      <c r="H2312" t="e">
        <f>IF(Transaksi!#REF!=$F$11,Transaksi!#REF!,0)</f>
        <v>#REF!</v>
      </c>
      <c r="I2312" t="e">
        <f>I2311+G2312-H2312</f>
        <v>#REF!</v>
      </c>
      <c r="J2312" t="e">
        <f>IF(G2312+H2312&lt;&gt;0,Transaksi!#REF!,"")</f>
        <v>#REF!</v>
      </c>
    </row>
    <row r="2313">
      <c r="C2313" t="e">
        <f>IF(G2313+H2313&lt;&gt;0,Transaksi!#REF!,"")</f>
        <v>#REF!</v>
      </c>
      <c r="D2313" t="e">
        <f>IF(G2313+H2313&lt;&gt;0,Transaksi!#REF!,"")</f>
        <v>#REF!</v>
      </c>
      <c r="E2313" t="e">
        <f>IF(G2313+H2313&lt;&gt;0,Transaksi!#REF!,"")</f>
        <v>#REF!</v>
      </c>
      <c r="F2313" t="e">
        <f>IF(G2313+H2313&lt;&gt;0,Transaksi!#REF!,"")</f>
        <v>#REF!</v>
      </c>
      <c r="G2313" t="e">
        <f>IF(Transaksi!#REF!=$F$11,Transaksi!#REF!,0)</f>
        <v>#REF!</v>
      </c>
      <c r="H2313" t="e">
        <f>IF(Transaksi!#REF!=$F$11,Transaksi!#REF!,0)</f>
        <v>#REF!</v>
      </c>
      <c r="I2313" t="e">
        <f>I2312+G2313-H2313</f>
        <v>#REF!</v>
      </c>
      <c r="J2313" t="e">
        <f>IF(G2313+H2313&lt;&gt;0,Transaksi!#REF!,"")</f>
        <v>#REF!</v>
      </c>
    </row>
    <row r="2314">
      <c r="C2314" t="e">
        <f>IF(G2314+H2314&lt;&gt;0,Transaksi!#REF!,"")</f>
        <v>#REF!</v>
      </c>
      <c r="D2314" t="e">
        <f>IF(G2314+H2314&lt;&gt;0,Transaksi!#REF!,"")</f>
        <v>#REF!</v>
      </c>
      <c r="E2314" t="e">
        <f>IF(G2314+H2314&lt;&gt;0,Transaksi!#REF!,"")</f>
        <v>#REF!</v>
      </c>
      <c r="F2314" t="e">
        <f>IF(G2314+H2314&lt;&gt;0,Transaksi!#REF!,"")</f>
        <v>#REF!</v>
      </c>
      <c r="G2314" t="e">
        <f>IF(Transaksi!#REF!=$F$11,Transaksi!#REF!,0)</f>
        <v>#REF!</v>
      </c>
      <c r="H2314" t="e">
        <f>IF(Transaksi!#REF!=$F$11,Transaksi!#REF!,0)</f>
        <v>#REF!</v>
      </c>
      <c r="I2314" t="e">
        <f>I2313+G2314-H2314</f>
        <v>#REF!</v>
      </c>
      <c r="J2314" t="e">
        <f>IF(G2314+H2314&lt;&gt;0,Transaksi!#REF!,"")</f>
        <v>#REF!</v>
      </c>
    </row>
    <row r="2315">
      <c r="C2315" t="e">
        <f>IF(G2315+H2315&lt;&gt;0,Transaksi!#REF!,"")</f>
        <v>#REF!</v>
      </c>
      <c r="D2315" t="e">
        <f>IF(G2315+H2315&lt;&gt;0,Transaksi!#REF!,"")</f>
        <v>#REF!</v>
      </c>
      <c r="E2315" t="e">
        <f>IF(G2315+H2315&lt;&gt;0,Transaksi!#REF!,"")</f>
        <v>#REF!</v>
      </c>
      <c r="F2315" t="e">
        <f>IF(G2315+H2315&lt;&gt;0,Transaksi!#REF!,"")</f>
        <v>#REF!</v>
      </c>
      <c r="G2315" t="e">
        <f>IF(Transaksi!#REF!=$F$11,Transaksi!#REF!,0)</f>
        <v>#REF!</v>
      </c>
      <c r="H2315" t="e">
        <f>IF(Transaksi!#REF!=$F$11,Transaksi!#REF!,0)</f>
        <v>#REF!</v>
      </c>
      <c r="I2315" t="e">
        <f>I2314+G2315-H2315</f>
        <v>#REF!</v>
      </c>
      <c r="J2315" t="e">
        <f>IF(G2315+H2315&lt;&gt;0,Transaksi!#REF!,"")</f>
        <v>#REF!</v>
      </c>
    </row>
    <row r="2316">
      <c r="C2316" t="e">
        <f>IF(G2316+H2316&lt;&gt;0,Transaksi!#REF!,"")</f>
        <v>#REF!</v>
      </c>
      <c r="D2316" t="e">
        <f>IF(G2316+H2316&lt;&gt;0,Transaksi!#REF!,"")</f>
        <v>#REF!</v>
      </c>
      <c r="E2316" t="e">
        <f>IF(G2316+H2316&lt;&gt;0,Transaksi!#REF!,"")</f>
        <v>#REF!</v>
      </c>
      <c r="F2316" t="e">
        <f>IF(G2316+H2316&lt;&gt;0,Transaksi!#REF!,"")</f>
        <v>#REF!</v>
      </c>
      <c r="G2316" t="e">
        <f>IF(Transaksi!#REF!=$F$11,Transaksi!#REF!,0)</f>
        <v>#REF!</v>
      </c>
      <c r="H2316" t="e">
        <f>IF(Transaksi!#REF!=$F$11,Transaksi!#REF!,0)</f>
        <v>#REF!</v>
      </c>
      <c r="I2316" t="e">
        <f>I2315+G2316-H2316</f>
        <v>#REF!</v>
      </c>
      <c r="J2316" t="e">
        <f>IF(G2316+H2316&lt;&gt;0,Transaksi!#REF!,"")</f>
        <v>#REF!</v>
      </c>
    </row>
    <row r="2317">
      <c r="C2317" t="e">
        <f>IF(G2317+H2317&lt;&gt;0,Transaksi!#REF!,"")</f>
        <v>#REF!</v>
      </c>
      <c r="D2317" t="e">
        <f>IF(G2317+H2317&lt;&gt;0,Transaksi!#REF!,"")</f>
        <v>#REF!</v>
      </c>
      <c r="E2317" t="e">
        <f>IF(G2317+H2317&lt;&gt;0,Transaksi!#REF!,"")</f>
        <v>#REF!</v>
      </c>
      <c r="F2317" t="e">
        <f>IF(G2317+H2317&lt;&gt;0,Transaksi!#REF!,"")</f>
        <v>#REF!</v>
      </c>
      <c r="G2317" t="e">
        <f>IF(Transaksi!#REF!=$F$11,Transaksi!#REF!,0)</f>
        <v>#REF!</v>
      </c>
      <c r="H2317" t="e">
        <f>IF(Transaksi!#REF!=$F$11,Transaksi!#REF!,0)</f>
        <v>#REF!</v>
      </c>
      <c r="I2317" t="e">
        <f>I2316+G2317-H2317</f>
        <v>#REF!</v>
      </c>
      <c r="J2317" t="e">
        <f>IF(G2317+H2317&lt;&gt;0,Transaksi!#REF!,"")</f>
        <v>#REF!</v>
      </c>
    </row>
    <row r="2318">
      <c r="C2318" t="e">
        <f>IF(G2318+H2318&lt;&gt;0,Transaksi!#REF!,"")</f>
        <v>#REF!</v>
      </c>
      <c r="D2318" t="e">
        <f>IF(G2318+H2318&lt;&gt;0,Transaksi!#REF!,"")</f>
        <v>#REF!</v>
      </c>
      <c r="E2318" t="e">
        <f>IF(G2318+H2318&lt;&gt;0,Transaksi!#REF!,"")</f>
        <v>#REF!</v>
      </c>
      <c r="F2318" t="e">
        <f>IF(G2318+H2318&lt;&gt;0,Transaksi!#REF!,"")</f>
        <v>#REF!</v>
      </c>
      <c r="G2318" t="e">
        <f>IF(Transaksi!#REF!=$F$11,Transaksi!#REF!,0)</f>
        <v>#REF!</v>
      </c>
      <c r="H2318" t="e">
        <f>IF(Transaksi!#REF!=$F$11,Transaksi!#REF!,0)</f>
        <v>#REF!</v>
      </c>
      <c r="I2318" t="e">
        <f>I2317+G2318-H2318</f>
        <v>#REF!</v>
      </c>
      <c r="J2318" t="e">
        <f>IF(G2318+H2318&lt;&gt;0,Transaksi!#REF!,"")</f>
        <v>#REF!</v>
      </c>
    </row>
    <row r="2319">
      <c r="C2319" t="e">
        <f>IF(G2319+H2319&lt;&gt;0,Transaksi!#REF!,"")</f>
        <v>#REF!</v>
      </c>
      <c r="D2319" t="e">
        <f>IF(G2319+H2319&lt;&gt;0,Transaksi!#REF!,"")</f>
        <v>#REF!</v>
      </c>
      <c r="E2319" t="e">
        <f>IF(G2319+H2319&lt;&gt;0,Transaksi!#REF!,"")</f>
        <v>#REF!</v>
      </c>
      <c r="F2319" t="e">
        <f>IF(G2319+H2319&lt;&gt;0,Transaksi!#REF!,"")</f>
        <v>#REF!</v>
      </c>
      <c r="G2319" t="e">
        <f>IF(Transaksi!#REF!=$F$11,Transaksi!#REF!,0)</f>
        <v>#REF!</v>
      </c>
      <c r="H2319" t="e">
        <f>IF(Transaksi!#REF!=$F$11,Transaksi!#REF!,0)</f>
        <v>#REF!</v>
      </c>
      <c r="I2319" t="e">
        <f>I2318+G2319-H2319</f>
        <v>#REF!</v>
      </c>
      <c r="J2319" t="e">
        <f>IF(G2319+H2319&lt;&gt;0,Transaksi!#REF!,"")</f>
        <v>#REF!</v>
      </c>
    </row>
    <row r="2320">
      <c r="C2320" t="e">
        <f>IF(G2320+H2320&lt;&gt;0,Transaksi!#REF!,"")</f>
        <v>#REF!</v>
      </c>
      <c r="D2320" t="e">
        <f>IF(G2320+H2320&lt;&gt;0,Transaksi!#REF!,"")</f>
        <v>#REF!</v>
      </c>
      <c r="E2320" t="e">
        <f>IF(G2320+H2320&lt;&gt;0,Transaksi!#REF!,"")</f>
        <v>#REF!</v>
      </c>
      <c r="F2320" t="e">
        <f>IF(G2320+H2320&lt;&gt;0,Transaksi!#REF!,"")</f>
        <v>#REF!</v>
      </c>
      <c r="G2320" t="e">
        <f>IF(Transaksi!#REF!=$F$11,Transaksi!#REF!,0)</f>
        <v>#REF!</v>
      </c>
      <c r="H2320" t="e">
        <f>IF(Transaksi!#REF!=$F$11,Transaksi!#REF!,0)</f>
        <v>#REF!</v>
      </c>
      <c r="I2320" t="e">
        <f>I2319+G2320-H2320</f>
        <v>#REF!</v>
      </c>
      <c r="J2320" t="e">
        <f>IF(G2320+H2320&lt;&gt;0,Transaksi!#REF!,"")</f>
        <v>#REF!</v>
      </c>
    </row>
    <row r="2321">
      <c r="C2321" t="e">
        <f>IF(G2321+H2321&lt;&gt;0,Transaksi!#REF!,"")</f>
        <v>#REF!</v>
      </c>
      <c r="D2321" t="e">
        <f>IF(G2321+H2321&lt;&gt;0,Transaksi!#REF!,"")</f>
        <v>#REF!</v>
      </c>
      <c r="E2321" t="e">
        <f>IF(G2321+H2321&lt;&gt;0,Transaksi!#REF!,"")</f>
        <v>#REF!</v>
      </c>
      <c r="F2321" t="e">
        <f>IF(G2321+H2321&lt;&gt;0,Transaksi!#REF!,"")</f>
        <v>#REF!</v>
      </c>
      <c r="G2321" t="e">
        <f>IF(Transaksi!#REF!=$F$11,Transaksi!#REF!,0)</f>
        <v>#REF!</v>
      </c>
      <c r="H2321" t="e">
        <f>IF(Transaksi!#REF!=$F$11,Transaksi!#REF!,0)</f>
        <v>#REF!</v>
      </c>
      <c r="I2321" t="e">
        <f>I2320+G2321-H2321</f>
        <v>#REF!</v>
      </c>
      <c r="J2321" t="e">
        <f>IF(G2321+H2321&lt;&gt;0,Transaksi!#REF!,"")</f>
        <v>#REF!</v>
      </c>
    </row>
    <row r="2322">
      <c r="C2322" t="e">
        <f>IF(G2322+H2322&lt;&gt;0,Transaksi!#REF!,"")</f>
        <v>#REF!</v>
      </c>
      <c r="D2322" t="e">
        <f>IF(G2322+H2322&lt;&gt;0,Transaksi!#REF!,"")</f>
        <v>#REF!</v>
      </c>
      <c r="E2322" t="e">
        <f>IF(G2322+H2322&lt;&gt;0,Transaksi!#REF!,"")</f>
        <v>#REF!</v>
      </c>
      <c r="F2322" t="e">
        <f>IF(G2322+H2322&lt;&gt;0,Transaksi!#REF!,"")</f>
        <v>#REF!</v>
      </c>
      <c r="G2322" t="e">
        <f>IF(Transaksi!#REF!=$F$11,Transaksi!#REF!,0)</f>
        <v>#REF!</v>
      </c>
      <c r="H2322" t="e">
        <f>IF(Transaksi!#REF!=$F$11,Transaksi!#REF!,0)</f>
        <v>#REF!</v>
      </c>
      <c r="I2322" t="e">
        <f>I2321+G2322-H2322</f>
        <v>#REF!</v>
      </c>
      <c r="J2322" t="e">
        <f>IF(G2322+H2322&lt;&gt;0,Transaksi!#REF!,"")</f>
        <v>#REF!</v>
      </c>
    </row>
    <row r="2323">
      <c r="C2323" t="e">
        <f>IF(G2323+H2323&lt;&gt;0,Transaksi!#REF!,"")</f>
        <v>#REF!</v>
      </c>
      <c r="D2323" t="e">
        <f>IF(G2323+H2323&lt;&gt;0,Transaksi!#REF!,"")</f>
        <v>#REF!</v>
      </c>
      <c r="E2323" t="e">
        <f>IF(G2323+H2323&lt;&gt;0,Transaksi!#REF!,"")</f>
        <v>#REF!</v>
      </c>
      <c r="F2323" t="e">
        <f>IF(G2323+H2323&lt;&gt;0,Transaksi!#REF!,"")</f>
        <v>#REF!</v>
      </c>
      <c r="G2323" t="e">
        <f>IF(Transaksi!#REF!=$F$11,Transaksi!#REF!,0)</f>
        <v>#REF!</v>
      </c>
      <c r="H2323" t="e">
        <f>IF(Transaksi!#REF!=$F$11,Transaksi!#REF!,0)</f>
        <v>#REF!</v>
      </c>
      <c r="I2323" t="e">
        <f>I2322+G2323-H2323</f>
        <v>#REF!</v>
      </c>
      <c r="J2323" t="e">
        <f>IF(G2323+H2323&lt;&gt;0,Transaksi!#REF!,"")</f>
        <v>#REF!</v>
      </c>
    </row>
    <row r="2324">
      <c r="C2324" t="e">
        <f>IF(G2324+H2324&lt;&gt;0,Transaksi!#REF!,"")</f>
        <v>#REF!</v>
      </c>
      <c r="D2324" t="e">
        <f>IF(G2324+H2324&lt;&gt;0,Transaksi!#REF!,"")</f>
        <v>#REF!</v>
      </c>
      <c r="E2324" t="e">
        <f>IF(G2324+H2324&lt;&gt;0,Transaksi!#REF!,"")</f>
        <v>#REF!</v>
      </c>
      <c r="F2324" t="e">
        <f>IF(G2324+H2324&lt;&gt;0,Transaksi!#REF!,"")</f>
        <v>#REF!</v>
      </c>
      <c r="G2324" t="e">
        <f>IF(Transaksi!#REF!=$F$11,Transaksi!#REF!,0)</f>
        <v>#REF!</v>
      </c>
      <c r="H2324" t="e">
        <f>IF(Transaksi!#REF!=$F$11,Transaksi!#REF!,0)</f>
        <v>#REF!</v>
      </c>
      <c r="I2324" t="e">
        <f>I2323+G2324-H2324</f>
        <v>#REF!</v>
      </c>
      <c r="J2324" t="e">
        <f>IF(G2324+H2324&lt;&gt;0,Transaksi!#REF!,"")</f>
        <v>#REF!</v>
      </c>
    </row>
    <row r="2325">
      <c r="C2325" t="e">
        <f>IF(G2325+H2325&lt;&gt;0,Transaksi!#REF!,"")</f>
        <v>#REF!</v>
      </c>
      <c r="D2325" t="e">
        <f>IF(G2325+H2325&lt;&gt;0,Transaksi!#REF!,"")</f>
        <v>#REF!</v>
      </c>
      <c r="E2325" t="e">
        <f>IF(G2325+H2325&lt;&gt;0,Transaksi!#REF!,"")</f>
        <v>#REF!</v>
      </c>
      <c r="F2325" t="e">
        <f>IF(G2325+H2325&lt;&gt;0,Transaksi!#REF!,"")</f>
        <v>#REF!</v>
      </c>
      <c r="G2325" t="e">
        <f>IF(Transaksi!#REF!=$F$11,Transaksi!#REF!,0)</f>
        <v>#REF!</v>
      </c>
      <c r="H2325" t="e">
        <f>IF(Transaksi!#REF!=$F$11,Transaksi!#REF!,0)</f>
        <v>#REF!</v>
      </c>
      <c r="I2325" t="e">
        <f>I2324+G2325-H2325</f>
        <v>#REF!</v>
      </c>
      <c r="J2325" t="e">
        <f>IF(G2325+H2325&lt;&gt;0,Transaksi!#REF!,"")</f>
        <v>#REF!</v>
      </c>
    </row>
    <row r="2326">
      <c r="C2326" t="e">
        <f>IF(G2326+H2326&lt;&gt;0,Transaksi!#REF!,"")</f>
        <v>#REF!</v>
      </c>
      <c r="D2326" t="e">
        <f>IF(G2326+H2326&lt;&gt;0,Transaksi!#REF!,"")</f>
        <v>#REF!</v>
      </c>
      <c r="E2326" t="e">
        <f>IF(G2326+H2326&lt;&gt;0,Transaksi!#REF!,"")</f>
        <v>#REF!</v>
      </c>
      <c r="F2326" t="e">
        <f>IF(G2326+H2326&lt;&gt;0,Transaksi!#REF!,"")</f>
        <v>#REF!</v>
      </c>
      <c r="G2326" t="e">
        <f>IF(Transaksi!#REF!=$F$11,Transaksi!#REF!,0)</f>
        <v>#REF!</v>
      </c>
      <c r="H2326" t="e">
        <f>IF(Transaksi!#REF!=$F$11,Transaksi!#REF!,0)</f>
        <v>#REF!</v>
      </c>
      <c r="I2326" t="e">
        <f>I2325+G2326-H2326</f>
        <v>#REF!</v>
      </c>
      <c r="J2326" t="e">
        <f>IF(G2326+H2326&lt;&gt;0,Transaksi!#REF!,"")</f>
        <v>#REF!</v>
      </c>
    </row>
    <row r="2327">
      <c r="C2327" t="e">
        <f>IF(G2327+H2327&lt;&gt;0,Transaksi!#REF!,"")</f>
        <v>#REF!</v>
      </c>
      <c r="D2327" t="e">
        <f>IF(G2327+H2327&lt;&gt;0,Transaksi!#REF!,"")</f>
        <v>#REF!</v>
      </c>
      <c r="E2327" t="e">
        <f>IF(G2327+H2327&lt;&gt;0,Transaksi!#REF!,"")</f>
        <v>#REF!</v>
      </c>
      <c r="F2327" t="e">
        <f>IF(G2327+H2327&lt;&gt;0,Transaksi!#REF!,"")</f>
        <v>#REF!</v>
      </c>
      <c r="G2327" t="e">
        <f>IF(Transaksi!#REF!=$F$11,Transaksi!#REF!,0)</f>
        <v>#REF!</v>
      </c>
      <c r="H2327" t="e">
        <f>IF(Transaksi!#REF!=$F$11,Transaksi!#REF!,0)</f>
        <v>#REF!</v>
      </c>
      <c r="I2327" t="e">
        <f>I2326+G2327-H2327</f>
        <v>#REF!</v>
      </c>
      <c r="J2327" t="e">
        <f>IF(G2327+H2327&lt;&gt;0,Transaksi!#REF!,"")</f>
        <v>#REF!</v>
      </c>
    </row>
    <row r="2328">
      <c r="C2328" t="e">
        <f>IF(G2328+H2328&lt;&gt;0,Transaksi!#REF!,"")</f>
        <v>#REF!</v>
      </c>
      <c r="D2328" t="e">
        <f>IF(G2328+H2328&lt;&gt;0,Transaksi!#REF!,"")</f>
        <v>#REF!</v>
      </c>
      <c r="E2328" t="e">
        <f>IF(G2328+H2328&lt;&gt;0,Transaksi!#REF!,"")</f>
        <v>#REF!</v>
      </c>
      <c r="F2328" t="e">
        <f>IF(G2328+H2328&lt;&gt;0,Transaksi!#REF!,"")</f>
        <v>#REF!</v>
      </c>
      <c r="G2328" t="e">
        <f>IF(Transaksi!#REF!=$F$11,Transaksi!#REF!,0)</f>
        <v>#REF!</v>
      </c>
      <c r="H2328" t="e">
        <f>IF(Transaksi!#REF!=$F$11,Transaksi!#REF!,0)</f>
        <v>#REF!</v>
      </c>
      <c r="I2328" t="e">
        <f>I2327+G2328-H2328</f>
        <v>#REF!</v>
      </c>
      <c r="J2328" t="e">
        <f>IF(G2328+H2328&lt;&gt;0,Transaksi!#REF!,"")</f>
        <v>#REF!</v>
      </c>
    </row>
    <row r="2329">
      <c r="C2329" t="e">
        <f>IF(G2329+H2329&lt;&gt;0,Transaksi!#REF!,"")</f>
        <v>#REF!</v>
      </c>
      <c r="D2329" t="e">
        <f>IF(G2329+H2329&lt;&gt;0,Transaksi!#REF!,"")</f>
        <v>#REF!</v>
      </c>
      <c r="E2329" t="e">
        <f>IF(G2329+H2329&lt;&gt;0,Transaksi!#REF!,"")</f>
        <v>#REF!</v>
      </c>
      <c r="F2329" t="e">
        <f>IF(G2329+H2329&lt;&gt;0,Transaksi!#REF!,"")</f>
        <v>#REF!</v>
      </c>
      <c r="G2329" t="e">
        <f>IF(Transaksi!#REF!=$F$11,Transaksi!#REF!,0)</f>
        <v>#REF!</v>
      </c>
      <c r="H2329" t="e">
        <f>IF(Transaksi!#REF!=$F$11,Transaksi!#REF!,0)</f>
        <v>#REF!</v>
      </c>
      <c r="I2329" t="e">
        <f>I2328+G2329-H2329</f>
        <v>#REF!</v>
      </c>
      <c r="J2329" t="e">
        <f>IF(G2329+H2329&lt;&gt;0,Transaksi!#REF!,"")</f>
        <v>#REF!</v>
      </c>
    </row>
    <row r="2330">
      <c r="C2330" t="e">
        <f>IF(G2330+H2330&lt;&gt;0,Transaksi!#REF!,"")</f>
        <v>#REF!</v>
      </c>
      <c r="D2330" t="e">
        <f>IF(G2330+H2330&lt;&gt;0,Transaksi!#REF!,"")</f>
        <v>#REF!</v>
      </c>
      <c r="E2330" t="e">
        <f>IF(G2330+H2330&lt;&gt;0,Transaksi!#REF!,"")</f>
        <v>#REF!</v>
      </c>
      <c r="F2330" t="e">
        <f>IF(G2330+H2330&lt;&gt;0,Transaksi!#REF!,"")</f>
        <v>#REF!</v>
      </c>
      <c r="G2330" t="e">
        <f>IF(Transaksi!#REF!=$F$11,Transaksi!#REF!,0)</f>
        <v>#REF!</v>
      </c>
      <c r="H2330" t="e">
        <f>IF(Transaksi!#REF!=$F$11,Transaksi!#REF!,0)</f>
        <v>#REF!</v>
      </c>
      <c r="I2330" t="e">
        <f>I2329+G2330-H2330</f>
        <v>#REF!</v>
      </c>
      <c r="J2330" t="e">
        <f>IF(G2330+H2330&lt;&gt;0,Transaksi!#REF!,"")</f>
        <v>#REF!</v>
      </c>
    </row>
    <row r="2331">
      <c r="C2331" t="e">
        <f>IF(G2331+H2331&lt;&gt;0,Transaksi!#REF!,"")</f>
        <v>#REF!</v>
      </c>
      <c r="D2331" t="e">
        <f>IF(G2331+H2331&lt;&gt;0,Transaksi!#REF!,"")</f>
        <v>#REF!</v>
      </c>
      <c r="E2331" t="e">
        <f>IF(G2331+H2331&lt;&gt;0,Transaksi!#REF!,"")</f>
        <v>#REF!</v>
      </c>
      <c r="F2331" t="e">
        <f>IF(G2331+H2331&lt;&gt;0,Transaksi!#REF!,"")</f>
        <v>#REF!</v>
      </c>
      <c r="G2331" t="e">
        <f>IF(Transaksi!#REF!=$F$11,Transaksi!#REF!,0)</f>
        <v>#REF!</v>
      </c>
      <c r="H2331" t="e">
        <f>IF(Transaksi!#REF!=$F$11,Transaksi!#REF!,0)</f>
        <v>#REF!</v>
      </c>
      <c r="I2331" t="e">
        <f>I2330+G2331-H2331</f>
        <v>#REF!</v>
      </c>
      <c r="J2331" t="e">
        <f>IF(G2331+H2331&lt;&gt;0,Transaksi!#REF!,"")</f>
        <v>#REF!</v>
      </c>
    </row>
    <row r="2332">
      <c r="C2332" t="e">
        <f>IF(G2332+H2332&lt;&gt;0,Transaksi!#REF!,"")</f>
        <v>#REF!</v>
      </c>
      <c r="D2332" t="e">
        <f>IF(G2332+H2332&lt;&gt;0,Transaksi!#REF!,"")</f>
        <v>#REF!</v>
      </c>
      <c r="E2332" t="e">
        <f>IF(G2332+H2332&lt;&gt;0,Transaksi!#REF!,"")</f>
        <v>#REF!</v>
      </c>
      <c r="F2332" t="e">
        <f>IF(G2332+H2332&lt;&gt;0,Transaksi!#REF!,"")</f>
        <v>#REF!</v>
      </c>
      <c r="G2332" t="e">
        <f>IF(Transaksi!#REF!=$F$11,Transaksi!#REF!,0)</f>
        <v>#REF!</v>
      </c>
      <c r="H2332" t="e">
        <f>IF(Transaksi!#REF!=$F$11,Transaksi!#REF!,0)</f>
        <v>#REF!</v>
      </c>
      <c r="I2332" t="e">
        <f>I2331+G2332-H2332</f>
        <v>#REF!</v>
      </c>
      <c r="J2332" t="e">
        <f>IF(G2332+H2332&lt;&gt;0,Transaksi!#REF!,"")</f>
        <v>#REF!</v>
      </c>
    </row>
    <row r="2333">
      <c r="C2333" t="e">
        <f>IF(G2333+H2333&lt;&gt;0,Transaksi!#REF!,"")</f>
        <v>#REF!</v>
      </c>
      <c r="D2333" t="e">
        <f>IF(G2333+H2333&lt;&gt;0,Transaksi!#REF!,"")</f>
        <v>#REF!</v>
      </c>
      <c r="E2333" t="e">
        <f>IF(G2333+H2333&lt;&gt;0,Transaksi!#REF!,"")</f>
        <v>#REF!</v>
      </c>
      <c r="F2333" t="e">
        <f>IF(G2333+H2333&lt;&gt;0,Transaksi!#REF!,"")</f>
        <v>#REF!</v>
      </c>
      <c r="G2333" t="e">
        <f>IF(Transaksi!#REF!=$F$11,Transaksi!#REF!,0)</f>
        <v>#REF!</v>
      </c>
      <c r="H2333" t="e">
        <f>IF(Transaksi!#REF!=$F$11,Transaksi!#REF!,0)</f>
        <v>#REF!</v>
      </c>
      <c r="I2333" t="e">
        <f>I2332+G2333-H2333</f>
        <v>#REF!</v>
      </c>
      <c r="J2333" t="e">
        <f>IF(G2333+H2333&lt;&gt;0,Transaksi!#REF!,"")</f>
        <v>#REF!</v>
      </c>
    </row>
    <row r="2334">
      <c r="C2334" t="e">
        <f>IF(G2334+H2334&lt;&gt;0,Transaksi!#REF!,"")</f>
        <v>#REF!</v>
      </c>
      <c r="D2334" t="e">
        <f>IF(G2334+H2334&lt;&gt;0,Transaksi!#REF!,"")</f>
        <v>#REF!</v>
      </c>
      <c r="E2334" t="e">
        <f>IF(G2334+H2334&lt;&gt;0,Transaksi!#REF!,"")</f>
        <v>#REF!</v>
      </c>
      <c r="F2334" t="e">
        <f>IF(G2334+H2334&lt;&gt;0,Transaksi!#REF!,"")</f>
        <v>#REF!</v>
      </c>
      <c r="G2334" t="e">
        <f>IF(Transaksi!#REF!=$F$11,Transaksi!#REF!,0)</f>
        <v>#REF!</v>
      </c>
      <c r="H2334" t="e">
        <f>IF(Transaksi!#REF!=$F$11,Transaksi!#REF!,0)</f>
        <v>#REF!</v>
      </c>
      <c r="I2334" t="e">
        <f>I2333+G2334-H2334</f>
        <v>#REF!</v>
      </c>
      <c r="J2334" t="e">
        <f>IF(G2334+H2334&lt;&gt;0,Transaksi!#REF!,"")</f>
        <v>#REF!</v>
      </c>
    </row>
    <row r="2335">
      <c r="C2335" t="e">
        <f>IF(G2335+H2335&lt;&gt;0,Transaksi!#REF!,"")</f>
        <v>#REF!</v>
      </c>
      <c r="D2335" t="e">
        <f>IF(G2335+H2335&lt;&gt;0,Transaksi!#REF!,"")</f>
        <v>#REF!</v>
      </c>
      <c r="E2335" t="e">
        <f>IF(G2335+H2335&lt;&gt;0,Transaksi!#REF!,"")</f>
        <v>#REF!</v>
      </c>
      <c r="F2335" t="e">
        <f>IF(G2335+H2335&lt;&gt;0,Transaksi!#REF!,"")</f>
        <v>#REF!</v>
      </c>
      <c r="G2335" t="e">
        <f>IF(Transaksi!#REF!=$F$11,Transaksi!#REF!,0)</f>
        <v>#REF!</v>
      </c>
      <c r="H2335" t="e">
        <f>IF(Transaksi!#REF!=$F$11,Transaksi!#REF!,0)</f>
        <v>#REF!</v>
      </c>
      <c r="I2335" t="e">
        <f>I2334+G2335-H2335</f>
        <v>#REF!</v>
      </c>
      <c r="J2335" t="e">
        <f>IF(G2335+H2335&lt;&gt;0,Transaksi!#REF!,"")</f>
        <v>#REF!</v>
      </c>
    </row>
    <row r="2336">
      <c r="C2336" t="e">
        <f>IF(G2336+H2336&lt;&gt;0,Transaksi!#REF!,"")</f>
        <v>#REF!</v>
      </c>
      <c r="D2336" t="e">
        <f>IF(G2336+H2336&lt;&gt;0,Transaksi!#REF!,"")</f>
        <v>#REF!</v>
      </c>
      <c r="E2336" t="e">
        <f>IF(G2336+H2336&lt;&gt;0,Transaksi!#REF!,"")</f>
        <v>#REF!</v>
      </c>
      <c r="F2336" t="e">
        <f>IF(G2336+H2336&lt;&gt;0,Transaksi!#REF!,"")</f>
        <v>#REF!</v>
      </c>
      <c r="G2336" t="e">
        <f>IF(Transaksi!#REF!=$F$11,Transaksi!#REF!,0)</f>
        <v>#REF!</v>
      </c>
      <c r="H2336" t="e">
        <f>IF(Transaksi!#REF!=$F$11,Transaksi!#REF!,0)</f>
        <v>#REF!</v>
      </c>
      <c r="I2336" t="e">
        <f>I2335+G2336-H2336</f>
        <v>#REF!</v>
      </c>
      <c r="J2336" t="e">
        <f>IF(G2336+H2336&lt;&gt;0,Transaksi!#REF!,"")</f>
        <v>#REF!</v>
      </c>
    </row>
    <row r="2337">
      <c r="C2337" t="e">
        <f>IF(G2337+H2337&lt;&gt;0,Transaksi!#REF!,"")</f>
        <v>#REF!</v>
      </c>
      <c r="D2337" t="e">
        <f>IF(G2337+H2337&lt;&gt;0,Transaksi!#REF!,"")</f>
        <v>#REF!</v>
      </c>
      <c r="E2337" t="e">
        <f>IF(G2337+H2337&lt;&gt;0,Transaksi!#REF!,"")</f>
        <v>#REF!</v>
      </c>
      <c r="F2337" t="e">
        <f>IF(G2337+H2337&lt;&gt;0,Transaksi!#REF!,"")</f>
        <v>#REF!</v>
      </c>
      <c r="G2337" t="e">
        <f>IF(Transaksi!#REF!=$F$11,Transaksi!#REF!,0)</f>
        <v>#REF!</v>
      </c>
      <c r="H2337" t="e">
        <f>IF(Transaksi!#REF!=$F$11,Transaksi!#REF!,0)</f>
        <v>#REF!</v>
      </c>
      <c r="I2337" t="e">
        <f>I2336+G2337-H2337</f>
        <v>#REF!</v>
      </c>
      <c r="J2337" t="e">
        <f>IF(G2337+H2337&lt;&gt;0,Transaksi!#REF!,"")</f>
        <v>#REF!</v>
      </c>
    </row>
    <row r="2338">
      <c r="C2338" t="e">
        <f>IF(G2338+H2338&lt;&gt;0,Transaksi!#REF!,"")</f>
        <v>#REF!</v>
      </c>
      <c r="D2338" t="e">
        <f>IF(G2338+H2338&lt;&gt;0,Transaksi!#REF!,"")</f>
        <v>#REF!</v>
      </c>
      <c r="E2338" t="e">
        <f>IF(G2338+H2338&lt;&gt;0,Transaksi!#REF!,"")</f>
        <v>#REF!</v>
      </c>
      <c r="F2338" t="e">
        <f>IF(G2338+H2338&lt;&gt;0,Transaksi!#REF!,"")</f>
        <v>#REF!</v>
      </c>
      <c r="G2338" t="e">
        <f>IF(Transaksi!#REF!=$F$11,Transaksi!#REF!,0)</f>
        <v>#REF!</v>
      </c>
      <c r="H2338" t="e">
        <f>IF(Transaksi!#REF!=$F$11,Transaksi!#REF!,0)</f>
        <v>#REF!</v>
      </c>
      <c r="I2338" t="e">
        <f>I2337+G2338-H2338</f>
        <v>#REF!</v>
      </c>
      <c r="J2338" t="e">
        <f>IF(G2338+H2338&lt;&gt;0,Transaksi!#REF!,"")</f>
        <v>#REF!</v>
      </c>
    </row>
    <row r="2339">
      <c r="C2339" t="e">
        <f>IF(G2339+H2339&lt;&gt;0,Transaksi!#REF!,"")</f>
        <v>#REF!</v>
      </c>
      <c r="D2339" t="e">
        <f>IF(G2339+H2339&lt;&gt;0,Transaksi!#REF!,"")</f>
        <v>#REF!</v>
      </c>
      <c r="E2339" t="e">
        <f>IF(G2339+H2339&lt;&gt;0,Transaksi!#REF!,"")</f>
        <v>#REF!</v>
      </c>
      <c r="F2339" t="e">
        <f>IF(G2339+H2339&lt;&gt;0,Transaksi!#REF!,"")</f>
        <v>#REF!</v>
      </c>
      <c r="G2339" t="e">
        <f>IF(Transaksi!#REF!=$F$11,Transaksi!#REF!,0)</f>
        <v>#REF!</v>
      </c>
      <c r="H2339" t="e">
        <f>IF(Transaksi!#REF!=$F$11,Transaksi!#REF!,0)</f>
        <v>#REF!</v>
      </c>
      <c r="I2339" t="e">
        <f>I2338+G2339-H2339</f>
        <v>#REF!</v>
      </c>
      <c r="J2339" t="e">
        <f>IF(G2339+H2339&lt;&gt;0,Transaksi!#REF!,"")</f>
        <v>#REF!</v>
      </c>
    </row>
    <row r="2340">
      <c r="C2340" t="e">
        <f>IF(G2340+H2340&lt;&gt;0,Transaksi!#REF!,"")</f>
        <v>#REF!</v>
      </c>
      <c r="D2340" t="e">
        <f>IF(G2340+H2340&lt;&gt;0,Transaksi!#REF!,"")</f>
        <v>#REF!</v>
      </c>
      <c r="E2340" t="e">
        <f>IF(G2340+H2340&lt;&gt;0,Transaksi!#REF!,"")</f>
        <v>#REF!</v>
      </c>
      <c r="F2340" t="e">
        <f>IF(G2340+H2340&lt;&gt;0,Transaksi!#REF!,"")</f>
        <v>#REF!</v>
      </c>
      <c r="G2340" t="e">
        <f>IF(Transaksi!#REF!=$F$11,Transaksi!#REF!,0)</f>
        <v>#REF!</v>
      </c>
      <c r="H2340" t="e">
        <f>IF(Transaksi!#REF!=$F$11,Transaksi!#REF!,0)</f>
        <v>#REF!</v>
      </c>
      <c r="I2340" t="e">
        <f>I2339+G2340-H2340</f>
        <v>#REF!</v>
      </c>
      <c r="J2340" t="e">
        <f>IF(G2340+H2340&lt;&gt;0,Transaksi!#REF!,"")</f>
        <v>#REF!</v>
      </c>
    </row>
    <row r="2341">
      <c r="C2341" t="e">
        <f>IF(G2341+H2341&lt;&gt;0,Transaksi!#REF!,"")</f>
        <v>#REF!</v>
      </c>
      <c r="D2341" t="e">
        <f>IF(G2341+H2341&lt;&gt;0,Transaksi!#REF!,"")</f>
        <v>#REF!</v>
      </c>
      <c r="E2341" t="e">
        <f>IF(G2341+H2341&lt;&gt;0,Transaksi!#REF!,"")</f>
        <v>#REF!</v>
      </c>
      <c r="F2341" t="e">
        <f>IF(G2341+H2341&lt;&gt;0,Transaksi!#REF!,"")</f>
        <v>#REF!</v>
      </c>
      <c r="G2341" t="e">
        <f>IF(Transaksi!#REF!=$F$11,Transaksi!#REF!,0)</f>
        <v>#REF!</v>
      </c>
      <c r="H2341" t="e">
        <f>IF(Transaksi!#REF!=$F$11,Transaksi!#REF!,0)</f>
        <v>#REF!</v>
      </c>
      <c r="I2341" t="e">
        <f>I2340+G2341-H2341</f>
        <v>#REF!</v>
      </c>
      <c r="J2341" t="e">
        <f>IF(G2341+H2341&lt;&gt;0,Transaksi!#REF!,"")</f>
        <v>#REF!</v>
      </c>
    </row>
    <row r="2342">
      <c r="C2342" t="e">
        <f>IF(G2342+H2342&lt;&gt;0,Transaksi!#REF!,"")</f>
        <v>#REF!</v>
      </c>
      <c r="D2342" t="e">
        <f>IF(G2342+H2342&lt;&gt;0,Transaksi!#REF!,"")</f>
        <v>#REF!</v>
      </c>
      <c r="E2342" t="e">
        <f>IF(G2342+H2342&lt;&gt;0,Transaksi!#REF!,"")</f>
        <v>#REF!</v>
      </c>
      <c r="F2342" t="e">
        <f>IF(G2342+H2342&lt;&gt;0,Transaksi!#REF!,"")</f>
        <v>#REF!</v>
      </c>
      <c r="G2342" t="e">
        <f>IF(Transaksi!#REF!=$F$11,Transaksi!#REF!,0)</f>
        <v>#REF!</v>
      </c>
      <c r="H2342" t="e">
        <f>IF(Transaksi!#REF!=$F$11,Transaksi!#REF!,0)</f>
        <v>#REF!</v>
      </c>
      <c r="I2342" t="e">
        <f>I2341+G2342-H2342</f>
        <v>#REF!</v>
      </c>
      <c r="J2342" t="e">
        <f>IF(G2342+H2342&lt;&gt;0,Transaksi!#REF!,"")</f>
        <v>#REF!</v>
      </c>
    </row>
    <row r="2343">
      <c r="C2343" t="e">
        <f>IF(G2343+H2343&lt;&gt;0,Transaksi!#REF!,"")</f>
        <v>#REF!</v>
      </c>
      <c r="D2343" t="e">
        <f>IF(G2343+H2343&lt;&gt;0,Transaksi!#REF!,"")</f>
        <v>#REF!</v>
      </c>
      <c r="E2343" t="e">
        <f>IF(G2343+H2343&lt;&gt;0,Transaksi!#REF!,"")</f>
        <v>#REF!</v>
      </c>
      <c r="F2343" t="e">
        <f>IF(G2343+H2343&lt;&gt;0,Transaksi!#REF!,"")</f>
        <v>#REF!</v>
      </c>
      <c r="G2343" t="e">
        <f>IF(Transaksi!#REF!=$F$11,Transaksi!#REF!,0)</f>
        <v>#REF!</v>
      </c>
      <c r="H2343" t="e">
        <f>IF(Transaksi!#REF!=$F$11,Transaksi!#REF!,0)</f>
        <v>#REF!</v>
      </c>
      <c r="I2343" t="e">
        <f>I2342+G2343-H2343</f>
        <v>#REF!</v>
      </c>
      <c r="J2343" t="e">
        <f>IF(G2343+H2343&lt;&gt;0,Transaksi!#REF!,"")</f>
        <v>#REF!</v>
      </c>
    </row>
    <row r="2344">
      <c r="C2344" t="e">
        <f>IF(G2344+H2344&lt;&gt;0,Transaksi!#REF!,"")</f>
        <v>#REF!</v>
      </c>
      <c r="D2344" t="e">
        <f>IF(G2344+H2344&lt;&gt;0,Transaksi!#REF!,"")</f>
        <v>#REF!</v>
      </c>
      <c r="E2344" t="e">
        <f>IF(G2344+H2344&lt;&gt;0,Transaksi!#REF!,"")</f>
        <v>#REF!</v>
      </c>
      <c r="F2344" t="e">
        <f>IF(G2344+H2344&lt;&gt;0,Transaksi!#REF!,"")</f>
        <v>#REF!</v>
      </c>
      <c r="G2344" t="e">
        <f>IF(Transaksi!#REF!=$F$11,Transaksi!#REF!,0)</f>
        <v>#REF!</v>
      </c>
      <c r="H2344" t="e">
        <f>IF(Transaksi!#REF!=$F$11,Transaksi!#REF!,0)</f>
        <v>#REF!</v>
      </c>
      <c r="I2344" t="e">
        <f>I2343+G2344-H2344</f>
        <v>#REF!</v>
      </c>
      <c r="J2344" t="e">
        <f>IF(G2344+H2344&lt;&gt;0,Transaksi!#REF!,"")</f>
        <v>#REF!</v>
      </c>
    </row>
    <row r="2345">
      <c r="C2345" t="e">
        <f>IF(G2345+H2345&lt;&gt;0,Transaksi!#REF!,"")</f>
        <v>#REF!</v>
      </c>
      <c r="D2345" t="e">
        <f>IF(G2345+H2345&lt;&gt;0,Transaksi!#REF!,"")</f>
        <v>#REF!</v>
      </c>
      <c r="E2345" t="e">
        <f>IF(G2345+H2345&lt;&gt;0,Transaksi!#REF!,"")</f>
        <v>#REF!</v>
      </c>
      <c r="F2345" t="e">
        <f>IF(G2345+H2345&lt;&gt;0,Transaksi!#REF!,"")</f>
        <v>#REF!</v>
      </c>
      <c r="G2345" t="e">
        <f>IF(Transaksi!#REF!=$F$11,Transaksi!#REF!,0)</f>
        <v>#REF!</v>
      </c>
      <c r="H2345" t="e">
        <f>IF(Transaksi!#REF!=$F$11,Transaksi!#REF!,0)</f>
        <v>#REF!</v>
      </c>
      <c r="I2345" t="e">
        <f>I2344+G2345-H2345</f>
        <v>#REF!</v>
      </c>
      <c r="J2345" t="e">
        <f>IF(G2345+H2345&lt;&gt;0,Transaksi!#REF!,"")</f>
        <v>#REF!</v>
      </c>
    </row>
    <row r="2346">
      <c r="C2346" t="e">
        <f>IF(G2346+H2346&lt;&gt;0,Transaksi!#REF!,"")</f>
        <v>#REF!</v>
      </c>
      <c r="D2346" t="e">
        <f>IF(G2346+H2346&lt;&gt;0,Transaksi!#REF!,"")</f>
        <v>#REF!</v>
      </c>
      <c r="E2346" t="e">
        <f>IF(G2346+H2346&lt;&gt;0,Transaksi!#REF!,"")</f>
        <v>#REF!</v>
      </c>
      <c r="F2346" t="e">
        <f>IF(G2346+H2346&lt;&gt;0,Transaksi!#REF!,"")</f>
        <v>#REF!</v>
      </c>
      <c r="G2346" t="e">
        <f>IF(Transaksi!#REF!=$F$11,Transaksi!#REF!,0)</f>
        <v>#REF!</v>
      </c>
      <c r="H2346" t="e">
        <f>IF(Transaksi!#REF!=$F$11,Transaksi!#REF!,0)</f>
        <v>#REF!</v>
      </c>
      <c r="I2346" t="e">
        <f>I2345+G2346-H2346</f>
        <v>#REF!</v>
      </c>
      <c r="J2346" t="e">
        <f>IF(G2346+H2346&lt;&gt;0,Transaksi!#REF!,"")</f>
        <v>#REF!</v>
      </c>
    </row>
    <row r="2347">
      <c r="C2347" t="e">
        <f>IF(G2347+H2347&lt;&gt;0,Transaksi!#REF!,"")</f>
        <v>#REF!</v>
      </c>
      <c r="D2347" t="e">
        <f>IF(G2347+H2347&lt;&gt;0,Transaksi!#REF!,"")</f>
        <v>#REF!</v>
      </c>
      <c r="E2347" t="e">
        <f>IF(G2347+H2347&lt;&gt;0,Transaksi!#REF!,"")</f>
        <v>#REF!</v>
      </c>
      <c r="F2347" t="e">
        <f>IF(G2347+H2347&lt;&gt;0,Transaksi!#REF!,"")</f>
        <v>#REF!</v>
      </c>
      <c r="G2347" t="e">
        <f>IF(Transaksi!#REF!=$F$11,Transaksi!#REF!,0)</f>
        <v>#REF!</v>
      </c>
      <c r="H2347" t="e">
        <f>IF(Transaksi!#REF!=$F$11,Transaksi!#REF!,0)</f>
        <v>#REF!</v>
      </c>
      <c r="I2347" t="e">
        <f>I2346+G2347-H2347</f>
        <v>#REF!</v>
      </c>
      <c r="J2347" t="e">
        <f>IF(G2347+H2347&lt;&gt;0,Transaksi!#REF!,"")</f>
        <v>#REF!</v>
      </c>
    </row>
    <row r="2348">
      <c r="C2348" t="e">
        <f>IF(G2348+H2348&lt;&gt;0,Transaksi!#REF!,"")</f>
        <v>#REF!</v>
      </c>
      <c r="D2348" t="e">
        <f>IF(G2348+H2348&lt;&gt;0,Transaksi!#REF!,"")</f>
        <v>#REF!</v>
      </c>
      <c r="E2348" t="e">
        <f>IF(G2348+H2348&lt;&gt;0,Transaksi!#REF!,"")</f>
        <v>#REF!</v>
      </c>
      <c r="F2348" t="e">
        <f>IF(G2348+H2348&lt;&gt;0,Transaksi!#REF!,"")</f>
        <v>#REF!</v>
      </c>
      <c r="G2348" t="e">
        <f>IF(Transaksi!#REF!=$F$11,Transaksi!#REF!,0)</f>
        <v>#REF!</v>
      </c>
      <c r="H2348" t="e">
        <f>IF(Transaksi!#REF!=$F$11,Transaksi!#REF!,0)</f>
        <v>#REF!</v>
      </c>
      <c r="I2348" t="e">
        <f>I2347+G2348-H2348</f>
        <v>#REF!</v>
      </c>
      <c r="J2348" t="e">
        <f>IF(G2348+H2348&lt;&gt;0,Transaksi!#REF!,"")</f>
        <v>#REF!</v>
      </c>
    </row>
    <row r="2349">
      <c r="C2349" t="e">
        <f>IF(G2349+H2349&lt;&gt;0,Transaksi!#REF!,"")</f>
        <v>#REF!</v>
      </c>
      <c r="D2349" t="e">
        <f>IF(G2349+H2349&lt;&gt;0,Transaksi!#REF!,"")</f>
        <v>#REF!</v>
      </c>
      <c r="E2349" t="e">
        <f>IF(G2349+H2349&lt;&gt;0,Transaksi!#REF!,"")</f>
        <v>#REF!</v>
      </c>
      <c r="F2349" t="e">
        <f>IF(G2349+H2349&lt;&gt;0,Transaksi!#REF!,"")</f>
        <v>#REF!</v>
      </c>
      <c r="G2349" t="e">
        <f>IF(Transaksi!#REF!=$F$11,Transaksi!#REF!,0)</f>
        <v>#REF!</v>
      </c>
      <c r="H2349" t="e">
        <f>IF(Transaksi!#REF!=$F$11,Transaksi!#REF!,0)</f>
        <v>#REF!</v>
      </c>
      <c r="I2349" t="e">
        <f>I2348+G2349-H2349</f>
        <v>#REF!</v>
      </c>
      <c r="J2349" t="e">
        <f>IF(G2349+H2349&lt;&gt;0,Transaksi!#REF!,"")</f>
        <v>#REF!</v>
      </c>
    </row>
    <row r="2350">
      <c r="C2350" t="e">
        <f>IF(G2350+H2350&lt;&gt;0,Transaksi!#REF!,"")</f>
        <v>#REF!</v>
      </c>
      <c r="D2350" t="e">
        <f>IF(G2350+H2350&lt;&gt;0,Transaksi!#REF!,"")</f>
        <v>#REF!</v>
      </c>
      <c r="E2350" t="e">
        <f>IF(G2350+H2350&lt;&gt;0,Transaksi!#REF!,"")</f>
        <v>#REF!</v>
      </c>
      <c r="F2350" t="e">
        <f>IF(G2350+H2350&lt;&gt;0,Transaksi!#REF!,"")</f>
        <v>#REF!</v>
      </c>
      <c r="G2350" t="e">
        <f>IF(Transaksi!#REF!=$F$11,Transaksi!#REF!,0)</f>
        <v>#REF!</v>
      </c>
      <c r="H2350" t="e">
        <f>IF(Transaksi!#REF!=$F$11,Transaksi!#REF!,0)</f>
        <v>#REF!</v>
      </c>
      <c r="I2350" t="e">
        <f>I2349+G2350-H2350</f>
        <v>#REF!</v>
      </c>
      <c r="J2350" t="e">
        <f>IF(G2350+H2350&lt;&gt;0,Transaksi!#REF!,"")</f>
        <v>#REF!</v>
      </c>
    </row>
    <row r="2351">
      <c r="C2351" t="e">
        <f>IF(G2351+H2351&lt;&gt;0,Transaksi!#REF!,"")</f>
        <v>#REF!</v>
      </c>
      <c r="D2351" t="e">
        <f>IF(G2351+H2351&lt;&gt;0,Transaksi!#REF!,"")</f>
        <v>#REF!</v>
      </c>
      <c r="E2351" t="e">
        <f>IF(G2351+H2351&lt;&gt;0,Transaksi!#REF!,"")</f>
        <v>#REF!</v>
      </c>
      <c r="F2351" t="e">
        <f>IF(G2351+H2351&lt;&gt;0,Transaksi!#REF!,"")</f>
        <v>#REF!</v>
      </c>
      <c r="G2351" t="e">
        <f>IF(Transaksi!#REF!=$F$11,Transaksi!#REF!,0)</f>
        <v>#REF!</v>
      </c>
      <c r="H2351" t="e">
        <f>IF(Transaksi!#REF!=$F$11,Transaksi!#REF!,0)</f>
        <v>#REF!</v>
      </c>
      <c r="I2351" t="e">
        <f>I2350+G2351-H2351</f>
        <v>#REF!</v>
      </c>
      <c r="J2351" t="e">
        <f>IF(G2351+H2351&lt;&gt;0,Transaksi!#REF!,"")</f>
        <v>#REF!</v>
      </c>
    </row>
    <row r="2352">
      <c r="C2352" t="e">
        <f>IF(G2352+H2352&lt;&gt;0,Transaksi!#REF!,"")</f>
        <v>#REF!</v>
      </c>
      <c r="D2352" t="e">
        <f>IF(G2352+H2352&lt;&gt;0,Transaksi!#REF!,"")</f>
        <v>#REF!</v>
      </c>
      <c r="E2352" t="e">
        <f>IF(G2352+H2352&lt;&gt;0,Transaksi!#REF!,"")</f>
        <v>#REF!</v>
      </c>
      <c r="F2352" t="e">
        <f>IF(G2352+H2352&lt;&gt;0,Transaksi!#REF!,"")</f>
        <v>#REF!</v>
      </c>
      <c r="G2352" t="e">
        <f>IF(Transaksi!#REF!=$F$11,Transaksi!#REF!,0)</f>
        <v>#REF!</v>
      </c>
      <c r="H2352" t="e">
        <f>IF(Transaksi!#REF!=$F$11,Transaksi!#REF!,0)</f>
        <v>#REF!</v>
      </c>
      <c r="I2352" t="e">
        <f>I2351+G2352-H2352</f>
        <v>#REF!</v>
      </c>
      <c r="J2352" t="e">
        <f>IF(G2352+H2352&lt;&gt;0,Transaksi!#REF!,"")</f>
        <v>#REF!</v>
      </c>
    </row>
    <row r="2353">
      <c r="C2353" t="e">
        <f>IF(G2353+H2353&lt;&gt;0,Transaksi!#REF!,"")</f>
        <v>#REF!</v>
      </c>
      <c r="D2353" t="e">
        <f>IF(G2353+H2353&lt;&gt;0,Transaksi!#REF!,"")</f>
        <v>#REF!</v>
      </c>
      <c r="E2353" t="e">
        <f>IF(G2353+H2353&lt;&gt;0,Transaksi!#REF!,"")</f>
        <v>#REF!</v>
      </c>
      <c r="F2353" t="e">
        <f>IF(G2353+H2353&lt;&gt;0,Transaksi!#REF!,"")</f>
        <v>#REF!</v>
      </c>
      <c r="G2353" t="e">
        <f>IF(Transaksi!#REF!=$F$11,Transaksi!#REF!,0)</f>
        <v>#REF!</v>
      </c>
      <c r="H2353" t="e">
        <f>IF(Transaksi!#REF!=$F$11,Transaksi!#REF!,0)</f>
        <v>#REF!</v>
      </c>
      <c r="I2353" t="e">
        <f>I2352+G2353-H2353</f>
        <v>#REF!</v>
      </c>
      <c r="J2353" t="e">
        <f>IF(G2353+H2353&lt;&gt;0,Transaksi!#REF!,"")</f>
        <v>#REF!</v>
      </c>
    </row>
    <row r="2354">
      <c r="C2354" t="e">
        <f>IF(G2354+H2354&lt;&gt;0,Transaksi!#REF!,"")</f>
        <v>#REF!</v>
      </c>
      <c r="D2354" t="e">
        <f>IF(G2354+H2354&lt;&gt;0,Transaksi!#REF!,"")</f>
        <v>#REF!</v>
      </c>
      <c r="E2354" t="e">
        <f>IF(G2354+H2354&lt;&gt;0,Transaksi!#REF!,"")</f>
        <v>#REF!</v>
      </c>
      <c r="F2354" t="e">
        <f>IF(G2354+H2354&lt;&gt;0,Transaksi!#REF!,"")</f>
        <v>#REF!</v>
      </c>
      <c r="G2354" t="e">
        <f>IF(Transaksi!#REF!=$F$11,Transaksi!#REF!,0)</f>
        <v>#REF!</v>
      </c>
      <c r="H2354" t="e">
        <f>IF(Transaksi!#REF!=$F$11,Transaksi!#REF!,0)</f>
        <v>#REF!</v>
      </c>
      <c r="I2354" t="e">
        <f>I2353+G2354-H2354</f>
        <v>#REF!</v>
      </c>
      <c r="J2354" t="e">
        <f>IF(G2354+H2354&lt;&gt;0,Transaksi!#REF!,"")</f>
        <v>#REF!</v>
      </c>
    </row>
    <row r="2355">
      <c r="C2355" t="e">
        <f>IF(G2355+H2355&lt;&gt;0,Transaksi!#REF!,"")</f>
        <v>#REF!</v>
      </c>
      <c r="D2355" t="e">
        <f>IF(G2355+H2355&lt;&gt;0,Transaksi!#REF!,"")</f>
        <v>#REF!</v>
      </c>
      <c r="E2355" t="e">
        <f>IF(G2355+H2355&lt;&gt;0,Transaksi!#REF!,"")</f>
        <v>#REF!</v>
      </c>
      <c r="F2355" t="e">
        <f>IF(G2355+H2355&lt;&gt;0,Transaksi!#REF!,"")</f>
        <v>#REF!</v>
      </c>
      <c r="G2355" t="e">
        <f>IF(Transaksi!#REF!=$F$11,Transaksi!#REF!,0)</f>
        <v>#REF!</v>
      </c>
      <c r="H2355" t="e">
        <f>IF(Transaksi!#REF!=$F$11,Transaksi!#REF!,0)</f>
        <v>#REF!</v>
      </c>
      <c r="I2355" t="e">
        <f>I2354+G2355-H2355</f>
        <v>#REF!</v>
      </c>
      <c r="J2355" t="e">
        <f>IF(G2355+H2355&lt;&gt;0,Transaksi!#REF!,"")</f>
        <v>#REF!</v>
      </c>
    </row>
    <row r="2356">
      <c r="C2356" t="e">
        <f>IF(G2356+H2356&lt;&gt;0,Transaksi!#REF!,"")</f>
        <v>#REF!</v>
      </c>
      <c r="D2356" t="e">
        <f>IF(G2356+H2356&lt;&gt;0,Transaksi!#REF!,"")</f>
        <v>#REF!</v>
      </c>
      <c r="E2356" t="e">
        <f>IF(G2356+H2356&lt;&gt;0,Transaksi!#REF!,"")</f>
        <v>#REF!</v>
      </c>
      <c r="F2356" t="e">
        <f>IF(G2356+H2356&lt;&gt;0,Transaksi!#REF!,"")</f>
        <v>#REF!</v>
      </c>
      <c r="G2356" t="e">
        <f>IF(Transaksi!#REF!=$F$11,Transaksi!#REF!,0)</f>
        <v>#REF!</v>
      </c>
      <c r="H2356" t="e">
        <f>IF(Transaksi!#REF!=$F$11,Transaksi!#REF!,0)</f>
        <v>#REF!</v>
      </c>
      <c r="I2356" t="e">
        <f>I2355+G2356-H2356</f>
        <v>#REF!</v>
      </c>
      <c r="J2356" t="e">
        <f>IF(G2356+H2356&lt;&gt;0,Transaksi!#REF!,"")</f>
        <v>#REF!</v>
      </c>
    </row>
    <row r="2357">
      <c r="C2357" t="e">
        <f>IF(G2357+H2357&lt;&gt;0,Transaksi!#REF!,"")</f>
        <v>#REF!</v>
      </c>
      <c r="D2357" t="e">
        <f>IF(G2357+H2357&lt;&gt;0,Transaksi!#REF!,"")</f>
        <v>#REF!</v>
      </c>
      <c r="E2357" t="e">
        <f>IF(G2357+H2357&lt;&gt;0,Transaksi!#REF!,"")</f>
        <v>#REF!</v>
      </c>
      <c r="F2357" t="e">
        <f>IF(G2357+H2357&lt;&gt;0,Transaksi!#REF!,"")</f>
        <v>#REF!</v>
      </c>
      <c r="G2357" t="e">
        <f>IF(Transaksi!#REF!=$F$11,Transaksi!#REF!,0)</f>
        <v>#REF!</v>
      </c>
      <c r="H2357" t="e">
        <f>IF(Transaksi!#REF!=$F$11,Transaksi!#REF!,0)</f>
        <v>#REF!</v>
      </c>
      <c r="I2357" t="e">
        <f>I2356+G2357-H2357</f>
        <v>#REF!</v>
      </c>
      <c r="J2357" t="e">
        <f>IF(G2357+H2357&lt;&gt;0,Transaksi!#REF!,"")</f>
        <v>#REF!</v>
      </c>
    </row>
    <row r="2358">
      <c r="C2358" t="e">
        <f>IF(G2358+H2358&lt;&gt;0,Transaksi!#REF!,"")</f>
        <v>#REF!</v>
      </c>
      <c r="D2358" t="e">
        <f>IF(G2358+H2358&lt;&gt;0,Transaksi!#REF!,"")</f>
        <v>#REF!</v>
      </c>
      <c r="E2358" t="e">
        <f>IF(G2358+H2358&lt;&gt;0,Transaksi!#REF!,"")</f>
        <v>#REF!</v>
      </c>
      <c r="F2358" t="e">
        <f>IF(G2358+H2358&lt;&gt;0,Transaksi!#REF!,"")</f>
        <v>#REF!</v>
      </c>
      <c r="G2358" t="e">
        <f>IF(Transaksi!#REF!=$F$11,Transaksi!#REF!,0)</f>
        <v>#REF!</v>
      </c>
      <c r="H2358" t="e">
        <f>IF(Transaksi!#REF!=$F$11,Transaksi!#REF!,0)</f>
        <v>#REF!</v>
      </c>
      <c r="I2358" t="e">
        <f>I2357+G2358-H2358</f>
        <v>#REF!</v>
      </c>
      <c r="J2358" t="e">
        <f>IF(G2358+H2358&lt;&gt;0,Transaksi!#REF!,"")</f>
        <v>#REF!</v>
      </c>
    </row>
    <row r="2359">
      <c r="C2359" t="e">
        <f>IF(G2359+H2359&lt;&gt;0,Transaksi!#REF!,"")</f>
        <v>#REF!</v>
      </c>
      <c r="D2359" t="e">
        <f>IF(G2359+H2359&lt;&gt;0,Transaksi!#REF!,"")</f>
        <v>#REF!</v>
      </c>
      <c r="E2359" t="e">
        <f>IF(G2359+H2359&lt;&gt;0,Transaksi!#REF!,"")</f>
        <v>#REF!</v>
      </c>
      <c r="F2359" t="e">
        <f>IF(G2359+H2359&lt;&gt;0,Transaksi!#REF!,"")</f>
        <v>#REF!</v>
      </c>
      <c r="G2359" t="e">
        <f>IF(Transaksi!#REF!=$F$11,Transaksi!#REF!,0)</f>
        <v>#REF!</v>
      </c>
      <c r="H2359" t="e">
        <f>IF(Transaksi!#REF!=$F$11,Transaksi!#REF!,0)</f>
        <v>#REF!</v>
      </c>
      <c r="I2359" t="e">
        <f>I2358+G2359-H2359</f>
        <v>#REF!</v>
      </c>
      <c r="J2359" t="e">
        <f>IF(G2359+H2359&lt;&gt;0,Transaksi!#REF!,"")</f>
        <v>#REF!</v>
      </c>
    </row>
    <row r="2360">
      <c r="C2360" t="e">
        <f>IF(G2360+H2360&lt;&gt;0,Transaksi!#REF!,"")</f>
        <v>#REF!</v>
      </c>
      <c r="D2360" t="e">
        <f>IF(G2360+H2360&lt;&gt;0,Transaksi!#REF!,"")</f>
        <v>#REF!</v>
      </c>
      <c r="E2360" t="e">
        <f>IF(G2360+H2360&lt;&gt;0,Transaksi!#REF!,"")</f>
        <v>#REF!</v>
      </c>
      <c r="F2360" t="e">
        <f>IF(G2360+H2360&lt;&gt;0,Transaksi!#REF!,"")</f>
        <v>#REF!</v>
      </c>
      <c r="G2360" t="e">
        <f>IF(Transaksi!#REF!=$F$11,Transaksi!#REF!,0)</f>
        <v>#REF!</v>
      </c>
      <c r="H2360" t="e">
        <f>IF(Transaksi!#REF!=$F$11,Transaksi!#REF!,0)</f>
        <v>#REF!</v>
      </c>
      <c r="I2360" t="e">
        <f>I2359+G2360-H2360</f>
        <v>#REF!</v>
      </c>
      <c r="J2360" t="e">
        <f>IF(G2360+H2360&lt;&gt;0,Transaksi!#REF!,"")</f>
        <v>#REF!</v>
      </c>
    </row>
    <row r="2361">
      <c r="C2361" t="e">
        <f>IF(G2361+H2361&lt;&gt;0,Transaksi!#REF!,"")</f>
        <v>#REF!</v>
      </c>
      <c r="D2361" t="e">
        <f>IF(G2361+H2361&lt;&gt;0,Transaksi!#REF!,"")</f>
        <v>#REF!</v>
      </c>
      <c r="E2361" t="e">
        <f>IF(G2361+H2361&lt;&gt;0,Transaksi!#REF!,"")</f>
        <v>#REF!</v>
      </c>
      <c r="F2361" t="e">
        <f>IF(G2361+H2361&lt;&gt;0,Transaksi!#REF!,"")</f>
        <v>#REF!</v>
      </c>
      <c r="G2361" t="e">
        <f>IF(Transaksi!#REF!=$F$11,Transaksi!#REF!,0)</f>
        <v>#REF!</v>
      </c>
      <c r="H2361" t="e">
        <f>IF(Transaksi!#REF!=$F$11,Transaksi!#REF!,0)</f>
        <v>#REF!</v>
      </c>
      <c r="I2361" t="e">
        <f>I2360+G2361-H2361</f>
        <v>#REF!</v>
      </c>
      <c r="J2361" t="e">
        <f>IF(G2361+H2361&lt;&gt;0,Transaksi!#REF!,"")</f>
        <v>#REF!</v>
      </c>
    </row>
    <row r="2362">
      <c r="C2362" t="e">
        <f>IF(G2362+H2362&lt;&gt;0,Transaksi!#REF!,"")</f>
        <v>#REF!</v>
      </c>
      <c r="D2362" t="e">
        <f>IF(G2362+H2362&lt;&gt;0,Transaksi!#REF!,"")</f>
        <v>#REF!</v>
      </c>
      <c r="E2362" t="e">
        <f>IF(G2362+H2362&lt;&gt;0,Transaksi!#REF!,"")</f>
        <v>#REF!</v>
      </c>
      <c r="F2362" t="e">
        <f>IF(G2362+H2362&lt;&gt;0,Transaksi!#REF!,"")</f>
        <v>#REF!</v>
      </c>
      <c r="G2362" t="e">
        <f>IF(Transaksi!#REF!=$F$11,Transaksi!#REF!,0)</f>
        <v>#REF!</v>
      </c>
      <c r="H2362" t="e">
        <f>IF(Transaksi!#REF!=$F$11,Transaksi!#REF!,0)</f>
        <v>#REF!</v>
      </c>
      <c r="I2362" t="e">
        <f>I2361+G2362-H2362</f>
        <v>#REF!</v>
      </c>
      <c r="J2362" t="e">
        <f>IF(G2362+H2362&lt;&gt;0,Transaksi!#REF!,"")</f>
        <v>#REF!</v>
      </c>
    </row>
    <row r="2363">
      <c r="C2363" t="e">
        <f>IF(G2363+H2363&lt;&gt;0,Transaksi!#REF!,"")</f>
        <v>#REF!</v>
      </c>
      <c r="D2363" t="e">
        <f>IF(G2363+H2363&lt;&gt;0,Transaksi!#REF!,"")</f>
        <v>#REF!</v>
      </c>
      <c r="E2363" t="e">
        <f>IF(G2363+H2363&lt;&gt;0,Transaksi!#REF!,"")</f>
        <v>#REF!</v>
      </c>
      <c r="F2363" t="e">
        <f>IF(G2363+H2363&lt;&gt;0,Transaksi!#REF!,"")</f>
        <v>#REF!</v>
      </c>
      <c r="G2363" t="e">
        <f>IF(Transaksi!#REF!=$F$11,Transaksi!#REF!,0)</f>
        <v>#REF!</v>
      </c>
      <c r="H2363" t="e">
        <f>IF(Transaksi!#REF!=$F$11,Transaksi!#REF!,0)</f>
        <v>#REF!</v>
      </c>
      <c r="I2363" t="e">
        <f>I2362+G2363-H2363</f>
        <v>#REF!</v>
      </c>
      <c r="J2363" t="e">
        <f>IF(G2363+H2363&lt;&gt;0,Transaksi!#REF!,"")</f>
        <v>#REF!</v>
      </c>
    </row>
    <row r="2364">
      <c r="C2364" t="e">
        <f>IF(G2364+H2364&lt;&gt;0,Transaksi!#REF!,"")</f>
        <v>#REF!</v>
      </c>
      <c r="D2364" t="e">
        <f>IF(G2364+H2364&lt;&gt;0,Transaksi!#REF!,"")</f>
        <v>#REF!</v>
      </c>
      <c r="E2364" t="e">
        <f>IF(G2364+H2364&lt;&gt;0,Transaksi!#REF!,"")</f>
        <v>#REF!</v>
      </c>
      <c r="F2364" t="e">
        <f>IF(G2364+H2364&lt;&gt;0,Transaksi!#REF!,"")</f>
        <v>#REF!</v>
      </c>
      <c r="G2364" t="e">
        <f>IF(Transaksi!#REF!=$F$11,Transaksi!#REF!,0)</f>
        <v>#REF!</v>
      </c>
      <c r="H2364" t="e">
        <f>IF(Transaksi!#REF!=$F$11,Transaksi!#REF!,0)</f>
        <v>#REF!</v>
      </c>
      <c r="I2364" t="e">
        <f>I2363+G2364-H2364</f>
        <v>#REF!</v>
      </c>
      <c r="J2364" t="e">
        <f>IF(G2364+H2364&lt;&gt;0,Transaksi!#REF!,"")</f>
        <v>#REF!</v>
      </c>
    </row>
    <row r="2365">
      <c r="C2365" t="e">
        <f>IF(G2365+H2365&lt;&gt;0,Transaksi!#REF!,"")</f>
        <v>#REF!</v>
      </c>
      <c r="D2365" t="e">
        <f>IF(G2365+H2365&lt;&gt;0,Transaksi!#REF!,"")</f>
        <v>#REF!</v>
      </c>
      <c r="E2365" t="e">
        <f>IF(G2365+H2365&lt;&gt;0,Transaksi!#REF!,"")</f>
        <v>#REF!</v>
      </c>
      <c r="F2365" t="e">
        <f>IF(G2365+H2365&lt;&gt;0,Transaksi!#REF!,"")</f>
        <v>#REF!</v>
      </c>
      <c r="G2365" t="e">
        <f>IF(Transaksi!#REF!=$F$11,Transaksi!#REF!,0)</f>
        <v>#REF!</v>
      </c>
      <c r="H2365" t="e">
        <f>IF(Transaksi!#REF!=$F$11,Transaksi!#REF!,0)</f>
        <v>#REF!</v>
      </c>
      <c r="I2365" t="e">
        <f>I2364+G2365-H2365</f>
        <v>#REF!</v>
      </c>
      <c r="J2365" t="e">
        <f>IF(G2365+H2365&lt;&gt;0,Transaksi!#REF!,"")</f>
        <v>#REF!</v>
      </c>
    </row>
    <row r="2366">
      <c r="C2366" t="e">
        <f>IF(G2366+H2366&lt;&gt;0,Transaksi!#REF!,"")</f>
        <v>#REF!</v>
      </c>
      <c r="D2366" t="e">
        <f>IF(G2366+H2366&lt;&gt;0,Transaksi!#REF!,"")</f>
        <v>#REF!</v>
      </c>
      <c r="E2366" t="e">
        <f>IF(G2366+H2366&lt;&gt;0,Transaksi!#REF!,"")</f>
        <v>#REF!</v>
      </c>
      <c r="F2366" t="e">
        <f>IF(G2366+H2366&lt;&gt;0,Transaksi!#REF!,"")</f>
        <v>#REF!</v>
      </c>
      <c r="G2366" t="e">
        <f>IF(Transaksi!#REF!=$F$11,Transaksi!#REF!,0)</f>
        <v>#REF!</v>
      </c>
      <c r="H2366" t="e">
        <f>IF(Transaksi!#REF!=$F$11,Transaksi!#REF!,0)</f>
        <v>#REF!</v>
      </c>
      <c r="I2366" t="e">
        <f>I2365+G2366-H2366</f>
        <v>#REF!</v>
      </c>
      <c r="J2366" t="e">
        <f>IF(G2366+H2366&lt;&gt;0,Transaksi!#REF!,"")</f>
        <v>#REF!</v>
      </c>
    </row>
    <row r="2367">
      <c r="C2367" t="e">
        <f>IF(G2367+H2367&lt;&gt;0,Transaksi!#REF!,"")</f>
        <v>#REF!</v>
      </c>
      <c r="D2367" t="e">
        <f>IF(G2367+H2367&lt;&gt;0,Transaksi!#REF!,"")</f>
        <v>#REF!</v>
      </c>
      <c r="E2367" t="e">
        <f>IF(G2367+H2367&lt;&gt;0,Transaksi!#REF!,"")</f>
        <v>#REF!</v>
      </c>
      <c r="F2367" t="e">
        <f>IF(G2367+H2367&lt;&gt;0,Transaksi!#REF!,"")</f>
        <v>#REF!</v>
      </c>
      <c r="G2367" t="e">
        <f>IF(Transaksi!#REF!=$F$11,Transaksi!#REF!,0)</f>
        <v>#REF!</v>
      </c>
      <c r="H2367" t="e">
        <f>IF(Transaksi!#REF!=$F$11,Transaksi!#REF!,0)</f>
        <v>#REF!</v>
      </c>
      <c r="I2367" t="e">
        <f>I2366+G2367-H2367</f>
        <v>#REF!</v>
      </c>
      <c r="J2367" t="e">
        <f>IF(G2367+H2367&lt;&gt;0,Transaksi!#REF!,"")</f>
        <v>#REF!</v>
      </c>
    </row>
    <row r="2368">
      <c r="C2368" t="e">
        <f>IF(G2368+H2368&lt;&gt;0,Transaksi!#REF!,"")</f>
        <v>#REF!</v>
      </c>
      <c r="D2368" t="e">
        <f>IF(G2368+H2368&lt;&gt;0,Transaksi!#REF!,"")</f>
        <v>#REF!</v>
      </c>
      <c r="E2368" t="e">
        <f>IF(G2368+H2368&lt;&gt;0,Transaksi!#REF!,"")</f>
        <v>#REF!</v>
      </c>
      <c r="F2368" t="e">
        <f>IF(G2368+H2368&lt;&gt;0,Transaksi!#REF!,"")</f>
        <v>#REF!</v>
      </c>
      <c r="G2368" t="e">
        <f>IF(Transaksi!#REF!=$F$11,Transaksi!#REF!,0)</f>
        <v>#REF!</v>
      </c>
      <c r="H2368" t="e">
        <f>IF(Transaksi!#REF!=$F$11,Transaksi!#REF!,0)</f>
        <v>#REF!</v>
      </c>
      <c r="I2368" t="e">
        <f>I2367+G2368-H2368</f>
        <v>#REF!</v>
      </c>
      <c r="J2368" t="e">
        <f>IF(G2368+H2368&lt;&gt;0,Transaksi!#REF!,"")</f>
        <v>#REF!</v>
      </c>
    </row>
    <row r="2369">
      <c r="C2369" t="e">
        <f>IF(G2369+H2369&lt;&gt;0,Transaksi!#REF!,"")</f>
        <v>#REF!</v>
      </c>
      <c r="D2369" t="e">
        <f>IF(G2369+H2369&lt;&gt;0,Transaksi!#REF!,"")</f>
        <v>#REF!</v>
      </c>
      <c r="E2369" t="e">
        <f>IF(G2369+H2369&lt;&gt;0,Transaksi!#REF!,"")</f>
        <v>#REF!</v>
      </c>
      <c r="F2369" t="e">
        <f>IF(G2369+H2369&lt;&gt;0,Transaksi!#REF!,"")</f>
        <v>#REF!</v>
      </c>
      <c r="G2369" t="e">
        <f>IF(Transaksi!#REF!=$F$11,Transaksi!#REF!,0)</f>
        <v>#REF!</v>
      </c>
      <c r="H2369" t="e">
        <f>IF(Transaksi!#REF!=$F$11,Transaksi!#REF!,0)</f>
        <v>#REF!</v>
      </c>
      <c r="I2369" t="e">
        <f>I2368+G2369-H2369</f>
        <v>#REF!</v>
      </c>
      <c r="J2369" t="e">
        <f>IF(G2369+H2369&lt;&gt;0,Transaksi!#REF!,"")</f>
        <v>#REF!</v>
      </c>
    </row>
    <row r="2370">
      <c r="C2370" t="e">
        <f>IF(G2370+H2370&lt;&gt;0,Transaksi!#REF!,"")</f>
        <v>#REF!</v>
      </c>
      <c r="D2370" t="e">
        <f>IF(G2370+H2370&lt;&gt;0,Transaksi!#REF!,"")</f>
        <v>#REF!</v>
      </c>
      <c r="E2370" t="e">
        <f>IF(G2370+H2370&lt;&gt;0,Transaksi!#REF!,"")</f>
        <v>#REF!</v>
      </c>
      <c r="F2370" t="e">
        <f>IF(G2370+H2370&lt;&gt;0,Transaksi!#REF!,"")</f>
        <v>#REF!</v>
      </c>
      <c r="G2370" t="e">
        <f>IF(Transaksi!#REF!=$F$11,Transaksi!#REF!,0)</f>
        <v>#REF!</v>
      </c>
      <c r="H2370" t="e">
        <f>IF(Transaksi!#REF!=$F$11,Transaksi!#REF!,0)</f>
        <v>#REF!</v>
      </c>
      <c r="I2370" t="e">
        <f>I2369+G2370-H2370</f>
        <v>#REF!</v>
      </c>
      <c r="J2370" t="e">
        <f>IF(G2370+H2370&lt;&gt;0,Transaksi!#REF!,"")</f>
        <v>#REF!</v>
      </c>
    </row>
    <row r="2371">
      <c r="C2371" t="e">
        <f>IF(G2371+H2371&lt;&gt;0,Transaksi!#REF!,"")</f>
        <v>#REF!</v>
      </c>
      <c r="D2371" t="e">
        <f>IF(G2371+H2371&lt;&gt;0,Transaksi!#REF!,"")</f>
        <v>#REF!</v>
      </c>
      <c r="E2371" t="e">
        <f>IF(G2371+H2371&lt;&gt;0,Transaksi!#REF!,"")</f>
        <v>#REF!</v>
      </c>
      <c r="F2371" t="e">
        <f>IF(G2371+H2371&lt;&gt;0,Transaksi!#REF!,"")</f>
        <v>#REF!</v>
      </c>
      <c r="G2371" t="e">
        <f>IF(Transaksi!#REF!=$F$11,Transaksi!#REF!,0)</f>
        <v>#REF!</v>
      </c>
      <c r="H2371" t="e">
        <f>IF(Transaksi!#REF!=$F$11,Transaksi!#REF!,0)</f>
        <v>#REF!</v>
      </c>
      <c r="I2371" t="e">
        <f>I2370+G2371-H2371</f>
        <v>#REF!</v>
      </c>
      <c r="J2371" t="e">
        <f>IF(G2371+H2371&lt;&gt;0,Transaksi!#REF!,"")</f>
        <v>#REF!</v>
      </c>
    </row>
    <row r="2372">
      <c r="C2372" t="e">
        <f>IF(G2372+H2372&lt;&gt;0,Transaksi!#REF!,"")</f>
        <v>#REF!</v>
      </c>
      <c r="D2372" t="e">
        <f>IF(G2372+H2372&lt;&gt;0,Transaksi!#REF!,"")</f>
        <v>#REF!</v>
      </c>
      <c r="E2372" t="e">
        <f>IF(G2372+H2372&lt;&gt;0,Transaksi!#REF!,"")</f>
        <v>#REF!</v>
      </c>
      <c r="F2372" t="e">
        <f>IF(G2372+H2372&lt;&gt;0,Transaksi!#REF!,"")</f>
        <v>#REF!</v>
      </c>
      <c r="G2372" t="e">
        <f>IF(Transaksi!#REF!=$F$11,Transaksi!#REF!,0)</f>
        <v>#REF!</v>
      </c>
      <c r="H2372" t="e">
        <f>IF(Transaksi!#REF!=$F$11,Transaksi!#REF!,0)</f>
        <v>#REF!</v>
      </c>
      <c r="I2372" t="e">
        <f>I2371+G2372-H2372</f>
        <v>#REF!</v>
      </c>
      <c r="J2372" t="e">
        <f>IF(G2372+H2372&lt;&gt;0,Transaksi!#REF!,"")</f>
        <v>#REF!</v>
      </c>
    </row>
    <row r="2373">
      <c r="C2373" t="e">
        <f>IF(G2373+H2373&lt;&gt;0,Transaksi!#REF!,"")</f>
        <v>#REF!</v>
      </c>
      <c r="D2373" t="e">
        <f>IF(G2373+H2373&lt;&gt;0,Transaksi!#REF!,"")</f>
        <v>#REF!</v>
      </c>
      <c r="E2373" t="e">
        <f>IF(G2373+H2373&lt;&gt;0,Transaksi!#REF!,"")</f>
        <v>#REF!</v>
      </c>
      <c r="F2373" t="e">
        <f>IF(G2373+H2373&lt;&gt;0,Transaksi!#REF!,"")</f>
        <v>#REF!</v>
      </c>
      <c r="G2373" t="e">
        <f>IF(Transaksi!#REF!=$F$11,Transaksi!#REF!,0)</f>
        <v>#REF!</v>
      </c>
      <c r="H2373" t="e">
        <f>IF(Transaksi!#REF!=$F$11,Transaksi!#REF!,0)</f>
        <v>#REF!</v>
      </c>
      <c r="I2373" t="e">
        <f>I2372+G2373-H2373</f>
        <v>#REF!</v>
      </c>
      <c r="J2373" t="e">
        <f>IF(G2373+H2373&lt;&gt;0,Transaksi!#REF!,"")</f>
        <v>#REF!</v>
      </c>
    </row>
    <row r="2374">
      <c r="C2374" t="e">
        <f>IF(G2374+H2374&lt;&gt;0,Transaksi!#REF!,"")</f>
        <v>#REF!</v>
      </c>
      <c r="D2374" t="e">
        <f>IF(G2374+H2374&lt;&gt;0,Transaksi!#REF!,"")</f>
        <v>#REF!</v>
      </c>
      <c r="E2374" t="e">
        <f>IF(G2374+H2374&lt;&gt;0,Transaksi!#REF!,"")</f>
        <v>#REF!</v>
      </c>
      <c r="F2374" t="e">
        <f>IF(G2374+H2374&lt;&gt;0,Transaksi!#REF!,"")</f>
        <v>#REF!</v>
      </c>
      <c r="G2374" t="e">
        <f>IF(Transaksi!#REF!=$F$11,Transaksi!#REF!,0)</f>
        <v>#REF!</v>
      </c>
      <c r="H2374" t="e">
        <f>IF(Transaksi!#REF!=$F$11,Transaksi!#REF!,0)</f>
        <v>#REF!</v>
      </c>
      <c r="I2374" t="e">
        <f>I2373+G2374-H2374</f>
        <v>#REF!</v>
      </c>
      <c r="J2374" t="e">
        <f>IF(G2374+H2374&lt;&gt;0,Transaksi!#REF!,"")</f>
        <v>#REF!</v>
      </c>
    </row>
    <row r="2375">
      <c r="C2375" t="e">
        <f>IF(G2375+H2375&lt;&gt;0,Transaksi!#REF!,"")</f>
        <v>#REF!</v>
      </c>
      <c r="D2375" t="e">
        <f>IF(G2375+H2375&lt;&gt;0,Transaksi!#REF!,"")</f>
        <v>#REF!</v>
      </c>
      <c r="E2375" t="e">
        <f>IF(G2375+H2375&lt;&gt;0,Transaksi!#REF!,"")</f>
        <v>#REF!</v>
      </c>
      <c r="F2375" t="e">
        <f>IF(G2375+H2375&lt;&gt;0,Transaksi!#REF!,"")</f>
        <v>#REF!</v>
      </c>
      <c r="G2375" t="e">
        <f>IF(Transaksi!#REF!=$F$11,Transaksi!#REF!,0)</f>
        <v>#REF!</v>
      </c>
      <c r="H2375" t="e">
        <f>IF(Transaksi!#REF!=$F$11,Transaksi!#REF!,0)</f>
        <v>#REF!</v>
      </c>
      <c r="I2375" t="e">
        <f>I2374+G2375-H2375</f>
        <v>#REF!</v>
      </c>
      <c r="J2375" t="e">
        <f>IF(G2375+H2375&lt;&gt;0,Transaksi!#REF!,"")</f>
        <v>#REF!</v>
      </c>
    </row>
    <row r="2376">
      <c r="C2376" t="e">
        <f>IF(G2376+H2376&lt;&gt;0,Transaksi!#REF!,"")</f>
        <v>#REF!</v>
      </c>
      <c r="D2376" t="e">
        <f>IF(G2376+H2376&lt;&gt;0,Transaksi!#REF!,"")</f>
        <v>#REF!</v>
      </c>
      <c r="E2376" t="e">
        <f>IF(G2376+H2376&lt;&gt;0,Transaksi!#REF!,"")</f>
        <v>#REF!</v>
      </c>
      <c r="F2376" t="e">
        <f>IF(G2376+H2376&lt;&gt;0,Transaksi!#REF!,"")</f>
        <v>#REF!</v>
      </c>
      <c r="G2376" t="e">
        <f>IF(Transaksi!#REF!=$F$11,Transaksi!#REF!,0)</f>
        <v>#REF!</v>
      </c>
      <c r="H2376" t="e">
        <f>IF(Transaksi!#REF!=$F$11,Transaksi!#REF!,0)</f>
        <v>#REF!</v>
      </c>
      <c r="I2376" t="e">
        <f>I2375+G2376-H2376</f>
        <v>#REF!</v>
      </c>
      <c r="J2376" t="e">
        <f>IF(G2376+H2376&lt;&gt;0,Transaksi!#REF!,"")</f>
        <v>#REF!</v>
      </c>
    </row>
    <row r="2377">
      <c r="C2377" t="e">
        <f>IF(G2377+H2377&lt;&gt;0,Transaksi!#REF!,"")</f>
        <v>#REF!</v>
      </c>
      <c r="D2377" t="e">
        <f>IF(G2377+H2377&lt;&gt;0,Transaksi!#REF!,"")</f>
        <v>#REF!</v>
      </c>
      <c r="E2377" t="e">
        <f>IF(G2377+H2377&lt;&gt;0,Transaksi!#REF!,"")</f>
        <v>#REF!</v>
      </c>
      <c r="F2377" t="e">
        <f>IF(G2377+H2377&lt;&gt;0,Transaksi!#REF!,"")</f>
        <v>#REF!</v>
      </c>
      <c r="G2377" t="e">
        <f>IF(Transaksi!#REF!=$F$11,Transaksi!#REF!,0)</f>
        <v>#REF!</v>
      </c>
      <c r="H2377" t="e">
        <f>IF(Transaksi!#REF!=$F$11,Transaksi!#REF!,0)</f>
        <v>#REF!</v>
      </c>
      <c r="I2377" t="e">
        <f>I2376+G2377-H2377</f>
        <v>#REF!</v>
      </c>
      <c r="J2377" t="e">
        <f>IF(G2377+H2377&lt;&gt;0,Transaksi!#REF!,"")</f>
        <v>#REF!</v>
      </c>
    </row>
    <row r="2378">
      <c r="C2378" t="e">
        <f>IF(G2378+H2378&lt;&gt;0,Transaksi!#REF!,"")</f>
        <v>#REF!</v>
      </c>
      <c r="D2378" t="e">
        <f>IF(G2378+H2378&lt;&gt;0,Transaksi!#REF!,"")</f>
        <v>#REF!</v>
      </c>
      <c r="E2378" t="e">
        <f>IF(G2378+H2378&lt;&gt;0,Transaksi!#REF!,"")</f>
        <v>#REF!</v>
      </c>
      <c r="F2378" t="e">
        <f>IF(G2378+H2378&lt;&gt;0,Transaksi!#REF!,"")</f>
        <v>#REF!</v>
      </c>
      <c r="G2378" t="e">
        <f>IF(Transaksi!#REF!=$F$11,Transaksi!#REF!,0)</f>
        <v>#REF!</v>
      </c>
      <c r="H2378" t="e">
        <f>IF(Transaksi!#REF!=$F$11,Transaksi!#REF!,0)</f>
        <v>#REF!</v>
      </c>
      <c r="I2378" t="e">
        <f>I2377+G2378-H2378</f>
        <v>#REF!</v>
      </c>
      <c r="J2378" t="e">
        <f>IF(G2378+H2378&lt;&gt;0,Transaksi!#REF!,"")</f>
        <v>#REF!</v>
      </c>
    </row>
    <row r="2379">
      <c r="C2379" t="e">
        <f>IF(G2379+H2379&lt;&gt;0,Transaksi!#REF!,"")</f>
        <v>#REF!</v>
      </c>
      <c r="D2379" t="e">
        <f>IF(G2379+H2379&lt;&gt;0,Transaksi!#REF!,"")</f>
        <v>#REF!</v>
      </c>
      <c r="E2379" t="e">
        <f>IF(G2379+H2379&lt;&gt;0,Transaksi!#REF!,"")</f>
        <v>#REF!</v>
      </c>
      <c r="F2379" t="e">
        <f>IF(G2379+H2379&lt;&gt;0,Transaksi!#REF!,"")</f>
        <v>#REF!</v>
      </c>
      <c r="G2379" t="e">
        <f>IF(Transaksi!#REF!=$F$11,Transaksi!#REF!,0)</f>
        <v>#REF!</v>
      </c>
      <c r="H2379" t="e">
        <f>IF(Transaksi!#REF!=$F$11,Transaksi!#REF!,0)</f>
        <v>#REF!</v>
      </c>
      <c r="I2379" t="e">
        <f>I2378+G2379-H2379</f>
        <v>#REF!</v>
      </c>
      <c r="J2379" t="e">
        <f>IF(G2379+H2379&lt;&gt;0,Transaksi!#REF!,"")</f>
        <v>#REF!</v>
      </c>
    </row>
    <row r="2380">
      <c r="C2380" t="e">
        <f>IF(G2380+H2380&lt;&gt;0,Transaksi!#REF!,"")</f>
        <v>#REF!</v>
      </c>
      <c r="D2380" t="e">
        <f>IF(G2380+H2380&lt;&gt;0,Transaksi!#REF!,"")</f>
        <v>#REF!</v>
      </c>
      <c r="E2380" t="e">
        <f>IF(G2380+H2380&lt;&gt;0,Transaksi!#REF!,"")</f>
        <v>#REF!</v>
      </c>
      <c r="F2380" t="e">
        <f>IF(G2380+H2380&lt;&gt;0,Transaksi!#REF!,"")</f>
        <v>#REF!</v>
      </c>
      <c r="G2380" t="e">
        <f>IF(Transaksi!#REF!=$F$11,Transaksi!#REF!,0)</f>
        <v>#REF!</v>
      </c>
      <c r="H2380" t="e">
        <f>IF(Transaksi!#REF!=$F$11,Transaksi!#REF!,0)</f>
        <v>#REF!</v>
      </c>
      <c r="I2380" t="e">
        <f>I2379+G2380-H2380</f>
        <v>#REF!</v>
      </c>
      <c r="J2380" t="e">
        <f>IF(G2380+H2380&lt;&gt;0,Transaksi!#REF!,"")</f>
        <v>#REF!</v>
      </c>
    </row>
    <row r="2381">
      <c r="C2381" t="e">
        <f>IF(G2381+H2381&lt;&gt;0,Transaksi!#REF!,"")</f>
        <v>#REF!</v>
      </c>
      <c r="D2381" t="e">
        <f>IF(G2381+H2381&lt;&gt;0,Transaksi!#REF!,"")</f>
        <v>#REF!</v>
      </c>
      <c r="E2381" t="e">
        <f>IF(G2381+H2381&lt;&gt;0,Transaksi!#REF!,"")</f>
        <v>#REF!</v>
      </c>
      <c r="F2381" t="e">
        <f>IF(G2381+H2381&lt;&gt;0,Transaksi!#REF!,"")</f>
        <v>#REF!</v>
      </c>
      <c r="G2381" t="e">
        <f>IF(Transaksi!#REF!=$F$11,Transaksi!#REF!,0)</f>
        <v>#REF!</v>
      </c>
      <c r="H2381" t="e">
        <f>IF(Transaksi!#REF!=$F$11,Transaksi!#REF!,0)</f>
        <v>#REF!</v>
      </c>
      <c r="I2381" t="e">
        <f>I2380+G2381-H2381</f>
        <v>#REF!</v>
      </c>
      <c r="J2381" t="e">
        <f>IF(G2381+H2381&lt;&gt;0,Transaksi!#REF!,"")</f>
        <v>#REF!</v>
      </c>
    </row>
    <row r="2382">
      <c r="C2382" t="e">
        <f>IF(G2382+H2382&lt;&gt;0,Transaksi!#REF!,"")</f>
        <v>#REF!</v>
      </c>
      <c r="D2382" t="e">
        <f>IF(G2382+H2382&lt;&gt;0,Transaksi!#REF!,"")</f>
        <v>#REF!</v>
      </c>
      <c r="E2382" t="e">
        <f>IF(G2382+H2382&lt;&gt;0,Transaksi!#REF!,"")</f>
        <v>#REF!</v>
      </c>
      <c r="F2382" t="e">
        <f>IF(G2382+H2382&lt;&gt;0,Transaksi!#REF!,"")</f>
        <v>#REF!</v>
      </c>
      <c r="G2382" t="e">
        <f>IF(Transaksi!#REF!=$F$11,Transaksi!#REF!,0)</f>
        <v>#REF!</v>
      </c>
      <c r="H2382" t="e">
        <f>IF(Transaksi!#REF!=$F$11,Transaksi!#REF!,0)</f>
        <v>#REF!</v>
      </c>
      <c r="I2382" t="e">
        <f>I2381+G2382-H2382</f>
        <v>#REF!</v>
      </c>
      <c r="J2382" t="e">
        <f>IF(G2382+H2382&lt;&gt;0,Transaksi!#REF!,"")</f>
        <v>#REF!</v>
      </c>
    </row>
    <row r="2383">
      <c r="C2383" t="e">
        <f>IF(G2383+H2383&lt;&gt;0,Transaksi!#REF!,"")</f>
        <v>#REF!</v>
      </c>
      <c r="D2383" t="e">
        <f>IF(G2383+H2383&lt;&gt;0,Transaksi!#REF!,"")</f>
        <v>#REF!</v>
      </c>
      <c r="E2383" t="e">
        <f>IF(G2383+H2383&lt;&gt;0,Transaksi!#REF!,"")</f>
        <v>#REF!</v>
      </c>
      <c r="F2383" t="e">
        <f>IF(G2383+H2383&lt;&gt;0,Transaksi!#REF!,"")</f>
        <v>#REF!</v>
      </c>
      <c r="G2383" t="e">
        <f>IF(Transaksi!#REF!=$F$11,Transaksi!#REF!,0)</f>
        <v>#REF!</v>
      </c>
      <c r="H2383" t="e">
        <f>IF(Transaksi!#REF!=$F$11,Transaksi!#REF!,0)</f>
        <v>#REF!</v>
      </c>
      <c r="I2383" t="e">
        <f>I2382+G2383-H2383</f>
        <v>#REF!</v>
      </c>
      <c r="J2383" t="e">
        <f>IF(G2383+H2383&lt;&gt;0,Transaksi!#REF!,"")</f>
        <v>#REF!</v>
      </c>
    </row>
    <row r="2384">
      <c r="C2384" t="e">
        <f>IF(G2384+H2384&lt;&gt;0,Transaksi!#REF!,"")</f>
        <v>#REF!</v>
      </c>
      <c r="D2384" t="e">
        <f>IF(G2384+H2384&lt;&gt;0,Transaksi!#REF!,"")</f>
        <v>#REF!</v>
      </c>
      <c r="E2384" t="e">
        <f>IF(G2384+H2384&lt;&gt;0,Transaksi!#REF!,"")</f>
        <v>#REF!</v>
      </c>
      <c r="F2384" t="e">
        <f>IF(G2384+H2384&lt;&gt;0,Transaksi!#REF!,"")</f>
        <v>#REF!</v>
      </c>
      <c r="G2384" t="e">
        <f>IF(Transaksi!#REF!=$F$11,Transaksi!#REF!,0)</f>
        <v>#REF!</v>
      </c>
      <c r="H2384" t="e">
        <f>IF(Transaksi!#REF!=$F$11,Transaksi!#REF!,0)</f>
        <v>#REF!</v>
      </c>
      <c r="I2384" t="e">
        <f>I2383+G2384-H2384</f>
        <v>#REF!</v>
      </c>
      <c r="J2384" t="e">
        <f>IF(G2384+H2384&lt;&gt;0,Transaksi!#REF!,"")</f>
        <v>#REF!</v>
      </c>
    </row>
    <row r="2385">
      <c r="C2385" t="e">
        <f>IF(G2385+H2385&lt;&gt;0,Transaksi!#REF!,"")</f>
        <v>#REF!</v>
      </c>
      <c r="D2385" t="e">
        <f>IF(G2385+H2385&lt;&gt;0,Transaksi!#REF!,"")</f>
        <v>#REF!</v>
      </c>
      <c r="E2385" t="e">
        <f>IF(G2385+H2385&lt;&gt;0,Transaksi!#REF!,"")</f>
        <v>#REF!</v>
      </c>
      <c r="F2385" t="e">
        <f>IF(G2385+H2385&lt;&gt;0,Transaksi!#REF!,"")</f>
        <v>#REF!</v>
      </c>
      <c r="G2385" t="e">
        <f>IF(Transaksi!#REF!=$F$11,Transaksi!#REF!,0)</f>
        <v>#REF!</v>
      </c>
      <c r="H2385" t="e">
        <f>IF(Transaksi!#REF!=$F$11,Transaksi!#REF!,0)</f>
        <v>#REF!</v>
      </c>
      <c r="I2385" t="e">
        <f>I2384+G2385-H2385</f>
        <v>#REF!</v>
      </c>
      <c r="J2385" t="e">
        <f>IF(G2385+H2385&lt;&gt;0,Transaksi!#REF!,"")</f>
        <v>#REF!</v>
      </c>
    </row>
    <row r="2386">
      <c r="C2386" t="e">
        <f>IF(G2386+H2386&lt;&gt;0,Transaksi!#REF!,"")</f>
        <v>#REF!</v>
      </c>
      <c r="D2386" t="e">
        <f>IF(G2386+H2386&lt;&gt;0,Transaksi!#REF!,"")</f>
        <v>#REF!</v>
      </c>
      <c r="E2386" t="e">
        <f>IF(G2386+H2386&lt;&gt;0,Transaksi!#REF!,"")</f>
        <v>#REF!</v>
      </c>
      <c r="F2386" t="e">
        <f>IF(G2386+H2386&lt;&gt;0,Transaksi!#REF!,"")</f>
        <v>#REF!</v>
      </c>
      <c r="G2386" t="e">
        <f>IF(Transaksi!#REF!=$F$11,Transaksi!#REF!,0)</f>
        <v>#REF!</v>
      </c>
      <c r="H2386" t="e">
        <f>IF(Transaksi!#REF!=$F$11,Transaksi!#REF!,0)</f>
        <v>#REF!</v>
      </c>
      <c r="I2386" t="e">
        <f>I2385+G2386-H2386</f>
        <v>#REF!</v>
      </c>
      <c r="J2386" t="e">
        <f>IF(G2386+H2386&lt;&gt;0,Transaksi!#REF!,"")</f>
        <v>#REF!</v>
      </c>
    </row>
    <row r="2387">
      <c r="C2387" t="e">
        <f>IF(G2387+H2387&lt;&gt;0,Transaksi!#REF!,"")</f>
        <v>#REF!</v>
      </c>
      <c r="D2387" t="e">
        <f>IF(G2387+H2387&lt;&gt;0,Transaksi!#REF!,"")</f>
        <v>#REF!</v>
      </c>
      <c r="E2387" t="e">
        <f>IF(G2387+H2387&lt;&gt;0,Transaksi!#REF!,"")</f>
        <v>#REF!</v>
      </c>
      <c r="F2387" t="e">
        <f>IF(G2387+H2387&lt;&gt;0,Transaksi!#REF!,"")</f>
        <v>#REF!</v>
      </c>
      <c r="G2387" t="e">
        <f>IF(Transaksi!#REF!=$F$11,Transaksi!#REF!,0)</f>
        <v>#REF!</v>
      </c>
      <c r="H2387" t="e">
        <f>IF(Transaksi!#REF!=$F$11,Transaksi!#REF!,0)</f>
        <v>#REF!</v>
      </c>
      <c r="I2387" t="e">
        <f>I2386+G2387-H2387</f>
        <v>#REF!</v>
      </c>
      <c r="J2387" t="e">
        <f>IF(G2387+H2387&lt;&gt;0,Transaksi!#REF!,"")</f>
        <v>#REF!</v>
      </c>
    </row>
    <row r="2388">
      <c r="C2388" t="e">
        <f>IF(G2388+H2388&lt;&gt;0,Transaksi!#REF!,"")</f>
        <v>#REF!</v>
      </c>
      <c r="D2388" t="e">
        <f>IF(G2388+H2388&lt;&gt;0,Transaksi!#REF!,"")</f>
        <v>#REF!</v>
      </c>
      <c r="E2388" t="e">
        <f>IF(G2388+H2388&lt;&gt;0,Transaksi!#REF!,"")</f>
        <v>#REF!</v>
      </c>
      <c r="F2388" t="e">
        <f>IF(G2388+H2388&lt;&gt;0,Transaksi!#REF!,"")</f>
        <v>#REF!</v>
      </c>
      <c r="G2388" t="e">
        <f>IF(Transaksi!#REF!=$F$11,Transaksi!#REF!,0)</f>
        <v>#REF!</v>
      </c>
      <c r="H2388" t="e">
        <f>IF(Transaksi!#REF!=$F$11,Transaksi!#REF!,0)</f>
        <v>#REF!</v>
      </c>
      <c r="I2388" t="e">
        <f>I2387+G2388-H2388</f>
        <v>#REF!</v>
      </c>
      <c r="J2388" t="e">
        <f>IF(G2388+H2388&lt;&gt;0,Transaksi!#REF!,"")</f>
        <v>#REF!</v>
      </c>
    </row>
    <row r="2389">
      <c r="C2389" t="e">
        <f>IF(G2389+H2389&lt;&gt;0,Transaksi!#REF!,"")</f>
        <v>#REF!</v>
      </c>
      <c r="D2389" t="e">
        <f>IF(G2389+H2389&lt;&gt;0,Transaksi!#REF!,"")</f>
        <v>#REF!</v>
      </c>
      <c r="E2389" t="e">
        <f>IF(G2389+H2389&lt;&gt;0,Transaksi!#REF!,"")</f>
        <v>#REF!</v>
      </c>
      <c r="F2389" t="e">
        <f>IF(G2389+H2389&lt;&gt;0,Transaksi!#REF!,"")</f>
        <v>#REF!</v>
      </c>
      <c r="G2389" t="e">
        <f>IF(Transaksi!#REF!=$F$11,Transaksi!#REF!,0)</f>
        <v>#REF!</v>
      </c>
      <c r="H2389" t="e">
        <f>IF(Transaksi!#REF!=$F$11,Transaksi!#REF!,0)</f>
        <v>#REF!</v>
      </c>
      <c r="I2389" t="e">
        <f>I2388+G2389-H2389</f>
        <v>#REF!</v>
      </c>
      <c r="J2389" t="e">
        <f>IF(G2389+H2389&lt;&gt;0,Transaksi!#REF!,"")</f>
        <v>#REF!</v>
      </c>
    </row>
    <row r="2390">
      <c r="C2390" t="e">
        <f>IF(G2390+H2390&lt;&gt;0,Transaksi!#REF!,"")</f>
        <v>#REF!</v>
      </c>
      <c r="D2390" t="e">
        <f>IF(G2390+H2390&lt;&gt;0,Transaksi!#REF!,"")</f>
        <v>#REF!</v>
      </c>
      <c r="E2390" t="e">
        <f>IF(G2390+H2390&lt;&gt;0,Transaksi!#REF!,"")</f>
        <v>#REF!</v>
      </c>
      <c r="F2390" t="e">
        <f>IF(G2390+H2390&lt;&gt;0,Transaksi!#REF!,"")</f>
        <v>#REF!</v>
      </c>
      <c r="G2390" t="e">
        <f>IF(Transaksi!#REF!=$F$11,Transaksi!#REF!,0)</f>
        <v>#REF!</v>
      </c>
      <c r="H2390" t="e">
        <f>IF(Transaksi!#REF!=$F$11,Transaksi!#REF!,0)</f>
        <v>#REF!</v>
      </c>
      <c r="I2390" t="e">
        <f>I2389+G2390-H2390</f>
        <v>#REF!</v>
      </c>
      <c r="J2390" t="e">
        <f>IF(G2390+H2390&lt;&gt;0,Transaksi!#REF!,"")</f>
        <v>#REF!</v>
      </c>
    </row>
    <row r="2391">
      <c r="C2391" t="e">
        <f>IF(G2391+H2391&lt;&gt;0,Transaksi!#REF!,"")</f>
        <v>#REF!</v>
      </c>
      <c r="D2391" t="e">
        <f>IF(G2391+H2391&lt;&gt;0,Transaksi!#REF!,"")</f>
        <v>#REF!</v>
      </c>
      <c r="E2391" t="e">
        <f>IF(G2391+H2391&lt;&gt;0,Transaksi!#REF!,"")</f>
        <v>#REF!</v>
      </c>
      <c r="F2391" t="e">
        <f>IF(G2391+H2391&lt;&gt;0,Transaksi!#REF!,"")</f>
        <v>#REF!</v>
      </c>
      <c r="G2391" t="e">
        <f>IF(Transaksi!#REF!=$F$11,Transaksi!#REF!,0)</f>
        <v>#REF!</v>
      </c>
      <c r="H2391" t="e">
        <f>IF(Transaksi!#REF!=$F$11,Transaksi!#REF!,0)</f>
        <v>#REF!</v>
      </c>
      <c r="I2391" t="e">
        <f>I2390+G2391-H2391</f>
        <v>#REF!</v>
      </c>
      <c r="J2391" t="e">
        <f>IF(G2391+H2391&lt;&gt;0,Transaksi!#REF!,"")</f>
        <v>#REF!</v>
      </c>
    </row>
    <row r="2392">
      <c r="C2392" t="e">
        <f>IF(G2392+H2392&lt;&gt;0,Transaksi!#REF!,"")</f>
        <v>#REF!</v>
      </c>
      <c r="D2392" t="e">
        <f>IF(G2392+H2392&lt;&gt;0,Transaksi!#REF!,"")</f>
        <v>#REF!</v>
      </c>
      <c r="E2392" t="e">
        <f>IF(G2392+H2392&lt;&gt;0,Transaksi!#REF!,"")</f>
        <v>#REF!</v>
      </c>
      <c r="F2392" t="e">
        <f>IF(G2392+H2392&lt;&gt;0,Transaksi!#REF!,"")</f>
        <v>#REF!</v>
      </c>
      <c r="G2392" t="e">
        <f>IF(Transaksi!#REF!=$F$11,Transaksi!#REF!,0)</f>
        <v>#REF!</v>
      </c>
      <c r="H2392" t="e">
        <f>IF(Transaksi!#REF!=$F$11,Transaksi!#REF!,0)</f>
        <v>#REF!</v>
      </c>
      <c r="I2392" t="e">
        <f>I2391+G2392-H2392</f>
        <v>#REF!</v>
      </c>
      <c r="J2392" t="e">
        <f>IF(G2392+H2392&lt;&gt;0,Transaksi!#REF!,"")</f>
        <v>#REF!</v>
      </c>
    </row>
    <row r="2393">
      <c r="C2393" t="e">
        <f>IF(G2393+H2393&lt;&gt;0,Transaksi!#REF!,"")</f>
        <v>#REF!</v>
      </c>
      <c r="D2393" t="e">
        <f>IF(G2393+H2393&lt;&gt;0,Transaksi!#REF!,"")</f>
        <v>#REF!</v>
      </c>
      <c r="E2393" t="e">
        <f>IF(G2393+H2393&lt;&gt;0,Transaksi!#REF!,"")</f>
        <v>#REF!</v>
      </c>
      <c r="F2393" t="e">
        <f>IF(G2393+H2393&lt;&gt;0,Transaksi!#REF!,"")</f>
        <v>#REF!</v>
      </c>
      <c r="G2393" t="e">
        <f>IF(Transaksi!#REF!=$F$11,Transaksi!#REF!,0)</f>
        <v>#REF!</v>
      </c>
      <c r="H2393" t="e">
        <f>IF(Transaksi!#REF!=$F$11,Transaksi!#REF!,0)</f>
        <v>#REF!</v>
      </c>
      <c r="I2393" t="e">
        <f>I2392+G2393-H2393</f>
        <v>#REF!</v>
      </c>
      <c r="J2393" t="e">
        <f>IF(G2393+H2393&lt;&gt;0,Transaksi!#REF!,"")</f>
        <v>#REF!</v>
      </c>
    </row>
    <row r="2394">
      <c r="C2394" t="e">
        <f>IF(G2394+H2394&lt;&gt;0,Transaksi!#REF!,"")</f>
        <v>#REF!</v>
      </c>
      <c r="D2394" t="e">
        <f>IF(G2394+H2394&lt;&gt;0,Transaksi!#REF!,"")</f>
        <v>#REF!</v>
      </c>
      <c r="E2394" t="e">
        <f>IF(G2394+H2394&lt;&gt;0,Transaksi!#REF!,"")</f>
        <v>#REF!</v>
      </c>
      <c r="F2394" t="e">
        <f>IF(G2394+H2394&lt;&gt;0,Transaksi!#REF!,"")</f>
        <v>#REF!</v>
      </c>
      <c r="G2394" t="e">
        <f>IF(Transaksi!#REF!=$F$11,Transaksi!#REF!,0)</f>
        <v>#REF!</v>
      </c>
      <c r="H2394" t="e">
        <f>IF(Transaksi!#REF!=$F$11,Transaksi!#REF!,0)</f>
        <v>#REF!</v>
      </c>
      <c r="I2394" t="e">
        <f>I2393+G2394-H2394</f>
        <v>#REF!</v>
      </c>
      <c r="J2394" t="e">
        <f>IF(G2394+H2394&lt;&gt;0,Transaksi!#REF!,"")</f>
        <v>#REF!</v>
      </c>
    </row>
    <row r="2395">
      <c r="C2395" t="e">
        <f>IF(G2395+H2395&lt;&gt;0,Transaksi!#REF!,"")</f>
        <v>#REF!</v>
      </c>
      <c r="D2395" t="e">
        <f>IF(G2395+H2395&lt;&gt;0,Transaksi!#REF!,"")</f>
        <v>#REF!</v>
      </c>
      <c r="E2395" t="e">
        <f>IF(G2395+H2395&lt;&gt;0,Transaksi!#REF!,"")</f>
        <v>#REF!</v>
      </c>
      <c r="F2395" t="e">
        <f>IF(G2395+H2395&lt;&gt;0,Transaksi!#REF!,"")</f>
        <v>#REF!</v>
      </c>
      <c r="G2395" t="e">
        <f>IF(Transaksi!#REF!=$F$11,Transaksi!#REF!,0)</f>
        <v>#REF!</v>
      </c>
      <c r="H2395" t="e">
        <f>IF(Transaksi!#REF!=$F$11,Transaksi!#REF!,0)</f>
        <v>#REF!</v>
      </c>
      <c r="I2395" t="e">
        <f>I2394+G2395-H2395</f>
        <v>#REF!</v>
      </c>
      <c r="J2395" t="e">
        <f>IF(G2395+H2395&lt;&gt;0,Transaksi!#REF!,"")</f>
        <v>#REF!</v>
      </c>
    </row>
    <row r="2396">
      <c r="C2396" t="e">
        <f>IF(G2396+H2396&lt;&gt;0,Transaksi!#REF!,"")</f>
        <v>#REF!</v>
      </c>
      <c r="D2396" t="e">
        <f>IF(G2396+H2396&lt;&gt;0,Transaksi!#REF!,"")</f>
        <v>#REF!</v>
      </c>
      <c r="E2396" t="e">
        <f>IF(G2396+H2396&lt;&gt;0,Transaksi!#REF!,"")</f>
        <v>#REF!</v>
      </c>
      <c r="F2396" t="e">
        <f>IF(G2396+H2396&lt;&gt;0,Transaksi!#REF!,"")</f>
        <v>#REF!</v>
      </c>
      <c r="G2396" t="e">
        <f>IF(Transaksi!#REF!=$F$11,Transaksi!#REF!,0)</f>
        <v>#REF!</v>
      </c>
      <c r="H2396" t="e">
        <f>IF(Transaksi!#REF!=$F$11,Transaksi!#REF!,0)</f>
        <v>#REF!</v>
      </c>
      <c r="I2396" t="e">
        <f>I2395+G2396-H2396</f>
        <v>#REF!</v>
      </c>
      <c r="J2396" t="e">
        <f>IF(G2396+H2396&lt;&gt;0,Transaksi!#REF!,"")</f>
        <v>#REF!</v>
      </c>
    </row>
    <row r="2397">
      <c r="C2397" t="e">
        <f>IF(G2397+H2397&lt;&gt;0,Transaksi!#REF!,"")</f>
        <v>#REF!</v>
      </c>
      <c r="D2397" t="e">
        <f>IF(G2397+H2397&lt;&gt;0,Transaksi!#REF!,"")</f>
        <v>#REF!</v>
      </c>
      <c r="E2397" t="e">
        <f>IF(G2397+H2397&lt;&gt;0,Transaksi!#REF!,"")</f>
        <v>#REF!</v>
      </c>
      <c r="F2397" t="e">
        <f>IF(G2397+H2397&lt;&gt;0,Transaksi!#REF!,"")</f>
        <v>#REF!</v>
      </c>
      <c r="G2397" t="e">
        <f>IF(Transaksi!#REF!=$F$11,Transaksi!#REF!,0)</f>
        <v>#REF!</v>
      </c>
      <c r="H2397" t="e">
        <f>IF(Transaksi!#REF!=$F$11,Transaksi!#REF!,0)</f>
        <v>#REF!</v>
      </c>
      <c r="I2397" t="e">
        <f>I2396+G2397-H2397</f>
        <v>#REF!</v>
      </c>
      <c r="J2397" t="e">
        <f>IF(G2397+H2397&lt;&gt;0,Transaksi!#REF!,"")</f>
        <v>#REF!</v>
      </c>
    </row>
    <row r="2398">
      <c r="C2398" t="e">
        <f>IF(G2398+H2398&lt;&gt;0,Transaksi!#REF!,"")</f>
        <v>#REF!</v>
      </c>
      <c r="D2398" t="e">
        <f>IF(G2398+H2398&lt;&gt;0,Transaksi!#REF!,"")</f>
        <v>#REF!</v>
      </c>
      <c r="E2398" t="e">
        <f>IF(G2398+H2398&lt;&gt;0,Transaksi!#REF!,"")</f>
        <v>#REF!</v>
      </c>
      <c r="F2398" t="e">
        <f>IF(G2398+H2398&lt;&gt;0,Transaksi!#REF!,"")</f>
        <v>#REF!</v>
      </c>
      <c r="G2398" t="e">
        <f>IF(Transaksi!#REF!=$F$11,Transaksi!#REF!,0)</f>
        <v>#REF!</v>
      </c>
      <c r="H2398" t="e">
        <f>IF(Transaksi!#REF!=$F$11,Transaksi!#REF!,0)</f>
        <v>#REF!</v>
      </c>
      <c r="I2398" t="e">
        <f>I2397+G2398-H2398</f>
        <v>#REF!</v>
      </c>
      <c r="J2398" t="e">
        <f>IF(G2398+H2398&lt;&gt;0,Transaksi!#REF!,"")</f>
        <v>#REF!</v>
      </c>
    </row>
    <row r="2399">
      <c r="C2399" t="e">
        <f>IF(G2399+H2399&lt;&gt;0,Transaksi!#REF!,"")</f>
        <v>#REF!</v>
      </c>
      <c r="D2399" t="e">
        <f>IF(G2399+H2399&lt;&gt;0,Transaksi!#REF!,"")</f>
        <v>#REF!</v>
      </c>
      <c r="E2399" t="e">
        <f>IF(G2399+H2399&lt;&gt;0,Transaksi!#REF!,"")</f>
        <v>#REF!</v>
      </c>
      <c r="F2399" t="e">
        <f>IF(G2399+H2399&lt;&gt;0,Transaksi!#REF!,"")</f>
        <v>#REF!</v>
      </c>
      <c r="G2399" t="e">
        <f>IF(Transaksi!#REF!=$F$11,Transaksi!#REF!,0)</f>
        <v>#REF!</v>
      </c>
      <c r="H2399" t="e">
        <f>IF(Transaksi!#REF!=$F$11,Transaksi!#REF!,0)</f>
        <v>#REF!</v>
      </c>
      <c r="I2399" t="e">
        <f>I2398+G2399-H2399</f>
        <v>#REF!</v>
      </c>
      <c r="J2399" t="e">
        <f>IF(G2399+H2399&lt;&gt;0,Transaksi!#REF!,"")</f>
        <v>#REF!</v>
      </c>
    </row>
    <row r="2400">
      <c r="C2400" t="e">
        <f>IF(G2400+H2400&lt;&gt;0,Transaksi!#REF!,"")</f>
        <v>#REF!</v>
      </c>
      <c r="D2400" t="e">
        <f>IF(G2400+H2400&lt;&gt;0,Transaksi!#REF!,"")</f>
        <v>#REF!</v>
      </c>
      <c r="E2400" t="e">
        <f>IF(G2400+H2400&lt;&gt;0,Transaksi!#REF!,"")</f>
        <v>#REF!</v>
      </c>
      <c r="F2400" t="e">
        <f>IF(G2400+H2400&lt;&gt;0,Transaksi!#REF!,"")</f>
        <v>#REF!</v>
      </c>
      <c r="G2400" t="e">
        <f>IF(Transaksi!#REF!=$F$11,Transaksi!#REF!,0)</f>
        <v>#REF!</v>
      </c>
      <c r="H2400" t="e">
        <f>IF(Transaksi!#REF!=$F$11,Transaksi!#REF!,0)</f>
        <v>#REF!</v>
      </c>
      <c r="I2400" t="e">
        <f>I2399+G2400-H2400</f>
        <v>#REF!</v>
      </c>
      <c r="J2400" t="e">
        <f>IF(G2400+H2400&lt;&gt;0,Transaksi!#REF!,"")</f>
        <v>#REF!</v>
      </c>
    </row>
    <row r="2401">
      <c r="C2401" t="e">
        <f>IF(G2401+H2401&lt;&gt;0,Transaksi!#REF!,"")</f>
        <v>#REF!</v>
      </c>
      <c r="D2401" t="e">
        <f>IF(G2401+H2401&lt;&gt;0,Transaksi!#REF!,"")</f>
        <v>#REF!</v>
      </c>
      <c r="E2401" t="e">
        <f>IF(G2401+H2401&lt;&gt;0,Transaksi!#REF!,"")</f>
        <v>#REF!</v>
      </c>
      <c r="F2401" t="e">
        <f>IF(G2401+H2401&lt;&gt;0,Transaksi!#REF!,"")</f>
        <v>#REF!</v>
      </c>
      <c r="G2401" t="e">
        <f>IF(Transaksi!#REF!=$F$11,Transaksi!#REF!,0)</f>
        <v>#REF!</v>
      </c>
      <c r="H2401" t="e">
        <f>IF(Transaksi!#REF!=$F$11,Transaksi!#REF!,0)</f>
        <v>#REF!</v>
      </c>
      <c r="I2401" t="e">
        <f>I2400+G2401-H2401</f>
        <v>#REF!</v>
      </c>
      <c r="J2401" t="e">
        <f>IF(G2401+H2401&lt;&gt;0,Transaksi!#REF!,"")</f>
        <v>#REF!</v>
      </c>
    </row>
    <row r="2402">
      <c r="C2402" t="e">
        <f>IF(G2402+H2402&lt;&gt;0,Transaksi!#REF!,"")</f>
        <v>#REF!</v>
      </c>
      <c r="D2402" t="e">
        <f>IF(G2402+H2402&lt;&gt;0,Transaksi!#REF!,"")</f>
        <v>#REF!</v>
      </c>
      <c r="E2402" t="e">
        <f>IF(G2402+H2402&lt;&gt;0,Transaksi!#REF!,"")</f>
        <v>#REF!</v>
      </c>
      <c r="F2402" t="e">
        <f>IF(G2402+H2402&lt;&gt;0,Transaksi!#REF!,"")</f>
        <v>#REF!</v>
      </c>
      <c r="G2402" t="e">
        <f>IF(Transaksi!#REF!=$F$11,Transaksi!#REF!,0)</f>
        <v>#REF!</v>
      </c>
      <c r="H2402" t="e">
        <f>IF(Transaksi!#REF!=$F$11,Transaksi!#REF!,0)</f>
        <v>#REF!</v>
      </c>
      <c r="I2402" t="e">
        <f>I2401+G2402-H2402</f>
        <v>#REF!</v>
      </c>
      <c r="J2402" t="e">
        <f>IF(G2402+H2402&lt;&gt;0,Transaksi!#REF!,"")</f>
        <v>#REF!</v>
      </c>
    </row>
    <row r="2403">
      <c r="C2403" t="e">
        <f>IF(G2403+H2403&lt;&gt;0,Transaksi!#REF!,"")</f>
        <v>#REF!</v>
      </c>
      <c r="D2403" t="e">
        <f>IF(G2403+H2403&lt;&gt;0,Transaksi!#REF!,"")</f>
        <v>#REF!</v>
      </c>
      <c r="E2403" t="e">
        <f>IF(G2403+H2403&lt;&gt;0,Transaksi!#REF!,"")</f>
        <v>#REF!</v>
      </c>
      <c r="F2403" t="e">
        <f>IF(G2403+H2403&lt;&gt;0,Transaksi!#REF!,"")</f>
        <v>#REF!</v>
      </c>
      <c r="G2403" t="e">
        <f>IF(Transaksi!#REF!=$F$11,Transaksi!#REF!,0)</f>
        <v>#REF!</v>
      </c>
      <c r="H2403" t="e">
        <f>IF(Transaksi!#REF!=$F$11,Transaksi!#REF!,0)</f>
        <v>#REF!</v>
      </c>
      <c r="I2403" t="e">
        <f>I2402+G2403-H2403</f>
        <v>#REF!</v>
      </c>
      <c r="J2403" t="e">
        <f>IF(G2403+H2403&lt;&gt;0,Transaksi!#REF!,"")</f>
        <v>#REF!</v>
      </c>
    </row>
    <row r="2404">
      <c r="C2404" t="e">
        <f>IF(G2404+H2404&lt;&gt;0,Transaksi!#REF!,"")</f>
        <v>#REF!</v>
      </c>
      <c r="D2404" t="e">
        <f>IF(G2404+H2404&lt;&gt;0,Transaksi!#REF!,"")</f>
        <v>#REF!</v>
      </c>
      <c r="E2404" t="e">
        <f>IF(G2404+H2404&lt;&gt;0,Transaksi!#REF!,"")</f>
        <v>#REF!</v>
      </c>
      <c r="F2404" t="e">
        <f>IF(G2404+H2404&lt;&gt;0,Transaksi!#REF!,"")</f>
        <v>#REF!</v>
      </c>
      <c r="G2404" t="e">
        <f>IF(Transaksi!#REF!=$F$11,Transaksi!#REF!,0)</f>
        <v>#REF!</v>
      </c>
      <c r="H2404" t="e">
        <f>IF(Transaksi!#REF!=$F$11,Transaksi!#REF!,0)</f>
        <v>#REF!</v>
      </c>
      <c r="I2404" t="e">
        <f>I2403+G2404-H2404</f>
        <v>#REF!</v>
      </c>
      <c r="J2404" t="e">
        <f>IF(G2404+H2404&lt;&gt;0,Transaksi!#REF!,"")</f>
        <v>#REF!</v>
      </c>
    </row>
    <row r="2405">
      <c r="C2405" t="e">
        <f>IF(G2405+H2405&lt;&gt;0,Transaksi!#REF!,"")</f>
        <v>#REF!</v>
      </c>
      <c r="D2405" t="e">
        <f>IF(G2405+H2405&lt;&gt;0,Transaksi!#REF!,"")</f>
        <v>#REF!</v>
      </c>
      <c r="E2405" t="e">
        <f>IF(G2405+H2405&lt;&gt;0,Transaksi!#REF!,"")</f>
        <v>#REF!</v>
      </c>
      <c r="F2405" t="e">
        <f>IF(G2405+H2405&lt;&gt;0,Transaksi!#REF!,"")</f>
        <v>#REF!</v>
      </c>
      <c r="G2405" t="e">
        <f>IF(Transaksi!#REF!=$F$11,Transaksi!#REF!,0)</f>
        <v>#REF!</v>
      </c>
      <c r="H2405" t="e">
        <f>IF(Transaksi!#REF!=$F$11,Transaksi!#REF!,0)</f>
        <v>#REF!</v>
      </c>
      <c r="I2405" t="e">
        <f>I2404+G2405-H2405</f>
        <v>#REF!</v>
      </c>
      <c r="J2405" t="e">
        <f>IF(G2405+H2405&lt;&gt;0,Transaksi!#REF!,"")</f>
        <v>#REF!</v>
      </c>
    </row>
    <row r="2406">
      <c r="C2406" t="e">
        <f>IF(G2406+H2406&lt;&gt;0,Transaksi!#REF!,"")</f>
        <v>#REF!</v>
      </c>
      <c r="D2406" t="e">
        <f>IF(G2406+H2406&lt;&gt;0,Transaksi!#REF!,"")</f>
        <v>#REF!</v>
      </c>
      <c r="E2406" t="e">
        <f>IF(G2406+H2406&lt;&gt;0,Transaksi!#REF!,"")</f>
        <v>#REF!</v>
      </c>
      <c r="F2406" t="e">
        <f>IF(G2406+H2406&lt;&gt;0,Transaksi!#REF!,"")</f>
        <v>#REF!</v>
      </c>
      <c r="G2406" t="e">
        <f>IF(Transaksi!#REF!=$F$11,Transaksi!#REF!,0)</f>
        <v>#REF!</v>
      </c>
      <c r="H2406" t="e">
        <f>IF(Transaksi!#REF!=$F$11,Transaksi!#REF!,0)</f>
        <v>#REF!</v>
      </c>
      <c r="I2406" t="e">
        <f>I2405+G2406-H2406</f>
        <v>#REF!</v>
      </c>
      <c r="J2406" t="e">
        <f>IF(G2406+H2406&lt;&gt;0,Transaksi!#REF!,"")</f>
        <v>#REF!</v>
      </c>
    </row>
    <row r="2407">
      <c r="C2407" t="e">
        <f>IF(G2407+H2407&lt;&gt;0,Transaksi!#REF!,"")</f>
        <v>#REF!</v>
      </c>
      <c r="D2407" t="e">
        <f>IF(G2407+H2407&lt;&gt;0,Transaksi!#REF!,"")</f>
        <v>#REF!</v>
      </c>
      <c r="E2407" t="e">
        <f>IF(G2407+H2407&lt;&gt;0,Transaksi!#REF!,"")</f>
        <v>#REF!</v>
      </c>
      <c r="F2407" t="e">
        <f>IF(G2407+H2407&lt;&gt;0,Transaksi!#REF!,"")</f>
        <v>#REF!</v>
      </c>
      <c r="G2407" t="e">
        <f>IF(Transaksi!#REF!=$F$11,Transaksi!#REF!,0)</f>
        <v>#REF!</v>
      </c>
      <c r="H2407" t="e">
        <f>IF(Transaksi!#REF!=$F$11,Transaksi!#REF!,0)</f>
        <v>#REF!</v>
      </c>
      <c r="I2407" t="e">
        <f>I2406+G2407-H2407</f>
        <v>#REF!</v>
      </c>
      <c r="J2407" t="e">
        <f>IF(G2407+H2407&lt;&gt;0,Transaksi!#REF!,"")</f>
        <v>#REF!</v>
      </c>
    </row>
    <row r="2408">
      <c r="C2408" t="e">
        <f>IF(G2408+H2408&lt;&gt;0,Transaksi!#REF!,"")</f>
        <v>#REF!</v>
      </c>
      <c r="D2408" t="e">
        <f>IF(G2408+H2408&lt;&gt;0,Transaksi!#REF!,"")</f>
        <v>#REF!</v>
      </c>
      <c r="E2408" t="e">
        <f>IF(G2408+H2408&lt;&gt;0,Transaksi!#REF!,"")</f>
        <v>#REF!</v>
      </c>
      <c r="F2408" t="e">
        <f>IF(G2408+H2408&lt;&gt;0,Transaksi!#REF!,"")</f>
        <v>#REF!</v>
      </c>
      <c r="G2408" t="e">
        <f>IF(Transaksi!#REF!=$F$11,Transaksi!#REF!,0)</f>
        <v>#REF!</v>
      </c>
      <c r="H2408" t="e">
        <f>IF(Transaksi!#REF!=$F$11,Transaksi!#REF!,0)</f>
        <v>#REF!</v>
      </c>
      <c r="I2408" t="e">
        <f>I2407+G2408-H2408</f>
        <v>#REF!</v>
      </c>
      <c r="J2408" t="e">
        <f>IF(G2408+H2408&lt;&gt;0,Transaksi!#REF!,"")</f>
        <v>#REF!</v>
      </c>
    </row>
    <row r="2409">
      <c r="C2409" t="e">
        <f>IF(G2409+H2409&lt;&gt;0,Transaksi!#REF!,"")</f>
        <v>#REF!</v>
      </c>
      <c r="D2409" t="e">
        <f>IF(G2409+H2409&lt;&gt;0,Transaksi!#REF!,"")</f>
        <v>#REF!</v>
      </c>
      <c r="E2409" t="e">
        <f>IF(G2409+H2409&lt;&gt;0,Transaksi!#REF!,"")</f>
        <v>#REF!</v>
      </c>
      <c r="F2409" t="e">
        <f>IF(G2409+H2409&lt;&gt;0,Transaksi!#REF!,"")</f>
        <v>#REF!</v>
      </c>
      <c r="G2409" t="e">
        <f>IF(Transaksi!#REF!=$F$11,Transaksi!#REF!,0)</f>
        <v>#REF!</v>
      </c>
      <c r="H2409" t="e">
        <f>IF(Transaksi!#REF!=$F$11,Transaksi!#REF!,0)</f>
        <v>#REF!</v>
      </c>
      <c r="I2409" t="e">
        <f>I2408+G2409-H2409</f>
        <v>#REF!</v>
      </c>
      <c r="J2409" t="e">
        <f>IF(G2409+H2409&lt;&gt;0,Transaksi!#REF!,"")</f>
        <v>#REF!</v>
      </c>
    </row>
    <row r="2410">
      <c r="C2410" t="e">
        <f>IF(G2410+H2410&lt;&gt;0,Transaksi!#REF!,"")</f>
        <v>#REF!</v>
      </c>
      <c r="D2410" t="e">
        <f>IF(G2410+H2410&lt;&gt;0,Transaksi!#REF!,"")</f>
        <v>#REF!</v>
      </c>
      <c r="E2410" t="e">
        <f>IF(G2410+H2410&lt;&gt;0,Transaksi!#REF!,"")</f>
        <v>#REF!</v>
      </c>
      <c r="F2410" t="e">
        <f>IF(G2410+H2410&lt;&gt;0,Transaksi!#REF!,"")</f>
        <v>#REF!</v>
      </c>
      <c r="G2410" t="e">
        <f>IF(Transaksi!#REF!=$F$11,Transaksi!#REF!,0)</f>
        <v>#REF!</v>
      </c>
      <c r="H2410" t="e">
        <f>IF(Transaksi!#REF!=$F$11,Transaksi!#REF!,0)</f>
        <v>#REF!</v>
      </c>
      <c r="I2410" t="e">
        <f>I2409+G2410-H2410</f>
        <v>#REF!</v>
      </c>
      <c r="J2410" t="e">
        <f>IF(G2410+H2410&lt;&gt;0,Transaksi!#REF!,"")</f>
        <v>#REF!</v>
      </c>
    </row>
    <row r="2411">
      <c r="C2411" t="e">
        <f>IF(G2411+H2411&lt;&gt;0,Transaksi!#REF!,"")</f>
        <v>#REF!</v>
      </c>
      <c r="D2411" t="e">
        <f>IF(G2411+H2411&lt;&gt;0,Transaksi!#REF!,"")</f>
        <v>#REF!</v>
      </c>
      <c r="E2411" t="e">
        <f>IF(G2411+H2411&lt;&gt;0,Transaksi!#REF!,"")</f>
        <v>#REF!</v>
      </c>
      <c r="F2411" t="e">
        <f>IF(G2411+H2411&lt;&gt;0,Transaksi!#REF!,"")</f>
        <v>#REF!</v>
      </c>
      <c r="G2411" t="e">
        <f>IF(Transaksi!#REF!=$F$11,Transaksi!#REF!,0)</f>
        <v>#REF!</v>
      </c>
      <c r="H2411" t="e">
        <f>IF(Transaksi!#REF!=$F$11,Transaksi!#REF!,0)</f>
        <v>#REF!</v>
      </c>
      <c r="I2411" t="e">
        <f>I2410+G2411-H2411</f>
        <v>#REF!</v>
      </c>
      <c r="J2411" t="e">
        <f>IF(G2411+H2411&lt;&gt;0,Transaksi!#REF!,"")</f>
        <v>#REF!</v>
      </c>
    </row>
    <row r="2412">
      <c r="C2412" t="e">
        <f>IF(G2412+H2412&lt;&gt;0,Transaksi!#REF!,"")</f>
        <v>#REF!</v>
      </c>
      <c r="D2412" t="e">
        <f>IF(G2412+H2412&lt;&gt;0,Transaksi!#REF!,"")</f>
        <v>#REF!</v>
      </c>
      <c r="E2412" t="e">
        <f>IF(G2412+H2412&lt;&gt;0,Transaksi!#REF!,"")</f>
        <v>#REF!</v>
      </c>
      <c r="F2412" t="e">
        <f>IF(G2412+H2412&lt;&gt;0,Transaksi!#REF!,"")</f>
        <v>#REF!</v>
      </c>
      <c r="G2412" t="e">
        <f>IF(Transaksi!#REF!=$F$11,Transaksi!#REF!,0)</f>
        <v>#REF!</v>
      </c>
      <c r="H2412" t="e">
        <f>IF(Transaksi!#REF!=$F$11,Transaksi!#REF!,0)</f>
        <v>#REF!</v>
      </c>
      <c r="I2412" t="e">
        <f>I2411+G2412-H2412</f>
        <v>#REF!</v>
      </c>
      <c r="J2412" t="e">
        <f>IF(G2412+H2412&lt;&gt;0,Transaksi!#REF!,"")</f>
        <v>#REF!</v>
      </c>
    </row>
    <row r="2413">
      <c r="C2413" t="e">
        <f>IF(G2413+H2413&lt;&gt;0,Transaksi!#REF!,"")</f>
        <v>#REF!</v>
      </c>
      <c r="D2413" t="e">
        <f>IF(G2413+H2413&lt;&gt;0,Transaksi!#REF!,"")</f>
        <v>#REF!</v>
      </c>
      <c r="E2413" t="e">
        <f>IF(G2413+H2413&lt;&gt;0,Transaksi!#REF!,"")</f>
        <v>#REF!</v>
      </c>
      <c r="F2413" t="e">
        <f>IF(G2413+H2413&lt;&gt;0,Transaksi!#REF!,"")</f>
        <v>#REF!</v>
      </c>
      <c r="G2413" t="e">
        <f>IF(Transaksi!#REF!=$F$11,Transaksi!#REF!,0)</f>
        <v>#REF!</v>
      </c>
      <c r="H2413" t="e">
        <f>IF(Transaksi!#REF!=$F$11,Transaksi!#REF!,0)</f>
        <v>#REF!</v>
      </c>
      <c r="I2413" t="e">
        <f>I2412+G2413-H2413</f>
        <v>#REF!</v>
      </c>
      <c r="J2413" t="e">
        <f>IF(G2413+H2413&lt;&gt;0,Transaksi!#REF!,"")</f>
        <v>#REF!</v>
      </c>
    </row>
    <row r="2414">
      <c r="C2414" t="e">
        <f>IF(G2414+H2414&lt;&gt;0,Transaksi!#REF!,"")</f>
        <v>#REF!</v>
      </c>
      <c r="D2414" t="e">
        <f>IF(G2414+H2414&lt;&gt;0,Transaksi!#REF!,"")</f>
        <v>#REF!</v>
      </c>
      <c r="E2414" t="e">
        <f>IF(G2414+H2414&lt;&gt;0,Transaksi!#REF!,"")</f>
        <v>#REF!</v>
      </c>
      <c r="F2414" t="e">
        <f>IF(G2414+H2414&lt;&gt;0,Transaksi!#REF!,"")</f>
        <v>#REF!</v>
      </c>
      <c r="G2414" t="e">
        <f>IF(Transaksi!#REF!=$F$11,Transaksi!#REF!,0)</f>
        <v>#REF!</v>
      </c>
      <c r="H2414" t="e">
        <f>IF(Transaksi!#REF!=$F$11,Transaksi!#REF!,0)</f>
        <v>#REF!</v>
      </c>
      <c r="I2414" t="e">
        <f>I2413+G2414-H2414</f>
        <v>#REF!</v>
      </c>
      <c r="J2414" t="e">
        <f>IF(G2414+H2414&lt;&gt;0,Transaksi!#REF!,"")</f>
        <v>#REF!</v>
      </c>
    </row>
    <row r="2415">
      <c r="C2415" t="e">
        <f>IF(G2415+H2415&lt;&gt;0,Transaksi!#REF!,"")</f>
        <v>#REF!</v>
      </c>
      <c r="D2415" t="e">
        <f>IF(G2415+H2415&lt;&gt;0,Transaksi!#REF!,"")</f>
        <v>#REF!</v>
      </c>
      <c r="E2415" t="e">
        <f>IF(G2415+H2415&lt;&gt;0,Transaksi!#REF!,"")</f>
        <v>#REF!</v>
      </c>
      <c r="F2415" t="e">
        <f>IF(G2415+H2415&lt;&gt;0,Transaksi!#REF!,"")</f>
        <v>#REF!</v>
      </c>
      <c r="G2415" t="e">
        <f>IF(Transaksi!#REF!=$F$11,Transaksi!#REF!,0)</f>
        <v>#REF!</v>
      </c>
      <c r="H2415" t="e">
        <f>IF(Transaksi!#REF!=$F$11,Transaksi!#REF!,0)</f>
        <v>#REF!</v>
      </c>
      <c r="I2415" t="e">
        <f>I2414+G2415-H2415</f>
        <v>#REF!</v>
      </c>
      <c r="J2415" t="e">
        <f>IF(G2415+H2415&lt;&gt;0,Transaksi!#REF!,"")</f>
        <v>#REF!</v>
      </c>
    </row>
    <row r="2416">
      <c r="C2416" t="e">
        <f>IF(G2416+H2416&lt;&gt;0,Transaksi!#REF!,"")</f>
        <v>#REF!</v>
      </c>
      <c r="D2416" t="e">
        <f>IF(G2416+H2416&lt;&gt;0,Transaksi!#REF!,"")</f>
        <v>#REF!</v>
      </c>
      <c r="E2416" t="e">
        <f>IF(G2416+H2416&lt;&gt;0,Transaksi!#REF!,"")</f>
        <v>#REF!</v>
      </c>
      <c r="F2416" t="e">
        <f>IF(G2416+H2416&lt;&gt;0,Transaksi!#REF!,"")</f>
        <v>#REF!</v>
      </c>
      <c r="G2416" t="e">
        <f>IF(Transaksi!#REF!=$F$11,Transaksi!#REF!,0)</f>
        <v>#REF!</v>
      </c>
      <c r="H2416" t="e">
        <f>IF(Transaksi!#REF!=$F$11,Transaksi!#REF!,0)</f>
        <v>#REF!</v>
      </c>
      <c r="I2416" t="e">
        <f>I2415+G2416-H2416</f>
        <v>#REF!</v>
      </c>
      <c r="J2416" t="e">
        <f>IF(G2416+H2416&lt;&gt;0,Transaksi!#REF!,"")</f>
        <v>#REF!</v>
      </c>
    </row>
    <row r="2417">
      <c r="C2417" t="e">
        <f>IF(G2417+H2417&lt;&gt;0,Transaksi!#REF!,"")</f>
        <v>#REF!</v>
      </c>
      <c r="D2417" t="e">
        <f>IF(G2417+H2417&lt;&gt;0,Transaksi!#REF!,"")</f>
        <v>#REF!</v>
      </c>
      <c r="E2417" t="e">
        <f>IF(G2417+H2417&lt;&gt;0,Transaksi!#REF!,"")</f>
        <v>#REF!</v>
      </c>
      <c r="F2417" t="e">
        <f>IF(G2417+H2417&lt;&gt;0,Transaksi!#REF!,"")</f>
        <v>#REF!</v>
      </c>
      <c r="G2417" t="e">
        <f>IF(Transaksi!#REF!=$F$11,Transaksi!#REF!,0)</f>
        <v>#REF!</v>
      </c>
      <c r="H2417" t="e">
        <f>IF(Transaksi!#REF!=$F$11,Transaksi!#REF!,0)</f>
        <v>#REF!</v>
      </c>
      <c r="I2417" t="e">
        <f>I2416+G2417-H2417</f>
        <v>#REF!</v>
      </c>
      <c r="J2417" t="e">
        <f>IF(G2417+H2417&lt;&gt;0,Transaksi!#REF!,"")</f>
        <v>#REF!</v>
      </c>
    </row>
    <row r="2418">
      <c r="C2418" t="e">
        <f>IF(G2418+H2418&lt;&gt;0,Transaksi!#REF!,"")</f>
        <v>#REF!</v>
      </c>
      <c r="D2418" t="e">
        <f>IF(G2418+H2418&lt;&gt;0,Transaksi!#REF!,"")</f>
        <v>#REF!</v>
      </c>
      <c r="E2418" t="e">
        <f>IF(G2418+H2418&lt;&gt;0,Transaksi!#REF!,"")</f>
        <v>#REF!</v>
      </c>
      <c r="F2418" t="e">
        <f>IF(G2418+H2418&lt;&gt;0,Transaksi!#REF!,"")</f>
        <v>#REF!</v>
      </c>
      <c r="G2418" t="e">
        <f>IF(Transaksi!#REF!=$F$11,Transaksi!#REF!,0)</f>
        <v>#REF!</v>
      </c>
      <c r="H2418" t="e">
        <f>IF(Transaksi!#REF!=$F$11,Transaksi!#REF!,0)</f>
        <v>#REF!</v>
      </c>
      <c r="I2418" t="e">
        <f>I2417+G2418-H2418</f>
        <v>#REF!</v>
      </c>
      <c r="J2418" t="e">
        <f>IF(G2418+H2418&lt;&gt;0,Transaksi!#REF!,"")</f>
        <v>#REF!</v>
      </c>
    </row>
    <row r="2419">
      <c r="C2419" t="e">
        <f>IF(G2419+H2419&lt;&gt;0,Transaksi!#REF!,"")</f>
        <v>#REF!</v>
      </c>
      <c r="D2419" t="e">
        <f>IF(G2419+H2419&lt;&gt;0,Transaksi!#REF!,"")</f>
        <v>#REF!</v>
      </c>
      <c r="E2419" t="e">
        <f>IF(G2419+H2419&lt;&gt;0,Transaksi!#REF!,"")</f>
        <v>#REF!</v>
      </c>
      <c r="F2419" t="e">
        <f>IF(G2419+H2419&lt;&gt;0,Transaksi!#REF!,"")</f>
        <v>#REF!</v>
      </c>
      <c r="G2419" t="e">
        <f>IF(Transaksi!#REF!=$F$11,Transaksi!#REF!,0)</f>
        <v>#REF!</v>
      </c>
      <c r="H2419" t="e">
        <f>IF(Transaksi!#REF!=$F$11,Transaksi!#REF!,0)</f>
        <v>#REF!</v>
      </c>
      <c r="I2419" t="e">
        <f>I2418+G2419-H2419</f>
        <v>#REF!</v>
      </c>
      <c r="J2419" t="e">
        <f>IF(G2419+H2419&lt;&gt;0,Transaksi!#REF!,"")</f>
        <v>#REF!</v>
      </c>
    </row>
    <row r="2420">
      <c r="C2420" t="e">
        <f>IF(G2420+H2420&lt;&gt;0,Transaksi!#REF!,"")</f>
        <v>#REF!</v>
      </c>
      <c r="D2420" t="e">
        <f>IF(G2420+H2420&lt;&gt;0,Transaksi!#REF!,"")</f>
        <v>#REF!</v>
      </c>
      <c r="E2420" t="e">
        <f>IF(G2420+H2420&lt;&gt;0,Transaksi!#REF!,"")</f>
        <v>#REF!</v>
      </c>
      <c r="F2420" t="e">
        <f>IF(G2420+H2420&lt;&gt;0,Transaksi!#REF!,"")</f>
        <v>#REF!</v>
      </c>
      <c r="G2420" t="e">
        <f>IF(Transaksi!#REF!=$F$11,Transaksi!#REF!,0)</f>
        <v>#REF!</v>
      </c>
      <c r="H2420" t="e">
        <f>IF(Transaksi!#REF!=$F$11,Transaksi!#REF!,0)</f>
        <v>#REF!</v>
      </c>
      <c r="I2420" t="e">
        <f>I2419+G2420-H2420</f>
        <v>#REF!</v>
      </c>
      <c r="J2420" t="e">
        <f>IF(G2420+H2420&lt;&gt;0,Transaksi!#REF!,"")</f>
        <v>#REF!</v>
      </c>
    </row>
    <row r="2421">
      <c r="C2421" t="e">
        <f>IF(G2421+H2421&lt;&gt;0,Transaksi!#REF!,"")</f>
        <v>#REF!</v>
      </c>
      <c r="D2421" t="e">
        <f>IF(G2421+H2421&lt;&gt;0,Transaksi!#REF!,"")</f>
        <v>#REF!</v>
      </c>
      <c r="E2421" t="e">
        <f>IF(G2421+H2421&lt;&gt;0,Transaksi!#REF!,"")</f>
        <v>#REF!</v>
      </c>
      <c r="F2421" t="e">
        <f>IF(G2421+H2421&lt;&gt;0,Transaksi!#REF!,"")</f>
        <v>#REF!</v>
      </c>
      <c r="G2421" t="e">
        <f>IF(Transaksi!#REF!=$F$11,Transaksi!#REF!,0)</f>
        <v>#REF!</v>
      </c>
      <c r="H2421" t="e">
        <f>IF(Transaksi!#REF!=$F$11,Transaksi!#REF!,0)</f>
        <v>#REF!</v>
      </c>
      <c r="I2421" t="e">
        <f>I2420+G2421-H2421</f>
        <v>#REF!</v>
      </c>
      <c r="J2421" t="e">
        <f>IF(G2421+H2421&lt;&gt;0,Transaksi!#REF!,"")</f>
        <v>#REF!</v>
      </c>
    </row>
    <row r="2422">
      <c r="C2422" t="e">
        <f>IF(G2422+H2422&lt;&gt;0,Transaksi!#REF!,"")</f>
        <v>#REF!</v>
      </c>
      <c r="D2422" t="e">
        <f>IF(G2422+H2422&lt;&gt;0,Transaksi!#REF!,"")</f>
        <v>#REF!</v>
      </c>
      <c r="E2422" t="e">
        <f>IF(G2422+H2422&lt;&gt;0,Transaksi!#REF!,"")</f>
        <v>#REF!</v>
      </c>
      <c r="F2422" t="e">
        <f>IF(G2422+H2422&lt;&gt;0,Transaksi!#REF!,"")</f>
        <v>#REF!</v>
      </c>
      <c r="G2422" t="e">
        <f>IF(Transaksi!#REF!=$F$11,Transaksi!#REF!,0)</f>
        <v>#REF!</v>
      </c>
      <c r="H2422" t="e">
        <f>IF(Transaksi!#REF!=$F$11,Transaksi!#REF!,0)</f>
        <v>#REF!</v>
      </c>
      <c r="I2422" t="e">
        <f>I2421+G2422-H2422</f>
        <v>#REF!</v>
      </c>
      <c r="J2422" t="e">
        <f>IF(G2422+H2422&lt;&gt;0,Transaksi!#REF!,"")</f>
        <v>#REF!</v>
      </c>
    </row>
    <row r="2423">
      <c r="C2423" t="e">
        <f>IF(G2423+H2423&lt;&gt;0,Transaksi!#REF!,"")</f>
        <v>#REF!</v>
      </c>
      <c r="D2423" t="e">
        <f>IF(G2423+H2423&lt;&gt;0,Transaksi!#REF!,"")</f>
        <v>#REF!</v>
      </c>
      <c r="E2423" t="e">
        <f>IF(G2423+H2423&lt;&gt;0,Transaksi!#REF!,"")</f>
        <v>#REF!</v>
      </c>
      <c r="F2423" t="e">
        <f>IF(G2423+H2423&lt;&gt;0,Transaksi!#REF!,"")</f>
        <v>#REF!</v>
      </c>
      <c r="G2423" t="e">
        <f>IF(Transaksi!#REF!=$F$11,Transaksi!#REF!,0)</f>
        <v>#REF!</v>
      </c>
      <c r="H2423" t="e">
        <f>IF(Transaksi!#REF!=$F$11,Transaksi!#REF!,0)</f>
        <v>#REF!</v>
      </c>
      <c r="I2423" t="e">
        <f>I2422+G2423-H2423</f>
        <v>#REF!</v>
      </c>
      <c r="J2423" t="e">
        <f>IF(G2423+H2423&lt;&gt;0,Transaksi!#REF!,"")</f>
        <v>#REF!</v>
      </c>
    </row>
    <row r="2424">
      <c r="C2424" t="e">
        <f>IF(G2424+H2424&lt;&gt;0,Transaksi!#REF!,"")</f>
        <v>#REF!</v>
      </c>
      <c r="D2424" t="e">
        <f>IF(G2424+H2424&lt;&gt;0,Transaksi!#REF!,"")</f>
        <v>#REF!</v>
      </c>
      <c r="E2424" t="e">
        <f>IF(G2424+H2424&lt;&gt;0,Transaksi!#REF!,"")</f>
        <v>#REF!</v>
      </c>
      <c r="F2424" t="e">
        <f>IF(G2424+H2424&lt;&gt;0,Transaksi!#REF!,"")</f>
        <v>#REF!</v>
      </c>
      <c r="G2424" t="e">
        <f>IF(Transaksi!#REF!=$F$11,Transaksi!#REF!,0)</f>
        <v>#REF!</v>
      </c>
      <c r="H2424" t="e">
        <f>IF(Transaksi!#REF!=$F$11,Transaksi!#REF!,0)</f>
        <v>#REF!</v>
      </c>
      <c r="I2424" t="e">
        <f>I2423+G2424-H2424</f>
        <v>#REF!</v>
      </c>
      <c r="J2424" t="e">
        <f>IF(G2424+H2424&lt;&gt;0,Transaksi!#REF!,"")</f>
        <v>#REF!</v>
      </c>
    </row>
    <row r="2425">
      <c r="C2425" t="e">
        <f>IF(G2425+H2425&lt;&gt;0,Transaksi!#REF!,"")</f>
        <v>#REF!</v>
      </c>
      <c r="D2425" t="e">
        <f>IF(G2425+H2425&lt;&gt;0,Transaksi!#REF!,"")</f>
        <v>#REF!</v>
      </c>
      <c r="E2425" t="e">
        <f>IF(G2425+H2425&lt;&gt;0,Transaksi!#REF!,"")</f>
        <v>#REF!</v>
      </c>
      <c r="F2425" t="e">
        <f>IF(G2425+H2425&lt;&gt;0,Transaksi!#REF!,"")</f>
        <v>#REF!</v>
      </c>
      <c r="G2425" t="e">
        <f>IF(Transaksi!#REF!=$F$11,Transaksi!#REF!,0)</f>
        <v>#REF!</v>
      </c>
      <c r="H2425" t="e">
        <f>IF(Transaksi!#REF!=$F$11,Transaksi!#REF!,0)</f>
        <v>#REF!</v>
      </c>
      <c r="I2425" t="e">
        <f>I2424+G2425-H2425</f>
        <v>#REF!</v>
      </c>
      <c r="J2425" t="e">
        <f>IF(G2425+H2425&lt;&gt;0,Transaksi!#REF!,"")</f>
        <v>#REF!</v>
      </c>
    </row>
    <row r="2426">
      <c r="C2426" t="e">
        <f>IF(G2426+H2426&lt;&gt;0,Transaksi!#REF!,"")</f>
        <v>#REF!</v>
      </c>
      <c r="D2426" t="e">
        <f>IF(G2426+H2426&lt;&gt;0,Transaksi!#REF!,"")</f>
        <v>#REF!</v>
      </c>
      <c r="E2426" t="e">
        <f>IF(G2426+H2426&lt;&gt;0,Transaksi!#REF!,"")</f>
        <v>#REF!</v>
      </c>
      <c r="F2426" t="e">
        <f>IF(G2426+H2426&lt;&gt;0,Transaksi!#REF!,"")</f>
        <v>#REF!</v>
      </c>
      <c r="G2426" t="e">
        <f>IF(Transaksi!#REF!=$F$11,Transaksi!#REF!,0)</f>
        <v>#REF!</v>
      </c>
      <c r="H2426" t="e">
        <f>IF(Transaksi!#REF!=$F$11,Transaksi!#REF!,0)</f>
        <v>#REF!</v>
      </c>
      <c r="I2426" t="e">
        <f>I2425+G2426-H2426</f>
        <v>#REF!</v>
      </c>
      <c r="J2426" t="e">
        <f>IF(G2426+H2426&lt;&gt;0,Transaksi!#REF!,"")</f>
        <v>#REF!</v>
      </c>
    </row>
    <row r="2427">
      <c r="C2427" t="e">
        <f>IF(G2427+H2427&lt;&gt;0,Transaksi!#REF!,"")</f>
        <v>#REF!</v>
      </c>
      <c r="D2427" t="e">
        <f>IF(G2427+H2427&lt;&gt;0,Transaksi!#REF!,"")</f>
        <v>#REF!</v>
      </c>
      <c r="E2427" t="e">
        <f>IF(G2427+H2427&lt;&gt;0,Transaksi!#REF!,"")</f>
        <v>#REF!</v>
      </c>
      <c r="F2427" t="e">
        <f>IF(G2427+H2427&lt;&gt;0,Transaksi!#REF!,"")</f>
        <v>#REF!</v>
      </c>
      <c r="G2427" t="e">
        <f>IF(Transaksi!#REF!=$F$11,Transaksi!#REF!,0)</f>
        <v>#REF!</v>
      </c>
      <c r="H2427" t="e">
        <f>IF(Transaksi!#REF!=$F$11,Transaksi!#REF!,0)</f>
        <v>#REF!</v>
      </c>
      <c r="I2427" t="e">
        <f>I2426+G2427-H2427</f>
        <v>#REF!</v>
      </c>
      <c r="J2427" t="e">
        <f>IF(G2427+H2427&lt;&gt;0,Transaksi!#REF!,"")</f>
        <v>#REF!</v>
      </c>
    </row>
    <row r="2428">
      <c r="C2428" t="e">
        <f>IF(G2428+H2428&lt;&gt;0,Transaksi!#REF!,"")</f>
        <v>#REF!</v>
      </c>
      <c r="D2428" t="e">
        <f>IF(G2428+H2428&lt;&gt;0,Transaksi!#REF!,"")</f>
        <v>#REF!</v>
      </c>
      <c r="E2428" t="e">
        <f>IF(G2428+H2428&lt;&gt;0,Transaksi!#REF!,"")</f>
        <v>#REF!</v>
      </c>
      <c r="F2428" t="e">
        <f>IF(G2428+H2428&lt;&gt;0,Transaksi!#REF!,"")</f>
        <v>#REF!</v>
      </c>
      <c r="G2428" t="e">
        <f>IF(Transaksi!#REF!=$F$11,Transaksi!#REF!,0)</f>
        <v>#REF!</v>
      </c>
      <c r="H2428" t="e">
        <f>IF(Transaksi!#REF!=$F$11,Transaksi!#REF!,0)</f>
        <v>#REF!</v>
      </c>
      <c r="I2428" t="e">
        <f>I2427+G2428-H2428</f>
        <v>#REF!</v>
      </c>
      <c r="J2428" t="e">
        <f>IF(G2428+H2428&lt;&gt;0,Transaksi!#REF!,"")</f>
        <v>#REF!</v>
      </c>
    </row>
    <row r="2429">
      <c r="C2429" t="e">
        <f>IF(G2429+H2429&lt;&gt;0,Transaksi!#REF!,"")</f>
        <v>#REF!</v>
      </c>
      <c r="D2429" t="e">
        <f>IF(G2429+H2429&lt;&gt;0,Transaksi!#REF!,"")</f>
        <v>#REF!</v>
      </c>
      <c r="E2429" t="e">
        <f>IF(G2429+H2429&lt;&gt;0,Transaksi!#REF!,"")</f>
        <v>#REF!</v>
      </c>
      <c r="F2429" t="e">
        <f>IF(G2429+H2429&lt;&gt;0,Transaksi!#REF!,"")</f>
        <v>#REF!</v>
      </c>
      <c r="G2429" t="e">
        <f>IF(Transaksi!#REF!=$F$11,Transaksi!#REF!,0)</f>
        <v>#REF!</v>
      </c>
      <c r="H2429" t="e">
        <f>IF(Transaksi!#REF!=$F$11,Transaksi!#REF!,0)</f>
        <v>#REF!</v>
      </c>
      <c r="I2429" t="e">
        <f>I2428+G2429-H2429</f>
        <v>#REF!</v>
      </c>
      <c r="J2429" t="e">
        <f>IF(G2429+H2429&lt;&gt;0,Transaksi!#REF!,"")</f>
        <v>#REF!</v>
      </c>
    </row>
    <row r="2430">
      <c r="C2430" t="e">
        <f>IF(G2430+H2430&lt;&gt;0,Transaksi!#REF!,"")</f>
        <v>#REF!</v>
      </c>
      <c r="D2430" t="e">
        <f>IF(G2430+H2430&lt;&gt;0,Transaksi!#REF!,"")</f>
        <v>#REF!</v>
      </c>
      <c r="E2430" t="e">
        <f>IF(G2430+H2430&lt;&gt;0,Transaksi!#REF!,"")</f>
        <v>#REF!</v>
      </c>
      <c r="F2430" t="e">
        <f>IF(G2430+H2430&lt;&gt;0,Transaksi!#REF!,"")</f>
        <v>#REF!</v>
      </c>
      <c r="G2430" t="e">
        <f>IF(Transaksi!#REF!=$F$11,Transaksi!#REF!,0)</f>
        <v>#REF!</v>
      </c>
      <c r="H2430" t="e">
        <f>IF(Transaksi!#REF!=$F$11,Transaksi!#REF!,0)</f>
        <v>#REF!</v>
      </c>
      <c r="I2430" t="e">
        <f>I2429+G2430-H2430</f>
        <v>#REF!</v>
      </c>
      <c r="J2430" t="e">
        <f>IF(G2430+H2430&lt;&gt;0,Transaksi!#REF!,"")</f>
        <v>#REF!</v>
      </c>
    </row>
    <row r="2431">
      <c r="C2431" t="e">
        <f>IF(G2431+H2431&lt;&gt;0,Transaksi!#REF!,"")</f>
        <v>#REF!</v>
      </c>
      <c r="D2431" t="e">
        <f>IF(G2431+H2431&lt;&gt;0,Transaksi!#REF!,"")</f>
        <v>#REF!</v>
      </c>
      <c r="E2431" t="e">
        <f>IF(G2431+H2431&lt;&gt;0,Transaksi!#REF!,"")</f>
        <v>#REF!</v>
      </c>
      <c r="F2431" t="e">
        <f>IF(G2431+H2431&lt;&gt;0,Transaksi!#REF!,"")</f>
        <v>#REF!</v>
      </c>
      <c r="G2431" t="e">
        <f>IF(Transaksi!#REF!=$F$11,Transaksi!#REF!,0)</f>
        <v>#REF!</v>
      </c>
      <c r="H2431" t="e">
        <f>IF(Transaksi!#REF!=$F$11,Transaksi!#REF!,0)</f>
        <v>#REF!</v>
      </c>
      <c r="I2431" t="e">
        <f>I2430+G2431-H2431</f>
        <v>#REF!</v>
      </c>
      <c r="J2431" t="e">
        <f>IF(G2431+H2431&lt;&gt;0,Transaksi!#REF!,"")</f>
        <v>#REF!</v>
      </c>
    </row>
    <row r="2432">
      <c r="C2432" t="e">
        <f>IF(G2432+H2432&lt;&gt;0,Transaksi!#REF!,"")</f>
        <v>#REF!</v>
      </c>
      <c r="D2432" t="e">
        <f>IF(G2432+H2432&lt;&gt;0,Transaksi!#REF!,"")</f>
        <v>#REF!</v>
      </c>
      <c r="E2432" t="e">
        <f>IF(G2432+H2432&lt;&gt;0,Transaksi!#REF!,"")</f>
        <v>#REF!</v>
      </c>
      <c r="F2432" t="e">
        <f>IF(G2432+H2432&lt;&gt;0,Transaksi!#REF!,"")</f>
        <v>#REF!</v>
      </c>
      <c r="G2432" t="e">
        <f>IF(Transaksi!#REF!=$F$11,Transaksi!#REF!,0)</f>
        <v>#REF!</v>
      </c>
      <c r="H2432" t="e">
        <f>IF(Transaksi!#REF!=$F$11,Transaksi!#REF!,0)</f>
        <v>#REF!</v>
      </c>
      <c r="I2432" t="e">
        <f>I2431+G2432-H2432</f>
        <v>#REF!</v>
      </c>
      <c r="J2432" t="e">
        <f>IF(G2432+H2432&lt;&gt;0,Transaksi!#REF!,"")</f>
        <v>#REF!</v>
      </c>
    </row>
    <row r="2433">
      <c r="C2433" t="e">
        <f>IF(G2433+H2433&lt;&gt;0,Transaksi!#REF!,"")</f>
        <v>#REF!</v>
      </c>
      <c r="D2433" t="e">
        <f>IF(G2433+H2433&lt;&gt;0,Transaksi!#REF!,"")</f>
        <v>#REF!</v>
      </c>
      <c r="E2433" t="e">
        <f>IF(G2433+H2433&lt;&gt;0,Transaksi!#REF!,"")</f>
        <v>#REF!</v>
      </c>
      <c r="F2433" t="e">
        <f>IF(G2433+H2433&lt;&gt;0,Transaksi!#REF!,"")</f>
        <v>#REF!</v>
      </c>
      <c r="G2433" t="e">
        <f>IF(Transaksi!#REF!=$F$11,Transaksi!#REF!,0)</f>
        <v>#REF!</v>
      </c>
      <c r="H2433" t="e">
        <f>IF(Transaksi!#REF!=$F$11,Transaksi!#REF!,0)</f>
        <v>#REF!</v>
      </c>
      <c r="I2433" t="e">
        <f>I2432+G2433-H2433</f>
        <v>#REF!</v>
      </c>
      <c r="J2433" t="e">
        <f>IF(G2433+H2433&lt;&gt;0,Transaksi!#REF!,"")</f>
        <v>#REF!</v>
      </c>
    </row>
    <row r="2434">
      <c r="C2434" t="e">
        <f>IF(G2434+H2434&lt;&gt;0,Transaksi!#REF!,"")</f>
        <v>#REF!</v>
      </c>
      <c r="D2434" t="e">
        <f>IF(G2434+H2434&lt;&gt;0,Transaksi!#REF!,"")</f>
        <v>#REF!</v>
      </c>
      <c r="E2434" t="e">
        <f>IF(G2434+H2434&lt;&gt;0,Transaksi!#REF!,"")</f>
        <v>#REF!</v>
      </c>
      <c r="F2434" t="e">
        <f>IF(G2434+H2434&lt;&gt;0,Transaksi!#REF!,"")</f>
        <v>#REF!</v>
      </c>
      <c r="G2434" t="e">
        <f>IF(Transaksi!#REF!=$F$11,Transaksi!#REF!,0)</f>
        <v>#REF!</v>
      </c>
      <c r="H2434" t="e">
        <f>IF(Transaksi!#REF!=$F$11,Transaksi!#REF!,0)</f>
        <v>#REF!</v>
      </c>
      <c r="I2434" t="e">
        <f>I2433+G2434-H2434</f>
        <v>#REF!</v>
      </c>
      <c r="J2434" t="e">
        <f>IF(G2434+H2434&lt;&gt;0,Transaksi!#REF!,"")</f>
        <v>#REF!</v>
      </c>
    </row>
    <row r="2435">
      <c r="C2435" t="e">
        <f>IF(G2435+H2435&lt;&gt;0,Transaksi!#REF!,"")</f>
        <v>#REF!</v>
      </c>
      <c r="D2435" t="e">
        <f>IF(G2435+H2435&lt;&gt;0,Transaksi!#REF!,"")</f>
        <v>#REF!</v>
      </c>
      <c r="E2435" t="e">
        <f>IF(G2435+H2435&lt;&gt;0,Transaksi!#REF!,"")</f>
        <v>#REF!</v>
      </c>
      <c r="F2435" t="e">
        <f>IF(G2435+H2435&lt;&gt;0,Transaksi!#REF!,"")</f>
        <v>#REF!</v>
      </c>
      <c r="G2435" t="e">
        <f>IF(Transaksi!#REF!=$F$11,Transaksi!#REF!,0)</f>
        <v>#REF!</v>
      </c>
      <c r="H2435" t="e">
        <f>IF(Transaksi!#REF!=$F$11,Transaksi!#REF!,0)</f>
        <v>#REF!</v>
      </c>
      <c r="I2435" t="e">
        <f>I2434+G2435-H2435</f>
        <v>#REF!</v>
      </c>
      <c r="J2435" t="e">
        <f>IF(G2435+H2435&lt;&gt;0,Transaksi!#REF!,"")</f>
        <v>#REF!</v>
      </c>
    </row>
    <row r="2436">
      <c r="C2436" t="e">
        <f>IF(G2436+H2436&lt;&gt;0,Transaksi!#REF!,"")</f>
        <v>#REF!</v>
      </c>
      <c r="D2436" t="e">
        <f>IF(G2436+H2436&lt;&gt;0,Transaksi!#REF!,"")</f>
        <v>#REF!</v>
      </c>
      <c r="E2436" t="e">
        <f>IF(G2436+H2436&lt;&gt;0,Transaksi!#REF!,"")</f>
        <v>#REF!</v>
      </c>
      <c r="F2436" t="e">
        <f>IF(G2436+H2436&lt;&gt;0,Transaksi!#REF!,"")</f>
        <v>#REF!</v>
      </c>
      <c r="G2436" t="e">
        <f>IF(Transaksi!#REF!=$F$11,Transaksi!#REF!,0)</f>
        <v>#REF!</v>
      </c>
      <c r="H2436" t="e">
        <f>IF(Transaksi!#REF!=$F$11,Transaksi!#REF!,0)</f>
        <v>#REF!</v>
      </c>
      <c r="I2436" t="e">
        <f>I2435+G2436-H2436</f>
        <v>#REF!</v>
      </c>
      <c r="J2436" t="e">
        <f>IF(G2436+H2436&lt;&gt;0,Transaksi!#REF!,"")</f>
        <v>#REF!</v>
      </c>
    </row>
    <row r="2437">
      <c r="C2437" t="e">
        <f>IF(G2437+H2437&lt;&gt;0,Transaksi!#REF!,"")</f>
        <v>#REF!</v>
      </c>
      <c r="D2437" t="e">
        <f>IF(G2437+H2437&lt;&gt;0,Transaksi!#REF!,"")</f>
        <v>#REF!</v>
      </c>
      <c r="E2437" t="e">
        <f>IF(G2437+H2437&lt;&gt;0,Transaksi!#REF!,"")</f>
        <v>#REF!</v>
      </c>
      <c r="F2437" t="e">
        <f>IF(G2437+H2437&lt;&gt;0,Transaksi!#REF!,"")</f>
        <v>#REF!</v>
      </c>
      <c r="G2437" t="e">
        <f>IF(Transaksi!#REF!=$F$11,Transaksi!#REF!,0)</f>
        <v>#REF!</v>
      </c>
      <c r="H2437" t="e">
        <f>IF(Transaksi!#REF!=$F$11,Transaksi!#REF!,0)</f>
        <v>#REF!</v>
      </c>
      <c r="I2437" t="e">
        <f>I2436+G2437-H2437</f>
        <v>#REF!</v>
      </c>
      <c r="J2437" t="e">
        <f>IF(G2437+H2437&lt;&gt;0,Transaksi!#REF!,"")</f>
        <v>#REF!</v>
      </c>
    </row>
    <row r="2438">
      <c r="C2438" t="e">
        <f>IF(G2438+H2438&lt;&gt;0,Transaksi!#REF!,"")</f>
        <v>#REF!</v>
      </c>
      <c r="D2438" t="e">
        <f>IF(G2438+H2438&lt;&gt;0,Transaksi!#REF!,"")</f>
        <v>#REF!</v>
      </c>
      <c r="E2438" t="e">
        <f>IF(G2438+H2438&lt;&gt;0,Transaksi!#REF!,"")</f>
        <v>#REF!</v>
      </c>
      <c r="F2438" t="e">
        <f>IF(G2438+H2438&lt;&gt;0,Transaksi!#REF!,"")</f>
        <v>#REF!</v>
      </c>
      <c r="G2438" t="e">
        <f>IF(Transaksi!#REF!=$F$11,Transaksi!#REF!,0)</f>
        <v>#REF!</v>
      </c>
      <c r="H2438" t="e">
        <f>IF(Transaksi!#REF!=$F$11,Transaksi!#REF!,0)</f>
        <v>#REF!</v>
      </c>
      <c r="I2438" t="e">
        <f>I2437+G2438-H2438</f>
        <v>#REF!</v>
      </c>
      <c r="J2438" t="e">
        <f>IF(G2438+H2438&lt;&gt;0,Transaksi!#REF!,"")</f>
        <v>#REF!</v>
      </c>
    </row>
    <row r="2439">
      <c r="C2439" t="e">
        <f>IF(G2439+H2439&lt;&gt;0,Transaksi!#REF!,"")</f>
        <v>#REF!</v>
      </c>
      <c r="D2439" t="e">
        <f>IF(G2439+H2439&lt;&gt;0,Transaksi!#REF!,"")</f>
        <v>#REF!</v>
      </c>
      <c r="E2439" t="e">
        <f>IF(G2439+H2439&lt;&gt;0,Transaksi!#REF!,"")</f>
        <v>#REF!</v>
      </c>
      <c r="F2439" t="e">
        <f>IF(G2439+H2439&lt;&gt;0,Transaksi!#REF!,"")</f>
        <v>#REF!</v>
      </c>
      <c r="G2439" t="e">
        <f>IF(Transaksi!#REF!=$F$11,Transaksi!#REF!,0)</f>
        <v>#REF!</v>
      </c>
      <c r="H2439" t="e">
        <f>IF(Transaksi!#REF!=$F$11,Transaksi!#REF!,0)</f>
        <v>#REF!</v>
      </c>
      <c r="I2439" t="e">
        <f>I2438+G2439-H2439</f>
        <v>#REF!</v>
      </c>
      <c r="J2439" t="e">
        <f>IF(G2439+H2439&lt;&gt;0,Transaksi!#REF!,"")</f>
        <v>#REF!</v>
      </c>
    </row>
    <row r="2440">
      <c r="C2440" t="e">
        <f>IF(G2440+H2440&lt;&gt;0,Transaksi!#REF!,"")</f>
        <v>#REF!</v>
      </c>
      <c r="D2440" t="e">
        <f>IF(G2440+H2440&lt;&gt;0,Transaksi!#REF!,"")</f>
        <v>#REF!</v>
      </c>
      <c r="E2440" t="e">
        <f>IF(G2440+H2440&lt;&gt;0,Transaksi!#REF!,"")</f>
        <v>#REF!</v>
      </c>
      <c r="F2440" t="e">
        <f>IF(G2440+H2440&lt;&gt;0,Transaksi!#REF!,"")</f>
        <v>#REF!</v>
      </c>
      <c r="G2440" t="e">
        <f>IF(Transaksi!#REF!=$F$11,Transaksi!#REF!,0)</f>
        <v>#REF!</v>
      </c>
      <c r="H2440" t="e">
        <f>IF(Transaksi!#REF!=$F$11,Transaksi!#REF!,0)</f>
        <v>#REF!</v>
      </c>
      <c r="I2440" t="e">
        <f>I2439+G2440-H2440</f>
        <v>#REF!</v>
      </c>
      <c r="J2440" t="e">
        <f>IF(G2440+H2440&lt;&gt;0,Transaksi!#REF!,"")</f>
        <v>#REF!</v>
      </c>
    </row>
    <row r="2441">
      <c r="C2441" t="e">
        <f>IF(G2441+H2441&lt;&gt;0,Transaksi!#REF!,"")</f>
        <v>#REF!</v>
      </c>
      <c r="D2441" t="e">
        <f>IF(G2441+H2441&lt;&gt;0,Transaksi!#REF!,"")</f>
        <v>#REF!</v>
      </c>
      <c r="E2441" t="e">
        <f>IF(G2441+H2441&lt;&gt;0,Transaksi!#REF!,"")</f>
        <v>#REF!</v>
      </c>
      <c r="F2441" t="e">
        <f>IF(G2441+H2441&lt;&gt;0,Transaksi!#REF!,"")</f>
        <v>#REF!</v>
      </c>
      <c r="G2441" t="e">
        <f>IF(Transaksi!#REF!=$F$11,Transaksi!#REF!,0)</f>
        <v>#REF!</v>
      </c>
      <c r="H2441" t="e">
        <f>IF(Transaksi!#REF!=$F$11,Transaksi!#REF!,0)</f>
        <v>#REF!</v>
      </c>
      <c r="I2441" t="e">
        <f>I2440+G2441-H2441</f>
        <v>#REF!</v>
      </c>
      <c r="J2441" t="e">
        <f>IF(G2441+H2441&lt;&gt;0,Transaksi!#REF!,"")</f>
        <v>#REF!</v>
      </c>
    </row>
    <row r="2442">
      <c r="C2442" t="e">
        <f>IF(G2442+H2442&lt;&gt;0,Transaksi!#REF!,"")</f>
        <v>#REF!</v>
      </c>
      <c r="D2442" t="e">
        <f>IF(G2442+H2442&lt;&gt;0,Transaksi!#REF!,"")</f>
        <v>#REF!</v>
      </c>
      <c r="E2442" t="e">
        <f>IF(G2442+H2442&lt;&gt;0,Transaksi!#REF!,"")</f>
        <v>#REF!</v>
      </c>
      <c r="F2442" t="e">
        <f>IF(G2442+H2442&lt;&gt;0,Transaksi!#REF!,"")</f>
        <v>#REF!</v>
      </c>
      <c r="G2442" t="e">
        <f>IF(Transaksi!#REF!=$F$11,Transaksi!#REF!,0)</f>
        <v>#REF!</v>
      </c>
      <c r="H2442" t="e">
        <f>IF(Transaksi!#REF!=$F$11,Transaksi!#REF!,0)</f>
        <v>#REF!</v>
      </c>
      <c r="I2442" t="e">
        <f>I2441+G2442-H2442</f>
        <v>#REF!</v>
      </c>
      <c r="J2442" t="e">
        <f>IF(G2442+H2442&lt;&gt;0,Transaksi!#REF!,"")</f>
        <v>#REF!</v>
      </c>
    </row>
    <row r="2443">
      <c r="C2443" t="e">
        <f>IF(G2443+H2443&lt;&gt;0,Transaksi!#REF!,"")</f>
        <v>#REF!</v>
      </c>
      <c r="D2443" t="e">
        <f>IF(G2443+H2443&lt;&gt;0,Transaksi!#REF!,"")</f>
        <v>#REF!</v>
      </c>
      <c r="E2443" t="e">
        <f>IF(G2443+H2443&lt;&gt;0,Transaksi!#REF!,"")</f>
        <v>#REF!</v>
      </c>
      <c r="F2443" t="e">
        <f>IF(G2443+H2443&lt;&gt;0,Transaksi!#REF!,"")</f>
        <v>#REF!</v>
      </c>
      <c r="G2443" t="e">
        <f>IF(Transaksi!#REF!=$F$11,Transaksi!#REF!,0)</f>
        <v>#REF!</v>
      </c>
      <c r="H2443" t="e">
        <f>IF(Transaksi!#REF!=$F$11,Transaksi!#REF!,0)</f>
        <v>#REF!</v>
      </c>
      <c r="I2443" t="e">
        <f>I2442+G2443-H2443</f>
        <v>#REF!</v>
      </c>
      <c r="J2443" t="e">
        <f>IF(G2443+H2443&lt;&gt;0,Transaksi!#REF!,"")</f>
        <v>#REF!</v>
      </c>
    </row>
    <row r="2444">
      <c r="C2444" t="e">
        <f>IF(G2444+H2444&lt;&gt;0,Transaksi!#REF!,"")</f>
        <v>#REF!</v>
      </c>
      <c r="D2444" t="e">
        <f>IF(G2444+H2444&lt;&gt;0,Transaksi!#REF!,"")</f>
        <v>#REF!</v>
      </c>
      <c r="E2444" t="e">
        <f>IF(G2444+H2444&lt;&gt;0,Transaksi!#REF!,"")</f>
        <v>#REF!</v>
      </c>
      <c r="F2444" t="e">
        <f>IF(G2444+H2444&lt;&gt;0,Transaksi!#REF!,"")</f>
        <v>#REF!</v>
      </c>
      <c r="G2444" t="e">
        <f>IF(Transaksi!#REF!=$F$11,Transaksi!#REF!,0)</f>
        <v>#REF!</v>
      </c>
      <c r="H2444" t="e">
        <f>IF(Transaksi!#REF!=$F$11,Transaksi!#REF!,0)</f>
        <v>#REF!</v>
      </c>
      <c r="I2444" t="e">
        <f>I2443+G2444-H2444</f>
        <v>#REF!</v>
      </c>
      <c r="J2444" t="e">
        <f>IF(G2444+H2444&lt;&gt;0,Transaksi!#REF!,"")</f>
        <v>#REF!</v>
      </c>
    </row>
    <row r="2445">
      <c r="C2445" t="e">
        <f>IF(G2445+H2445&lt;&gt;0,Transaksi!#REF!,"")</f>
        <v>#REF!</v>
      </c>
      <c r="D2445" t="e">
        <f>IF(G2445+H2445&lt;&gt;0,Transaksi!#REF!,"")</f>
        <v>#REF!</v>
      </c>
      <c r="E2445" t="e">
        <f>IF(G2445+H2445&lt;&gt;0,Transaksi!#REF!,"")</f>
        <v>#REF!</v>
      </c>
      <c r="F2445" t="e">
        <f>IF(G2445+H2445&lt;&gt;0,Transaksi!#REF!,"")</f>
        <v>#REF!</v>
      </c>
      <c r="G2445" t="e">
        <f>IF(Transaksi!#REF!=$F$11,Transaksi!#REF!,0)</f>
        <v>#REF!</v>
      </c>
      <c r="H2445" t="e">
        <f>IF(Transaksi!#REF!=$F$11,Transaksi!#REF!,0)</f>
        <v>#REF!</v>
      </c>
      <c r="I2445" t="e">
        <f>I2444+G2445-H2445</f>
        <v>#REF!</v>
      </c>
      <c r="J2445" t="e">
        <f>IF(G2445+H2445&lt;&gt;0,Transaksi!#REF!,"")</f>
        <v>#REF!</v>
      </c>
    </row>
    <row r="2446">
      <c r="C2446" t="e">
        <f>IF(G2446+H2446&lt;&gt;0,Transaksi!#REF!,"")</f>
        <v>#REF!</v>
      </c>
      <c r="D2446" t="e">
        <f>IF(G2446+H2446&lt;&gt;0,Transaksi!#REF!,"")</f>
        <v>#REF!</v>
      </c>
      <c r="E2446" t="e">
        <f>IF(G2446+H2446&lt;&gt;0,Transaksi!#REF!,"")</f>
        <v>#REF!</v>
      </c>
      <c r="F2446" t="e">
        <f>IF(G2446+H2446&lt;&gt;0,Transaksi!#REF!,"")</f>
        <v>#REF!</v>
      </c>
      <c r="G2446" t="e">
        <f>IF(Transaksi!#REF!=$F$11,Transaksi!#REF!,0)</f>
        <v>#REF!</v>
      </c>
      <c r="H2446" t="e">
        <f>IF(Transaksi!#REF!=$F$11,Transaksi!#REF!,0)</f>
        <v>#REF!</v>
      </c>
      <c r="I2446" t="e">
        <f>I2445+G2446-H2446</f>
        <v>#REF!</v>
      </c>
      <c r="J2446" t="e">
        <f>IF(G2446+H2446&lt;&gt;0,Transaksi!#REF!,"")</f>
        <v>#REF!</v>
      </c>
    </row>
    <row r="2447">
      <c r="C2447" t="e">
        <f>IF(G2447+H2447&lt;&gt;0,Transaksi!#REF!,"")</f>
        <v>#REF!</v>
      </c>
      <c r="D2447" t="e">
        <f>IF(G2447+H2447&lt;&gt;0,Transaksi!#REF!,"")</f>
        <v>#REF!</v>
      </c>
      <c r="E2447" t="e">
        <f>IF(G2447+H2447&lt;&gt;0,Transaksi!#REF!,"")</f>
        <v>#REF!</v>
      </c>
      <c r="F2447" t="e">
        <f>IF(G2447+H2447&lt;&gt;0,Transaksi!#REF!,"")</f>
        <v>#REF!</v>
      </c>
      <c r="G2447" t="e">
        <f>IF(Transaksi!#REF!=$F$11,Transaksi!#REF!,0)</f>
        <v>#REF!</v>
      </c>
      <c r="H2447" t="e">
        <f>IF(Transaksi!#REF!=$F$11,Transaksi!#REF!,0)</f>
        <v>#REF!</v>
      </c>
      <c r="I2447" t="e">
        <f>I2446+G2447-H2447</f>
        <v>#REF!</v>
      </c>
      <c r="J2447" t="e">
        <f>IF(G2447+H2447&lt;&gt;0,Transaksi!#REF!,"")</f>
        <v>#REF!</v>
      </c>
    </row>
    <row r="2448">
      <c r="C2448" t="e">
        <f>IF(G2448+H2448&lt;&gt;0,Transaksi!#REF!,"")</f>
        <v>#REF!</v>
      </c>
      <c r="D2448" t="e">
        <f>IF(G2448+H2448&lt;&gt;0,Transaksi!#REF!,"")</f>
        <v>#REF!</v>
      </c>
      <c r="E2448" t="e">
        <f>IF(G2448+H2448&lt;&gt;0,Transaksi!#REF!,"")</f>
        <v>#REF!</v>
      </c>
      <c r="F2448" t="e">
        <f>IF(G2448+H2448&lt;&gt;0,Transaksi!#REF!,"")</f>
        <v>#REF!</v>
      </c>
      <c r="G2448" t="e">
        <f>IF(Transaksi!#REF!=$F$11,Transaksi!#REF!,0)</f>
        <v>#REF!</v>
      </c>
      <c r="H2448" t="e">
        <f>IF(Transaksi!#REF!=$F$11,Transaksi!#REF!,0)</f>
        <v>#REF!</v>
      </c>
      <c r="I2448" t="e">
        <f>I2447+G2448-H2448</f>
        <v>#REF!</v>
      </c>
      <c r="J2448" t="e">
        <f>IF(G2448+H2448&lt;&gt;0,Transaksi!#REF!,"")</f>
        <v>#REF!</v>
      </c>
    </row>
    <row r="2449">
      <c r="C2449" t="e">
        <f>IF(G2449+H2449&lt;&gt;0,Transaksi!#REF!,"")</f>
        <v>#REF!</v>
      </c>
      <c r="D2449" t="e">
        <f>IF(G2449+H2449&lt;&gt;0,Transaksi!#REF!,"")</f>
        <v>#REF!</v>
      </c>
      <c r="E2449" t="e">
        <f>IF(G2449+H2449&lt;&gt;0,Transaksi!#REF!,"")</f>
        <v>#REF!</v>
      </c>
      <c r="F2449" t="e">
        <f>IF(G2449+H2449&lt;&gt;0,Transaksi!#REF!,"")</f>
        <v>#REF!</v>
      </c>
      <c r="G2449" t="e">
        <f>IF(Transaksi!#REF!=$F$11,Transaksi!#REF!,0)</f>
        <v>#REF!</v>
      </c>
      <c r="H2449" t="e">
        <f>IF(Transaksi!#REF!=$F$11,Transaksi!#REF!,0)</f>
        <v>#REF!</v>
      </c>
      <c r="I2449" t="e">
        <f>I2448+G2449-H2449</f>
        <v>#REF!</v>
      </c>
      <c r="J2449" t="e">
        <f>IF(G2449+H2449&lt;&gt;0,Transaksi!#REF!,"")</f>
        <v>#REF!</v>
      </c>
    </row>
    <row r="2450">
      <c r="C2450" t="e">
        <f>IF(G2450+H2450&lt;&gt;0,Transaksi!#REF!,"")</f>
        <v>#REF!</v>
      </c>
      <c r="D2450" t="e">
        <f>IF(G2450+H2450&lt;&gt;0,Transaksi!#REF!,"")</f>
        <v>#REF!</v>
      </c>
      <c r="E2450" t="e">
        <f>IF(G2450+H2450&lt;&gt;0,Transaksi!#REF!,"")</f>
        <v>#REF!</v>
      </c>
      <c r="F2450" t="e">
        <f>IF(G2450+H2450&lt;&gt;0,Transaksi!#REF!,"")</f>
        <v>#REF!</v>
      </c>
      <c r="G2450" t="e">
        <f>IF(Transaksi!#REF!=$F$11,Transaksi!#REF!,0)</f>
        <v>#REF!</v>
      </c>
      <c r="H2450" t="e">
        <f>IF(Transaksi!#REF!=$F$11,Transaksi!#REF!,0)</f>
        <v>#REF!</v>
      </c>
      <c r="I2450" t="e">
        <f>I2449+G2450-H2450</f>
        <v>#REF!</v>
      </c>
      <c r="J2450" t="e">
        <f>IF(G2450+H2450&lt;&gt;0,Transaksi!#REF!,"")</f>
        <v>#REF!</v>
      </c>
    </row>
    <row r="2451">
      <c r="C2451" t="e">
        <f>IF(G2451+H2451&lt;&gt;0,Transaksi!#REF!,"")</f>
        <v>#REF!</v>
      </c>
      <c r="D2451" t="e">
        <f>IF(G2451+H2451&lt;&gt;0,Transaksi!#REF!,"")</f>
        <v>#REF!</v>
      </c>
      <c r="E2451" t="e">
        <f>IF(G2451+H2451&lt;&gt;0,Transaksi!#REF!,"")</f>
        <v>#REF!</v>
      </c>
      <c r="F2451" t="e">
        <f>IF(G2451+H2451&lt;&gt;0,Transaksi!#REF!,"")</f>
        <v>#REF!</v>
      </c>
      <c r="G2451" t="e">
        <f>IF(Transaksi!#REF!=$F$11,Transaksi!#REF!,0)</f>
        <v>#REF!</v>
      </c>
      <c r="H2451" t="e">
        <f>IF(Transaksi!#REF!=$F$11,Transaksi!#REF!,0)</f>
        <v>#REF!</v>
      </c>
      <c r="I2451" t="e">
        <f>I2450+G2451-H2451</f>
        <v>#REF!</v>
      </c>
      <c r="J2451" t="e">
        <f>IF(G2451+H2451&lt;&gt;0,Transaksi!#REF!,"")</f>
        <v>#REF!</v>
      </c>
    </row>
    <row r="2452">
      <c r="C2452" t="e">
        <f>IF(G2452+H2452&lt;&gt;0,Transaksi!#REF!,"")</f>
        <v>#REF!</v>
      </c>
      <c r="D2452" t="e">
        <f>IF(G2452+H2452&lt;&gt;0,Transaksi!#REF!,"")</f>
        <v>#REF!</v>
      </c>
      <c r="E2452" t="e">
        <f>IF(G2452+H2452&lt;&gt;0,Transaksi!#REF!,"")</f>
        <v>#REF!</v>
      </c>
      <c r="F2452" t="e">
        <f>IF(G2452+H2452&lt;&gt;0,Transaksi!#REF!,"")</f>
        <v>#REF!</v>
      </c>
      <c r="G2452" t="e">
        <f>IF(Transaksi!#REF!=$F$11,Transaksi!#REF!,0)</f>
        <v>#REF!</v>
      </c>
      <c r="H2452" t="e">
        <f>IF(Transaksi!#REF!=$F$11,Transaksi!#REF!,0)</f>
        <v>#REF!</v>
      </c>
      <c r="I2452" t="e">
        <f>I2451+G2452-H2452</f>
        <v>#REF!</v>
      </c>
      <c r="J2452" t="e">
        <f>IF(G2452+H2452&lt;&gt;0,Transaksi!#REF!,"")</f>
        <v>#REF!</v>
      </c>
    </row>
    <row r="2453">
      <c r="C2453" t="e">
        <f>IF(G2453+H2453&lt;&gt;0,Transaksi!#REF!,"")</f>
        <v>#REF!</v>
      </c>
      <c r="D2453" t="e">
        <f>IF(G2453+H2453&lt;&gt;0,Transaksi!#REF!,"")</f>
        <v>#REF!</v>
      </c>
      <c r="E2453" t="e">
        <f>IF(G2453+H2453&lt;&gt;0,Transaksi!#REF!,"")</f>
        <v>#REF!</v>
      </c>
      <c r="F2453" t="e">
        <f>IF(G2453+H2453&lt;&gt;0,Transaksi!#REF!,"")</f>
        <v>#REF!</v>
      </c>
      <c r="G2453" t="e">
        <f>IF(Transaksi!#REF!=$F$11,Transaksi!#REF!,0)</f>
        <v>#REF!</v>
      </c>
      <c r="H2453" t="e">
        <f>IF(Transaksi!#REF!=$F$11,Transaksi!#REF!,0)</f>
        <v>#REF!</v>
      </c>
      <c r="I2453" t="e">
        <f>I2452+G2453-H2453</f>
        <v>#REF!</v>
      </c>
      <c r="J2453" t="e">
        <f>IF(G2453+H2453&lt;&gt;0,Transaksi!#REF!,"")</f>
        <v>#REF!</v>
      </c>
    </row>
    <row r="2454">
      <c r="C2454" t="e">
        <f>IF(G2454+H2454&lt;&gt;0,Transaksi!#REF!,"")</f>
        <v>#REF!</v>
      </c>
      <c r="D2454" t="e">
        <f>IF(G2454+H2454&lt;&gt;0,Transaksi!#REF!,"")</f>
        <v>#REF!</v>
      </c>
      <c r="E2454" t="e">
        <f>IF(G2454+H2454&lt;&gt;0,Transaksi!#REF!,"")</f>
        <v>#REF!</v>
      </c>
      <c r="F2454" t="e">
        <f>IF(G2454+H2454&lt;&gt;0,Transaksi!#REF!,"")</f>
        <v>#REF!</v>
      </c>
      <c r="G2454" t="e">
        <f>IF(Transaksi!#REF!=$F$11,Transaksi!#REF!,0)</f>
        <v>#REF!</v>
      </c>
      <c r="H2454" t="e">
        <f>IF(Transaksi!#REF!=$F$11,Transaksi!#REF!,0)</f>
        <v>#REF!</v>
      </c>
      <c r="I2454" t="e">
        <f>I2453+G2454-H2454</f>
        <v>#REF!</v>
      </c>
      <c r="J2454" t="e">
        <f>IF(G2454+H2454&lt;&gt;0,Transaksi!#REF!,"")</f>
        <v>#REF!</v>
      </c>
    </row>
    <row r="2455">
      <c r="C2455" t="e">
        <f>IF(G2455+H2455&lt;&gt;0,Transaksi!#REF!,"")</f>
        <v>#REF!</v>
      </c>
      <c r="D2455" t="e">
        <f>IF(G2455+H2455&lt;&gt;0,Transaksi!#REF!,"")</f>
        <v>#REF!</v>
      </c>
      <c r="E2455" t="e">
        <f>IF(G2455+H2455&lt;&gt;0,Transaksi!#REF!,"")</f>
        <v>#REF!</v>
      </c>
      <c r="F2455" t="e">
        <f>IF(G2455+H2455&lt;&gt;0,Transaksi!#REF!,"")</f>
        <v>#REF!</v>
      </c>
      <c r="G2455" t="e">
        <f>IF(Transaksi!#REF!=$F$11,Transaksi!#REF!,0)</f>
        <v>#REF!</v>
      </c>
      <c r="H2455" t="e">
        <f>IF(Transaksi!#REF!=$F$11,Transaksi!#REF!,0)</f>
        <v>#REF!</v>
      </c>
      <c r="I2455" t="e">
        <f>I2454+G2455-H2455</f>
        <v>#REF!</v>
      </c>
      <c r="J2455" t="e">
        <f>IF(G2455+H2455&lt;&gt;0,Transaksi!#REF!,"")</f>
        <v>#REF!</v>
      </c>
    </row>
    <row r="2456">
      <c r="C2456" t="e">
        <f>IF(G2456+H2456&lt;&gt;0,Transaksi!#REF!,"")</f>
        <v>#REF!</v>
      </c>
      <c r="D2456" t="e">
        <f>IF(G2456+H2456&lt;&gt;0,Transaksi!#REF!,"")</f>
        <v>#REF!</v>
      </c>
      <c r="E2456" t="e">
        <f>IF(G2456+H2456&lt;&gt;0,Transaksi!#REF!,"")</f>
        <v>#REF!</v>
      </c>
      <c r="F2456" t="e">
        <f>IF(G2456+H2456&lt;&gt;0,Transaksi!#REF!,"")</f>
        <v>#REF!</v>
      </c>
      <c r="G2456" t="e">
        <f>IF(Transaksi!#REF!=$F$11,Transaksi!#REF!,0)</f>
        <v>#REF!</v>
      </c>
      <c r="H2456" t="e">
        <f>IF(Transaksi!#REF!=$F$11,Transaksi!#REF!,0)</f>
        <v>#REF!</v>
      </c>
      <c r="I2456" t="e">
        <f>I2455+G2456-H2456</f>
        <v>#REF!</v>
      </c>
      <c r="J2456" t="e">
        <f>IF(G2456+H2456&lt;&gt;0,Transaksi!#REF!,"")</f>
        <v>#REF!</v>
      </c>
    </row>
    <row r="2457">
      <c r="C2457" t="e">
        <f>IF(G2457+H2457&lt;&gt;0,Transaksi!#REF!,"")</f>
        <v>#REF!</v>
      </c>
      <c r="D2457" t="e">
        <f>IF(G2457+H2457&lt;&gt;0,Transaksi!#REF!,"")</f>
        <v>#REF!</v>
      </c>
      <c r="E2457" t="e">
        <f>IF(G2457+H2457&lt;&gt;0,Transaksi!#REF!,"")</f>
        <v>#REF!</v>
      </c>
      <c r="F2457" t="e">
        <f>IF(G2457+H2457&lt;&gt;0,Transaksi!#REF!,"")</f>
        <v>#REF!</v>
      </c>
      <c r="G2457" t="e">
        <f>IF(Transaksi!#REF!=$F$11,Transaksi!#REF!,0)</f>
        <v>#REF!</v>
      </c>
      <c r="H2457" t="e">
        <f>IF(Transaksi!#REF!=$F$11,Transaksi!#REF!,0)</f>
        <v>#REF!</v>
      </c>
      <c r="I2457" t="e">
        <f>I2456+G2457-H2457</f>
        <v>#REF!</v>
      </c>
      <c r="J2457" t="e">
        <f>IF(G2457+H2457&lt;&gt;0,Transaksi!#REF!,"")</f>
        <v>#REF!</v>
      </c>
    </row>
    <row r="2458">
      <c r="C2458" t="e">
        <f>IF(G2458+H2458&lt;&gt;0,Transaksi!#REF!,"")</f>
        <v>#REF!</v>
      </c>
      <c r="D2458" t="e">
        <f>IF(G2458+H2458&lt;&gt;0,Transaksi!#REF!,"")</f>
        <v>#REF!</v>
      </c>
      <c r="E2458" t="e">
        <f>IF(G2458+H2458&lt;&gt;0,Transaksi!#REF!,"")</f>
        <v>#REF!</v>
      </c>
      <c r="F2458" t="e">
        <f>IF(G2458+H2458&lt;&gt;0,Transaksi!#REF!,"")</f>
        <v>#REF!</v>
      </c>
      <c r="G2458" t="e">
        <f>IF(Transaksi!#REF!=$F$11,Transaksi!#REF!,0)</f>
        <v>#REF!</v>
      </c>
      <c r="H2458" t="e">
        <f>IF(Transaksi!#REF!=$F$11,Transaksi!#REF!,0)</f>
        <v>#REF!</v>
      </c>
      <c r="I2458" t="e">
        <f>I2457+G2458-H2458</f>
        <v>#REF!</v>
      </c>
      <c r="J2458" t="e">
        <f>IF(G2458+H2458&lt;&gt;0,Transaksi!#REF!,"")</f>
        <v>#REF!</v>
      </c>
    </row>
    <row r="2459">
      <c r="C2459" t="e">
        <f>IF(G2459+H2459&lt;&gt;0,Transaksi!#REF!,"")</f>
        <v>#REF!</v>
      </c>
      <c r="D2459" t="e">
        <f>IF(G2459+H2459&lt;&gt;0,Transaksi!#REF!,"")</f>
        <v>#REF!</v>
      </c>
      <c r="E2459" t="e">
        <f>IF(G2459+H2459&lt;&gt;0,Transaksi!#REF!,"")</f>
        <v>#REF!</v>
      </c>
      <c r="F2459" t="e">
        <f>IF(G2459+H2459&lt;&gt;0,Transaksi!#REF!,"")</f>
        <v>#REF!</v>
      </c>
      <c r="G2459" t="e">
        <f>IF(Transaksi!#REF!=$F$11,Transaksi!#REF!,0)</f>
        <v>#REF!</v>
      </c>
      <c r="H2459" t="e">
        <f>IF(Transaksi!#REF!=$F$11,Transaksi!#REF!,0)</f>
        <v>#REF!</v>
      </c>
      <c r="I2459" t="e">
        <f>I2458+G2459-H2459</f>
        <v>#REF!</v>
      </c>
      <c r="J2459" t="e">
        <f>IF(G2459+H2459&lt;&gt;0,Transaksi!#REF!,"")</f>
        <v>#REF!</v>
      </c>
    </row>
    <row r="2460">
      <c r="C2460" t="e">
        <f>IF(G2460+H2460&lt;&gt;0,Transaksi!#REF!,"")</f>
        <v>#REF!</v>
      </c>
      <c r="D2460" t="e">
        <f>IF(G2460+H2460&lt;&gt;0,Transaksi!#REF!,"")</f>
        <v>#REF!</v>
      </c>
      <c r="E2460" t="e">
        <f>IF(G2460+H2460&lt;&gt;0,Transaksi!#REF!,"")</f>
        <v>#REF!</v>
      </c>
      <c r="F2460" t="e">
        <f>IF(G2460+H2460&lt;&gt;0,Transaksi!#REF!,"")</f>
        <v>#REF!</v>
      </c>
      <c r="G2460" t="e">
        <f>IF(Transaksi!#REF!=$F$11,Transaksi!#REF!,0)</f>
        <v>#REF!</v>
      </c>
      <c r="H2460" t="e">
        <f>IF(Transaksi!#REF!=$F$11,Transaksi!#REF!,0)</f>
        <v>#REF!</v>
      </c>
      <c r="I2460" t="e">
        <f>I2459+G2460-H2460</f>
        <v>#REF!</v>
      </c>
      <c r="J2460" t="e">
        <f>IF(G2460+H2460&lt;&gt;0,Transaksi!#REF!,"")</f>
        <v>#REF!</v>
      </c>
    </row>
    <row r="2461">
      <c r="C2461" t="e">
        <f>IF(G2461+H2461&lt;&gt;0,Transaksi!#REF!,"")</f>
        <v>#REF!</v>
      </c>
      <c r="D2461" t="e">
        <f>IF(G2461+H2461&lt;&gt;0,Transaksi!#REF!,"")</f>
        <v>#REF!</v>
      </c>
      <c r="E2461" t="e">
        <f>IF(G2461+H2461&lt;&gt;0,Transaksi!#REF!,"")</f>
        <v>#REF!</v>
      </c>
      <c r="F2461" t="e">
        <f>IF(G2461+H2461&lt;&gt;0,Transaksi!#REF!,"")</f>
        <v>#REF!</v>
      </c>
      <c r="G2461" t="e">
        <f>IF(Transaksi!#REF!=$F$11,Transaksi!#REF!,0)</f>
        <v>#REF!</v>
      </c>
      <c r="H2461" t="e">
        <f>IF(Transaksi!#REF!=$F$11,Transaksi!#REF!,0)</f>
        <v>#REF!</v>
      </c>
      <c r="I2461" t="e">
        <f>I2460+G2461-H2461</f>
        <v>#REF!</v>
      </c>
      <c r="J2461" t="e">
        <f>IF(G2461+H2461&lt;&gt;0,Transaksi!#REF!,"")</f>
        <v>#REF!</v>
      </c>
    </row>
    <row r="2462">
      <c r="C2462" t="e">
        <f>IF(G2462+H2462&lt;&gt;0,Transaksi!#REF!,"")</f>
        <v>#REF!</v>
      </c>
      <c r="D2462" t="e">
        <f>IF(G2462+H2462&lt;&gt;0,Transaksi!#REF!,"")</f>
        <v>#REF!</v>
      </c>
      <c r="E2462" t="e">
        <f>IF(G2462+H2462&lt;&gt;0,Transaksi!#REF!,"")</f>
        <v>#REF!</v>
      </c>
      <c r="F2462" t="e">
        <f>IF(G2462+H2462&lt;&gt;0,Transaksi!#REF!,"")</f>
        <v>#REF!</v>
      </c>
      <c r="G2462" t="e">
        <f>IF(Transaksi!#REF!=$F$11,Transaksi!#REF!,0)</f>
        <v>#REF!</v>
      </c>
      <c r="H2462" t="e">
        <f>IF(Transaksi!#REF!=$F$11,Transaksi!#REF!,0)</f>
        <v>#REF!</v>
      </c>
      <c r="I2462" t="e">
        <f>I2461+G2462-H2462</f>
        <v>#REF!</v>
      </c>
      <c r="J2462" t="e">
        <f>IF(G2462+H2462&lt;&gt;0,Transaksi!#REF!,"")</f>
        <v>#REF!</v>
      </c>
    </row>
    <row r="2463">
      <c r="C2463" t="e">
        <f>IF(G2463+H2463&lt;&gt;0,Transaksi!#REF!,"")</f>
        <v>#REF!</v>
      </c>
      <c r="D2463" t="e">
        <f>IF(G2463+H2463&lt;&gt;0,Transaksi!#REF!,"")</f>
        <v>#REF!</v>
      </c>
      <c r="E2463" t="e">
        <f>IF(G2463+H2463&lt;&gt;0,Transaksi!#REF!,"")</f>
        <v>#REF!</v>
      </c>
      <c r="F2463" t="e">
        <f>IF(G2463+H2463&lt;&gt;0,Transaksi!#REF!,"")</f>
        <v>#REF!</v>
      </c>
      <c r="G2463" t="e">
        <f>IF(Transaksi!#REF!=$F$11,Transaksi!#REF!,0)</f>
        <v>#REF!</v>
      </c>
      <c r="H2463" t="e">
        <f>IF(Transaksi!#REF!=$F$11,Transaksi!#REF!,0)</f>
        <v>#REF!</v>
      </c>
      <c r="I2463" t="e">
        <f>I2462+G2463-H2463</f>
        <v>#REF!</v>
      </c>
      <c r="J2463" t="e">
        <f>IF(G2463+H2463&lt;&gt;0,Transaksi!#REF!,"")</f>
        <v>#REF!</v>
      </c>
    </row>
    <row r="2464">
      <c r="C2464" t="e">
        <f>IF(G2464+H2464&lt;&gt;0,Transaksi!#REF!,"")</f>
        <v>#REF!</v>
      </c>
      <c r="D2464" t="e">
        <f>IF(G2464+H2464&lt;&gt;0,Transaksi!#REF!,"")</f>
        <v>#REF!</v>
      </c>
      <c r="E2464" t="e">
        <f>IF(G2464+H2464&lt;&gt;0,Transaksi!#REF!,"")</f>
        <v>#REF!</v>
      </c>
      <c r="F2464" t="e">
        <f>IF(G2464+H2464&lt;&gt;0,Transaksi!#REF!,"")</f>
        <v>#REF!</v>
      </c>
      <c r="G2464" t="e">
        <f>IF(Transaksi!#REF!=$F$11,Transaksi!#REF!,0)</f>
        <v>#REF!</v>
      </c>
      <c r="H2464" t="e">
        <f>IF(Transaksi!#REF!=$F$11,Transaksi!#REF!,0)</f>
        <v>#REF!</v>
      </c>
      <c r="I2464" t="e">
        <f>I2463+G2464-H2464</f>
        <v>#REF!</v>
      </c>
      <c r="J2464" t="e">
        <f>IF(G2464+H2464&lt;&gt;0,Transaksi!#REF!,"")</f>
        <v>#REF!</v>
      </c>
    </row>
    <row r="2465">
      <c r="C2465" t="e">
        <f>IF(G2465+H2465&lt;&gt;0,Transaksi!#REF!,"")</f>
        <v>#REF!</v>
      </c>
      <c r="D2465" t="e">
        <f>IF(G2465+H2465&lt;&gt;0,Transaksi!#REF!,"")</f>
        <v>#REF!</v>
      </c>
      <c r="E2465" t="e">
        <f>IF(G2465+H2465&lt;&gt;0,Transaksi!#REF!,"")</f>
        <v>#REF!</v>
      </c>
      <c r="F2465" t="e">
        <f>IF(G2465+H2465&lt;&gt;0,Transaksi!#REF!,"")</f>
        <v>#REF!</v>
      </c>
      <c r="G2465" t="e">
        <f>IF(Transaksi!#REF!=$F$11,Transaksi!#REF!,0)</f>
        <v>#REF!</v>
      </c>
      <c r="H2465" t="e">
        <f>IF(Transaksi!#REF!=$F$11,Transaksi!#REF!,0)</f>
        <v>#REF!</v>
      </c>
      <c r="I2465" t="e">
        <f>I2464+G2465-H2465</f>
        <v>#REF!</v>
      </c>
      <c r="J2465" t="e">
        <f>IF(G2465+H2465&lt;&gt;0,Transaksi!#REF!,"")</f>
        <v>#REF!</v>
      </c>
    </row>
    <row r="2466">
      <c r="C2466" t="e">
        <f>IF(G2466+H2466&lt;&gt;0,Transaksi!#REF!,"")</f>
        <v>#REF!</v>
      </c>
      <c r="D2466" t="e">
        <f>IF(G2466+H2466&lt;&gt;0,Transaksi!#REF!,"")</f>
        <v>#REF!</v>
      </c>
      <c r="E2466" t="e">
        <f>IF(G2466+H2466&lt;&gt;0,Transaksi!#REF!,"")</f>
        <v>#REF!</v>
      </c>
      <c r="F2466" t="e">
        <f>IF(G2466+H2466&lt;&gt;0,Transaksi!#REF!,"")</f>
        <v>#REF!</v>
      </c>
      <c r="G2466" t="e">
        <f>IF(Transaksi!#REF!=$F$11,Transaksi!#REF!,0)</f>
        <v>#REF!</v>
      </c>
      <c r="H2466" t="e">
        <f>IF(Transaksi!#REF!=$F$11,Transaksi!#REF!,0)</f>
        <v>#REF!</v>
      </c>
      <c r="I2466" t="e">
        <f>I2465+G2466-H2466</f>
        <v>#REF!</v>
      </c>
      <c r="J2466" t="e">
        <f>IF(G2466+H2466&lt;&gt;0,Transaksi!#REF!,"")</f>
        <v>#REF!</v>
      </c>
    </row>
    <row r="2467">
      <c r="C2467" t="e">
        <f>IF(G2467+H2467&lt;&gt;0,Transaksi!#REF!,"")</f>
        <v>#REF!</v>
      </c>
      <c r="D2467" t="e">
        <f>IF(G2467+H2467&lt;&gt;0,Transaksi!#REF!,"")</f>
        <v>#REF!</v>
      </c>
      <c r="E2467" t="e">
        <f>IF(G2467+H2467&lt;&gt;0,Transaksi!#REF!,"")</f>
        <v>#REF!</v>
      </c>
      <c r="F2467" t="e">
        <f>IF(G2467+H2467&lt;&gt;0,Transaksi!#REF!,"")</f>
        <v>#REF!</v>
      </c>
      <c r="G2467" t="e">
        <f>IF(Transaksi!#REF!=$F$11,Transaksi!#REF!,0)</f>
        <v>#REF!</v>
      </c>
      <c r="H2467" t="e">
        <f>IF(Transaksi!#REF!=$F$11,Transaksi!#REF!,0)</f>
        <v>#REF!</v>
      </c>
      <c r="I2467" t="e">
        <f>I2466+G2467-H2467</f>
        <v>#REF!</v>
      </c>
      <c r="J2467" t="e">
        <f>IF(G2467+H2467&lt;&gt;0,Transaksi!#REF!,"")</f>
        <v>#REF!</v>
      </c>
    </row>
    <row r="2468">
      <c r="C2468" t="e">
        <f>IF(G2468+H2468&lt;&gt;0,Transaksi!#REF!,"")</f>
        <v>#REF!</v>
      </c>
      <c r="D2468" t="e">
        <f>IF(G2468+H2468&lt;&gt;0,Transaksi!#REF!,"")</f>
        <v>#REF!</v>
      </c>
      <c r="E2468" t="e">
        <f>IF(G2468+H2468&lt;&gt;0,Transaksi!#REF!,"")</f>
        <v>#REF!</v>
      </c>
      <c r="F2468" t="e">
        <f>IF(G2468+H2468&lt;&gt;0,Transaksi!#REF!,"")</f>
        <v>#REF!</v>
      </c>
      <c r="G2468" t="e">
        <f>IF(Transaksi!#REF!=$F$11,Transaksi!#REF!,0)</f>
        <v>#REF!</v>
      </c>
      <c r="H2468" t="e">
        <f>IF(Transaksi!#REF!=$F$11,Transaksi!#REF!,0)</f>
        <v>#REF!</v>
      </c>
      <c r="I2468" t="e">
        <f>I2467+G2468-H2468</f>
        <v>#REF!</v>
      </c>
      <c r="J2468" t="e">
        <f>IF(G2468+H2468&lt;&gt;0,Transaksi!#REF!,"")</f>
        <v>#REF!</v>
      </c>
    </row>
    <row r="2469">
      <c r="C2469" t="e">
        <f>IF(G2469+H2469&lt;&gt;0,Transaksi!#REF!,"")</f>
        <v>#REF!</v>
      </c>
      <c r="D2469" t="e">
        <f>IF(G2469+H2469&lt;&gt;0,Transaksi!#REF!,"")</f>
        <v>#REF!</v>
      </c>
      <c r="E2469" t="e">
        <f>IF(G2469+H2469&lt;&gt;0,Transaksi!#REF!,"")</f>
        <v>#REF!</v>
      </c>
      <c r="F2469" t="e">
        <f>IF(G2469+H2469&lt;&gt;0,Transaksi!#REF!,"")</f>
        <v>#REF!</v>
      </c>
      <c r="G2469" t="e">
        <f>IF(Transaksi!#REF!=$F$11,Transaksi!#REF!,0)</f>
        <v>#REF!</v>
      </c>
      <c r="H2469" t="e">
        <f>IF(Transaksi!#REF!=$F$11,Transaksi!#REF!,0)</f>
        <v>#REF!</v>
      </c>
      <c r="I2469" t="e">
        <f>I2468+G2469-H2469</f>
        <v>#REF!</v>
      </c>
      <c r="J2469" t="e">
        <f>IF(G2469+H2469&lt;&gt;0,Transaksi!#REF!,"")</f>
        <v>#REF!</v>
      </c>
    </row>
    <row r="2470">
      <c r="C2470" t="e">
        <f>IF(G2470+H2470&lt;&gt;0,Transaksi!#REF!,"")</f>
        <v>#REF!</v>
      </c>
      <c r="D2470" t="e">
        <f>IF(G2470+H2470&lt;&gt;0,Transaksi!#REF!,"")</f>
        <v>#REF!</v>
      </c>
      <c r="E2470" t="e">
        <f>IF(G2470+H2470&lt;&gt;0,Transaksi!#REF!,"")</f>
        <v>#REF!</v>
      </c>
      <c r="F2470" t="e">
        <f>IF(G2470+H2470&lt;&gt;0,Transaksi!#REF!,"")</f>
        <v>#REF!</v>
      </c>
      <c r="G2470" t="e">
        <f>IF(Transaksi!#REF!=$F$11,Transaksi!#REF!,0)</f>
        <v>#REF!</v>
      </c>
      <c r="H2470" t="e">
        <f>IF(Transaksi!#REF!=$F$11,Transaksi!#REF!,0)</f>
        <v>#REF!</v>
      </c>
      <c r="I2470" t="e">
        <f>I2469+G2470-H2470</f>
        <v>#REF!</v>
      </c>
      <c r="J2470" t="e">
        <f>IF(G2470+H2470&lt;&gt;0,Transaksi!#REF!,"")</f>
        <v>#REF!</v>
      </c>
    </row>
    <row r="2471">
      <c r="C2471" t="e">
        <f>IF(G2471+H2471&lt;&gt;0,Transaksi!#REF!,"")</f>
        <v>#REF!</v>
      </c>
      <c r="D2471" t="e">
        <f>IF(G2471+H2471&lt;&gt;0,Transaksi!#REF!,"")</f>
        <v>#REF!</v>
      </c>
      <c r="E2471" t="e">
        <f>IF(G2471+H2471&lt;&gt;0,Transaksi!#REF!,"")</f>
        <v>#REF!</v>
      </c>
      <c r="F2471" t="e">
        <f>IF(G2471+H2471&lt;&gt;0,Transaksi!#REF!,"")</f>
        <v>#REF!</v>
      </c>
      <c r="G2471" t="e">
        <f>IF(Transaksi!#REF!=$F$11,Transaksi!#REF!,0)</f>
        <v>#REF!</v>
      </c>
      <c r="H2471" t="e">
        <f>IF(Transaksi!#REF!=$F$11,Transaksi!#REF!,0)</f>
        <v>#REF!</v>
      </c>
      <c r="I2471" t="e">
        <f>I2470+G2471-H2471</f>
        <v>#REF!</v>
      </c>
      <c r="J2471" t="e">
        <f>IF(G2471+H2471&lt;&gt;0,Transaksi!#REF!,"")</f>
        <v>#REF!</v>
      </c>
    </row>
    <row r="2472">
      <c r="C2472" t="e">
        <f>IF(G2472+H2472&lt;&gt;0,Transaksi!#REF!,"")</f>
        <v>#REF!</v>
      </c>
      <c r="D2472" t="e">
        <f>IF(G2472+H2472&lt;&gt;0,Transaksi!#REF!,"")</f>
        <v>#REF!</v>
      </c>
      <c r="E2472" t="e">
        <f>IF(G2472+H2472&lt;&gt;0,Transaksi!#REF!,"")</f>
        <v>#REF!</v>
      </c>
      <c r="F2472" t="e">
        <f>IF(G2472+H2472&lt;&gt;0,Transaksi!#REF!,"")</f>
        <v>#REF!</v>
      </c>
      <c r="G2472" t="e">
        <f>IF(Transaksi!#REF!=$F$11,Transaksi!#REF!,0)</f>
        <v>#REF!</v>
      </c>
      <c r="H2472" t="e">
        <f>IF(Transaksi!#REF!=$F$11,Transaksi!#REF!,0)</f>
        <v>#REF!</v>
      </c>
      <c r="I2472" t="e">
        <f>I2471+G2472-H2472</f>
        <v>#REF!</v>
      </c>
      <c r="J2472" t="e">
        <f>IF(G2472+H2472&lt;&gt;0,Transaksi!#REF!,"")</f>
        <v>#REF!</v>
      </c>
    </row>
    <row r="2473">
      <c r="C2473" t="e">
        <f>IF(G2473+H2473&lt;&gt;0,Transaksi!#REF!,"")</f>
        <v>#REF!</v>
      </c>
      <c r="D2473" t="e">
        <f>IF(G2473+H2473&lt;&gt;0,Transaksi!#REF!,"")</f>
        <v>#REF!</v>
      </c>
      <c r="E2473" t="e">
        <f>IF(G2473+H2473&lt;&gt;0,Transaksi!#REF!,"")</f>
        <v>#REF!</v>
      </c>
      <c r="F2473" t="e">
        <f>IF(G2473+H2473&lt;&gt;0,Transaksi!#REF!,"")</f>
        <v>#REF!</v>
      </c>
      <c r="G2473" t="e">
        <f>IF(Transaksi!#REF!=$F$11,Transaksi!#REF!,0)</f>
        <v>#REF!</v>
      </c>
      <c r="H2473" t="e">
        <f>IF(Transaksi!#REF!=$F$11,Transaksi!#REF!,0)</f>
        <v>#REF!</v>
      </c>
      <c r="I2473" t="e">
        <f>I2472+G2473-H2473</f>
        <v>#REF!</v>
      </c>
      <c r="J2473" t="e">
        <f>IF(G2473+H2473&lt;&gt;0,Transaksi!#REF!,"")</f>
        <v>#REF!</v>
      </c>
    </row>
    <row r="2474">
      <c r="C2474" t="e">
        <f>IF(G2474+H2474&lt;&gt;0,Transaksi!#REF!,"")</f>
        <v>#REF!</v>
      </c>
      <c r="D2474" t="e">
        <f>IF(G2474+H2474&lt;&gt;0,Transaksi!#REF!,"")</f>
        <v>#REF!</v>
      </c>
      <c r="E2474" t="e">
        <f>IF(G2474+H2474&lt;&gt;0,Transaksi!#REF!,"")</f>
        <v>#REF!</v>
      </c>
      <c r="F2474" t="e">
        <f>IF(G2474+H2474&lt;&gt;0,Transaksi!#REF!,"")</f>
        <v>#REF!</v>
      </c>
      <c r="G2474" t="e">
        <f>IF(Transaksi!#REF!=$F$11,Transaksi!#REF!,0)</f>
        <v>#REF!</v>
      </c>
      <c r="H2474" t="e">
        <f>IF(Transaksi!#REF!=$F$11,Transaksi!#REF!,0)</f>
        <v>#REF!</v>
      </c>
      <c r="I2474" t="e">
        <f>I2473+G2474-H2474</f>
        <v>#REF!</v>
      </c>
      <c r="J2474" t="e">
        <f>IF(G2474+H2474&lt;&gt;0,Transaksi!#REF!,"")</f>
        <v>#REF!</v>
      </c>
    </row>
    <row r="2475">
      <c r="C2475" t="e">
        <f>IF(G2475+H2475&lt;&gt;0,Transaksi!#REF!,"")</f>
        <v>#REF!</v>
      </c>
      <c r="D2475" t="e">
        <f>IF(G2475+H2475&lt;&gt;0,Transaksi!#REF!,"")</f>
        <v>#REF!</v>
      </c>
      <c r="E2475" t="e">
        <f>IF(G2475+H2475&lt;&gt;0,Transaksi!#REF!,"")</f>
        <v>#REF!</v>
      </c>
      <c r="F2475" t="e">
        <f>IF(G2475+H2475&lt;&gt;0,Transaksi!#REF!,"")</f>
        <v>#REF!</v>
      </c>
      <c r="G2475" t="e">
        <f>IF(Transaksi!#REF!=$F$11,Transaksi!#REF!,0)</f>
        <v>#REF!</v>
      </c>
      <c r="H2475" t="e">
        <f>IF(Transaksi!#REF!=$F$11,Transaksi!#REF!,0)</f>
        <v>#REF!</v>
      </c>
      <c r="I2475" t="e">
        <f>I2474+G2475-H2475</f>
        <v>#REF!</v>
      </c>
      <c r="J2475" t="e">
        <f>IF(G2475+H2475&lt;&gt;0,Transaksi!#REF!,"")</f>
        <v>#REF!</v>
      </c>
    </row>
    <row r="2476">
      <c r="C2476" t="e">
        <f>IF(G2476+H2476&lt;&gt;0,Transaksi!#REF!,"")</f>
        <v>#REF!</v>
      </c>
      <c r="D2476" t="e">
        <f>IF(G2476+H2476&lt;&gt;0,Transaksi!#REF!,"")</f>
        <v>#REF!</v>
      </c>
      <c r="E2476" t="e">
        <f>IF(G2476+H2476&lt;&gt;0,Transaksi!#REF!,"")</f>
        <v>#REF!</v>
      </c>
      <c r="F2476" t="e">
        <f>IF(G2476+H2476&lt;&gt;0,Transaksi!#REF!,"")</f>
        <v>#REF!</v>
      </c>
      <c r="G2476" t="e">
        <f>IF(Transaksi!#REF!=$F$11,Transaksi!#REF!,0)</f>
        <v>#REF!</v>
      </c>
      <c r="H2476" t="e">
        <f>IF(Transaksi!#REF!=$F$11,Transaksi!#REF!,0)</f>
        <v>#REF!</v>
      </c>
      <c r="I2476" t="e">
        <f>I2475+G2476-H2476</f>
        <v>#REF!</v>
      </c>
      <c r="J2476" t="e">
        <f>IF(G2476+H2476&lt;&gt;0,Transaksi!#REF!,"")</f>
        <v>#REF!</v>
      </c>
    </row>
    <row r="2477">
      <c r="C2477" t="e">
        <f>IF(G2477+H2477&lt;&gt;0,Transaksi!#REF!,"")</f>
        <v>#REF!</v>
      </c>
      <c r="D2477" t="e">
        <f>IF(G2477+H2477&lt;&gt;0,Transaksi!#REF!,"")</f>
        <v>#REF!</v>
      </c>
      <c r="E2477" t="e">
        <f>IF(G2477+H2477&lt;&gt;0,Transaksi!#REF!,"")</f>
        <v>#REF!</v>
      </c>
      <c r="F2477" t="e">
        <f>IF(G2477+H2477&lt;&gt;0,Transaksi!#REF!,"")</f>
        <v>#REF!</v>
      </c>
      <c r="G2477" t="e">
        <f>IF(Transaksi!#REF!=$F$11,Transaksi!#REF!,0)</f>
        <v>#REF!</v>
      </c>
      <c r="H2477" t="e">
        <f>IF(Transaksi!#REF!=$F$11,Transaksi!#REF!,0)</f>
        <v>#REF!</v>
      </c>
      <c r="I2477" t="e">
        <f>I2476+G2477-H2477</f>
        <v>#REF!</v>
      </c>
      <c r="J2477" t="e">
        <f>IF(G2477+H2477&lt;&gt;0,Transaksi!#REF!,"")</f>
        <v>#REF!</v>
      </c>
    </row>
    <row r="2478">
      <c r="C2478" t="e">
        <f>IF(G2478+H2478&lt;&gt;0,Transaksi!#REF!,"")</f>
        <v>#REF!</v>
      </c>
      <c r="D2478" t="e">
        <f>IF(G2478+H2478&lt;&gt;0,Transaksi!#REF!,"")</f>
        <v>#REF!</v>
      </c>
      <c r="E2478" t="e">
        <f>IF(G2478+H2478&lt;&gt;0,Transaksi!#REF!,"")</f>
        <v>#REF!</v>
      </c>
      <c r="F2478" t="e">
        <f>IF(G2478+H2478&lt;&gt;0,Transaksi!#REF!,"")</f>
        <v>#REF!</v>
      </c>
      <c r="G2478" t="e">
        <f>IF(Transaksi!#REF!=$F$11,Transaksi!#REF!,0)</f>
        <v>#REF!</v>
      </c>
      <c r="H2478" t="e">
        <f>IF(Transaksi!#REF!=$F$11,Transaksi!#REF!,0)</f>
        <v>#REF!</v>
      </c>
      <c r="I2478" t="e">
        <f>I2477+G2478-H2478</f>
        <v>#REF!</v>
      </c>
      <c r="J2478" t="e">
        <f>IF(G2478+H2478&lt;&gt;0,Transaksi!#REF!,"")</f>
        <v>#REF!</v>
      </c>
    </row>
    <row r="2479">
      <c r="C2479" t="e">
        <f>IF(G2479+H2479&lt;&gt;0,Transaksi!#REF!,"")</f>
        <v>#REF!</v>
      </c>
      <c r="D2479" t="e">
        <f>IF(G2479+H2479&lt;&gt;0,Transaksi!#REF!,"")</f>
        <v>#REF!</v>
      </c>
      <c r="E2479" t="e">
        <f>IF(G2479+H2479&lt;&gt;0,Transaksi!#REF!,"")</f>
        <v>#REF!</v>
      </c>
      <c r="F2479" t="e">
        <f>IF(G2479+H2479&lt;&gt;0,Transaksi!#REF!,"")</f>
        <v>#REF!</v>
      </c>
      <c r="G2479" t="e">
        <f>IF(Transaksi!#REF!=$F$11,Transaksi!#REF!,0)</f>
        <v>#REF!</v>
      </c>
      <c r="H2479" t="e">
        <f>IF(Transaksi!#REF!=$F$11,Transaksi!#REF!,0)</f>
        <v>#REF!</v>
      </c>
      <c r="I2479" t="e">
        <f>I2478+G2479-H2479</f>
        <v>#REF!</v>
      </c>
      <c r="J2479" t="e">
        <f>IF(G2479+H2479&lt;&gt;0,Transaksi!#REF!,"")</f>
        <v>#REF!</v>
      </c>
    </row>
    <row r="2480">
      <c r="C2480" t="e">
        <f>IF(G2480+H2480&lt;&gt;0,Transaksi!#REF!,"")</f>
        <v>#REF!</v>
      </c>
      <c r="D2480" t="e">
        <f>IF(G2480+H2480&lt;&gt;0,Transaksi!#REF!,"")</f>
        <v>#REF!</v>
      </c>
      <c r="E2480" t="e">
        <f>IF(G2480+H2480&lt;&gt;0,Transaksi!#REF!,"")</f>
        <v>#REF!</v>
      </c>
      <c r="F2480" t="e">
        <f>IF(G2480+H2480&lt;&gt;0,Transaksi!#REF!,"")</f>
        <v>#REF!</v>
      </c>
      <c r="G2480" t="e">
        <f>IF(Transaksi!#REF!=$F$11,Transaksi!#REF!,0)</f>
        <v>#REF!</v>
      </c>
      <c r="H2480" t="e">
        <f>IF(Transaksi!#REF!=$F$11,Transaksi!#REF!,0)</f>
        <v>#REF!</v>
      </c>
      <c r="I2480" t="e">
        <f>I2479+G2480-H2480</f>
        <v>#REF!</v>
      </c>
      <c r="J2480" t="e">
        <f>IF(G2480+H2480&lt;&gt;0,Transaksi!#REF!,"")</f>
        <v>#REF!</v>
      </c>
    </row>
    <row r="2481">
      <c r="C2481" t="e">
        <f>IF(G2481+H2481&lt;&gt;0,Transaksi!#REF!,"")</f>
        <v>#REF!</v>
      </c>
      <c r="D2481" t="e">
        <f>IF(G2481+H2481&lt;&gt;0,Transaksi!#REF!,"")</f>
        <v>#REF!</v>
      </c>
      <c r="E2481" t="e">
        <f>IF(G2481+H2481&lt;&gt;0,Transaksi!#REF!,"")</f>
        <v>#REF!</v>
      </c>
      <c r="F2481" t="e">
        <f>IF(G2481+H2481&lt;&gt;0,Transaksi!#REF!,"")</f>
        <v>#REF!</v>
      </c>
      <c r="G2481" t="e">
        <f>IF(Transaksi!#REF!=$F$11,Transaksi!#REF!,0)</f>
        <v>#REF!</v>
      </c>
      <c r="H2481" t="e">
        <f>IF(Transaksi!#REF!=$F$11,Transaksi!#REF!,0)</f>
        <v>#REF!</v>
      </c>
      <c r="I2481" t="e">
        <f>I2480+G2481-H2481</f>
        <v>#REF!</v>
      </c>
      <c r="J2481" t="e">
        <f>IF(G2481+H2481&lt;&gt;0,Transaksi!#REF!,"")</f>
        <v>#REF!</v>
      </c>
    </row>
    <row r="2482">
      <c r="C2482" t="e">
        <f>IF(G2482+H2482&lt;&gt;0,Transaksi!#REF!,"")</f>
        <v>#REF!</v>
      </c>
      <c r="D2482" t="e">
        <f>IF(G2482+H2482&lt;&gt;0,Transaksi!#REF!,"")</f>
        <v>#REF!</v>
      </c>
      <c r="E2482" t="e">
        <f>IF(G2482+H2482&lt;&gt;0,Transaksi!#REF!,"")</f>
        <v>#REF!</v>
      </c>
      <c r="F2482" t="e">
        <f>IF(G2482+H2482&lt;&gt;0,Transaksi!#REF!,"")</f>
        <v>#REF!</v>
      </c>
      <c r="G2482" t="e">
        <f>IF(Transaksi!#REF!=$F$11,Transaksi!#REF!,0)</f>
        <v>#REF!</v>
      </c>
      <c r="H2482" t="e">
        <f>IF(Transaksi!#REF!=$F$11,Transaksi!#REF!,0)</f>
        <v>#REF!</v>
      </c>
      <c r="I2482" t="e">
        <f>I2481+G2482-H2482</f>
        <v>#REF!</v>
      </c>
      <c r="J2482" t="e">
        <f>IF(G2482+H2482&lt;&gt;0,Transaksi!#REF!,"")</f>
        <v>#REF!</v>
      </c>
    </row>
    <row r="2483">
      <c r="C2483" t="e">
        <f>IF(G2483+H2483&lt;&gt;0,Transaksi!#REF!,"")</f>
        <v>#REF!</v>
      </c>
      <c r="D2483" t="e">
        <f>IF(G2483+H2483&lt;&gt;0,Transaksi!#REF!,"")</f>
        <v>#REF!</v>
      </c>
      <c r="E2483" t="e">
        <f>IF(G2483+H2483&lt;&gt;0,Transaksi!#REF!,"")</f>
        <v>#REF!</v>
      </c>
      <c r="F2483" t="e">
        <f>IF(G2483+H2483&lt;&gt;0,Transaksi!#REF!,"")</f>
        <v>#REF!</v>
      </c>
      <c r="G2483" t="e">
        <f>IF(Transaksi!#REF!=$F$11,Transaksi!#REF!,0)</f>
        <v>#REF!</v>
      </c>
      <c r="H2483" t="e">
        <f>IF(Transaksi!#REF!=$F$11,Transaksi!#REF!,0)</f>
        <v>#REF!</v>
      </c>
      <c r="I2483" t="e">
        <f>I2482+G2483-H2483</f>
        <v>#REF!</v>
      </c>
      <c r="J2483" t="e">
        <f>IF(G2483+H2483&lt;&gt;0,Transaksi!#REF!,"")</f>
        <v>#REF!</v>
      </c>
    </row>
    <row r="2484">
      <c r="C2484" t="e">
        <f>IF(G2484+H2484&lt;&gt;0,Transaksi!#REF!,"")</f>
        <v>#REF!</v>
      </c>
      <c r="D2484" t="e">
        <f>IF(G2484+H2484&lt;&gt;0,Transaksi!#REF!,"")</f>
        <v>#REF!</v>
      </c>
      <c r="E2484" t="e">
        <f>IF(G2484+H2484&lt;&gt;0,Transaksi!#REF!,"")</f>
        <v>#REF!</v>
      </c>
      <c r="F2484" t="e">
        <f>IF(G2484+H2484&lt;&gt;0,Transaksi!#REF!,"")</f>
        <v>#REF!</v>
      </c>
      <c r="G2484" t="e">
        <f>IF(Transaksi!#REF!=$F$11,Transaksi!#REF!,0)</f>
        <v>#REF!</v>
      </c>
      <c r="H2484" t="e">
        <f>IF(Transaksi!#REF!=$F$11,Transaksi!#REF!,0)</f>
        <v>#REF!</v>
      </c>
      <c r="I2484" t="e">
        <f>I2483+G2484-H2484</f>
        <v>#REF!</v>
      </c>
      <c r="J2484" t="e">
        <f>IF(G2484+H2484&lt;&gt;0,Transaksi!#REF!,"")</f>
        <v>#REF!</v>
      </c>
    </row>
    <row r="2485">
      <c r="C2485" t="e">
        <f>IF(G2485+H2485&lt;&gt;0,Transaksi!#REF!,"")</f>
        <v>#REF!</v>
      </c>
      <c r="D2485" t="e">
        <f>IF(G2485+H2485&lt;&gt;0,Transaksi!#REF!,"")</f>
        <v>#REF!</v>
      </c>
      <c r="E2485" t="e">
        <f>IF(G2485+H2485&lt;&gt;0,Transaksi!#REF!,"")</f>
        <v>#REF!</v>
      </c>
      <c r="F2485" t="e">
        <f>IF(G2485+H2485&lt;&gt;0,Transaksi!#REF!,"")</f>
        <v>#REF!</v>
      </c>
      <c r="G2485" t="e">
        <f>IF(Transaksi!#REF!=$F$11,Transaksi!#REF!,0)</f>
        <v>#REF!</v>
      </c>
      <c r="H2485" t="e">
        <f>IF(Transaksi!#REF!=$F$11,Transaksi!#REF!,0)</f>
        <v>#REF!</v>
      </c>
      <c r="I2485" t="e">
        <f>I2484+G2485-H2485</f>
        <v>#REF!</v>
      </c>
      <c r="J2485" t="e">
        <f>IF(G2485+H2485&lt;&gt;0,Transaksi!#REF!,"")</f>
        <v>#REF!</v>
      </c>
    </row>
    <row r="2486">
      <c r="C2486" t="e">
        <f>IF(G2486+H2486&lt;&gt;0,Transaksi!#REF!,"")</f>
        <v>#REF!</v>
      </c>
      <c r="D2486" t="e">
        <f>IF(G2486+H2486&lt;&gt;0,Transaksi!#REF!,"")</f>
        <v>#REF!</v>
      </c>
      <c r="E2486" t="e">
        <f>IF(G2486+H2486&lt;&gt;0,Transaksi!#REF!,"")</f>
        <v>#REF!</v>
      </c>
      <c r="F2486" t="e">
        <f>IF(G2486+H2486&lt;&gt;0,Transaksi!#REF!,"")</f>
        <v>#REF!</v>
      </c>
      <c r="G2486" t="e">
        <f>IF(Transaksi!#REF!=$F$11,Transaksi!#REF!,0)</f>
        <v>#REF!</v>
      </c>
      <c r="H2486" t="e">
        <f>IF(Transaksi!#REF!=$F$11,Transaksi!#REF!,0)</f>
        <v>#REF!</v>
      </c>
      <c r="I2486" t="e">
        <f>I2485+G2486-H2486</f>
        <v>#REF!</v>
      </c>
      <c r="J2486" t="e">
        <f>IF(G2486+H2486&lt;&gt;0,Transaksi!#REF!,"")</f>
        <v>#REF!</v>
      </c>
    </row>
    <row r="2487">
      <c r="C2487" t="e">
        <f>IF(G2487+H2487&lt;&gt;0,Transaksi!#REF!,"")</f>
        <v>#REF!</v>
      </c>
      <c r="D2487" t="e">
        <f>IF(G2487+H2487&lt;&gt;0,Transaksi!#REF!,"")</f>
        <v>#REF!</v>
      </c>
      <c r="E2487" t="e">
        <f>IF(G2487+H2487&lt;&gt;0,Transaksi!#REF!,"")</f>
        <v>#REF!</v>
      </c>
      <c r="F2487" t="e">
        <f>IF(G2487+H2487&lt;&gt;0,Transaksi!#REF!,"")</f>
        <v>#REF!</v>
      </c>
      <c r="G2487" t="e">
        <f>IF(Transaksi!#REF!=$F$11,Transaksi!#REF!,0)</f>
        <v>#REF!</v>
      </c>
      <c r="H2487" t="e">
        <f>IF(Transaksi!#REF!=$F$11,Transaksi!#REF!,0)</f>
        <v>#REF!</v>
      </c>
      <c r="I2487" t="e">
        <f>I2486+G2487-H2487</f>
        <v>#REF!</v>
      </c>
      <c r="J2487" t="e">
        <f>IF(G2487+H2487&lt;&gt;0,Transaksi!#REF!,"")</f>
        <v>#REF!</v>
      </c>
    </row>
    <row r="2488">
      <c r="C2488" t="e">
        <f>IF(G2488+H2488&lt;&gt;0,Transaksi!#REF!,"")</f>
        <v>#REF!</v>
      </c>
      <c r="D2488" t="e">
        <f>IF(G2488+H2488&lt;&gt;0,Transaksi!#REF!,"")</f>
        <v>#REF!</v>
      </c>
      <c r="E2488" t="e">
        <f>IF(G2488+H2488&lt;&gt;0,Transaksi!#REF!,"")</f>
        <v>#REF!</v>
      </c>
      <c r="F2488" t="e">
        <f>IF(G2488+H2488&lt;&gt;0,Transaksi!#REF!,"")</f>
        <v>#REF!</v>
      </c>
      <c r="G2488" t="e">
        <f>IF(Transaksi!#REF!=$F$11,Transaksi!#REF!,0)</f>
        <v>#REF!</v>
      </c>
      <c r="H2488" t="e">
        <f>IF(Transaksi!#REF!=$F$11,Transaksi!#REF!,0)</f>
        <v>#REF!</v>
      </c>
      <c r="I2488" t="e">
        <f>I2487+G2488-H2488</f>
        <v>#REF!</v>
      </c>
      <c r="J2488" t="e">
        <f>IF(G2488+H2488&lt;&gt;0,Transaksi!#REF!,"")</f>
        <v>#REF!</v>
      </c>
    </row>
    <row r="2489">
      <c r="C2489" t="e">
        <f>IF(G2489+H2489&lt;&gt;0,Transaksi!#REF!,"")</f>
        <v>#REF!</v>
      </c>
      <c r="D2489" t="e">
        <f>IF(G2489+H2489&lt;&gt;0,Transaksi!#REF!,"")</f>
        <v>#REF!</v>
      </c>
      <c r="E2489" t="e">
        <f>IF(G2489+H2489&lt;&gt;0,Transaksi!#REF!,"")</f>
        <v>#REF!</v>
      </c>
      <c r="F2489" t="e">
        <f>IF(G2489+H2489&lt;&gt;0,Transaksi!#REF!,"")</f>
        <v>#REF!</v>
      </c>
      <c r="G2489" t="e">
        <f>IF(Transaksi!#REF!=$F$11,Transaksi!#REF!,0)</f>
        <v>#REF!</v>
      </c>
      <c r="H2489" t="e">
        <f>IF(Transaksi!#REF!=$F$11,Transaksi!#REF!,0)</f>
        <v>#REF!</v>
      </c>
      <c r="I2489" t="e">
        <f>I2488+G2489-H2489</f>
        <v>#REF!</v>
      </c>
      <c r="J2489" t="e">
        <f>IF(G2489+H2489&lt;&gt;0,Transaksi!#REF!,"")</f>
        <v>#REF!</v>
      </c>
    </row>
    <row r="2490">
      <c r="C2490" t="e">
        <f>IF(G2490+H2490&lt;&gt;0,Transaksi!#REF!,"")</f>
        <v>#REF!</v>
      </c>
      <c r="D2490" t="e">
        <f>IF(G2490+H2490&lt;&gt;0,Transaksi!#REF!,"")</f>
        <v>#REF!</v>
      </c>
      <c r="E2490" t="e">
        <f>IF(G2490+H2490&lt;&gt;0,Transaksi!#REF!,"")</f>
        <v>#REF!</v>
      </c>
      <c r="F2490" t="e">
        <f>IF(G2490+H2490&lt;&gt;0,Transaksi!#REF!,"")</f>
        <v>#REF!</v>
      </c>
      <c r="G2490" t="e">
        <f>IF(Transaksi!#REF!=$F$11,Transaksi!#REF!,0)</f>
        <v>#REF!</v>
      </c>
      <c r="H2490" t="e">
        <f>IF(Transaksi!#REF!=$F$11,Transaksi!#REF!,0)</f>
        <v>#REF!</v>
      </c>
      <c r="I2490" t="e">
        <f>I2489+G2490-H2490</f>
        <v>#REF!</v>
      </c>
      <c r="J2490" t="e">
        <f>IF(G2490+H2490&lt;&gt;0,Transaksi!#REF!,"")</f>
        <v>#REF!</v>
      </c>
    </row>
    <row r="2491">
      <c r="C2491" t="e">
        <f>IF(G2491+H2491&lt;&gt;0,Transaksi!#REF!,"")</f>
        <v>#REF!</v>
      </c>
      <c r="D2491" t="e">
        <f>IF(G2491+H2491&lt;&gt;0,Transaksi!#REF!,"")</f>
        <v>#REF!</v>
      </c>
      <c r="E2491" t="e">
        <f>IF(G2491+H2491&lt;&gt;0,Transaksi!#REF!,"")</f>
        <v>#REF!</v>
      </c>
      <c r="F2491" t="e">
        <f>IF(G2491+H2491&lt;&gt;0,Transaksi!#REF!,"")</f>
        <v>#REF!</v>
      </c>
      <c r="G2491" t="e">
        <f>IF(Transaksi!#REF!=$F$11,Transaksi!#REF!,0)</f>
        <v>#REF!</v>
      </c>
      <c r="H2491" t="e">
        <f>IF(Transaksi!#REF!=$F$11,Transaksi!#REF!,0)</f>
        <v>#REF!</v>
      </c>
      <c r="I2491" t="e">
        <f>I2490+G2491-H2491</f>
        <v>#REF!</v>
      </c>
      <c r="J2491" t="e">
        <f>IF(G2491+H2491&lt;&gt;0,Transaksi!#REF!,"")</f>
        <v>#REF!</v>
      </c>
    </row>
    <row r="2492">
      <c r="C2492" t="e">
        <f>IF(G2492+H2492&lt;&gt;0,Transaksi!#REF!,"")</f>
        <v>#REF!</v>
      </c>
      <c r="D2492" t="e">
        <f>IF(G2492+H2492&lt;&gt;0,Transaksi!#REF!,"")</f>
        <v>#REF!</v>
      </c>
      <c r="E2492" t="e">
        <f>IF(G2492+H2492&lt;&gt;0,Transaksi!#REF!,"")</f>
        <v>#REF!</v>
      </c>
      <c r="F2492" t="e">
        <f>IF(G2492+H2492&lt;&gt;0,Transaksi!#REF!,"")</f>
        <v>#REF!</v>
      </c>
      <c r="G2492" t="e">
        <f>IF(Transaksi!#REF!=$F$11,Transaksi!#REF!,0)</f>
        <v>#REF!</v>
      </c>
      <c r="H2492" t="e">
        <f>IF(Transaksi!#REF!=$F$11,Transaksi!#REF!,0)</f>
        <v>#REF!</v>
      </c>
      <c r="I2492" t="e">
        <f>I2491+G2492-H2492</f>
        <v>#REF!</v>
      </c>
      <c r="J2492" t="e">
        <f>IF(G2492+H2492&lt;&gt;0,Transaksi!#REF!,"")</f>
        <v>#REF!</v>
      </c>
    </row>
    <row r="2493">
      <c r="C2493" t="e">
        <f>IF(G2493+H2493&lt;&gt;0,Transaksi!#REF!,"")</f>
        <v>#REF!</v>
      </c>
      <c r="D2493" t="e">
        <f>IF(G2493+H2493&lt;&gt;0,Transaksi!#REF!,"")</f>
        <v>#REF!</v>
      </c>
      <c r="E2493" t="e">
        <f>IF(G2493+H2493&lt;&gt;0,Transaksi!#REF!,"")</f>
        <v>#REF!</v>
      </c>
      <c r="F2493" t="e">
        <f>IF(G2493+H2493&lt;&gt;0,Transaksi!#REF!,"")</f>
        <v>#REF!</v>
      </c>
      <c r="G2493" t="e">
        <f>IF(Transaksi!#REF!=$F$11,Transaksi!#REF!,0)</f>
        <v>#REF!</v>
      </c>
      <c r="H2493" t="e">
        <f>IF(Transaksi!#REF!=$F$11,Transaksi!#REF!,0)</f>
        <v>#REF!</v>
      </c>
      <c r="I2493" t="e">
        <f>I2492+G2493-H2493</f>
        <v>#REF!</v>
      </c>
      <c r="J2493" t="e">
        <f>IF(G2493+H2493&lt;&gt;0,Transaksi!#REF!,"")</f>
        <v>#REF!</v>
      </c>
    </row>
    <row r="2494">
      <c r="C2494" t="e">
        <f>IF(G2494+H2494&lt;&gt;0,Transaksi!#REF!,"")</f>
        <v>#REF!</v>
      </c>
      <c r="D2494" t="e">
        <f>IF(G2494+H2494&lt;&gt;0,Transaksi!#REF!,"")</f>
        <v>#REF!</v>
      </c>
      <c r="E2494" t="e">
        <f>IF(G2494+H2494&lt;&gt;0,Transaksi!#REF!,"")</f>
        <v>#REF!</v>
      </c>
      <c r="F2494" t="e">
        <f>IF(G2494+H2494&lt;&gt;0,Transaksi!#REF!,"")</f>
        <v>#REF!</v>
      </c>
      <c r="G2494" t="e">
        <f>IF(Transaksi!#REF!=$F$11,Transaksi!#REF!,0)</f>
        <v>#REF!</v>
      </c>
      <c r="H2494" t="e">
        <f>IF(Transaksi!#REF!=$F$11,Transaksi!#REF!,0)</f>
        <v>#REF!</v>
      </c>
      <c r="I2494" t="e">
        <f>I2493+G2494-H2494</f>
        <v>#REF!</v>
      </c>
      <c r="J2494" t="e">
        <f>IF(G2494+H2494&lt;&gt;0,Transaksi!#REF!,"")</f>
        <v>#REF!</v>
      </c>
    </row>
    <row r="2495">
      <c r="C2495" t="e">
        <f>IF(G2495+H2495&lt;&gt;0,Transaksi!#REF!,"")</f>
        <v>#REF!</v>
      </c>
      <c r="D2495" t="e">
        <f>IF(G2495+H2495&lt;&gt;0,Transaksi!#REF!,"")</f>
        <v>#REF!</v>
      </c>
      <c r="E2495" t="e">
        <f>IF(G2495+H2495&lt;&gt;0,Transaksi!#REF!,"")</f>
        <v>#REF!</v>
      </c>
      <c r="F2495" t="e">
        <f>IF(G2495+H2495&lt;&gt;0,Transaksi!#REF!,"")</f>
        <v>#REF!</v>
      </c>
      <c r="G2495" t="e">
        <f>IF(Transaksi!#REF!=$F$11,Transaksi!#REF!,0)</f>
        <v>#REF!</v>
      </c>
      <c r="H2495" t="e">
        <f>IF(Transaksi!#REF!=$F$11,Transaksi!#REF!,0)</f>
        <v>#REF!</v>
      </c>
      <c r="I2495" t="e">
        <f>I2494+G2495-H2495</f>
        <v>#REF!</v>
      </c>
      <c r="J2495" t="e">
        <f>IF(G2495+H2495&lt;&gt;0,Transaksi!#REF!,"")</f>
        <v>#REF!</v>
      </c>
    </row>
    <row r="2496">
      <c r="C2496" t="e">
        <f>IF(G2496+H2496&lt;&gt;0,Transaksi!#REF!,"")</f>
        <v>#REF!</v>
      </c>
      <c r="D2496" t="e">
        <f>IF(G2496+H2496&lt;&gt;0,Transaksi!#REF!,"")</f>
        <v>#REF!</v>
      </c>
      <c r="E2496" t="e">
        <f>IF(G2496+H2496&lt;&gt;0,Transaksi!#REF!,"")</f>
        <v>#REF!</v>
      </c>
      <c r="F2496" t="e">
        <f>IF(G2496+H2496&lt;&gt;0,Transaksi!#REF!,"")</f>
        <v>#REF!</v>
      </c>
      <c r="G2496" t="e">
        <f>IF(Transaksi!#REF!=$F$11,Transaksi!#REF!,0)</f>
        <v>#REF!</v>
      </c>
      <c r="H2496" t="e">
        <f>IF(Transaksi!#REF!=$F$11,Transaksi!#REF!,0)</f>
        <v>#REF!</v>
      </c>
      <c r="I2496" t="e">
        <f>I2495+G2496-H2496</f>
        <v>#REF!</v>
      </c>
      <c r="J2496" t="e">
        <f>IF(G2496+H2496&lt;&gt;0,Transaksi!#REF!,"")</f>
        <v>#REF!</v>
      </c>
    </row>
    <row r="2497">
      <c r="C2497" t="e">
        <f>IF(G2497+H2497&lt;&gt;0,Transaksi!#REF!,"")</f>
        <v>#REF!</v>
      </c>
      <c r="D2497" t="e">
        <f>IF(G2497+H2497&lt;&gt;0,Transaksi!#REF!,"")</f>
        <v>#REF!</v>
      </c>
      <c r="E2497" t="e">
        <f>IF(G2497+H2497&lt;&gt;0,Transaksi!#REF!,"")</f>
        <v>#REF!</v>
      </c>
      <c r="F2497" t="e">
        <f>IF(G2497+H2497&lt;&gt;0,Transaksi!#REF!,"")</f>
        <v>#REF!</v>
      </c>
      <c r="G2497" t="e">
        <f>IF(Transaksi!#REF!=$F$11,Transaksi!#REF!,0)</f>
        <v>#REF!</v>
      </c>
      <c r="H2497" t="e">
        <f>IF(Transaksi!#REF!=$F$11,Transaksi!#REF!,0)</f>
        <v>#REF!</v>
      </c>
      <c r="I2497" t="e">
        <f>I2496+G2497-H2497</f>
        <v>#REF!</v>
      </c>
      <c r="J2497" t="e">
        <f>IF(G2497+H2497&lt;&gt;0,Transaksi!#REF!,"")</f>
        <v>#REF!</v>
      </c>
    </row>
    <row r="2498">
      <c r="C2498" t="e">
        <f>IF(G2498+H2498&lt;&gt;0,Transaksi!#REF!,"")</f>
        <v>#REF!</v>
      </c>
      <c r="D2498" t="e">
        <f>IF(G2498+H2498&lt;&gt;0,Transaksi!#REF!,"")</f>
        <v>#REF!</v>
      </c>
      <c r="E2498" t="e">
        <f>IF(G2498+H2498&lt;&gt;0,Transaksi!#REF!,"")</f>
        <v>#REF!</v>
      </c>
      <c r="F2498" t="e">
        <f>IF(G2498+H2498&lt;&gt;0,Transaksi!#REF!,"")</f>
        <v>#REF!</v>
      </c>
      <c r="G2498" t="e">
        <f>IF(Transaksi!#REF!=$F$11,Transaksi!#REF!,0)</f>
        <v>#REF!</v>
      </c>
      <c r="H2498" t="e">
        <f>IF(Transaksi!#REF!=$F$11,Transaksi!#REF!,0)</f>
        <v>#REF!</v>
      </c>
      <c r="I2498" t="e">
        <f>I2497+G2498-H2498</f>
        <v>#REF!</v>
      </c>
      <c r="J2498" t="e">
        <f>IF(G2498+H2498&lt;&gt;0,Transaksi!#REF!,"")</f>
        <v>#REF!</v>
      </c>
    </row>
    <row r="2499">
      <c r="C2499" t="e">
        <f>IF(G2499+H2499&lt;&gt;0,Transaksi!#REF!,"")</f>
        <v>#REF!</v>
      </c>
      <c r="D2499" t="e">
        <f>IF(G2499+H2499&lt;&gt;0,Transaksi!#REF!,"")</f>
        <v>#REF!</v>
      </c>
      <c r="E2499" t="e">
        <f>IF(G2499+H2499&lt;&gt;0,Transaksi!#REF!,"")</f>
        <v>#REF!</v>
      </c>
      <c r="F2499" t="e">
        <f>IF(G2499+H2499&lt;&gt;0,Transaksi!#REF!,"")</f>
        <v>#REF!</v>
      </c>
      <c r="G2499" t="e">
        <f>IF(Transaksi!#REF!=$F$11,Transaksi!#REF!,0)</f>
        <v>#REF!</v>
      </c>
      <c r="H2499" t="e">
        <f>IF(Transaksi!#REF!=$F$11,Transaksi!#REF!,0)</f>
        <v>#REF!</v>
      </c>
      <c r="I2499" t="e">
        <f>I2498+G2499-H2499</f>
        <v>#REF!</v>
      </c>
      <c r="J2499" t="e">
        <f>IF(G2499+H2499&lt;&gt;0,Transaksi!#REF!,"")</f>
        <v>#REF!</v>
      </c>
    </row>
    <row r="2500">
      <c r="C2500" t="e">
        <f>IF(G2500+H2500&lt;&gt;0,Transaksi!#REF!,"")</f>
        <v>#REF!</v>
      </c>
      <c r="D2500" t="e">
        <f>IF(G2500+H2500&lt;&gt;0,Transaksi!#REF!,"")</f>
        <v>#REF!</v>
      </c>
      <c r="E2500" t="e">
        <f>IF(G2500+H2500&lt;&gt;0,Transaksi!#REF!,"")</f>
        <v>#REF!</v>
      </c>
      <c r="F2500" t="e">
        <f>IF(G2500+H2500&lt;&gt;0,Transaksi!#REF!,"")</f>
        <v>#REF!</v>
      </c>
      <c r="G2500" t="e">
        <f>IF(Transaksi!#REF!=$F$11,Transaksi!#REF!,0)</f>
        <v>#REF!</v>
      </c>
      <c r="H2500" t="e">
        <f>IF(Transaksi!#REF!=$F$11,Transaksi!#REF!,0)</f>
        <v>#REF!</v>
      </c>
      <c r="I2500" t="e">
        <f>I2499+G2500-H2500</f>
        <v>#REF!</v>
      </c>
      <c r="J2500" t="e">
        <f>IF(G2500+H2500&lt;&gt;0,Transaksi!#REF!,"")</f>
        <v>#REF!</v>
      </c>
    </row>
    <row r="2501">
      <c r="C2501" t="e">
        <f>IF(G2501+H2501&lt;&gt;0,Transaksi!#REF!,"")</f>
        <v>#REF!</v>
      </c>
      <c r="D2501" t="e">
        <f>IF(G2501+H2501&lt;&gt;0,Transaksi!#REF!,"")</f>
        <v>#REF!</v>
      </c>
      <c r="E2501" t="e">
        <f>IF(G2501+H2501&lt;&gt;0,Transaksi!#REF!,"")</f>
        <v>#REF!</v>
      </c>
      <c r="F2501" t="e">
        <f>IF(G2501+H2501&lt;&gt;0,Transaksi!#REF!,"")</f>
        <v>#REF!</v>
      </c>
      <c r="G2501" t="e">
        <f>IF(Transaksi!#REF!=$F$11,Transaksi!#REF!,0)</f>
        <v>#REF!</v>
      </c>
      <c r="H2501" t="e">
        <f>IF(Transaksi!#REF!=$F$11,Transaksi!#REF!,0)</f>
        <v>#REF!</v>
      </c>
      <c r="I2501" t="e">
        <f>I2500+G2501-H2501</f>
        <v>#REF!</v>
      </c>
      <c r="J2501" t="e">
        <f>IF(G2501+H2501&lt;&gt;0,Transaksi!#REF!,"")</f>
        <v>#REF!</v>
      </c>
    </row>
    <row r="2502">
      <c r="C2502" t="e">
        <f>IF(G2502+H2502&lt;&gt;0,Transaksi!#REF!,"")</f>
        <v>#REF!</v>
      </c>
      <c r="D2502" t="e">
        <f>IF(G2502+H2502&lt;&gt;0,Transaksi!#REF!,"")</f>
        <v>#REF!</v>
      </c>
      <c r="E2502" t="e">
        <f>IF(G2502+H2502&lt;&gt;0,Transaksi!#REF!,"")</f>
        <v>#REF!</v>
      </c>
      <c r="F2502" t="e">
        <f>IF(G2502+H2502&lt;&gt;0,Transaksi!#REF!,"")</f>
        <v>#REF!</v>
      </c>
      <c r="G2502" t="e">
        <f>IF(Transaksi!#REF!=$F$11,Transaksi!#REF!,0)</f>
        <v>#REF!</v>
      </c>
      <c r="H2502" t="e">
        <f>IF(Transaksi!#REF!=$F$11,Transaksi!#REF!,0)</f>
        <v>#REF!</v>
      </c>
      <c r="I2502" t="e">
        <f>I2501+G2502-H2502</f>
        <v>#REF!</v>
      </c>
      <c r="J2502" t="e">
        <f>IF(G2502+H2502&lt;&gt;0,Transaksi!#REF!,"")</f>
        <v>#REF!</v>
      </c>
    </row>
    <row r="2503">
      <c r="C2503" t="e">
        <f>IF(G2503+H2503&lt;&gt;0,Transaksi!#REF!,"")</f>
        <v>#REF!</v>
      </c>
      <c r="D2503" t="e">
        <f>IF(G2503+H2503&lt;&gt;0,Transaksi!#REF!,"")</f>
        <v>#REF!</v>
      </c>
      <c r="E2503" t="e">
        <f>IF(G2503+H2503&lt;&gt;0,Transaksi!#REF!,"")</f>
        <v>#REF!</v>
      </c>
      <c r="F2503" t="e">
        <f>IF(G2503+H2503&lt;&gt;0,Transaksi!#REF!,"")</f>
        <v>#REF!</v>
      </c>
      <c r="G2503" t="e">
        <f>IF(Transaksi!#REF!=$F$11,Transaksi!#REF!,0)</f>
        <v>#REF!</v>
      </c>
      <c r="H2503" t="e">
        <f>IF(Transaksi!#REF!=$F$11,Transaksi!#REF!,0)</f>
        <v>#REF!</v>
      </c>
      <c r="I2503" t="e">
        <f>I2502+G2503-H2503</f>
        <v>#REF!</v>
      </c>
      <c r="J2503" t="e">
        <f>IF(G2503+H2503&lt;&gt;0,Transaksi!#REF!,"")</f>
        <v>#REF!</v>
      </c>
    </row>
    <row r="2504">
      <c r="C2504" t="e">
        <f>IF(G2504+H2504&lt;&gt;0,Transaksi!#REF!,"")</f>
        <v>#REF!</v>
      </c>
      <c r="D2504" t="e">
        <f>IF(G2504+H2504&lt;&gt;0,Transaksi!#REF!,"")</f>
        <v>#REF!</v>
      </c>
      <c r="E2504" t="e">
        <f>IF(G2504+H2504&lt;&gt;0,Transaksi!#REF!,"")</f>
        <v>#REF!</v>
      </c>
      <c r="F2504" t="e">
        <f>IF(G2504+H2504&lt;&gt;0,Transaksi!#REF!,"")</f>
        <v>#REF!</v>
      </c>
      <c r="G2504" t="e">
        <f>IF(Transaksi!#REF!=$F$11,Transaksi!#REF!,0)</f>
        <v>#REF!</v>
      </c>
      <c r="H2504" t="e">
        <f>IF(Transaksi!#REF!=$F$11,Transaksi!#REF!,0)</f>
        <v>#REF!</v>
      </c>
      <c r="I2504" t="e">
        <f>I2503+G2504-H2504</f>
        <v>#REF!</v>
      </c>
      <c r="J2504" t="e">
        <f>IF(G2504+H2504&lt;&gt;0,Transaksi!#REF!,"")</f>
        <v>#REF!</v>
      </c>
    </row>
    <row r="2505">
      <c r="C2505" t="e">
        <f>IF(G2505+H2505&lt;&gt;0,Transaksi!#REF!,"")</f>
        <v>#REF!</v>
      </c>
      <c r="D2505" t="e">
        <f>IF(G2505+H2505&lt;&gt;0,Transaksi!#REF!,"")</f>
        <v>#REF!</v>
      </c>
      <c r="E2505" t="e">
        <f>IF(G2505+H2505&lt;&gt;0,Transaksi!#REF!,"")</f>
        <v>#REF!</v>
      </c>
      <c r="F2505" t="e">
        <f>IF(G2505+H2505&lt;&gt;0,Transaksi!#REF!,"")</f>
        <v>#REF!</v>
      </c>
      <c r="G2505" t="e">
        <f>IF(Transaksi!#REF!=$F$11,Transaksi!#REF!,0)</f>
        <v>#REF!</v>
      </c>
      <c r="H2505" t="e">
        <f>IF(Transaksi!#REF!=$F$11,Transaksi!#REF!,0)</f>
        <v>#REF!</v>
      </c>
      <c r="I2505" t="e">
        <f>I2504+G2505-H2505</f>
        <v>#REF!</v>
      </c>
      <c r="J2505" t="e">
        <f>IF(G2505+H2505&lt;&gt;0,Transaksi!#REF!,"")</f>
        <v>#REF!</v>
      </c>
    </row>
    <row r="2506">
      <c r="C2506" t="e">
        <f>IF(G2506+H2506&lt;&gt;0,Transaksi!#REF!,"")</f>
        <v>#REF!</v>
      </c>
      <c r="D2506" t="e">
        <f>IF(G2506+H2506&lt;&gt;0,Transaksi!#REF!,"")</f>
        <v>#REF!</v>
      </c>
      <c r="E2506" t="e">
        <f>IF(G2506+H2506&lt;&gt;0,Transaksi!#REF!,"")</f>
        <v>#REF!</v>
      </c>
      <c r="F2506" t="e">
        <f>IF(G2506+H2506&lt;&gt;0,Transaksi!#REF!,"")</f>
        <v>#REF!</v>
      </c>
      <c r="G2506" t="e">
        <f>IF(Transaksi!#REF!=$F$11,Transaksi!#REF!,0)</f>
        <v>#REF!</v>
      </c>
      <c r="H2506" t="e">
        <f>IF(Transaksi!#REF!=$F$11,Transaksi!#REF!,0)</f>
        <v>#REF!</v>
      </c>
      <c r="I2506" t="e">
        <f>I2505+G2506-H2506</f>
        <v>#REF!</v>
      </c>
      <c r="J2506" t="e">
        <f>IF(G2506+H2506&lt;&gt;0,Transaksi!#REF!,"")</f>
        <v>#REF!</v>
      </c>
    </row>
    <row r="2507">
      <c r="C2507" t="e">
        <f>IF(G2507+H2507&lt;&gt;0,Transaksi!#REF!,"")</f>
        <v>#REF!</v>
      </c>
      <c r="D2507" t="e">
        <f>IF(G2507+H2507&lt;&gt;0,Transaksi!#REF!,"")</f>
        <v>#REF!</v>
      </c>
      <c r="E2507" t="e">
        <f>IF(G2507+H2507&lt;&gt;0,Transaksi!#REF!,"")</f>
        <v>#REF!</v>
      </c>
      <c r="F2507" t="e">
        <f>IF(G2507+H2507&lt;&gt;0,Transaksi!#REF!,"")</f>
        <v>#REF!</v>
      </c>
      <c r="G2507" t="e">
        <f>IF(Transaksi!#REF!=$F$11,Transaksi!#REF!,0)</f>
        <v>#REF!</v>
      </c>
      <c r="H2507" t="e">
        <f>IF(Transaksi!#REF!=$F$11,Transaksi!#REF!,0)</f>
        <v>#REF!</v>
      </c>
      <c r="I2507" t="e">
        <f>I2506+G2507-H2507</f>
        <v>#REF!</v>
      </c>
      <c r="J2507" t="e">
        <f>IF(G2507+H2507&lt;&gt;0,Transaksi!#REF!,"")</f>
        <v>#REF!</v>
      </c>
    </row>
    <row r="2508">
      <c r="C2508" t="e">
        <f>IF(G2508+H2508&lt;&gt;0,Transaksi!#REF!,"")</f>
        <v>#REF!</v>
      </c>
      <c r="D2508" t="e">
        <f>IF(G2508+H2508&lt;&gt;0,Transaksi!#REF!,"")</f>
        <v>#REF!</v>
      </c>
      <c r="E2508" t="e">
        <f>IF(G2508+H2508&lt;&gt;0,Transaksi!#REF!,"")</f>
        <v>#REF!</v>
      </c>
      <c r="F2508" t="e">
        <f>IF(G2508+H2508&lt;&gt;0,Transaksi!#REF!,"")</f>
        <v>#REF!</v>
      </c>
      <c r="G2508" t="e">
        <f>IF(Transaksi!#REF!=$F$11,Transaksi!#REF!,0)</f>
        <v>#REF!</v>
      </c>
      <c r="H2508" t="e">
        <f>IF(Transaksi!#REF!=$F$11,Transaksi!#REF!,0)</f>
        <v>#REF!</v>
      </c>
      <c r="I2508" t="e">
        <f>I2507+G2508-H2508</f>
        <v>#REF!</v>
      </c>
      <c r="J2508" t="e">
        <f>IF(G2508+H2508&lt;&gt;0,Transaksi!#REF!,"")</f>
        <v>#REF!</v>
      </c>
    </row>
    <row r="2509">
      <c r="C2509" t="e">
        <f>IF(G2509+H2509&lt;&gt;0,Transaksi!#REF!,"")</f>
        <v>#REF!</v>
      </c>
      <c r="D2509" t="e">
        <f>IF(G2509+H2509&lt;&gt;0,Transaksi!#REF!,"")</f>
        <v>#REF!</v>
      </c>
      <c r="E2509" t="e">
        <f>IF(G2509+H2509&lt;&gt;0,Transaksi!#REF!,"")</f>
        <v>#REF!</v>
      </c>
      <c r="F2509" t="e">
        <f>IF(G2509+H2509&lt;&gt;0,Transaksi!#REF!,"")</f>
        <v>#REF!</v>
      </c>
      <c r="G2509" t="e">
        <f>IF(Transaksi!#REF!=$F$11,Transaksi!#REF!,0)</f>
        <v>#REF!</v>
      </c>
      <c r="H2509" t="e">
        <f>IF(Transaksi!#REF!=$F$11,Transaksi!#REF!,0)</f>
        <v>#REF!</v>
      </c>
      <c r="I2509" t="e">
        <f>I2508+G2509-H2509</f>
        <v>#REF!</v>
      </c>
      <c r="J2509" t="e">
        <f>IF(G2509+H2509&lt;&gt;0,Transaksi!#REF!,"")</f>
        <v>#REF!</v>
      </c>
    </row>
    <row r="2510">
      <c r="C2510" t="e">
        <f>IF(G2510+H2510&lt;&gt;0,Transaksi!#REF!,"")</f>
        <v>#REF!</v>
      </c>
      <c r="D2510" t="e">
        <f>IF(G2510+H2510&lt;&gt;0,Transaksi!#REF!,"")</f>
        <v>#REF!</v>
      </c>
      <c r="E2510" t="e">
        <f>IF(G2510+H2510&lt;&gt;0,Transaksi!#REF!,"")</f>
        <v>#REF!</v>
      </c>
      <c r="F2510" t="e">
        <f>IF(G2510+H2510&lt;&gt;0,Transaksi!#REF!,"")</f>
        <v>#REF!</v>
      </c>
      <c r="G2510" t="e">
        <f>IF(Transaksi!#REF!=$F$11,Transaksi!#REF!,0)</f>
        <v>#REF!</v>
      </c>
      <c r="H2510" t="e">
        <f>IF(Transaksi!#REF!=$F$11,Transaksi!#REF!,0)</f>
        <v>#REF!</v>
      </c>
      <c r="I2510" t="e">
        <f>I2509+G2510-H2510</f>
        <v>#REF!</v>
      </c>
      <c r="J2510" t="e">
        <f>IF(G2510+H2510&lt;&gt;0,Transaksi!#REF!,"")</f>
        <v>#REF!</v>
      </c>
    </row>
    <row r="2511">
      <c r="C2511" t="e">
        <f>IF(G2511+H2511&lt;&gt;0,Transaksi!#REF!,"")</f>
        <v>#REF!</v>
      </c>
      <c r="D2511" t="e">
        <f>IF(G2511+H2511&lt;&gt;0,Transaksi!#REF!,"")</f>
        <v>#REF!</v>
      </c>
      <c r="E2511" t="e">
        <f>IF(G2511+H2511&lt;&gt;0,Transaksi!#REF!,"")</f>
        <v>#REF!</v>
      </c>
      <c r="F2511" t="e">
        <f>IF(G2511+H2511&lt;&gt;0,Transaksi!#REF!,"")</f>
        <v>#REF!</v>
      </c>
      <c r="G2511" t="e">
        <f>IF(Transaksi!#REF!=$F$11,Transaksi!#REF!,0)</f>
        <v>#REF!</v>
      </c>
      <c r="H2511" t="e">
        <f>IF(Transaksi!#REF!=$F$11,Transaksi!#REF!,0)</f>
        <v>#REF!</v>
      </c>
      <c r="I2511" t="e">
        <f>I2510+G2511-H2511</f>
        <v>#REF!</v>
      </c>
      <c r="J2511" t="e">
        <f>IF(G2511+H2511&lt;&gt;0,Transaksi!#REF!,"")</f>
        <v>#REF!</v>
      </c>
    </row>
    <row r="2512">
      <c r="C2512" t="e">
        <f>IF(G2512+H2512&lt;&gt;0,Transaksi!#REF!,"")</f>
        <v>#REF!</v>
      </c>
      <c r="D2512" t="e">
        <f>IF(G2512+H2512&lt;&gt;0,Transaksi!#REF!,"")</f>
        <v>#REF!</v>
      </c>
      <c r="E2512" t="e">
        <f>IF(G2512+H2512&lt;&gt;0,Transaksi!#REF!,"")</f>
        <v>#REF!</v>
      </c>
      <c r="F2512" t="e">
        <f>IF(G2512+H2512&lt;&gt;0,Transaksi!#REF!,"")</f>
        <v>#REF!</v>
      </c>
      <c r="G2512" t="e">
        <f>IF(Transaksi!#REF!=$F$11,Transaksi!#REF!,0)</f>
        <v>#REF!</v>
      </c>
      <c r="H2512" t="e">
        <f>IF(Transaksi!#REF!=$F$11,Transaksi!#REF!,0)</f>
        <v>#REF!</v>
      </c>
      <c r="I2512" t="e">
        <f>I2511+G2512-H2512</f>
        <v>#REF!</v>
      </c>
      <c r="J2512" t="e">
        <f>IF(G2512+H2512&lt;&gt;0,Transaksi!#REF!,"")</f>
        <v>#REF!</v>
      </c>
    </row>
    <row r="2513">
      <c r="C2513" t="e">
        <f>IF(G2513+H2513&lt;&gt;0,Transaksi!#REF!,"")</f>
        <v>#REF!</v>
      </c>
      <c r="D2513" t="e">
        <f>IF(G2513+H2513&lt;&gt;0,Transaksi!#REF!,"")</f>
        <v>#REF!</v>
      </c>
      <c r="E2513" t="e">
        <f>IF(G2513+H2513&lt;&gt;0,Transaksi!#REF!,"")</f>
        <v>#REF!</v>
      </c>
      <c r="F2513" t="e">
        <f>IF(G2513+H2513&lt;&gt;0,Transaksi!#REF!,"")</f>
        <v>#REF!</v>
      </c>
      <c r="G2513" t="e">
        <f>IF(Transaksi!#REF!=$F$11,Transaksi!#REF!,0)</f>
        <v>#REF!</v>
      </c>
      <c r="H2513" t="e">
        <f>IF(Transaksi!#REF!=$F$11,Transaksi!#REF!,0)</f>
        <v>#REF!</v>
      </c>
      <c r="I2513" t="e">
        <f>I2512+G2513-H2513</f>
        <v>#REF!</v>
      </c>
      <c r="J2513" t="e">
        <f>IF(G2513+H2513&lt;&gt;0,Transaksi!#REF!,"")</f>
        <v>#REF!</v>
      </c>
    </row>
    <row r="2514">
      <c r="C2514" t="e">
        <f>IF(G2514+H2514&lt;&gt;0,Transaksi!#REF!,"")</f>
        <v>#REF!</v>
      </c>
      <c r="D2514" t="e">
        <f>IF(G2514+H2514&lt;&gt;0,Transaksi!#REF!,"")</f>
        <v>#REF!</v>
      </c>
      <c r="E2514" t="e">
        <f>IF(G2514+H2514&lt;&gt;0,Transaksi!#REF!,"")</f>
        <v>#REF!</v>
      </c>
      <c r="F2514" t="e">
        <f>IF(G2514+H2514&lt;&gt;0,Transaksi!#REF!,"")</f>
        <v>#REF!</v>
      </c>
      <c r="G2514" t="e">
        <f>IF(Transaksi!#REF!=$F$11,Transaksi!#REF!,0)</f>
        <v>#REF!</v>
      </c>
      <c r="H2514" t="e">
        <f>IF(Transaksi!#REF!=$F$11,Transaksi!#REF!,0)</f>
        <v>#REF!</v>
      </c>
      <c r="I2514" t="e">
        <f>I2513+G2514-H2514</f>
        <v>#REF!</v>
      </c>
      <c r="J2514" t="e">
        <f>IF(G2514+H2514&lt;&gt;0,Transaksi!#REF!,"")</f>
        <v>#REF!</v>
      </c>
    </row>
    <row r="2515">
      <c r="C2515" t="e">
        <f>IF(G2515+H2515&lt;&gt;0,Transaksi!#REF!,"")</f>
        <v>#REF!</v>
      </c>
      <c r="D2515" t="e">
        <f>IF(G2515+H2515&lt;&gt;0,Transaksi!#REF!,"")</f>
        <v>#REF!</v>
      </c>
      <c r="E2515" t="e">
        <f>IF(G2515+H2515&lt;&gt;0,Transaksi!#REF!,"")</f>
        <v>#REF!</v>
      </c>
      <c r="F2515" t="e">
        <f>IF(G2515+H2515&lt;&gt;0,Transaksi!#REF!,"")</f>
        <v>#REF!</v>
      </c>
      <c r="G2515" t="e">
        <f>IF(Transaksi!#REF!=$F$11,Transaksi!#REF!,0)</f>
        <v>#REF!</v>
      </c>
      <c r="H2515" t="e">
        <f>IF(Transaksi!#REF!=$F$11,Transaksi!#REF!,0)</f>
        <v>#REF!</v>
      </c>
      <c r="I2515" t="e">
        <f>I2514+G2515-H2515</f>
        <v>#REF!</v>
      </c>
      <c r="J2515" t="e">
        <f>IF(G2515+H2515&lt;&gt;0,Transaksi!#REF!,"")</f>
        <v>#REF!</v>
      </c>
    </row>
    <row r="2516">
      <c r="C2516" t="e">
        <f>IF(G2516+H2516&lt;&gt;0,Transaksi!#REF!,"")</f>
        <v>#REF!</v>
      </c>
      <c r="D2516" t="e">
        <f>IF(G2516+H2516&lt;&gt;0,Transaksi!#REF!,"")</f>
        <v>#REF!</v>
      </c>
      <c r="E2516" t="e">
        <f>IF(G2516+H2516&lt;&gt;0,Transaksi!#REF!,"")</f>
        <v>#REF!</v>
      </c>
      <c r="F2516" t="e">
        <f>IF(G2516+H2516&lt;&gt;0,Transaksi!#REF!,"")</f>
        <v>#REF!</v>
      </c>
      <c r="G2516" t="e">
        <f>IF(Transaksi!#REF!=$F$11,Transaksi!#REF!,0)</f>
        <v>#REF!</v>
      </c>
      <c r="H2516" t="e">
        <f>IF(Transaksi!#REF!=$F$11,Transaksi!#REF!,0)</f>
        <v>#REF!</v>
      </c>
      <c r="I2516" t="e">
        <f>I2515+G2516-H2516</f>
        <v>#REF!</v>
      </c>
      <c r="J2516" t="e">
        <f>IF(G2516+H2516&lt;&gt;0,Transaksi!#REF!,"")</f>
        <v>#REF!</v>
      </c>
    </row>
    <row r="2517">
      <c r="C2517" t="e">
        <f>IF(G2517+H2517&lt;&gt;0,Transaksi!#REF!,"")</f>
        <v>#REF!</v>
      </c>
      <c r="D2517" t="e">
        <f>IF(G2517+H2517&lt;&gt;0,Transaksi!#REF!,"")</f>
        <v>#REF!</v>
      </c>
      <c r="E2517" t="e">
        <f>IF(G2517+H2517&lt;&gt;0,Transaksi!#REF!,"")</f>
        <v>#REF!</v>
      </c>
      <c r="F2517" t="e">
        <f>IF(G2517+H2517&lt;&gt;0,Transaksi!#REF!,"")</f>
        <v>#REF!</v>
      </c>
      <c r="G2517" t="e">
        <f>IF(Transaksi!#REF!=$F$11,Transaksi!#REF!,0)</f>
        <v>#REF!</v>
      </c>
      <c r="H2517" t="e">
        <f>IF(Transaksi!#REF!=$F$11,Transaksi!#REF!,0)</f>
        <v>#REF!</v>
      </c>
      <c r="I2517" t="e">
        <f>I2516+G2517-H2517</f>
        <v>#REF!</v>
      </c>
      <c r="J2517" t="e">
        <f>IF(G2517+H2517&lt;&gt;0,Transaksi!#REF!,"")</f>
        <v>#REF!</v>
      </c>
    </row>
    <row r="2518">
      <c r="C2518" t="e">
        <f>IF(G2518+H2518&lt;&gt;0,Transaksi!#REF!,"")</f>
        <v>#REF!</v>
      </c>
      <c r="D2518" t="e">
        <f>IF(G2518+H2518&lt;&gt;0,Transaksi!#REF!,"")</f>
        <v>#REF!</v>
      </c>
      <c r="E2518" t="e">
        <f>IF(G2518+H2518&lt;&gt;0,Transaksi!#REF!,"")</f>
        <v>#REF!</v>
      </c>
      <c r="F2518" t="e">
        <f>IF(G2518+H2518&lt;&gt;0,Transaksi!#REF!,"")</f>
        <v>#REF!</v>
      </c>
      <c r="G2518" t="e">
        <f>IF(Transaksi!#REF!=$F$11,Transaksi!#REF!,0)</f>
        <v>#REF!</v>
      </c>
      <c r="H2518" t="e">
        <f>IF(Transaksi!#REF!=$F$11,Transaksi!#REF!,0)</f>
        <v>#REF!</v>
      </c>
      <c r="I2518" t="e">
        <f>I2517+G2518-H2518</f>
        <v>#REF!</v>
      </c>
      <c r="J2518" t="e">
        <f>IF(G2518+H2518&lt;&gt;0,Transaksi!#REF!,"")</f>
        <v>#REF!</v>
      </c>
    </row>
    <row r="2519">
      <c r="C2519" t="e">
        <f>IF(G2519+H2519&lt;&gt;0,Transaksi!#REF!,"")</f>
        <v>#REF!</v>
      </c>
      <c r="D2519" t="e">
        <f>IF(G2519+H2519&lt;&gt;0,Transaksi!#REF!,"")</f>
        <v>#REF!</v>
      </c>
      <c r="E2519" t="e">
        <f>IF(G2519+H2519&lt;&gt;0,Transaksi!#REF!,"")</f>
        <v>#REF!</v>
      </c>
      <c r="F2519" t="e">
        <f>IF(G2519+H2519&lt;&gt;0,Transaksi!#REF!,"")</f>
        <v>#REF!</v>
      </c>
      <c r="G2519" t="e">
        <f>IF(Transaksi!#REF!=$F$11,Transaksi!#REF!,0)</f>
        <v>#REF!</v>
      </c>
      <c r="H2519" t="e">
        <f>IF(Transaksi!#REF!=$F$11,Transaksi!#REF!,0)</f>
        <v>#REF!</v>
      </c>
      <c r="I2519" t="e">
        <f>I2518+G2519-H2519</f>
        <v>#REF!</v>
      </c>
      <c r="J2519" t="e">
        <f>IF(G2519+H2519&lt;&gt;0,Transaksi!#REF!,"")</f>
        <v>#REF!</v>
      </c>
    </row>
    <row r="2520">
      <c r="C2520" t="e">
        <f>IF(G2520+H2520&lt;&gt;0,Transaksi!#REF!,"")</f>
        <v>#REF!</v>
      </c>
      <c r="D2520" t="e">
        <f>IF(G2520+H2520&lt;&gt;0,Transaksi!#REF!,"")</f>
        <v>#REF!</v>
      </c>
      <c r="E2520" t="e">
        <f>IF(G2520+H2520&lt;&gt;0,Transaksi!#REF!,"")</f>
        <v>#REF!</v>
      </c>
      <c r="F2520" t="e">
        <f>IF(G2520+H2520&lt;&gt;0,Transaksi!#REF!,"")</f>
        <v>#REF!</v>
      </c>
      <c r="G2520" t="e">
        <f>IF(Transaksi!#REF!=$F$11,Transaksi!#REF!,0)</f>
        <v>#REF!</v>
      </c>
      <c r="H2520" t="e">
        <f>IF(Transaksi!#REF!=$F$11,Transaksi!#REF!,0)</f>
        <v>#REF!</v>
      </c>
      <c r="I2520" t="e">
        <f>I2519+G2520-H2520</f>
        <v>#REF!</v>
      </c>
      <c r="J2520" t="e">
        <f>IF(G2520+H2520&lt;&gt;0,Transaksi!#REF!,"")</f>
        <v>#REF!</v>
      </c>
    </row>
    <row r="2521">
      <c r="C2521" t="e">
        <f>IF(G2521+H2521&lt;&gt;0,Transaksi!#REF!,"")</f>
        <v>#REF!</v>
      </c>
      <c r="D2521" t="e">
        <f>IF(G2521+H2521&lt;&gt;0,Transaksi!#REF!,"")</f>
        <v>#REF!</v>
      </c>
      <c r="E2521" t="e">
        <f>IF(G2521+H2521&lt;&gt;0,Transaksi!#REF!,"")</f>
        <v>#REF!</v>
      </c>
      <c r="F2521" t="e">
        <f>IF(G2521+H2521&lt;&gt;0,Transaksi!#REF!,"")</f>
        <v>#REF!</v>
      </c>
      <c r="G2521" t="e">
        <f>IF(Transaksi!#REF!=$F$11,Transaksi!#REF!,0)</f>
        <v>#REF!</v>
      </c>
      <c r="H2521" t="e">
        <f>IF(Transaksi!#REF!=$F$11,Transaksi!#REF!,0)</f>
        <v>#REF!</v>
      </c>
      <c r="I2521" t="e">
        <f>I2520+G2521-H2521</f>
        <v>#REF!</v>
      </c>
      <c r="J2521" t="e">
        <f>IF(G2521+H2521&lt;&gt;0,Transaksi!#REF!,"")</f>
        <v>#REF!</v>
      </c>
    </row>
    <row r="2522">
      <c r="C2522" t="e">
        <f>IF(G2522+H2522&lt;&gt;0,Transaksi!#REF!,"")</f>
        <v>#REF!</v>
      </c>
      <c r="D2522" t="e">
        <f>IF(G2522+H2522&lt;&gt;0,Transaksi!#REF!,"")</f>
        <v>#REF!</v>
      </c>
      <c r="E2522" t="e">
        <f>IF(G2522+H2522&lt;&gt;0,Transaksi!#REF!,"")</f>
        <v>#REF!</v>
      </c>
      <c r="F2522" t="e">
        <f>IF(G2522+H2522&lt;&gt;0,Transaksi!#REF!,"")</f>
        <v>#REF!</v>
      </c>
      <c r="G2522" t="e">
        <f>IF(Transaksi!#REF!=$F$11,Transaksi!#REF!,0)</f>
        <v>#REF!</v>
      </c>
      <c r="H2522" t="e">
        <f>IF(Transaksi!#REF!=$F$11,Transaksi!#REF!,0)</f>
        <v>#REF!</v>
      </c>
      <c r="I2522" t="e">
        <f>I2521+G2522-H2522</f>
        <v>#REF!</v>
      </c>
      <c r="J2522" t="e">
        <f>IF(G2522+H2522&lt;&gt;0,Transaksi!#REF!,"")</f>
        <v>#REF!</v>
      </c>
    </row>
    <row r="2523">
      <c r="C2523" t="e">
        <f>IF(G2523+H2523&lt;&gt;0,Transaksi!#REF!,"")</f>
        <v>#REF!</v>
      </c>
      <c r="D2523" t="e">
        <f>IF(G2523+H2523&lt;&gt;0,Transaksi!#REF!,"")</f>
        <v>#REF!</v>
      </c>
      <c r="E2523" t="e">
        <f>IF(G2523+H2523&lt;&gt;0,Transaksi!#REF!,"")</f>
        <v>#REF!</v>
      </c>
      <c r="F2523" t="e">
        <f>IF(G2523+H2523&lt;&gt;0,Transaksi!#REF!,"")</f>
        <v>#REF!</v>
      </c>
      <c r="G2523" t="e">
        <f>IF(Transaksi!#REF!=$F$11,Transaksi!#REF!,0)</f>
        <v>#REF!</v>
      </c>
      <c r="H2523" t="e">
        <f>IF(Transaksi!#REF!=$F$11,Transaksi!#REF!,0)</f>
        <v>#REF!</v>
      </c>
      <c r="I2523" t="e">
        <f>I2522+G2523-H2523</f>
        <v>#REF!</v>
      </c>
      <c r="J2523" t="e">
        <f>IF(G2523+H2523&lt;&gt;0,Transaksi!#REF!,"")</f>
        <v>#REF!</v>
      </c>
    </row>
    <row r="2524">
      <c r="C2524" t="e">
        <f>IF(G2524+H2524&lt;&gt;0,Transaksi!#REF!,"")</f>
        <v>#REF!</v>
      </c>
      <c r="D2524" t="e">
        <f>IF(G2524+H2524&lt;&gt;0,Transaksi!#REF!,"")</f>
        <v>#REF!</v>
      </c>
      <c r="E2524" t="e">
        <f>IF(G2524+H2524&lt;&gt;0,Transaksi!#REF!,"")</f>
        <v>#REF!</v>
      </c>
      <c r="F2524" t="e">
        <f>IF(G2524+H2524&lt;&gt;0,Transaksi!#REF!,"")</f>
        <v>#REF!</v>
      </c>
      <c r="G2524" t="e">
        <f>IF(Transaksi!#REF!=$F$11,Transaksi!#REF!,0)</f>
        <v>#REF!</v>
      </c>
      <c r="H2524" t="e">
        <f>IF(Transaksi!#REF!=$F$11,Transaksi!#REF!,0)</f>
        <v>#REF!</v>
      </c>
      <c r="I2524" t="e">
        <f>I2523+G2524-H2524</f>
        <v>#REF!</v>
      </c>
      <c r="J2524" t="e">
        <f>IF(G2524+H2524&lt;&gt;0,Transaksi!#REF!,"")</f>
        <v>#REF!</v>
      </c>
    </row>
    <row r="2525">
      <c r="C2525" t="e">
        <f>IF(G2525+H2525&lt;&gt;0,Transaksi!#REF!,"")</f>
        <v>#REF!</v>
      </c>
      <c r="D2525" t="e">
        <f>IF(G2525+H2525&lt;&gt;0,Transaksi!#REF!,"")</f>
        <v>#REF!</v>
      </c>
      <c r="E2525" t="e">
        <f>IF(G2525+H2525&lt;&gt;0,Transaksi!#REF!,"")</f>
        <v>#REF!</v>
      </c>
      <c r="F2525" t="e">
        <f>IF(G2525+H2525&lt;&gt;0,Transaksi!#REF!,"")</f>
        <v>#REF!</v>
      </c>
      <c r="G2525" t="e">
        <f>IF(Transaksi!#REF!=$F$11,Transaksi!#REF!,0)</f>
        <v>#REF!</v>
      </c>
      <c r="H2525" t="e">
        <f>IF(Transaksi!#REF!=$F$11,Transaksi!#REF!,0)</f>
        <v>#REF!</v>
      </c>
      <c r="I2525" t="e">
        <f>I2524+G2525-H2525</f>
        <v>#REF!</v>
      </c>
      <c r="J2525" t="e">
        <f>IF(G2525+H2525&lt;&gt;0,Transaksi!#REF!,"")</f>
        <v>#REF!</v>
      </c>
    </row>
    <row r="2526">
      <c r="C2526" t="e">
        <f>IF(G2526+H2526&lt;&gt;0,Transaksi!#REF!,"")</f>
        <v>#REF!</v>
      </c>
      <c r="D2526" t="e">
        <f>IF(G2526+H2526&lt;&gt;0,Transaksi!#REF!,"")</f>
        <v>#REF!</v>
      </c>
      <c r="E2526" t="e">
        <f>IF(G2526+H2526&lt;&gt;0,Transaksi!#REF!,"")</f>
        <v>#REF!</v>
      </c>
      <c r="F2526" t="e">
        <f>IF(G2526+H2526&lt;&gt;0,Transaksi!#REF!,"")</f>
        <v>#REF!</v>
      </c>
      <c r="G2526" t="e">
        <f>IF(Transaksi!#REF!=$F$11,Transaksi!#REF!,0)</f>
        <v>#REF!</v>
      </c>
      <c r="H2526" t="e">
        <f>IF(Transaksi!#REF!=$F$11,Transaksi!#REF!,0)</f>
        <v>#REF!</v>
      </c>
      <c r="I2526" t="e">
        <f>I2525+G2526-H2526</f>
        <v>#REF!</v>
      </c>
      <c r="J2526" t="e">
        <f>IF(G2526+H2526&lt;&gt;0,Transaksi!#REF!,"")</f>
        <v>#REF!</v>
      </c>
    </row>
    <row r="2527">
      <c r="C2527" t="e">
        <f>IF(G2527+H2527&lt;&gt;0,Transaksi!#REF!,"")</f>
        <v>#REF!</v>
      </c>
      <c r="D2527" t="e">
        <f>IF(G2527+H2527&lt;&gt;0,Transaksi!#REF!,"")</f>
        <v>#REF!</v>
      </c>
      <c r="E2527" t="e">
        <f>IF(G2527+H2527&lt;&gt;0,Transaksi!#REF!,"")</f>
        <v>#REF!</v>
      </c>
      <c r="F2527" t="e">
        <f>IF(G2527+H2527&lt;&gt;0,Transaksi!#REF!,"")</f>
        <v>#REF!</v>
      </c>
      <c r="G2527" t="e">
        <f>IF(Transaksi!#REF!=$F$11,Transaksi!#REF!,0)</f>
        <v>#REF!</v>
      </c>
      <c r="H2527" t="e">
        <f>IF(Transaksi!#REF!=$F$11,Transaksi!#REF!,0)</f>
        <v>#REF!</v>
      </c>
      <c r="I2527" t="e">
        <f>I2526+G2527-H2527</f>
        <v>#REF!</v>
      </c>
      <c r="J2527" t="e">
        <f>IF(G2527+H2527&lt;&gt;0,Transaksi!#REF!,"")</f>
        <v>#REF!</v>
      </c>
    </row>
    <row r="2528">
      <c r="C2528" t="e">
        <f>IF(G2528+H2528&lt;&gt;0,Transaksi!#REF!,"")</f>
        <v>#REF!</v>
      </c>
      <c r="D2528" t="e">
        <f>IF(G2528+H2528&lt;&gt;0,Transaksi!#REF!,"")</f>
        <v>#REF!</v>
      </c>
      <c r="E2528" t="e">
        <f>IF(G2528+H2528&lt;&gt;0,Transaksi!#REF!,"")</f>
        <v>#REF!</v>
      </c>
      <c r="F2528" t="e">
        <f>IF(G2528+H2528&lt;&gt;0,Transaksi!#REF!,"")</f>
        <v>#REF!</v>
      </c>
      <c r="G2528" t="e">
        <f>IF(Transaksi!#REF!=$F$11,Transaksi!#REF!,0)</f>
        <v>#REF!</v>
      </c>
      <c r="H2528" t="e">
        <f>IF(Transaksi!#REF!=$F$11,Transaksi!#REF!,0)</f>
        <v>#REF!</v>
      </c>
      <c r="I2528" t="e">
        <f>I2527+G2528-H2528</f>
        <v>#REF!</v>
      </c>
      <c r="J2528" t="e">
        <f>IF(G2528+H2528&lt;&gt;0,Transaksi!#REF!,"")</f>
        <v>#REF!</v>
      </c>
    </row>
    <row r="2529">
      <c r="C2529" t="e">
        <f>IF(G2529+H2529&lt;&gt;0,Transaksi!#REF!,"")</f>
        <v>#REF!</v>
      </c>
      <c r="D2529" t="e">
        <f>IF(G2529+H2529&lt;&gt;0,Transaksi!#REF!,"")</f>
        <v>#REF!</v>
      </c>
      <c r="E2529" t="e">
        <f>IF(G2529+H2529&lt;&gt;0,Transaksi!#REF!,"")</f>
        <v>#REF!</v>
      </c>
      <c r="F2529" t="e">
        <f>IF(G2529+H2529&lt;&gt;0,Transaksi!#REF!,"")</f>
        <v>#REF!</v>
      </c>
      <c r="G2529" t="e">
        <f>IF(Transaksi!#REF!=$F$11,Transaksi!#REF!,0)</f>
        <v>#REF!</v>
      </c>
      <c r="H2529" t="e">
        <f>IF(Transaksi!#REF!=$F$11,Transaksi!#REF!,0)</f>
        <v>#REF!</v>
      </c>
      <c r="I2529" t="e">
        <f>I2528+G2529-H2529</f>
        <v>#REF!</v>
      </c>
      <c r="J2529" t="e">
        <f>IF(G2529+H2529&lt;&gt;0,Transaksi!#REF!,"")</f>
        <v>#REF!</v>
      </c>
    </row>
    <row r="2530">
      <c r="C2530" t="e">
        <f>IF(G2530+H2530&lt;&gt;0,Transaksi!#REF!,"")</f>
        <v>#REF!</v>
      </c>
      <c r="D2530" t="e">
        <f>IF(G2530+H2530&lt;&gt;0,Transaksi!#REF!,"")</f>
        <v>#REF!</v>
      </c>
      <c r="E2530" t="e">
        <f>IF(G2530+H2530&lt;&gt;0,Transaksi!#REF!,"")</f>
        <v>#REF!</v>
      </c>
      <c r="F2530" t="e">
        <f>IF(G2530+H2530&lt;&gt;0,Transaksi!#REF!,"")</f>
        <v>#REF!</v>
      </c>
      <c r="G2530" t="e">
        <f>IF(Transaksi!#REF!=$F$11,Transaksi!#REF!,0)</f>
        <v>#REF!</v>
      </c>
      <c r="H2530" t="e">
        <f>IF(Transaksi!#REF!=$F$11,Transaksi!#REF!,0)</f>
        <v>#REF!</v>
      </c>
      <c r="I2530" t="e">
        <f>I2529+G2530-H2530</f>
        <v>#REF!</v>
      </c>
      <c r="J2530" t="e">
        <f>IF(G2530+H2530&lt;&gt;0,Transaksi!#REF!,"")</f>
        <v>#REF!</v>
      </c>
    </row>
    <row r="2531">
      <c r="C2531" t="e">
        <f>IF(G2531+H2531&lt;&gt;0,Transaksi!#REF!,"")</f>
        <v>#REF!</v>
      </c>
      <c r="D2531" t="e">
        <f>IF(G2531+H2531&lt;&gt;0,Transaksi!#REF!,"")</f>
        <v>#REF!</v>
      </c>
      <c r="E2531" t="e">
        <f>IF(G2531+H2531&lt;&gt;0,Transaksi!#REF!,"")</f>
        <v>#REF!</v>
      </c>
      <c r="F2531" t="e">
        <f>IF(G2531+H2531&lt;&gt;0,Transaksi!#REF!,"")</f>
        <v>#REF!</v>
      </c>
      <c r="G2531" t="e">
        <f>IF(Transaksi!#REF!=$F$11,Transaksi!#REF!,0)</f>
        <v>#REF!</v>
      </c>
      <c r="H2531" t="e">
        <f>IF(Transaksi!#REF!=$F$11,Transaksi!#REF!,0)</f>
        <v>#REF!</v>
      </c>
      <c r="I2531" t="e">
        <f>I2530+G2531-H2531</f>
        <v>#REF!</v>
      </c>
      <c r="J2531" t="e">
        <f>IF(G2531+H2531&lt;&gt;0,Transaksi!#REF!,"")</f>
        <v>#REF!</v>
      </c>
    </row>
    <row r="2532">
      <c r="C2532" t="e">
        <f>IF(G2532+H2532&lt;&gt;0,Transaksi!#REF!,"")</f>
        <v>#REF!</v>
      </c>
      <c r="D2532" t="e">
        <f>IF(G2532+H2532&lt;&gt;0,Transaksi!#REF!,"")</f>
        <v>#REF!</v>
      </c>
      <c r="E2532" t="e">
        <f>IF(G2532+H2532&lt;&gt;0,Transaksi!#REF!,"")</f>
        <v>#REF!</v>
      </c>
      <c r="F2532" t="e">
        <f>IF(G2532+H2532&lt;&gt;0,Transaksi!#REF!,"")</f>
        <v>#REF!</v>
      </c>
      <c r="G2532" t="e">
        <f>IF(Transaksi!#REF!=$F$11,Transaksi!#REF!,0)</f>
        <v>#REF!</v>
      </c>
      <c r="H2532" t="e">
        <f>IF(Transaksi!#REF!=$F$11,Transaksi!#REF!,0)</f>
        <v>#REF!</v>
      </c>
      <c r="I2532" t="e">
        <f>I2531+G2532-H2532</f>
        <v>#REF!</v>
      </c>
      <c r="J2532" t="e">
        <f>IF(G2532+H2532&lt;&gt;0,Transaksi!#REF!,"")</f>
        <v>#REF!</v>
      </c>
    </row>
    <row r="2533">
      <c r="C2533" t="e">
        <f>IF(G2533+H2533&lt;&gt;0,Transaksi!#REF!,"")</f>
        <v>#REF!</v>
      </c>
      <c r="D2533" t="e">
        <f>IF(G2533+H2533&lt;&gt;0,Transaksi!#REF!,"")</f>
        <v>#REF!</v>
      </c>
      <c r="E2533" t="e">
        <f>IF(G2533+H2533&lt;&gt;0,Transaksi!#REF!,"")</f>
        <v>#REF!</v>
      </c>
      <c r="F2533" t="e">
        <f>IF(G2533+H2533&lt;&gt;0,Transaksi!#REF!,"")</f>
        <v>#REF!</v>
      </c>
      <c r="G2533" t="e">
        <f>IF(Transaksi!#REF!=$F$11,Transaksi!#REF!,0)</f>
        <v>#REF!</v>
      </c>
      <c r="H2533" t="e">
        <f>IF(Transaksi!#REF!=$F$11,Transaksi!#REF!,0)</f>
        <v>#REF!</v>
      </c>
      <c r="I2533" t="e">
        <f>I2532+G2533-H2533</f>
        <v>#REF!</v>
      </c>
      <c r="J2533" t="e">
        <f>IF(G2533+H2533&lt;&gt;0,Transaksi!#REF!,"")</f>
        <v>#REF!</v>
      </c>
    </row>
    <row r="2534">
      <c r="C2534" t="e">
        <f>IF(G2534+H2534&lt;&gt;0,Transaksi!#REF!,"")</f>
        <v>#REF!</v>
      </c>
      <c r="D2534" t="e">
        <f>IF(G2534+H2534&lt;&gt;0,Transaksi!#REF!,"")</f>
        <v>#REF!</v>
      </c>
      <c r="E2534" t="e">
        <f>IF(G2534+H2534&lt;&gt;0,Transaksi!#REF!,"")</f>
        <v>#REF!</v>
      </c>
      <c r="F2534" t="e">
        <f>IF(G2534+H2534&lt;&gt;0,Transaksi!#REF!,"")</f>
        <v>#REF!</v>
      </c>
      <c r="G2534" t="e">
        <f>IF(Transaksi!#REF!=$F$11,Transaksi!#REF!,0)</f>
        <v>#REF!</v>
      </c>
      <c r="H2534" t="e">
        <f>IF(Transaksi!#REF!=$F$11,Transaksi!#REF!,0)</f>
        <v>#REF!</v>
      </c>
      <c r="I2534" t="e">
        <f>I2533+G2534-H2534</f>
        <v>#REF!</v>
      </c>
      <c r="J2534" t="e">
        <f>IF(G2534+H2534&lt;&gt;0,Transaksi!#REF!,"")</f>
        <v>#REF!</v>
      </c>
    </row>
    <row r="2535">
      <c r="C2535" t="e">
        <f>IF(G2535+H2535&lt;&gt;0,Transaksi!#REF!,"")</f>
        <v>#REF!</v>
      </c>
      <c r="D2535" t="e">
        <f>IF(G2535+H2535&lt;&gt;0,Transaksi!#REF!,"")</f>
        <v>#REF!</v>
      </c>
      <c r="E2535" t="e">
        <f>IF(G2535+H2535&lt;&gt;0,Transaksi!#REF!,"")</f>
        <v>#REF!</v>
      </c>
      <c r="F2535" t="e">
        <f>IF(G2535+H2535&lt;&gt;0,Transaksi!#REF!,"")</f>
        <v>#REF!</v>
      </c>
      <c r="G2535" t="e">
        <f>IF(Transaksi!#REF!=$F$11,Transaksi!#REF!,0)</f>
        <v>#REF!</v>
      </c>
      <c r="H2535" t="e">
        <f>IF(Transaksi!#REF!=$F$11,Transaksi!#REF!,0)</f>
        <v>#REF!</v>
      </c>
      <c r="I2535" t="e">
        <f>I2534+G2535-H2535</f>
        <v>#REF!</v>
      </c>
      <c r="J2535" t="e">
        <f>IF(G2535+H2535&lt;&gt;0,Transaksi!#REF!,"")</f>
        <v>#REF!</v>
      </c>
    </row>
    <row r="2536">
      <c r="C2536" t="e">
        <f>IF(G2536+H2536&lt;&gt;0,Transaksi!#REF!,"")</f>
        <v>#REF!</v>
      </c>
      <c r="D2536" t="e">
        <f>IF(G2536+H2536&lt;&gt;0,Transaksi!#REF!,"")</f>
        <v>#REF!</v>
      </c>
      <c r="E2536" t="e">
        <f>IF(G2536+H2536&lt;&gt;0,Transaksi!#REF!,"")</f>
        <v>#REF!</v>
      </c>
      <c r="F2536" t="e">
        <f>IF(G2536+H2536&lt;&gt;0,Transaksi!#REF!,"")</f>
        <v>#REF!</v>
      </c>
      <c r="G2536" t="e">
        <f>IF(Transaksi!#REF!=$F$11,Transaksi!#REF!,0)</f>
        <v>#REF!</v>
      </c>
      <c r="H2536" t="e">
        <f>IF(Transaksi!#REF!=$F$11,Transaksi!#REF!,0)</f>
        <v>#REF!</v>
      </c>
      <c r="I2536" t="e">
        <f>I2535+G2536-H2536</f>
        <v>#REF!</v>
      </c>
      <c r="J2536" t="e">
        <f>IF(G2536+H2536&lt;&gt;0,Transaksi!#REF!,"")</f>
        <v>#REF!</v>
      </c>
    </row>
    <row r="2537">
      <c r="C2537" t="e">
        <f>IF(G2537+H2537&lt;&gt;0,Transaksi!#REF!,"")</f>
        <v>#REF!</v>
      </c>
      <c r="D2537" t="e">
        <f>IF(G2537+H2537&lt;&gt;0,Transaksi!#REF!,"")</f>
        <v>#REF!</v>
      </c>
      <c r="E2537" t="e">
        <f>IF(G2537+H2537&lt;&gt;0,Transaksi!#REF!,"")</f>
        <v>#REF!</v>
      </c>
      <c r="F2537" t="e">
        <f>IF(G2537+H2537&lt;&gt;0,Transaksi!#REF!,"")</f>
        <v>#REF!</v>
      </c>
      <c r="G2537" t="e">
        <f>IF(Transaksi!#REF!=$F$11,Transaksi!#REF!,0)</f>
        <v>#REF!</v>
      </c>
      <c r="H2537" t="e">
        <f>IF(Transaksi!#REF!=$F$11,Transaksi!#REF!,0)</f>
        <v>#REF!</v>
      </c>
      <c r="I2537" t="e">
        <f>I2536+G2537-H2537</f>
        <v>#REF!</v>
      </c>
      <c r="J2537" t="e">
        <f>IF(G2537+H2537&lt;&gt;0,Transaksi!#REF!,"")</f>
        <v>#REF!</v>
      </c>
    </row>
    <row r="2538">
      <c r="C2538" t="e">
        <f>IF(G2538+H2538&lt;&gt;0,Transaksi!#REF!,"")</f>
        <v>#REF!</v>
      </c>
      <c r="D2538" t="e">
        <f>IF(G2538+H2538&lt;&gt;0,Transaksi!#REF!,"")</f>
        <v>#REF!</v>
      </c>
      <c r="E2538" t="e">
        <f>IF(G2538+H2538&lt;&gt;0,Transaksi!#REF!,"")</f>
        <v>#REF!</v>
      </c>
      <c r="F2538" t="e">
        <f>IF(G2538+H2538&lt;&gt;0,Transaksi!#REF!,"")</f>
        <v>#REF!</v>
      </c>
      <c r="G2538" t="e">
        <f>IF(Transaksi!#REF!=$F$11,Transaksi!#REF!,0)</f>
        <v>#REF!</v>
      </c>
      <c r="H2538" t="e">
        <f>IF(Transaksi!#REF!=$F$11,Transaksi!#REF!,0)</f>
        <v>#REF!</v>
      </c>
      <c r="I2538" t="e">
        <f>I2537+G2538-H2538</f>
        <v>#REF!</v>
      </c>
      <c r="J2538" t="e">
        <f>IF(G2538+H2538&lt;&gt;0,Transaksi!#REF!,"")</f>
        <v>#REF!</v>
      </c>
    </row>
    <row r="2539">
      <c r="C2539" t="e">
        <f>IF(G2539+H2539&lt;&gt;0,Transaksi!#REF!,"")</f>
        <v>#REF!</v>
      </c>
      <c r="D2539" t="e">
        <f>IF(G2539+H2539&lt;&gt;0,Transaksi!#REF!,"")</f>
        <v>#REF!</v>
      </c>
      <c r="E2539" t="e">
        <f>IF(G2539+H2539&lt;&gt;0,Transaksi!#REF!,"")</f>
        <v>#REF!</v>
      </c>
      <c r="F2539" t="e">
        <f>IF(G2539+H2539&lt;&gt;0,Transaksi!#REF!,"")</f>
        <v>#REF!</v>
      </c>
      <c r="G2539" t="e">
        <f>IF(Transaksi!#REF!=$F$11,Transaksi!#REF!,0)</f>
        <v>#REF!</v>
      </c>
      <c r="H2539" t="e">
        <f>IF(Transaksi!#REF!=$F$11,Transaksi!#REF!,0)</f>
        <v>#REF!</v>
      </c>
      <c r="I2539" t="e">
        <f>I2538+G2539-H2539</f>
        <v>#REF!</v>
      </c>
      <c r="J2539" t="e">
        <f>IF(G2539+H2539&lt;&gt;0,Transaksi!#REF!,"")</f>
        <v>#REF!</v>
      </c>
    </row>
    <row r="2540">
      <c r="C2540" t="e">
        <f>IF(G2540+H2540&lt;&gt;0,Transaksi!#REF!,"")</f>
        <v>#REF!</v>
      </c>
      <c r="D2540" t="e">
        <f>IF(G2540+H2540&lt;&gt;0,Transaksi!#REF!,"")</f>
        <v>#REF!</v>
      </c>
      <c r="E2540" t="e">
        <f>IF(G2540+H2540&lt;&gt;0,Transaksi!#REF!,"")</f>
        <v>#REF!</v>
      </c>
      <c r="F2540" t="e">
        <f>IF(G2540+H2540&lt;&gt;0,Transaksi!#REF!,"")</f>
        <v>#REF!</v>
      </c>
      <c r="G2540" t="e">
        <f>IF(Transaksi!#REF!=$F$11,Transaksi!#REF!,0)</f>
        <v>#REF!</v>
      </c>
      <c r="H2540" t="e">
        <f>IF(Transaksi!#REF!=$F$11,Transaksi!#REF!,0)</f>
        <v>#REF!</v>
      </c>
      <c r="I2540" t="e">
        <f>I2539+G2540-H2540</f>
        <v>#REF!</v>
      </c>
      <c r="J2540" t="e">
        <f>IF(G2540+H2540&lt;&gt;0,Transaksi!#REF!,"")</f>
        <v>#REF!</v>
      </c>
    </row>
    <row r="2541">
      <c r="C2541" t="e">
        <f>IF(G2541+H2541&lt;&gt;0,Transaksi!#REF!,"")</f>
        <v>#REF!</v>
      </c>
      <c r="D2541" t="e">
        <f>IF(G2541+H2541&lt;&gt;0,Transaksi!#REF!,"")</f>
        <v>#REF!</v>
      </c>
      <c r="E2541" t="e">
        <f>IF(G2541+H2541&lt;&gt;0,Transaksi!#REF!,"")</f>
        <v>#REF!</v>
      </c>
      <c r="F2541" t="e">
        <f>IF(G2541+H2541&lt;&gt;0,Transaksi!#REF!,"")</f>
        <v>#REF!</v>
      </c>
      <c r="G2541" t="e">
        <f>IF(Transaksi!#REF!=$F$11,Transaksi!#REF!,0)</f>
        <v>#REF!</v>
      </c>
      <c r="H2541" t="e">
        <f>IF(Transaksi!#REF!=$F$11,Transaksi!#REF!,0)</f>
        <v>#REF!</v>
      </c>
      <c r="I2541" t="e">
        <f>I2540+G2541-H2541</f>
        <v>#REF!</v>
      </c>
      <c r="J2541" t="e">
        <f>IF(G2541+H2541&lt;&gt;0,Transaksi!#REF!,"")</f>
        <v>#REF!</v>
      </c>
    </row>
    <row r="2542">
      <c r="C2542" t="e">
        <f>IF(G2542+H2542&lt;&gt;0,Transaksi!#REF!,"")</f>
        <v>#REF!</v>
      </c>
      <c r="D2542" t="e">
        <f>IF(G2542+H2542&lt;&gt;0,Transaksi!#REF!,"")</f>
        <v>#REF!</v>
      </c>
      <c r="E2542" t="e">
        <f>IF(G2542+H2542&lt;&gt;0,Transaksi!#REF!,"")</f>
        <v>#REF!</v>
      </c>
      <c r="F2542" t="e">
        <f>IF(G2542+H2542&lt;&gt;0,Transaksi!#REF!,"")</f>
        <v>#REF!</v>
      </c>
      <c r="G2542" t="e">
        <f>IF(Transaksi!#REF!=$F$11,Transaksi!#REF!,0)</f>
        <v>#REF!</v>
      </c>
      <c r="H2542" t="e">
        <f>IF(Transaksi!#REF!=$F$11,Transaksi!#REF!,0)</f>
        <v>#REF!</v>
      </c>
      <c r="I2542" t="e">
        <f>I2541+G2542-H2542</f>
        <v>#REF!</v>
      </c>
      <c r="J2542" t="e">
        <f>IF(G2542+H2542&lt;&gt;0,Transaksi!#REF!,"")</f>
        <v>#REF!</v>
      </c>
    </row>
    <row r="2543">
      <c r="C2543" t="e">
        <f>IF(G2543+H2543&lt;&gt;0,Transaksi!#REF!,"")</f>
        <v>#REF!</v>
      </c>
      <c r="D2543" t="e">
        <f>IF(G2543+H2543&lt;&gt;0,Transaksi!#REF!,"")</f>
        <v>#REF!</v>
      </c>
      <c r="E2543" t="e">
        <f>IF(G2543+H2543&lt;&gt;0,Transaksi!#REF!,"")</f>
        <v>#REF!</v>
      </c>
      <c r="F2543" t="e">
        <f>IF(G2543+H2543&lt;&gt;0,Transaksi!#REF!,"")</f>
        <v>#REF!</v>
      </c>
      <c r="G2543" t="e">
        <f>IF(Transaksi!#REF!=$F$11,Transaksi!#REF!,0)</f>
        <v>#REF!</v>
      </c>
      <c r="H2543" t="e">
        <f>IF(Transaksi!#REF!=$F$11,Transaksi!#REF!,0)</f>
        <v>#REF!</v>
      </c>
      <c r="I2543" t="e">
        <f>I2542+G2543-H2543</f>
        <v>#REF!</v>
      </c>
      <c r="J2543" t="e">
        <f>IF(G2543+H2543&lt;&gt;0,Transaksi!#REF!,"")</f>
        <v>#REF!</v>
      </c>
    </row>
    <row r="2544">
      <c r="C2544" t="e">
        <f>IF(G2544+H2544&lt;&gt;0,Transaksi!#REF!,"")</f>
        <v>#REF!</v>
      </c>
      <c r="D2544" t="e">
        <f>IF(G2544+H2544&lt;&gt;0,Transaksi!#REF!,"")</f>
        <v>#REF!</v>
      </c>
      <c r="E2544" t="e">
        <f>IF(G2544+H2544&lt;&gt;0,Transaksi!#REF!,"")</f>
        <v>#REF!</v>
      </c>
      <c r="F2544" t="e">
        <f>IF(G2544+H2544&lt;&gt;0,Transaksi!#REF!,"")</f>
        <v>#REF!</v>
      </c>
      <c r="G2544" t="e">
        <f>IF(Transaksi!#REF!=$F$11,Transaksi!#REF!,0)</f>
        <v>#REF!</v>
      </c>
      <c r="H2544" t="e">
        <f>IF(Transaksi!#REF!=$F$11,Transaksi!#REF!,0)</f>
        <v>#REF!</v>
      </c>
      <c r="I2544" t="e">
        <f>I2543+G2544-H2544</f>
        <v>#REF!</v>
      </c>
      <c r="J2544" t="e">
        <f>IF(G2544+H2544&lt;&gt;0,Transaksi!#REF!,"")</f>
        <v>#REF!</v>
      </c>
    </row>
    <row r="2545">
      <c r="C2545" t="e">
        <f>IF(G2545+H2545&lt;&gt;0,Transaksi!#REF!,"")</f>
        <v>#REF!</v>
      </c>
      <c r="D2545" t="e">
        <f>IF(G2545+H2545&lt;&gt;0,Transaksi!#REF!,"")</f>
        <v>#REF!</v>
      </c>
      <c r="E2545" t="e">
        <f>IF(G2545+H2545&lt;&gt;0,Transaksi!#REF!,"")</f>
        <v>#REF!</v>
      </c>
      <c r="F2545" t="e">
        <f>IF(G2545+H2545&lt;&gt;0,Transaksi!#REF!,"")</f>
        <v>#REF!</v>
      </c>
      <c r="G2545" t="e">
        <f>IF(Transaksi!#REF!=$F$11,Transaksi!#REF!,0)</f>
        <v>#REF!</v>
      </c>
      <c r="H2545" t="e">
        <f>IF(Transaksi!#REF!=$F$11,Transaksi!#REF!,0)</f>
        <v>#REF!</v>
      </c>
      <c r="I2545" t="e">
        <f>I2544+G2545-H2545</f>
        <v>#REF!</v>
      </c>
      <c r="J2545" t="e">
        <f>IF(G2545+H2545&lt;&gt;0,Transaksi!#REF!,"")</f>
        <v>#REF!</v>
      </c>
    </row>
    <row r="2546">
      <c r="C2546" t="e">
        <f>IF(G2546+H2546&lt;&gt;0,Transaksi!#REF!,"")</f>
        <v>#REF!</v>
      </c>
      <c r="D2546" t="e">
        <f>IF(G2546+H2546&lt;&gt;0,Transaksi!#REF!,"")</f>
        <v>#REF!</v>
      </c>
      <c r="E2546" t="e">
        <f>IF(G2546+H2546&lt;&gt;0,Transaksi!#REF!,"")</f>
        <v>#REF!</v>
      </c>
      <c r="F2546" t="e">
        <f>IF(G2546+H2546&lt;&gt;0,Transaksi!#REF!,"")</f>
        <v>#REF!</v>
      </c>
      <c r="G2546" t="e">
        <f>IF(Transaksi!#REF!=$F$11,Transaksi!#REF!,0)</f>
        <v>#REF!</v>
      </c>
      <c r="H2546" t="e">
        <f>IF(Transaksi!#REF!=$F$11,Transaksi!#REF!,0)</f>
        <v>#REF!</v>
      </c>
      <c r="I2546" t="e">
        <f>I2545+G2546-H2546</f>
        <v>#REF!</v>
      </c>
      <c r="J2546" t="e">
        <f>IF(G2546+H2546&lt;&gt;0,Transaksi!#REF!,"")</f>
        <v>#REF!</v>
      </c>
    </row>
    <row r="2547">
      <c r="C2547" t="e">
        <f>IF(G2547+H2547&lt;&gt;0,Transaksi!#REF!,"")</f>
        <v>#REF!</v>
      </c>
      <c r="D2547" t="e">
        <f>IF(G2547+H2547&lt;&gt;0,Transaksi!#REF!,"")</f>
        <v>#REF!</v>
      </c>
      <c r="E2547" t="e">
        <f>IF(G2547+H2547&lt;&gt;0,Transaksi!#REF!,"")</f>
        <v>#REF!</v>
      </c>
      <c r="F2547" t="e">
        <f>IF(G2547+H2547&lt;&gt;0,Transaksi!#REF!,"")</f>
        <v>#REF!</v>
      </c>
      <c r="G2547" t="e">
        <f>IF(Transaksi!#REF!=$F$11,Transaksi!#REF!,0)</f>
        <v>#REF!</v>
      </c>
      <c r="H2547" t="e">
        <f>IF(Transaksi!#REF!=$F$11,Transaksi!#REF!,0)</f>
        <v>#REF!</v>
      </c>
      <c r="I2547" t="e">
        <f>I2546+G2547-H2547</f>
        <v>#REF!</v>
      </c>
      <c r="J2547" t="e">
        <f>IF(G2547+H2547&lt;&gt;0,Transaksi!#REF!,"")</f>
        <v>#REF!</v>
      </c>
    </row>
    <row r="2548">
      <c r="C2548" t="e">
        <f>IF(G2548+H2548&lt;&gt;0,Transaksi!#REF!,"")</f>
        <v>#REF!</v>
      </c>
      <c r="D2548" t="e">
        <f>IF(G2548+H2548&lt;&gt;0,Transaksi!#REF!,"")</f>
        <v>#REF!</v>
      </c>
      <c r="E2548" t="e">
        <f>IF(G2548+H2548&lt;&gt;0,Transaksi!#REF!,"")</f>
        <v>#REF!</v>
      </c>
      <c r="F2548" t="e">
        <f>IF(G2548+H2548&lt;&gt;0,Transaksi!#REF!,"")</f>
        <v>#REF!</v>
      </c>
      <c r="G2548" t="e">
        <f>IF(Transaksi!#REF!=$F$11,Transaksi!#REF!,0)</f>
        <v>#REF!</v>
      </c>
      <c r="H2548" t="e">
        <f>IF(Transaksi!#REF!=$F$11,Transaksi!#REF!,0)</f>
        <v>#REF!</v>
      </c>
      <c r="I2548" t="e">
        <f>I2547+G2548-H2548</f>
        <v>#REF!</v>
      </c>
      <c r="J2548" t="e">
        <f>IF(G2548+H2548&lt;&gt;0,Transaksi!#REF!,"")</f>
        <v>#REF!</v>
      </c>
    </row>
    <row r="2549">
      <c r="C2549" t="e">
        <f>IF(G2549+H2549&lt;&gt;0,Transaksi!#REF!,"")</f>
        <v>#REF!</v>
      </c>
      <c r="D2549" t="e">
        <f>IF(G2549+H2549&lt;&gt;0,Transaksi!#REF!,"")</f>
        <v>#REF!</v>
      </c>
      <c r="E2549" t="e">
        <f>IF(G2549+H2549&lt;&gt;0,Transaksi!#REF!,"")</f>
        <v>#REF!</v>
      </c>
      <c r="F2549" t="e">
        <f>IF(G2549+H2549&lt;&gt;0,Transaksi!#REF!,"")</f>
        <v>#REF!</v>
      </c>
      <c r="G2549" t="e">
        <f>IF(Transaksi!#REF!=$F$11,Transaksi!#REF!,0)</f>
        <v>#REF!</v>
      </c>
      <c r="H2549" t="e">
        <f>IF(Transaksi!#REF!=$F$11,Transaksi!#REF!,0)</f>
        <v>#REF!</v>
      </c>
      <c r="I2549" t="e">
        <f>I2548+G2549-H2549</f>
        <v>#REF!</v>
      </c>
      <c r="J2549" t="e">
        <f>IF(G2549+H2549&lt;&gt;0,Transaksi!#REF!,"")</f>
        <v>#REF!</v>
      </c>
    </row>
    <row r="2550">
      <c r="C2550" t="e">
        <f>IF(G2550+H2550&lt;&gt;0,Transaksi!#REF!,"")</f>
        <v>#REF!</v>
      </c>
      <c r="D2550" t="e">
        <f>IF(G2550+H2550&lt;&gt;0,Transaksi!#REF!,"")</f>
        <v>#REF!</v>
      </c>
      <c r="E2550" t="e">
        <f>IF(G2550+H2550&lt;&gt;0,Transaksi!#REF!,"")</f>
        <v>#REF!</v>
      </c>
      <c r="F2550" t="e">
        <f>IF(G2550+H2550&lt;&gt;0,Transaksi!#REF!,"")</f>
        <v>#REF!</v>
      </c>
      <c r="G2550" t="e">
        <f>IF(Transaksi!#REF!=$F$11,Transaksi!#REF!,0)</f>
        <v>#REF!</v>
      </c>
      <c r="H2550" t="e">
        <f>IF(Transaksi!#REF!=$F$11,Transaksi!#REF!,0)</f>
        <v>#REF!</v>
      </c>
      <c r="I2550" t="e">
        <f>I2549+G2550-H2550</f>
        <v>#REF!</v>
      </c>
      <c r="J2550" t="e">
        <f>IF(G2550+H2550&lt;&gt;0,Transaksi!#REF!,"")</f>
        <v>#REF!</v>
      </c>
    </row>
    <row r="2551">
      <c r="C2551" t="e">
        <f>IF(G2551+H2551&lt;&gt;0,Transaksi!#REF!,"")</f>
        <v>#REF!</v>
      </c>
      <c r="D2551" t="e">
        <f>IF(G2551+H2551&lt;&gt;0,Transaksi!#REF!,"")</f>
        <v>#REF!</v>
      </c>
      <c r="E2551" t="e">
        <f>IF(G2551+H2551&lt;&gt;0,Transaksi!#REF!,"")</f>
        <v>#REF!</v>
      </c>
      <c r="F2551" t="e">
        <f>IF(G2551+H2551&lt;&gt;0,Transaksi!#REF!,"")</f>
        <v>#REF!</v>
      </c>
      <c r="G2551" t="e">
        <f>IF(Transaksi!#REF!=$F$11,Transaksi!#REF!,0)</f>
        <v>#REF!</v>
      </c>
      <c r="H2551" t="e">
        <f>IF(Transaksi!#REF!=$F$11,Transaksi!#REF!,0)</f>
        <v>#REF!</v>
      </c>
      <c r="I2551" t="e">
        <f>I2550+G2551-H2551</f>
        <v>#REF!</v>
      </c>
      <c r="J2551" t="e">
        <f>IF(G2551+H2551&lt;&gt;0,Transaksi!#REF!,"")</f>
        <v>#REF!</v>
      </c>
    </row>
    <row r="2552">
      <c r="C2552" t="e">
        <f>IF(G2552+H2552&lt;&gt;0,Transaksi!#REF!,"")</f>
        <v>#REF!</v>
      </c>
      <c r="D2552" t="e">
        <f>IF(G2552+H2552&lt;&gt;0,Transaksi!#REF!,"")</f>
        <v>#REF!</v>
      </c>
      <c r="E2552" t="e">
        <f>IF(G2552+H2552&lt;&gt;0,Transaksi!#REF!,"")</f>
        <v>#REF!</v>
      </c>
      <c r="F2552" t="e">
        <f>IF(G2552+H2552&lt;&gt;0,Transaksi!#REF!,"")</f>
        <v>#REF!</v>
      </c>
      <c r="G2552" t="e">
        <f>IF(Transaksi!#REF!=$F$11,Transaksi!#REF!,0)</f>
        <v>#REF!</v>
      </c>
      <c r="H2552" t="e">
        <f>IF(Transaksi!#REF!=$F$11,Transaksi!#REF!,0)</f>
        <v>#REF!</v>
      </c>
      <c r="I2552" t="e">
        <f>I2551+G2552-H2552</f>
        <v>#REF!</v>
      </c>
      <c r="J2552" t="e">
        <f>IF(G2552+H2552&lt;&gt;0,Transaksi!#REF!,"")</f>
        <v>#REF!</v>
      </c>
    </row>
    <row r="2553">
      <c r="C2553" t="e">
        <f>IF(G2553+H2553&lt;&gt;0,Transaksi!#REF!,"")</f>
        <v>#REF!</v>
      </c>
      <c r="D2553" t="e">
        <f>IF(G2553+H2553&lt;&gt;0,Transaksi!#REF!,"")</f>
        <v>#REF!</v>
      </c>
      <c r="E2553" t="e">
        <f>IF(G2553+H2553&lt;&gt;0,Transaksi!#REF!,"")</f>
        <v>#REF!</v>
      </c>
      <c r="F2553" t="e">
        <f>IF(G2553+H2553&lt;&gt;0,Transaksi!#REF!,"")</f>
        <v>#REF!</v>
      </c>
      <c r="G2553" t="e">
        <f>IF(Transaksi!#REF!=$F$11,Transaksi!#REF!,0)</f>
        <v>#REF!</v>
      </c>
      <c r="H2553" t="e">
        <f>IF(Transaksi!#REF!=$F$11,Transaksi!#REF!,0)</f>
        <v>#REF!</v>
      </c>
      <c r="I2553" t="e">
        <f>I2552+G2553-H2553</f>
        <v>#REF!</v>
      </c>
      <c r="J2553" t="e">
        <f>IF(G2553+H2553&lt;&gt;0,Transaksi!#REF!,"")</f>
        <v>#REF!</v>
      </c>
    </row>
    <row r="2554">
      <c r="C2554" t="e">
        <f>IF(G2554+H2554&lt;&gt;0,Transaksi!#REF!,"")</f>
        <v>#REF!</v>
      </c>
      <c r="D2554" t="e">
        <f>IF(G2554+H2554&lt;&gt;0,Transaksi!#REF!,"")</f>
        <v>#REF!</v>
      </c>
      <c r="E2554" t="e">
        <f>IF(G2554+H2554&lt;&gt;0,Transaksi!#REF!,"")</f>
        <v>#REF!</v>
      </c>
      <c r="F2554" t="e">
        <f>IF(G2554+H2554&lt;&gt;0,Transaksi!#REF!,"")</f>
        <v>#REF!</v>
      </c>
      <c r="G2554" t="e">
        <f>IF(Transaksi!#REF!=$F$11,Transaksi!#REF!,0)</f>
        <v>#REF!</v>
      </c>
      <c r="H2554" t="e">
        <f>IF(Transaksi!#REF!=$F$11,Transaksi!#REF!,0)</f>
        <v>#REF!</v>
      </c>
      <c r="I2554" t="e">
        <f>I2553+G2554-H2554</f>
        <v>#REF!</v>
      </c>
      <c r="J2554" t="e">
        <f>IF(G2554+H2554&lt;&gt;0,Transaksi!#REF!,"")</f>
        <v>#REF!</v>
      </c>
    </row>
    <row r="2555">
      <c r="C2555" t="e">
        <f>IF(G2555+H2555&lt;&gt;0,Transaksi!#REF!,"")</f>
        <v>#REF!</v>
      </c>
      <c r="D2555" t="e">
        <f>IF(G2555+H2555&lt;&gt;0,Transaksi!#REF!,"")</f>
        <v>#REF!</v>
      </c>
      <c r="E2555" t="e">
        <f>IF(G2555+H2555&lt;&gt;0,Transaksi!#REF!,"")</f>
        <v>#REF!</v>
      </c>
      <c r="F2555" t="e">
        <f>IF(G2555+H2555&lt;&gt;0,Transaksi!#REF!,"")</f>
        <v>#REF!</v>
      </c>
      <c r="G2555" t="e">
        <f>IF(Transaksi!#REF!=$F$11,Transaksi!#REF!,0)</f>
        <v>#REF!</v>
      </c>
      <c r="H2555" t="e">
        <f>IF(Transaksi!#REF!=$F$11,Transaksi!#REF!,0)</f>
        <v>#REF!</v>
      </c>
      <c r="I2555" t="e">
        <f>I2554+G2555-H2555</f>
        <v>#REF!</v>
      </c>
      <c r="J2555" t="e">
        <f>IF(G2555+H2555&lt;&gt;0,Transaksi!#REF!,"")</f>
        <v>#REF!</v>
      </c>
    </row>
    <row r="2556">
      <c r="C2556" t="e">
        <f>IF(G2556+H2556&lt;&gt;0,Transaksi!#REF!,"")</f>
        <v>#REF!</v>
      </c>
      <c r="D2556" t="e">
        <f>IF(G2556+H2556&lt;&gt;0,Transaksi!#REF!,"")</f>
        <v>#REF!</v>
      </c>
      <c r="E2556" t="e">
        <f>IF(G2556+H2556&lt;&gt;0,Transaksi!#REF!,"")</f>
        <v>#REF!</v>
      </c>
      <c r="F2556" t="e">
        <f>IF(G2556+H2556&lt;&gt;0,Transaksi!#REF!,"")</f>
        <v>#REF!</v>
      </c>
      <c r="G2556" t="e">
        <f>IF(Transaksi!#REF!=$F$11,Transaksi!#REF!,0)</f>
        <v>#REF!</v>
      </c>
      <c r="H2556" t="e">
        <f>IF(Transaksi!#REF!=$F$11,Transaksi!#REF!,0)</f>
        <v>#REF!</v>
      </c>
      <c r="I2556" t="e">
        <f>I2555+G2556-H2556</f>
        <v>#REF!</v>
      </c>
      <c r="J2556" t="e">
        <f>IF(G2556+H2556&lt;&gt;0,Transaksi!#REF!,"")</f>
        <v>#REF!</v>
      </c>
    </row>
    <row r="2557">
      <c r="C2557" t="e">
        <f>IF(G2557+H2557&lt;&gt;0,Transaksi!#REF!,"")</f>
        <v>#REF!</v>
      </c>
      <c r="D2557" t="e">
        <f>IF(G2557+H2557&lt;&gt;0,Transaksi!#REF!,"")</f>
        <v>#REF!</v>
      </c>
      <c r="E2557" t="e">
        <f>IF(G2557+H2557&lt;&gt;0,Transaksi!#REF!,"")</f>
        <v>#REF!</v>
      </c>
      <c r="F2557" t="e">
        <f>IF(G2557+H2557&lt;&gt;0,Transaksi!#REF!,"")</f>
        <v>#REF!</v>
      </c>
      <c r="G2557" t="e">
        <f>IF(Transaksi!#REF!=$F$11,Transaksi!#REF!,0)</f>
        <v>#REF!</v>
      </c>
      <c r="H2557" t="e">
        <f>IF(Transaksi!#REF!=$F$11,Transaksi!#REF!,0)</f>
        <v>#REF!</v>
      </c>
      <c r="I2557" t="e">
        <f>I2556+G2557-H2557</f>
        <v>#REF!</v>
      </c>
      <c r="J2557" t="e">
        <f>IF(G2557+H2557&lt;&gt;0,Transaksi!#REF!,"")</f>
        <v>#REF!</v>
      </c>
    </row>
    <row r="2558">
      <c r="C2558" t="e">
        <f>IF(G2558+H2558&lt;&gt;0,Transaksi!#REF!,"")</f>
        <v>#REF!</v>
      </c>
      <c r="D2558" t="e">
        <f>IF(G2558+H2558&lt;&gt;0,Transaksi!#REF!,"")</f>
        <v>#REF!</v>
      </c>
      <c r="E2558" t="e">
        <f>IF(G2558+H2558&lt;&gt;0,Transaksi!#REF!,"")</f>
        <v>#REF!</v>
      </c>
      <c r="F2558" t="e">
        <f>IF(G2558+H2558&lt;&gt;0,Transaksi!#REF!,"")</f>
        <v>#REF!</v>
      </c>
      <c r="G2558" t="e">
        <f>IF(Transaksi!#REF!=$F$11,Transaksi!#REF!,0)</f>
        <v>#REF!</v>
      </c>
      <c r="H2558" t="e">
        <f>IF(Transaksi!#REF!=$F$11,Transaksi!#REF!,0)</f>
        <v>#REF!</v>
      </c>
      <c r="I2558" t="e">
        <f>I2557+G2558-H2558</f>
        <v>#REF!</v>
      </c>
      <c r="J2558" t="e">
        <f>IF(G2558+H2558&lt;&gt;0,Transaksi!#REF!,"")</f>
        <v>#REF!</v>
      </c>
    </row>
    <row r="2559">
      <c r="C2559" t="e">
        <f>IF(G2559+H2559&lt;&gt;0,Transaksi!#REF!,"")</f>
        <v>#REF!</v>
      </c>
      <c r="D2559" t="e">
        <f>IF(G2559+H2559&lt;&gt;0,Transaksi!#REF!,"")</f>
        <v>#REF!</v>
      </c>
      <c r="E2559" t="e">
        <f>IF(G2559+H2559&lt;&gt;0,Transaksi!#REF!,"")</f>
        <v>#REF!</v>
      </c>
      <c r="F2559" t="e">
        <f>IF(G2559+H2559&lt;&gt;0,Transaksi!#REF!,"")</f>
        <v>#REF!</v>
      </c>
      <c r="G2559" t="e">
        <f>IF(Transaksi!#REF!=$F$11,Transaksi!#REF!,0)</f>
        <v>#REF!</v>
      </c>
      <c r="H2559" t="e">
        <f>IF(Transaksi!#REF!=$F$11,Transaksi!#REF!,0)</f>
        <v>#REF!</v>
      </c>
      <c r="I2559" t="e">
        <f>I2558+G2559-H2559</f>
        <v>#REF!</v>
      </c>
      <c r="J2559" t="e">
        <f>IF(G2559+H2559&lt;&gt;0,Transaksi!#REF!,"")</f>
        <v>#REF!</v>
      </c>
    </row>
    <row r="2560">
      <c r="C2560" t="e">
        <f>IF(G2560+H2560&lt;&gt;0,Transaksi!#REF!,"")</f>
        <v>#REF!</v>
      </c>
      <c r="D2560" t="e">
        <f>IF(G2560+H2560&lt;&gt;0,Transaksi!#REF!,"")</f>
        <v>#REF!</v>
      </c>
      <c r="E2560" t="e">
        <f>IF(G2560+H2560&lt;&gt;0,Transaksi!#REF!,"")</f>
        <v>#REF!</v>
      </c>
      <c r="F2560" t="e">
        <f>IF(G2560+H2560&lt;&gt;0,Transaksi!#REF!,"")</f>
        <v>#REF!</v>
      </c>
      <c r="G2560" t="e">
        <f>IF(Transaksi!#REF!=$F$11,Transaksi!#REF!,0)</f>
        <v>#REF!</v>
      </c>
      <c r="H2560" t="e">
        <f>IF(Transaksi!#REF!=$F$11,Transaksi!#REF!,0)</f>
        <v>#REF!</v>
      </c>
      <c r="I2560" t="e">
        <f>I2559+G2560-H2560</f>
        <v>#REF!</v>
      </c>
      <c r="J2560" t="e">
        <f>IF(G2560+H2560&lt;&gt;0,Transaksi!#REF!,"")</f>
        <v>#REF!</v>
      </c>
    </row>
    <row r="2561">
      <c r="C2561" t="e">
        <f>IF(G2561+H2561&lt;&gt;0,Transaksi!#REF!,"")</f>
        <v>#REF!</v>
      </c>
      <c r="D2561" t="e">
        <f>IF(G2561+H2561&lt;&gt;0,Transaksi!#REF!,"")</f>
        <v>#REF!</v>
      </c>
      <c r="E2561" t="e">
        <f>IF(G2561+H2561&lt;&gt;0,Transaksi!#REF!,"")</f>
        <v>#REF!</v>
      </c>
      <c r="F2561" t="e">
        <f>IF(G2561+H2561&lt;&gt;0,Transaksi!#REF!,"")</f>
        <v>#REF!</v>
      </c>
      <c r="G2561" t="e">
        <f>IF(Transaksi!#REF!=$F$11,Transaksi!#REF!,0)</f>
        <v>#REF!</v>
      </c>
      <c r="H2561" t="e">
        <f>IF(Transaksi!#REF!=$F$11,Transaksi!#REF!,0)</f>
        <v>#REF!</v>
      </c>
      <c r="I2561" t="e">
        <f>I2560+G2561-H2561</f>
        <v>#REF!</v>
      </c>
      <c r="J2561" t="e">
        <f>IF(G2561+H2561&lt;&gt;0,Transaksi!#REF!,"")</f>
        <v>#REF!</v>
      </c>
    </row>
    <row r="2562">
      <c r="C2562" t="e">
        <f>IF(G2562+H2562&lt;&gt;0,Transaksi!#REF!,"")</f>
        <v>#REF!</v>
      </c>
      <c r="D2562" t="e">
        <f>IF(G2562+H2562&lt;&gt;0,Transaksi!#REF!,"")</f>
        <v>#REF!</v>
      </c>
      <c r="E2562" t="e">
        <f>IF(G2562+H2562&lt;&gt;0,Transaksi!#REF!,"")</f>
        <v>#REF!</v>
      </c>
      <c r="F2562" t="e">
        <f>IF(G2562+H2562&lt;&gt;0,Transaksi!#REF!,"")</f>
        <v>#REF!</v>
      </c>
      <c r="G2562" t="e">
        <f>IF(Transaksi!#REF!=$F$11,Transaksi!#REF!,0)</f>
        <v>#REF!</v>
      </c>
      <c r="H2562" t="e">
        <f>IF(Transaksi!#REF!=$F$11,Transaksi!#REF!,0)</f>
        <v>#REF!</v>
      </c>
      <c r="I2562" t="e">
        <f>I2561+G2562-H2562</f>
        <v>#REF!</v>
      </c>
      <c r="J2562" t="e">
        <f>IF(G2562+H2562&lt;&gt;0,Transaksi!#REF!,"")</f>
        <v>#REF!</v>
      </c>
    </row>
    <row r="2563">
      <c r="C2563" t="e">
        <f>IF(G2563+H2563&lt;&gt;0,Transaksi!#REF!,"")</f>
        <v>#REF!</v>
      </c>
      <c r="D2563" t="e">
        <f>IF(G2563+H2563&lt;&gt;0,Transaksi!#REF!,"")</f>
        <v>#REF!</v>
      </c>
      <c r="E2563" t="e">
        <f>IF(G2563+H2563&lt;&gt;0,Transaksi!#REF!,"")</f>
        <v>#REF!</v>
      </c>
      <c r="F2563" t="e">
        <f>IF(G2563+H2563&lt;&gt;0,Transaksi!#REF!,"")</f>
        <v>#REF!</v>
      </c>
      <c r="G2563" t="e">
        <f>IF(Transaksi!#REF!=$F$11,Transaksi!#REF!,0)</f>
        <v>#REF!</v>
      </c>
      <c r="H2563" t="e">
        <f>IF(Transaksi!#REF!=$F$11,Transaksi!#REF!,0)</f>
        <v>#REF!</v>
      </c>
      <c r="I2563" t="e">
        <f>I2562+G2563-H2563</f>
        <v>#REF!</v>
      </c>
      <c r="J2563" t="e">
        <f>IF(G2563+H2563&lt;&gt;0,Transaksi!#REF!,"")</f>
        <v>#REF!</v>
      </c>
    </row>
    <row r="2564">
      <c r="C2564" t="e">
        <f>IF(G2564+H2564&lt;&gt;0,Transaksi!#REF!,"")</f>
        <v>#REF!</v>
      </c>
      <c r="D2564" t="e">
        <f>IF(G2564+H2564&lt;&gt;0,Transaksi!#REF!,"")</f>
        <v>#REF!</v>
      </c>
      <c r="E2564" t="e">
        <f>IF(G2564+H2564&lt;&gt;0,Transaksi!#REF!,"")</f>
        <v>#REF!</v>
      </c>
      <c r="F2564" t="e">
        <f>IF(G2564+H2564&lt;&gt;0,Transaksi!#REF!,"")</f>
        <v>#REF!</v>
      </c>
      <c r="G2564" t="e">
        <f>IF(Transaksi!#REF!=$F$11,Transaksi!#REF!,0)</f>
        <v>#REF!</v>
      </c>
      <c r="H2564" t="e">
        <f>IF(Transaksi!#REF!=$F$11,Transaksi!#REF!,0)</f>
        <v>#REF!</v>
      </c>
      <c r="I2564" t="e">
        <f>I2563+G2564-H2564</f>
        <v>#REF!</v>
      </c>
      <c r="J2564" t="e">
        <f>IF(G2564+H2564&lt;&gt;0,Transaksi!#REF!,"")</f>
        <v>#REF!</v>
      </c>
    </row>
    <row r="2565">
      <c r="C2565" t="e">
        <f>IF(G2565+H2565&lt;&gt;0,Transaksi!#REF!,"")</f>
        <v>#REF!</v>
      </c>
      <c r="D2565" t="e">
        <f>IF(G2565+H2565&lt;&gt;0,Transaksi!#REF!,"")</f>
        <v>#REF!</v>
      </c>
      <c r="E2565" t="e">
        <f>IF(G2565+H2565&lt;&gt;0,Transaksi!#REF!,"")</f>
        <v>#REF!</v>
      </c>
      <c r="F2565" t="e">
        <f>IF(G2565+H2565&lt;&gt;0,Transaksi!#REF!,"")</f>
        <v>#REF!</v>
      </c>
      <c r="G2565" t="e">
        <f>IF(Transaksi!#REF!=$F$11,Transaksi!#REF!,0)</f>
        <v>#REF!</v>
      </c>
      <c r="H2565" t="e">
        <f>IF(Transaksi!#REF!=$F$11,Transaksi!#REF!,0)</f>
        <v>#REF!</v>
      </c>
      <c r="I2565" t="e">
        <f>I2564+G2565-H2565</f>
        <v>#REF!</v>
      </c>
      <c r="J2565" t="e">
        <f>IF(G2565+H2565&lt;&gt;0,Transaksi!#REF!,"")</f>
        <v>#REF!</v>
      </c>
    </row>
    <row r="2566">
      <c r="C2566" t="e">
        <f>IF(G2566+H2566&lt;&gt;0,Transaksi!#REF!,"")</f>
        <v>#REF!</v>
      </c>
      <c r="D2566" t="e">
        <f>IF(G2566+H2566&lt;&gt;0,Transaksi!#REF!,"")</f>
        <v>#REF!</v>
      </c>
      <c r="E2566" t="e">
        <f>IF(G2566+H2566&lt;&gt;0,Transaksi!#REF!,"")</f>
        <v>#REF!</v>
      </c>
      <c r="F2566" t="e">
        <f>IF(G2566+H2566&lt;&gt;0,Transaksi!#REF!,"")</f>
        <v>#REF!</v>
      </c>
      <c r="G2566" t="e">
        <f>IF(Transaksi!#REF!=$F$11,Transaksi!#REF!,0)</f>
        <v>#REF!</v>
      </c>
      <c r="H2566" t="e">
        <f>IF(Transaksi!#REF!=$F$11,Transaksi!#REF!,0)</f>
        <v>#REF!</v>
      </c>
      <c r="I2566" t="e">
        <f>I2565+G2566-H2566</f>
        <v>#REF!</v>
      </c>
      <c r="J2566" t="e">
        <f>IF(G2566+H2566&lt;&gt;0,Transaksi!#REF!,"")</f>
        <v>#REF!</v>
      </c>
    </row>
    <row r="2567">
      <c r="C2567" t="e">
        <f>IF(G2567+H2567&lt;&gt;0,Transaksi!#REF!,"")</f>
        <v>#REF!</v>
      </c>
      <c r="D2567" t="e">
        <f>IF(G2567+H2567&lt;&gt;0,Transaksi!#REF!,"")</f>
        <v>#REF!</v>
      </c>
      <c r="E2567" t="e">
        <f>IF(G2567+H2567&lt;&gt;0,Transaksi!#REF!,"")</f>
        <v>#REF!</v>
      </c>
      <c r="F2567" t="e">
        <f>IF(G2567+H2567&lt;&gt;0,Transaksi!#REF!,"")</f>
        <v>#REF!</v>
      </c>
      <c r="G2567" t="e">
        <f>IF(Transaksi!#REF!=$F$11,Transaksi!#REF!,0)</f>
        <v>#REF!</v>
      </c>
      <c r="H2567" t="e">
        <f>IF(Transaksi!#REF!=$F$11,Transaksi!#REF!,0)</f>
        <v>#REF!</v>
      </c>
      <c r="I2567" t="e">
        <f>I2566+G2567-H2567</f>
        <v>#REF!</v>
      </c>
      <c r="J2567" t="e">
        <f>IF(G2567+H2567&lt;&gt;0,Transaksi!#REF!,"")</f>
        <v>#REF!</v>
      </c>
    </row>
    <row r="2568">
      <c r="C2568" t="e">
        <f>IF(G2568+H2568&lt;&gt;0,Transaksi!#REF!,"")</f>
        <v>#REF!</v>
      </c>
      <c r="D2568" t="e">
        <f>IF(G2568+H2568&lt;&gt;0,Transaksi!#REF!,"")</f>
        <v>#REF!</v>
      </c>
      <c r="E2568" t="e">
        <f>IF(G2568+H2568&lt;&gt;0,Transaksi!#REF!,"")</f>
        <v>#REF!</v>
      </c>
      <c r="F2568" t="e">
        <f>IF(G2568+H2568&lt;&gt;0,Transaksi!#REF!,"")</f>
        <v>#REF!</v>
      </c>
      <c r="G2568" t="e">
        <f>IF(Transaksi!#REF!=$F$11,Transaksi!#REF!,0)</f>
        <v>#REF!</v>
      </c>
      <c r="H2568" t="e">
        <f>IF(Transaksi!#REF!=$F$11,Transaksi!#REF!,0)</f>
        <v>#REF!</v>
      </c>
      <c r="I2568" t="e">
        <f>I2567+G2568-H2568</f>
        <v>#REF!</v>
      </c>
      <c r="J2568" t="e">
        <f>IF(G2568+H2568&lt;&gt;0,Transaksi!#REF!,"")</f>
        <v>#REF!</v>
      </c>
    </row>
    <row r="2569">
      <c r="C2569" t="e">
        <f>IF(G2569+H2569&lt;&gt;0,Transaksi!#REF!,"")</f>
        <v>#REF!</v>
      </c>
      <c r="D2569" t="e">
        <f>IF(G2569+H2569&lt;&gt;0,Transaksi!#REF!,"")</f>
        <v>#REF!</v>
      </c>
      <c r="E2569" t="e">
        <f>IF(G2569+H2569&lt;&gt;0,Transaksi!#REF!,"")</f>
        <v>#REF!</v>
      </c>
      <c r="F2569" t="e">
        <f>IF(G2569+H2569&lt;&gt;0,Transaksi!#REF!,"")</f>
        <v>#REF!</v>
      </c>
      <c r="G2569" t="e">
        <f>IF(Transaksi!#REF!=$F$11,Transaksi!#REF!,0)</f>
        <v>#REF!</v>
      </c>
      <c r="H2569" t="e">
        <f>IF(Transaksi!#REF!=$F$11,Transaksi!#REF!,0)</f>
        <v>#REF!</v>
      </c>
      <c r="I2569" t="e">
        <f>I2568+G2569-H2569</f>
        <v>#REF!</v>
      </c>
      <c r="J2569" t="e">
        <f>IF(G2569+H2569&lt;&gt;0,Transaksi!#REF!,"")</f>
        <v>#REF!</v>
      </c>
    </row>
    <row r="2570">
      <c r="C2570" t="e">
        <f>IF(G2570+H2570&lt;&gt;0,Transaksi!#REF!,"")</f>
        <v>#REF!</v>
      </c>
      <c r="D2570" t="e">
        <f>IF(G2570+H2570&lt;&gt;0,Transaksi!#REF!,"")</f>
        <v>#REF!</v>
      </c>
      <c r="E2570" t="e">
        <f>IF(G2570+H2570&lt;&gt;0,Transaksi!#REF!,"")</f>
        <v>#REF!</v>
      </c>
      <c r="F2570" t="e">
        <f>IF(G2570+H2570&lt;&gt;0,Transaksi!#REF!,"")</f>
        <v>#REF!</v>
      </c>
      <c r="G2570" t="e">
        <f>IF(Transaksi!#REF!=$F$11,Transaksi!#REF!,0)</f>
        <v>#REF!</v>
      </c>
      <c r="H2570" t="e">
        <f>IF(Transaksi!#REF!=$F$11,Transaksi!#REF!,0)</f>
        <v>#REF!</v>
      </c>
      <c r="I2570" t="e">
        <f>I2569+G2570-H2570</f>
        <v>#REF!</v>
      </c>
      <c r="J2570" t="e">
        <f>IF(G2570+H2570&lt;&gt;0,Transaksi!#REF!,"")</f>
        <v>#REF!</v>
      </c>
    </row>
    <row r="2571">
      <c r="C2571" t="e">
        <f>IF(G2571+H2571&lt;&gt;0,Transaksi!#REF!,"")</f>
        <v>#REF!</v>
      </c>
      <c r="D2571" t="e">
        <f>IF(G2571+H2571&lt;&gt;0,Transaksi!#REF!,"")</f>
        <v>#REF!</v>
      </c>
      <c r="E2571" t="e">
        <f>IF(G2571+H2571&lt;&gt;0,Transaksi!#REF!,"")</f>
        <v>#REF!</v>
      </c>
      <c r="F2571" t="e">
        <f>IF(G2571+H2571&lt;&gt;0,Transaksi!#REF!,"")</f>
        <v>#REF!</v>
      </c>
      <c r="G2571" t="e">
        <f>IF(Transaksi!#REF!=$F$11,Transaksi!#REF!,0)</f>
        <v>#REF!</v>
      </c>
      <c r="H2571" t="e">
        <f>IF(Transaksi!#REF!=$F$11,Transaksi!#REF!,0)</f>
        <v>#REF!</v>
      </c>
      <c r="I2571" t="e">
        <f>I2570+G2571-H2571</f>
        <v>#REF!</v>
      </c>
      <c r="J2571" t="e">
        <f>IF(G2571+H2571&lt;&gt;0,Transaksi!#REF!,"")</f>
        <v>#REF!</v>
      </c>
    </row>
    <row r="2572">
      <c r="C2572" t="e">
        <f>IF(G2572+H2572&lt;&gt;0,Transaksi!#REF!,"")</f>
        <v>#REF!</v>
      </c>
      <c r="D2572" t="e">
        <f>IF(G2572+H2572&lt;&gt;0,Transaksi!#REF!,"")</f>
        <v>#REF!</v>
      </c>
      <c r="E2572" t="e">
        <f>IF(G2572+H2572&lt;&gt;0,Transaksi!#REF!,"")</f>
        <v>#REF!</v>
      </c>
      <c r="F2572" t="e">
        <f>IF(G2572+H2572&lt;&gt;0,Transaksi!#REF!,"")</f>
        <v>#REF!</v>
      </c>
      <c r="G2572" t="e">
        <f>IF(Transaksi!#REF!=$F$11,Transaksi!#REF!,0)</f>
        <v>#REF!</v>
      </c>
      <c r="H2572" t="e">
        <f>IF(Transaksi!#REF!=$F$11,Transaksi!#REF!,0)</f>
        <v>#REF!</v>
      </c>
      <c r="I2572" t="e">
        <f>I2571+G2572-H2572</f>
        <v>#REF!</v>
      </c>
      <c r="J2572" t="e">
        <f>IF(G2572+H2572&lt;&gt;0,Transaksi!#REF!,"")</f>
        <v>#REF!</v>
      </c>
    </row>
    <row r="2573">
      <c r="C2573" t="e">
        <f>IF(G2573+H2573&lt;&gt;0,Transaksi!#REF!,"")</f>
        <v>#REF!</v>
      </c>
      <c r="D2573" t="e">
        <f>IF(G2573+H2573&lt;&gt;0,Transaksi!#REF!,"")</f>
        <v>#REF!</v>
      </c>
      <c r="E2573" t="e">
        <f>IF(G2573+H2573&lt;&gt;0,Transaksi!#REF!,"")</f>
        <v>#REF!</v>
      </c>
      <c r="F2573" t="e">
        <f>IF(G2573+H2573&lt;&gt;0,Transaksi!#REF!,"")</f>
        <v>#REF!</v>
      </c>
      <c r="G2573" t="e">
        <f>IF(Transaksi!#REF!=$F$11,Transaksi!#REF!,0)</f>
        <v>#REF!</v>
      </c>
      <c r="H2573" t="e">
        <f>IF(Transaksi!#REF!=$F$11,Transaksi!#REF!,0)</f>
        <v>#REF!</v>
      </c>
      <c r="I2573" t="e">
        <f>I2572+G2573-H2573</f>
        <v>#REF!</v>
      </c>
      <c r="J2573" t="e">
        <f>IF(G2573+H2573&lt;&gt;0,Transaksi!#REF!,"")</f>
        <v>#REF!</v>
      </c>
    </row>
    <row r="2574">
      <c r="C2574" t="e">
        <f>IF(G2574+H2574&lt;&gt;0,Transaksi!#REF!,"")</f>
        <v>#REF!</v>
      </c>
      <c r="D2574" t="e">
        <f>IF(G2574+H2574&lt;&gt;0,Transaksi!#REF!,"")</f>
        <v>#REF!</v>
      </c>
      <c r="E2574" t="e">
        <f>IF(G2574+H2574&lt;&gt;0,Transaksi!#REF!,"")</f>
        <v>#REF!</v>
      </c>
      <c r="F2574" t="e">
        <f>IF(G2574+H2574&lt;&gt;0,Transaksi!#REF!,"")</f>
        <v>#REF!</v>
      </c>
      <c r="G2574" t="e">
        <f>IF(Transaksi!#REF!=$F$11,Transaksi!#REF!,0)</f>
        <v>#REF!</v>
      </c>
      <c r="H2574" t="e">
        <f>IF(Transaksi!#REF!=$F$11,Transaksi!#REF!,0)</f>
        <v>#REF!</v>
      </c>
      <c r="I2574" t="e">
        <f>I2573+G2574-H2574</f>
        <v>#REF!</v>
      </c>
      <c r="J2574" t="e">
        <f>IF(G2574+H2574&lt;&gt;0,Transaksi!#REF!,"")</f>
        <v>#REF!</v>
      </c>
    </row>
    <row r="2575">
      <c r="C2575" t="e">
        <f>IF(G2575+H2575&lt;&gt;0,Transaksi!#REF!,"")</f>
        <v>#REF!</v>
      </c>
      <c r="D2575" t="e">
        <f>IF(G2575+H2575&lt;&gt;0,Transaksi!#REF!,"")</f>
        <v>#REF!</v>
      </c>
      <c r="E2575" t="e">
        <f>IF(G2575+H2575&lt;&gt;0,Transaksi!#REF!,"")</f>
        <v>#REF!</v>
      </c>
      <c r="F2575" t="e">
        <f>IF(G2575+H2575&lt;&gt;0,Transaksi!#REF!,"")</f>
        <v>#REF!</v>
      </c>
      <c r="G2575" t="e">
        <f>IF(Transaksi!#REF!=$F$11,Transaksi!#REF!,0)</f>
        <v>#REF!</v>
      </c>
      <c r="H2575" t="e">
        <f>IF(Transaksi!#REF!=$F$11,Transaksi!#REF!,0)</f>
        <v>#REF!</v>
      </c>
      <c r="I2575" t="e">
        <f>I2574+G2575-H2575</f>
        <v>#REF!</v>
      </c>
      <c r="J2575" t="e">
        <f>IF(G2575+H2575&lt;&gt;0,Transaksi!#REF!,"")</f>
        <v>#REF!</v>
      </c>
    </row>
    <row r="2576">
      <c r="C2576" t="e">
        <f>IF(G2576+H2576&lt;&gt;0,Transaksi!#REF!,"")</f>
        <v>#REF!</v>
      </c>
      <c r="D2576" t="e">
        <f>IF(G2576+H2576&lt;&gt;0,Transaksi!#REF!,"")</f>
        <v>#REF!</v>
      </c>
      <c r="E2576" t="e">
        <f>IF(G2576+H2576&lt;&gt;0,Transaksi!#REF!,"")</f>
        <v>#REF!</v>
      </c>
      <c r="F2576" t="e">
        <f>IF(G2576+H2576&lt;&gt;0,Transaksi!#REF!,"")</f>
        <v>#REF!</v>
      </c>
      <c r="G2576" t="e">
        <f>IF(Transaksi!#REF!=$F$11,Transaksi!#REF!,0)</f>
        <v>#REF!</v>
      </c>
      <c r="H2576" t="e">
        <f>IF(Transaksi!#REF!=$F$11,Transaksi!#REF!,0)</f>
        <v>#REF!</v>
      </c>
      <c r="I2576" t="e">
        <f>I2575+G2576-H2576</f>
        <v>#REF!</v>
      </c>
      <c r="J2576" t="e">
        <f>IF(G2576+H2576&lt;&gt;0,Transaksi!#REF!,"")</f>
        <v>#REF!</v>
      </c>
    </row>
    <row r="2577">
      <c r="C2577" t="e">
        <f>IF(G2577+H2577&lt;&gt;0,Transaksi!#REF!,"")</f>
        <v>#REF!</v>
      </c>
      <c r="D2577" t="e">
        <f>IF(G2577+H2577&lt;&gt;0,Transaksi!#REF!,"")</f>
        <v>#REF!</v>
      </c>
      <c r="E2577" t="e">
        <f>IF(G2577+H2577&lt;&gt;0,Transaksi!#REF!,"")</f>
        <v>#REF!</v>
      </c>
      <c r="F2577" t="e">
        <f>IF(G2577+H2577&lt;&gt;0,Transaksi!#REF!,"")</f>
        <v>#REF!</v>
      </c>
      <c r="G2577" t="e">
        <f>IF(Transaksi!#REF!=$F$11,Transaksi!#REF!,0)</f>
        <v>#REF!</v>
      </c>
      <c r="H2577" t="e">
        <f>IF(Transaksi!#REF!=$F$11,Transaksi!#REF!,0)</f>
        <v>#REF!</v>
      </c>
      <c r="I2577" t="e">
        <f>I2576+G2577-H2577</f>
        <v>#REF!</v>
      </c>
      <c r="J2577" t="e">
        <f>IF(G2577+H2577&lt;&gt;0,Transaksi!#REF!,"")</f>
        <v>#REF!</v>
      </c>
    </row>
    <row r="2578">
      <c r="C2578" t="e">
        <f>IF(G2578+H2578&lt;&gt;0,Transaksi!#REF!,"")</f>
        <v>#REF!</v>
      </c>
      <c r="D2578" t="e">
        <f>IF(G2578+H2578&lt;&gt;0,Transaksi!#REF!,"")</f>
        <v>#REF!</v>
      </c>
      <c r="E2578" t="e">
        <f>IF(G2578+H2578&lt;&gt;0,Transaksi!#REF!,"")</f>
        <v>#REF!</v>
      </c>
      <c r="F2578" t="e">
        <f>IF(G2578+H2578&lt;&gt;0,Transaksi!#REF!,"")</f>
        <v>#REF!</v>
      </c>
      <c r="G2578" t="e">
        <f>IF(Transaksi!#REF!=$F$11,Transaksi!#REF!,0)</f>
        <v>#REF!</v>
      </c>
      <c r="H2578" t="e">
        <f>IF(Transaksi!#REF!=$F$11,Transaksi!#REF!,0)</f>
        <v>#REF!</v>
      </c>
      <c r="I2578" t="e">
        <f>I2577+G2578-H2578</f>
        <v>#REF!</v>
      </c>
      <c r="J2578" t="e">
        <f>IF(G2578+H2578&lt;&gt;0,Transaksi!#REF!,"")</f>
        <v>#REF!</v>
      </c>
    </row>
    <row r="2579">
      <c r="C2579" t="e">
        <f>IF(G2579+H2579&lt;&gt;0,Transaksi!#REF!,"")</f>
        <v>#REF!</v>
      </c>
      <c r="D2579" t="e">
        <f>IF(G2579+H2579&lt;&gt;0,Transaksi!#REF!,"")</f>
        <v>#REF!</v>
      </c>
      <c r="E2579" t="e">
        <f>IF(G2579+H2579&lt;&gt;0,Transaksi!#REF!,"")</f>
        <v>#REF!</v>
      </c>
      <c r="F2579" t="e">
        <f>IF(G2579+H2579&lt;&gt;0,Transaksi!#REF!,"")</f>
        <v>#REF!</v>
      </c>
      <c r="G2579" t="e">
        <f>IF(Transaksi!#REF!=$F$11,Transaksi!#REF!,0)</f>
        <v>#REF!</v>
      </c>
      <c r="H2579" t="e">
        <f>IF(Transaksi!#REF!=$F$11,Transaksi!#REF!,0)</f>
        <v>#REF!</v>
      </c>
      <c r="I2579" t="e">
        <f>I2578+G2579-H2579</f>
        <v>#REF!</v>
      </c>
      <c r="J2579" t="e">
        <f>IF(G2579+H2579&lt;&gt;0,Transaksi!#REF!,"")</f>
        <v>#REF!</v>
      </c>
    </row>
    <row r="2580">
      <c r="C2580" t="e">
        <f>IF(G2580+H2580&lt;&gt;0,Transaksi!#REF!,"")</f>
        <v>#REF!</v>
      </c>
      <c r="D2580" t="e">
        <f>IF(G2580+H2580&lt;&gt;0,Transaksi!#REF!,"")</f>
        <v>#REF!</v>
      </c>
      <c r="E2580" t="e">
        <f>IF(G2580+H2580&lt;&gt;0,Transaksi!#REF!,"")</f>
        <v>#REF!</v>
      </c>
      <c r="F2580" t="e">
        <f>IF(G2580+H2580&lt;&gt;0,Transaksi!#REF!,"")</f>
        <v>#REF!</v>
      </c>
      <c r="G2580" t="e">
        <f>IF(Transaksi!#REF!=$F$11,Transaksi!#REF!,0)</f>
        <v>#REF!</v>
      </c>
      <c r="H2580" t="e">
        <f>IF(Transaksi!#REF!=$F$11,Transaksi!#REF!,0)</f>
        <v>#REF!</v>
      </c>
      <c r="I2580" t="e">
        <f>I2579+G2580-H2580</f>
        <v>#REF!</v>
      </c>
      <c r="J2580" t="e">
        <f>IF(G2580+H2580&lt;&gt;0,Transaksi!#REF!,"")</f>
        <v>#REF!</v>
      </c>
    </row>
    <row r="2581">
      <c r="C2581" t="e">
        <f>IF(G2581+H2581&lt;&gt;0,Transaksi!#REF!,"")</f>
        <v>#REF!</v>
      </c>
      <c r="D2581" t="e">
        <f>IF(G2581+H2581&lt;&gt;0,Transaksi!#REF!,"")</f>
        <v>#REF!</v>
      </c>
      <c r="E2581" t="e">
        <f>IF(G2581+H2581&lt;&gt;0,Transaksi!#REF!,"")</f>
        <v>#REF!</v>
      </c>
      <c r="F2581" t="e">
        <f>IF(G2581+H2581&lt;&gt;0,Transaksi!#REF!,"")</f>
        <v>#REF!</v>
      </c>
      <c r="G2581" t="e">
        <f>IF(Transaksi!#REF!=$F$11,Transaksi!#REF!,0)</f>
        <v>#REF!</v>
      </c>
      <c r="H2581" t="e">
        <f>IF(Transaksi!#REF!=$F$11,Transaksi!#REF!,0)</f>
        <v>#REF!</v>
      </c>
      <c r="I2581" t="e">
        <f>I2580+G2581-H2581</f>
        <v>#REF!</v>
      </c>
      <c r="J2581" t="e">
        <f>IF(G2581+H2581&lt;&gt;0,Transaksi!#REF!,"")</f>
        <v>#REF!</v>
      </c>
    </row>
    <row r="2582">
      <c r="C2582" t="e">
        <f>IF(G2582+H2582&lt;&gt;0,Transaksi!#REF!,"")</f>
        <v>#REF!</v>
      </c>
      <c r="D2582" t="e">
        <f>IF(G2582+H2582&lt;&gt;0,Transaksi!#REF!,"")</f>
        <v>#REF!</v>
      </c>
      <c r="E2582" t="e">
        <f>IF(G2582+H2582&lt;&gt;0,Transaksi!#REF!,"")</f>
        <v>#REF!</v>
      </c>
      <c r="F2582" t="e">
        <f>IF(G2582+H2582&lt;&gt;0,Transaksi!#REF!,"")</f>
        <v>#REF!</v>
      </c>
      <c r="G2582" t="e">
        <f>IF(Transaksi!#REF!=$F$11,Transaksi!#REF!,0)</f>
        <v>#REF!</v>
      </c>
      <c r="H2582" t="e">
        <f>IF(Transaksi!#REF!=$F$11,Transaksi!#REF!,0)</f>
        <v>#REF!</v>
      </c>
      <c r="I2582" t="e">
        <f>I2581+G2582-H2582</f>
        <v>#REF!</v>
      </c>
      <c r="J2582" t="e">
        <f>IF(G2582+H2582&lt;&gt;0,Transaksi!#REF!,"")</f>
        <v>#REF!</v>
      </c>
    </row>
    <row r="2583">
      <c r="C2583" t="e">
        <f>IF(G2583+H2583&lt;&gt;0,Transaksi!#REF!,"")</f>
        <v>#REF!</v>
      </c>
      <c r="D2583" t="e">
        <f>IF(G2583+H2583&lt;&gt;0,Transaksi!#REF!,"")</f>
        <v>#REF!</v>
      </c>
      <c r="E2583" t="e">
        <f>IF(G2583+H2583&lt;&gt;0,Transaksi!#REF!,"")</f>
        <v>#REF!</v>
      </c>
      <c r="F2583" t="e">
        <f>IF(G2583+H2583&lt;&gt;0,Transaksi!#REF!,"")</f>
        <v>#REF!</v>
      </c>
      <c r="G2583" t="e">
        <f>IF(Transaksi!#REF!=$F$11,Transaksi!#REF!,0)</f>
        <v>#REF!</v>
      </c>
      <c r="H2583" t="e">
        <f>IF(Transaksi!#REF!=$F$11,Transaksi!#REF!,0)</f>
        <v>#REF!</v>
      </c>
      <c r="I2583" t="e">
        <f>I2582+G2583-H2583</f>
        <v>#REF!</v>
      </c>
      <c r="J2583" t="e">
        <f>IF(G2583+H2583&lt;&gt;0,Transaksi!#REF!,"")</f>
        <v>#REF!</v>
      </c>
    </row>
    <row r="2584">
      <c r="C2584" t="e">
        <f>IF(G2584+H2584&lt;&gt;0,Transaksi!#REF!,"")</f>
        <v>#REF!</v>
      </c>
      <c r="D2584" t="e">
        <f>IF(G2584+H2584&lt;&gt;0,Transaksi!#REF!,"")</f>
        <v>#REF!</v>
      </c>
      <c r="E2584" t="e">
        <f>IF(G2584+H2584&lt;&gt;0,Transaksi!#REF!,"")</f>
        <v>#REF!</v>
      </c>
      <c r="F2584" t="e">
        <f>IF(G2584+H2584&lt;&gt;0,Transaksi!#REF!,"")</f>
        <v>#REF!</v>
      </c>
      <c r="G2584" t="e">
        <f>IF(Transaksi!#REF!=$F$11,Transaksi!#REF!,0)</f>
        <v>#REF!</v>
      </c>
      <c r="H2584" t="e">
        <f>IF(Transaksi!#REF!=$F$11,Transaksi!#REF!,0)</f>
        <v>#REF!</v>
      </c>
      <c r="I2584" t="e">
        <f>I2583+G2584-H2584</f>
        <v>#REF!</v>
      </c>
      <c r="J2584" t="e">
        <f>IF(G2584+H2584&lt;&gt;0,Transaksi!#REF!,"")</f>
        <v>#REF!</v>
      </c>
    </row>
    <row r="2585">
      <c r="C2585" t="e">
        <f>IF(G2585+H2585&lt;&gt;0,Transaksi!#REF!,"")</f>
        <v>#REF!</v>
      </c>
      <c r="D2585" t="e">
        <f>IF(G2585+H2585&lt;&gt;0,Transaksi!#REF!,"")</f>
        <v>#REF!</v>
      </c>
      <c r="E2585" t="e">
        <f>IF(G2585+H2585&lt;&gt;0,Transaksi!#REF!,"")</f>
        <v>#REF!</v>
      </c>
      <c r="F2585" t="e">
        <f>IF(G2585+H2585&lt;&gt;0,Transaksi!#REF!,"")</f>
        <v>#REF!</v>
      </c>
      <c r="G2585" t="e">
        <f>IF(Transaksi!#REF!=$F$11,Transaksi!#REF!,0)</f>
        <v>#REF!</v>
      </c>
      <c r="H2585" t="e">
        <f>IF(Transaksi!#REF!=$F$11,Transaksi!#REF!,0)</f>
        <v>#REF!</v>
      </c>
      <c r="I2585" t="e">
        <f>I2584+G2585-H2585</f>
        <v>#REF!</v>
      </c>
      <c r="J2585" t="e">
        <f>IF(G2585+H2585&lt;&gt;0,Transaksi!#REF!,"")</f>
        <v>#REF!</v>
      </c>
    </row>
    <row r="2586">
      <c r="C2586" t="e">
        <f>IF(G2586+H2586&lt;&gt;0,Transaksi!#REF!,"")</f>
        <v>#REF!</v>
      </c>
      <c r="D2586" t="e">
        <f>IF(G2586+H2586&lt;&gt;0,Transaksi!#REF!,"")</f>
        <v>#REF!</v>
      </c>
      <c r="E2586" t="e">
        <f>IF(G2586+H2586&lt;&gt;0,Transaksi!#REF!,"")</f>
        <v>#REF!</v>
      </c>
      <c r="F2586" t="e">
        <f>IF(G2586+H2586&lt;&gt;0,Transaksi!#REF!,"")</f>
        <v>#REF!</v>
      </c>
      <c r="G2586" t="e">
        <f>IF(Transaksi!#REF!=$F$11,Transaksi!#REF!,0)</f>
        <v>#REF!</v>
      </c>
      <c r="H2586" t="e">
        <f>IF(Transaksi!#REF!=$F$11,Transaksi!#REF!,0)</f>
        <v>#REF!</v>
      </c>
      <c r="I2586" t="e">
        <f>I2585+G2586-H2586</f>
        <v>#REF!</v>
      </c>
      <c r="J2586" t="e">
        <f>IF(G2586+H2586&lt;&gt;0,Transaksi!#REF!,"")</f>
        <v>#REF!</v>
      </c>
    </row>
    <row r="2587">
      <c r="C2587" t="e">
        <f>IF(G2587+H2587&lt;&gt;0,Transaksi!#REF!,"")</f>
        <v>#REF!</v>
      </c>
      <c r="D2587" t="e">
        <f>IF(G2587+H2587&lt;&gt;0,Transaksi!#REF!,"")</f>
        <v>#REF!</v>
      </c>
      <c r="E2587" t="e">
        <f>IF(G2587+H2587&lt;&gt;0,Transaksi!#REF!,"")</f>
        <v>#REF!</v>
      </c>
      <c r="F2587" t="e">
        <f>IF(G2587+H2587&lt;&gt;0,Transaksi!#REF!,"")</f>
        <v>#REF!</v>
      </c>
      <c r="G2587" t="e">
        <f>IF(Transaksi!#REF!=$F$11,Transaksi!#REF!,0)</f>
        <v>#REF!</v>
      </c>
      <c r="H2587" t="e">
        <f>IF(Transaksi!#REF!=$F$11,Transaksi!#REF!,0)</f>
        <v>#REF!</v>
      </c>
      <c r="I2587" t="e">
        <f>I2586+G2587-H2587</f>
        <v>#REF!</v>
      </c>
      <c r="J2587" t="e">
        <f>IF(G2587+H2587&lt;&gt;0,Transaksi!#REF!,"")</f>
        <v>#REF!</v>
      </c>
    </row>
    <row r="2588">
      <c r="C2588" t="e">
        <f>IF(G2588+H2588&lt;&gt;0,Transaksi!#REF!,"")</f>
        <v>#REF!</v>
      </c>
      <c r="D2588" t="e">
        <f>IF(G2588+H2588&lt;&gt;0,Transaksi!#REF!,"")</f>
        <v>#REF!</v>
      </c>
      <c r="E2588" t="e">
        <f>IF(G2588+H2588&lt;&gt;0,Transaksi!#REF!,"")</f>
        <v>#REF!</v>
      </c>
      <c r="F2588" t="e">
        <f>IF(G2588+H2588&lt;&gt;0,Transaksi!#REF!,"")</f>
        <v>#REF!</v>
      </c>
      <c r="G2588" t="e">
        <f>IF(Transaksi!#REF!=$F$11,Transaksi!#REF!,0)</f>
        <v>#REF!</v>
      </c>
      <c r="H2588" t="e">
        <f>IF(Transaksi!#REF!=$F$11,Transaksi!#REF!,0)</f>
        <v>#REF!</v>
      </c>
      <c r="I2588" t="e">
        <f>I2587+G2588-H2588</f>
        <v>#REF!</v>
      </c>
      <c r="J2588" t="e">
        <f>IF(G2588+H2588&lt;&gt;0,Transaksi!#REF!,"")</f>
        <v>#REF!</v>
      </c>
    </row>
    <row r="2589">
      <c r="C2589" t="e">
        <f>IF(G2589+H2589&lt;&gt;0,Transaksi!#REF!,"")</f>
        <v>#REF!</v>
      </c>
      <c r="D2589" t="e">
        <f>IF(G2589+H2589&lt;&gt;0,Transaksi!#REF!,"")</f>
        <v>#REF!</v>
      </c>
      <c r="E2589" t="e">
        <f>IF(G2589+H2589&lt;&gt;0,Transaksi!#REF!,"")</f>
        <v>#REF!</v>
      </c>
      <c r="F2589" t="e">
        <f>IF(G2589+H2589&lt;&gt;0,Transaksi!#REF!,"")</f>
        <v>#REF!</v>
      </c>
      <c r="G2589" t="e">
        <f>IF(Transaksi!#REF!=$F$11,Transaksi!#REF!,0)</f>
        <v>#REF!</v>
      </c>
      <c r="H2589" t="e">
        <f>IF(Transaksi!#REF!=$F$11,Transaksi!#REF!,0)</f>
        <v>#REF!</v>
      </c>
      <c r="I2589" t="e">
        <f>I2588+G2589-H2589</f>
        <v>#REF!</v>
      </c>
      <c r="J2589" t="e">
        <f>IF(G2589+H2589&lt;&gt;0,Transaksi!#REF!,"")</f>
        <v>#REF!</v>
      </c>
    </row>
    <row r="2590">
      <c r="C2590" t="e">
        <f>IF(G2590+H2590&lt;&gt;0,Transaksi!#REF!,"")</f>
        <v>#REF!</v>
      </c>
      <c r="D2590" t="e">
        <f>IF(G2590+H2590&lt;&gt;0,Transaksi!#REF!,"")</f>
        <v>#REF!</v>
      </c>
      <c r="E2590" t="e">
        <f>IF(G2590+H2590&lt;&gt;0,Transaksi!#REF!,"")</f>
        <v>#REF!</v>
      </c>
      <c r="F2590" t="e">
        <f>IF(G2590+H2590&lt;&gt;0,Transaksi!#REF!,"")</f>
        <v>#REF!</v>
      </c>
      <c r="G2590" t="e">
        <f>IF(Transaksi!#REF!=$F$11,Transaksi!#REF!,0)</f>
        <v>#REF!</v>
      </c>
      <c r="H2590" t="e">
        <f>IF(Transaksi!#REF!=$F$11,Transaksi!#REF!,0)</f>
        <v>#REF!</v>
      </c>
      <c r="I2590" t="e">
        <f>I2589+G2590-H2590</f>
        <v>#REF!</v>
      </c>
      <c r="J2590" t="e">
        <f>IF(G2590+H2590&lt;&gt;0,Transaksi!#REF!,"")</f>
        <v>#REF!</v>
      </c>
    </row>
    <row r="2591">
      <c r="C2591" t="e">
        <f>IF(G2591+H2591&lt;&gt;0,Transaksi!#REF!,"")</f>
        <v>#REF!</v>
      </c>
      <c r="D2591" t="e">
        <f>IF(G2591+H2591&lt;&gt;0,Transaksi!#REF!,"")</f>
        <v>#REF!</v>
      </c>
      <c r="E2591" t="e">
        <f>IF(G2591+H2591&lt;&gt;0,Transaksi!#REF!,"")</f>
        <v>#REF!</v>
      </c>
      <c r="F2591" t="e">
        <f>IF(G2591+H2591&lt;&gt;0,Transaksi!#REF!,"")</f>
        <v>#REF!</v>
      </c>
      <c r="G2591" t="e">
        <f>IF(Transaksi!#REF!=$F$11,Transaksi!#REF!,0)</f>
        <v>#REF!</v>
      </c>
      <c r="H2591" t="e">
        <f>IF(Transaksi!#REF!=$F$11,Transaksi!#REF!,0)</f>
        <v>#REF!</v>
      </c>
      <c r="I2591" t="e">
        <f>I2590+G2591-H2591</f>
        <v>#REF!</v>
      </c>
      <c r="J2591" t="e">
        <f>IF(G2591+H2591&lt;&gt;0,Transaksi!#REF!,"")</f>
        <v>#REF!</v>
      </c>
    </row>
    <row r="2592">
      <c r="C2592" t="e">
        <f>IF(G2592+H2592&lt;&gt;0,Transaksi!#REF!,"")</f>
        <v>#REF!</v>
      </c>
      <c r="D2592" t="e">
        <f>IF(G2592+H2592&lt;&gt;0,Transaksi!#REF!,"")</f>
        <v>#REF!</v>
      </c>
      <c r="E2592" t="e">
        <f>IF(G2592+H2592&lt;&gt;0,Transaksi!#REF!,"")</f>
        <v>#REF!</v>
      </c>
      <c r="F2592" t="e">
        <f>IF(G2592+H2592&lt;&gt;0,Transaksi!#REF!,"")</f>
        <v>#REF!</v>
      </c>
      <c r="G2592" t="e">
        <f>IF(Transaksi!#REF!=$F$11,Transaksi!#REF!,0)</f>
        <v>#REF!</v>
      </c>
      <c r="H2592" t="e">
        <f>IF(Transaksi!#REF!=$F$11,Transaksi!#REF!,0)</f>
        <v>#REF!</v>
      </c>
      <c r="I2592" t="e">
        <f>I2591+G2592-H2592</f>
        <v>#REF!</v>
      </c>
      <c r="J2592" t="e">
        <f>IF(G2592+H2592&lt;&gt;0,Transaksi!#REF!,"")</f>
        <v>#REF!</v>
      </c>
    </row>
    <row r="2593">
      <c r="C2593" t="e">
        <f>IF(G2593+H2593&lt;&gt;0,Transaksi!#REF!,"")</f>
        <v>#REF!</v>
      </c>
      <c r="D2593" t="e">
        <f>IF(G2593+H2593&lt;&gt;0,Transaksi!#REF!,"")</f>
        <v>#REF!</v>
      </c>
      <c r="E2593" t="e">
        <f>IF(G2593+H2593&lt;&gt;0,Transaksi!#REF!,"")</f>
        <v>#REF!</v>
      </c>
      <c r="F2593" t="e">
        <f>IF(G2593+H2593&lt;&gt;0,Transaksi!#REF!,"")</f>
        <v>#REF!</v>
      </c>
      <c r="G2593" t="e">
        <f>IF(Transaksi!#REF!=$F$11,Transaksi!#REF!,0)</f>
        <v>#REF!</v>
      </c>
      <c r="H2593" t="e">
        <f>IF(Transaksi!#REF!=$F$11,Transaksi!#REF!,0)</f>
        <v>#REF!</v>
      </c>
      <c r="I2593" t="e">
        <f>I2592+G2593-H2593</f>
        <v>#REF!</v>
      </c>
      <c r="J2593" t="e">
        <f>IF(G2593+H2593&lt;&gt;0,Transaksi!#REF!,"")</f>
        <v>#REF!</v>
      </c>
    </row>
    <row r="2594">
      <c r="C2594" t="e">
        <f>IF(G2594+H2594&lt;&gt;0,Transaksi!#REF!,"")</f>
        <v>#REF!</v>
      </c>
      <c r="D2594" t="e">
        <f>IF(G2594+H2594&lt;&gt;0,Transaksi!#REF!,"")</f>
        <v>#REF!</v>
      </c>
      <c r="E2594" t="e">
        <f>IF(G2594+H2594&lt;&gt;0,Transaksi!#REF!,"")</f>
        <v>#REF!</v>
      </c>
      <c r="F2594" t="e">
        <f>IF(G2594+H2594&lt;&gt;0,Transaksi!#REF!,"")</f>
        <v>#REF!</v>
      </c>
      <c r="G2594" t="e">
        <f>IF(Transaksi!#REF!=$F$11,Transaksi!#REF!,0)</f>
        <v>#REF!</v>
      </c>
      <c r="H2594" t="e">
        <f>IF(Transaksi!#REF!=$F$11,Transaksi!#REF!,0)</f>
        <v>#REF!</v>
      </c>
      <c r="I2594" t="e">
        <f>I2593+G2594-H2594</f>
        <v>#REF!</v>
      </c>
      <c r="J2594" t="e">
        <f>IF(G2594+H2594&lt;&gt;0,Transaksi!#REF!,"")</f>
        <v>#REF!</v>
      </c>
    </row>
    <row r="2595">
      <c r="C2595" t="e">
        <f>IF(G2595+H2595&lt;&gt;0,Transaksi!#REF!,"")</f>
        <v>#REF!</v>
      </c>
      <c r="D2595" t="e">
        <f>IF(G2595+H2595&lt;&gt;0,Transaksi!#REF!,"")</f>
        <v>#REF!</v>
      </c>
      <c r="E2595" t="e">
        <f>IF(G2595+H2595&lt;&gt;0,Transaksi!#REF!,"")</f>
        <v>#REF!</v>
      </c>
      <c r="F2595" t="e">
        <f>IF(G2595+H2595&lt;&gt;0,Transaksi!#REF!,"")</f>
        <v>#REF!</v>
      </c>
      <c r="G2595" t="e">
        <f>IF(Transaksi!#REF!=$F$11,Transaksi!#REF!,0)</f>
        <v>#REF!</v>
      </c>
      <c r="H2595" t="e">
        <f>IF(Transaksi!#REF!=$F$11,Transaksi!#REF!,0)</f>
        <v>#REF!</v>
      </c>
      <c r="I2595" t="e">
        <f>I2594+G2595-H2595</f>
        <v>#REF!</v>
      </c>
      <c r="J2595" t="e">
        <f>IF(G2595+H2595&lt;&gt;0,Transaksi!#REF!,"")</f>
        <v>#REF!</v>
      </c>
    </row>
    <row r="2596">
      <c r="C2596" t="e">
        <f>IF(G2596+H2596&lt;&gt;0,Transaksi!#REF!,"")</f>
        <v>#REF!</v>
      </c>
      <c r="D2596" t="e">
        <f>IF(G2596+H2596&lt;&gt;0,Transaksi!#REF!,"")</f>
        <v>#REF!</v>
      </c>
      <c r="E2596" t="e">
        <f>IF(G2596+H2596&lt;&gt;0,Transaksi!#REF!,"")</f>
        <v>#REF!</v>
      </c>
      <c r="F2596" t="e">
        <f>IF(G2596+H2596&lt;&gt;0,Transaksi!#REF!,"")</f>
        <v>#REF!</v>
      </c>
      <c r="G2596" t="e">
        <f>IF(Transaksi!#REF!=$F$11,Transaksi!#REF!,0)</f>
        <v>#REF!</v>
      </c>
      <c r="H2596" t="e">
        <f>IF(Transaksi!#REF!=$F$11,Transaksi!#REF!,0)</f>
        <v>#REF!</v>
      </c>
      <c r="I2596" t="e">
        <f>I2595+G2596-H2596</f>
        <v>#REF!</v>
      </c>
      <c r="J2596" t="e">
        <f>IF(G2596+H2596&lt;&gt;0,Transaksi!#REF!,"")</f>
        <v>#REF!</v>
      </c>
    </row>
    <row r="2597">
      <c r="C2597" t="e">
        <f>IF(G2597+H2597&lt;&gt;0,Transaksi!#REF!,"")</f>
        <v>#REF!</v>
      </c>
      <c r="D2597" t="e">
        <f>IF(G2597+H2597&lt;&gt;0,Transaksi!#REF!,"")</f>
        <v>#REF!</v>
      </c>
      <c r="E2597" t="e">
        <f>IF(G2597+H2597&lt;&gt;0,Transaksi!#REF!,"")</f>
        <v>#REF!</v>
      </c>
      <c r="F2597" t="e">
        <f>IF(G2597+H2597&lt;&gt;0,Transaksi!#REF!,"")</f>
        <v>#REF!</v>
      </c>
      <c r="G2597" t="e">
        <f>IF(Transaksi!#REF!=$F$11,Transaksi!#REF!,0)</f>
        <v>#REF!</v>
      </c>
      <c r="H2597" t="e">
        <f>IF(Transaksi!#REF!=$F$11,Transaksi!#REF!,0)</f>
        <v>#REF!</v>
      </c>
      <c r="I2597" t="e">
        <f>I2596+G2597-H2597</f>
        <v>#REF!</v>
      </c>
      <c r="J2597" t="e">
        <f>IF(G2597+H2597&lt;&gt;0,Transaksi!#REF!,"")</f>
        <v>#REF!</v>
      </c>
    </row>
    <row r="2598">
      <c r="C2598" t="e">
        <f>IF(G2598+H2598&lt;&gt;0,Transaksi!#REF!,"")</f>
        <v>#REF!</v>
      </c>
      <c r="D2598" t="e">
        <f>IF(G2598+H2598&lt;&gt;0,Transaksi!#REF!,"")</f>
        <v>#REF!</v>
      </c>
      <c r="E2598" t="e">
        <f>IF(G2598+H2598&lt;&gt;0,Transaksi!#REF!,"")</f>
        <v>#REF!</v>
      </c>
      <c r="F2598" t="e">
        <f>IF(G2598+H2598&lt;&gt;0,Transaksi!#REF!,"")</f>
        <v>#REF!</v>
      </c>
      <c r="G2598" t="e">
        <f>IF(Transaksi!#REF!=$F$11,Transaksi!#REF!,0)</f>
        <v>#REF!</v>
      </c>
      <c r="H2598" t="e">
        <f>IF(Transaksi!#REF!=$F$11,Transaksi!#REF!,0)</f>
        <v>#REF!</v>
      </c>
      <c r="I2598" t="e">
        <f>I2597+G2598-H2598</f>
        <v>#REF!</v>
      </c>
      <c r="J2598" t="e">
        <f>IF(G2598+H2598&lt;&gt;0,Transaksi!#REF!,"")</f>
        <v>#REF!</v>
      </c>
    </row>
    <row r="2599">
      <c r="C2599" t="e">
        <f>IF(G2599+H2599&lt;&gt;0,Transaksi!#REF!,"")</f>
        <v>#REF!</v>
      </c>
      <c r="D2599" t="e">
        <f>IF(G2599+H2599&lt;&gt;0,Transaksi!#REF!,"")</f>
        <v>#REF!</v>
      </c>
      <c r="E2599" t="e">
        <f>IF(G2599+H2599&lt;&gt;0,Transaksi!#REF!,"")</f>
        <v>#REF!</v>
      </c>
      <c r="F2599" t="e">
        <f>IF(G2599+H2599&lt;&gt;0,Transaksi!#REF!,"")</f>
        <v>#REF!</v>
      </c>
      <c r="G2599" t="e">
        <f>IF(Transaksi!#REF!=$F$11,Transaksi!#REF!,0)</f>
        <v>#REF!</v>
      </c>
      <c r="H2599" t="e">
        <f>IF(Transaksi!#REF!=$F$11,Transaksi!#REF!,0)</f>
        <v>#REF!</v>
      </c>
      <c r="I2599" t="e">
        <f>I2598+G2599-H2599</f>
        <v>#REF!</v>
      </c>
      <c r="J2599" t="e">
        <f>IF(G2599+H2599&lt;&gt;0,Transaksi!#REF!,"")</f>
        <v>#REF!</v>
      </c>
    </row>
    <row r="2600">
      <c r="C2600" t="e">
        <f>IF(G2600+H2600&lt;&gt;0,Transaksi!#REF!,"")</f>
        <v>#REF!</v>
      </c>
      <c r="D2600" t="e">
        <f>IF(G2600+H2600&lt;&gt;0,Transaksi!#REF!,"")</f>
        <v>#REF!</v>
      </c>
      <c r="E2600" t="e">
        <f>IF(G2600+H2600&lt;&gt;0,Transaksi!#REF!,"")</f>
        <v>#REF!</v>
      </c>
      <c r="F2600" t="e">
        <f>IF(G2600+H2600&lt;&gt;0,Transaksi!#REF!,"")</f>
        <v>#REF!</v>
      </c>
      <c r="G2600" t="e">
        <f>IF(Transaksi!#REF!=$F$11,Transaksi!#REF!,0)</f>
        <v>#REF!</v>
      </c>
      <c r="H2600" t="e">
        <f>IF(Transaksi!#REF!=$F$11,Transaksi!#REF!,0)</f>
        <v>#REF!</v>
      </c>
      <c r="I2600" t="e">
        <f>I2599+G2600-H2600</f>
        <v>#REF!</v>
      </c>
      <c r="J2600" t="e">
        <f>IF(G2600+H2600&lt;&gt;0,Transaksi!#REF!,"")</f>
        <v>#REF!</v>
      </c>
    </row>
    <row r="2601">
      <c r="C2601" t="e">
        <f>IF(G2601+H2601&lt;&gt;0,Transaksi!#REF!,"")</f>
        <v>#REF!</v>
      </c>
      <c r="D2601" t="e">
        <f>IF(G2601+H2601&lt;&gt;0,Transaksi!#REF!,"")</f>
        <v>#REF!</v>
      </c>
      <c r="E2601" t="e">
        <f>IF(G2601+H2601&lt;&gt;0,Transaksi!#REF!,"")</f>
        <v>#REF!</v>
      </c>
      <c r="F2601" t="e">
        <f>IF(G2601+H2601&lt;&gt;0,Transaksi!#REF!,"")</f>
        <v>#REF!</v>
      </c>
      <c r="G2601" t="e">
        <f>IF(Transaksi!#REF!=$F$11,Transaksi!#REF!,0)</f>
        <v>#REF!</v>
      </c>
      <c r="H2601" t="e">
        <f>IF(Transaksi!#REF!=$F$11,Transaksi!#REF!,0)</f>
        <v>#REF!</v>
      </c>
      <c r="I2601" t="e">
        <f>I2600+G2601-H2601</f>
        <v>#REF!</v>
      </c>
      <c r="J2601" t="e">
        <f>IF(G2601+H2601&lt;&gt;0,Transaksi!#REF!,"")</f>
        <v>#REF!</v>
      </c>
    </row>
    <row r="2602">
      <c r="C2602" t="e">
        <f>IF(G2602+H2602&lt;&gt;0,Transaksi!#REF!,"")</f>
        <v>#REF!</v>
      </c>
      <c r="D2602" t="e">
        <f>IF(G2602+H2602&lt;&gt;0,Transaksi!#REF!,"")</f>
        <v>#REF!</v>
      </c>
      <c r="E2602" t="e">
        <f>IF(G2602+H2602&lt;&gt;0,Transaksi!#REF!,"")</f>
        <v>#REF!</v>
      </c>
      <c r="F2602" t="e">
        <f>IF(G2602+H2602&lt;&gt;0,Transaksi!#REF!,"")</f>
        <v>#REF!</v>
      </c>
      <c r="G2602" t="e">
        <f>IF(Transaksi!#REF!=$F$11,Transaksi!#REF!,0)</f>
        <v>#REF!</v>
      </c>
      <c r="H2602" t="e">
        <f>IF(Transaksi!#REF!=$F$11,Transaksi!#REF!,0)</f>
        <v>#REF!</v>
      </c>
      <c r="I2602" t="e">
        <f>I2601+G2602-H2602</f>
        <v>#REF!</v>
      </c>
      <c r="J2602" t="e">
        <f>IF(G2602+H2602&lt;&gt;0,Transaksi!#REF!,"")</f>
        <v>#REF!</v>
      </c>
    </row>
    <row r="2603">
      <c r="C2603" t="e">
        <f>IF(G2603+H2603&lt;&gt;0,Transaksi!#REF!,"")</f>
        <v>#REF!</v>
      </c>
      <c r="D2603" t="e">
        <f>IF(G2603+H2603&lt;&gt;0,Transaksi!#REF!,"")</f>
        <v>#REF!</v>
      </c>
      <c r="E2603" t="e">
        <f>IF(G2603+H2603&lt;&gt;0,Transaksi!#REF!,"")</f>
        <v>#REF!</v>
      </c>
      <c r="F2603" t="e">
        <f>IF(G2603+H2603&lt;&gt;0,Transaksi!#REF!,"")</f>
        <v>#REF!</v>
      </c>
      <c r="G2603" t="e">
        <f>IF(Transaksi!#REF!=$F$11,Transaksi!#REF!,0)</f>
        <v>#REF!</v>
      </c>
      <c r="H2603" t="e">
        <f>IF(Transaksi!#REF!=$F$11,Transaksi!#REF!,0)</f>
        <v>#REF!</v>
      </c>
      <c r="I2603" t="e">
        <f>I2602+G2603-H2603</f>
        <v>#REF!</v>
      </c>
      <c r="J2603" t="e">
        <f>IF(G2603+H2603&lt;&gt;0,Transaksi!#REF!,"")</f>
        <v>#REF!</v>
      </c>
    </row>
    <row r="2604">
      <c r="C2604" t="e">
        <f>IF(G2604+H2604&lt;&gt;0,Transaksi!#REF!,"")</f>
        <v>#REF!</v>
      </c>
      <c r="D2604" t="e">
        <f>IF(G2604+H2604&lt;&gt;0,Transaksi!#REF!,"")</f>
        <v>#REF!</v>
      </c>
      <c r="E2604" t="e">
        <f>IF(G2604+H2604&lt;&gt;0,Transaksi!#REF!,"")</f>
        <v>#REF!</v>
      </c>
      <c r="F2604" t="e">
        <f>IF(G2604+H2604&lt;&gt;0,Transaksi!#REF!,"")</f>
        <v>#REF!</v>
      </c>
      <c r="G2604" t="e">
        <f>IF(Transaksi!#REF!=$F$11,Transaksi!#REF!,0)</f>
        <v>#REF!</v>
      </c>
      <c r="H2604" t="e">
        <f>IF(Transaksi!#REF!=$F$11,Transaksi!#REF!,0)</f>
        <v>#REF!</v>
      </c>
      <c r="I2604" t="e">
        <f>I2603+G2604-H2604</f>
        <v>#REF!</v>
      </c>
      <c r="J2604" t="e">
        <f>IF(G2604+H2604&lt;&gt;0,Transaksi!#REF!,"")</f>
        <v>#REF!</v>
      </c>
    </row>
    <row r="2605">
      <c r="C2605" t="e">
        <f>IF(G2605+H2605&lt;&gt;0,Transaksi!#REF!,"")</f>
        <v>#REF!</v>
      </c>
      <c r="D2605" t="e">
        <f>IF(G2605+H2605&lt;&gt;0,Transaksi!#REF!,"")</f>
        <v>#REF!</v>
      </c>
      <c r="E2605" t="e">
        <f>IF(G2605+H2605&lt;&gt;0,Transaksi!#REF!,"")</f>
        <v>#REF!</v>
      </c>
      <c r="F2605" t="e">
        <f>IF(G2605+H2605&lt;&gt;0,Transaksi!#REF!,"")</f>
        <v>#REF!</v>
      </c>
      <c r="G2605" t="e">
        <f>IF(Transaksi!#REF!=$F$11,Transaksi!#REF!,0)</f>
        <v>#REF!</v>
      </c>
      <c r="H2605" t="e">
        <f>IF(Transaksi!#REF!=$F$11,Transaksi!#REF!,0)</f>
        <v>#REF!</v>
      </c>
      <c r="I2605" t="e">
        <f>I2604+G2605-H2605</f>
        <v>#REF!</v>
      </c>
      <c r="J2605" t="e">
        <f>IF(G2605+H2605&lt;&gt;0,Transaksi!#REF!,"")</f>
        <v>#REF!</v>
      </c>
    </row>
    <row r="2606">
      <c r="C2606" t="e">
        <f>IF(G2606+H2606&lt;&gt;0,Transaksi!#REF!,"")</f>
        <v>#REF!</v>
      </c>
      <c r="D2606" t="e">
        <f>IF(G2606+H2606&lt;&gt;0,Transaksi!#REF!,"")</f>
        <v>#REF!</v>
      </c>
      <c r="E2606" t="e">
        <f>IF(G2606+H2606&lt;&gt;0,Transaksi!#REF!,"")</f>
        <v>#REF!</v>
      </c>
      <c r="F2606" t="e">
        <f>IF(G2606+H2606&lt;&gt;0,Transaksi!#REF!,"")</f>
        <v>#REF!</v>
      </c>
      <c r="G2606" t="e">
        <f>IF(Transaksi!#REF!=$F$11,Transaksi!#REF!,0)</f>
        <v>#REF!</v>
      </c>
      <c r="H2606" t="e">
        <f>IF(Transaksi!#REF!=$F$11,Transaksi!#REF!,0)</f>
        <v>#REF!</v>
      </c>
      <c r="I2606" t="e">
        <f>I2605+G2606-H2606</f>
        <v>#REF!</v>
      </c>
      <c r="J2606" t="e">
        <f>IF(G2606+H2606&lt;&gt;0,Transaksi!#REF!,"")</f>
        <v>#REF!</v>
      </c>
    </row>
    <row r="2607">
      <c r="C2607" t="e">
        <f>IF(G2607+H2607&lt;&gt;0,Transaksi!#REF!,"")</f>
        <v>#REF!</v>
      </c>
      <c r="D2607" t="e">
        <f>IF(G2607+H2607&lt;&gt;0,Transaksi!#REF!,"")</f>
        <v>#REF!</v>
      </c>
      <c r="E2607" t="e">
        <f>IF(G2607+H2607&lt;&gt;0,Transaksi!#REF!,"")</f>
        <v>#REF!</v>
      </c>
      <c r="F2607" t="e">
        <f>IF(G2607+H2607&lt;&gt;0,Transaksi!#REF!,"")</f>
        <v>#REF!</v>
      </c>
      <c r="G2607" t="e">
        <f>IF(Transaksi!#REF!=$F$11,Transaksi!#REF!,0)</f>
        <v>#REF!</v>
      </c>
      <c r="H2607" t="e">
        <f>IF(Transaksi!#REF!=$F$11,Transaksi!#REF!,0)</f>
        <v>#REF!</v>
      </c>
      <c r="I2607" t="e">
        <f>I2606+G2607-H2607</f>
        <v>#REF!</v>
      </c>
      <c r="J2607" t="e">
        <f>IF(G2607+H2607&lt;&gt;0,Transaksi!#REF!,"")</f>
        <v>#REF!</v>
      </c>
    </row>
    <row r="2608">
      <c r="C2608" t="e">
        <f>IF(G2608+H2608&lt;&gt;0,Transaksi!#REF!,"")</f>
        <v>#REF!</v>
      </c>
      <c r="D2608" t="e">
        <f>IF(G2608+H2608&lt;&gt;0,Transaksi!#REF!,"")</f>
        <v>#REF!</v>
      </c>
      <c r="E2608" t="e">
        <f>IF(G2608+H2608&lt;&gt;0,Transaksi!#REF!,"")</f>
        <v>#REF!</v>
      </c>
      <c r="F2608" t="e">
        <f>IF(G2608+H2608&lt;&gt;0,Transaksi!#REF!,"")</f>
        <v>#REF!</v>
      </c>
      <c r="G2608" t="e">
        <f>IF(Transaksi!#REF!=$F$11,Transaksi!#REF!,0)</f>
        <v>#REF!</v>
      </c>
      <c r="H2608" t="e">
        <f>IF(Transaksi!#REF!=$F$11,Transaksi!#REF!,0)</f>
        <v>#REF!</v>
      </c>
      <c r="I2608" t="e">
        <f>I2607+G2608-H2608</f>
        <v>#REF!</v>
      </c>
      <c r="J2608" t="e">
        <f>IF(G2608+H2608&lt;&gt;0,Transaksi!#REF!,"")</f>
        <v>#REF!</v>
      </c>
    </row>
    <row r="2609">
      <c r="C2609" t="e">
        <f>IF(G2609+H2609&lt;&gt;0,Transaksi!#REF!,"")</f>
        <v>#REF!</v>
      </c>
      <c r="D2609" t="e">
        <f>IF(G2609+H2609&lt;&gt;0,Transaksi!#REF!,"")</f>
        <v>#REF!</v>
      </c>
      <c r="E2609" t="e">
        <f>IF(G2609+H2609&lt;&gt;0,Transaksi!#REF!,"")</f>
        <v>#REF!</v>
      </c>
      <c r="F2609" t="e">
        <f>IF(G2609+H2609&lt;&gt;0,Transaksi!#REF!,"")</f>
        <v>#REF!</v>
      </c>
      <c r="G2609" t="e">
        <f>IF(Transaksi!#REF!=$F$11,Transaksi!#REF!,0)</f>
        <v>#REF!</v>
      </c>
      <c r="H2609" t="e">
        <f>IF(Transaksi!#REF!=$F$11,Transaksi!#REF!,0)</f>
        <v>#REF!</v>
      </c>
      <c r="I2609" t="e">
        <f>I2608+G2609-H2609</f>
        <v>#REF!</v>
      </c>
      <c r="J2609" t="e">
        <f>IF(G2609+H2609&lt;&gt;0,Transaksi!#REF!,"")</f>
        <v>#REF!</v>
      </c>
    </row>
    <row r="2610">
      <c r="C2610" t="e">
        <f>IF(G2610+H2610&lt;&gt;0,Transaksi!#REF!,"")</f>
        <v>#REF!</v>
      </c>
      <c r="D2610" t="e">
        <f>IF(G2610+H2610&lt;&gt;0,Transaksi!#REF!,"")</f>
        <v>#REF!</v>
      </c>
      <c r="E2610" t="e">
        <f>IF(G2610+H2610&lt;&gt;0,Transaksi!#REF!,"")</f>
        <v>#REF!</v>
      </c>
      <c r="F2610" t="e">
        <f>IF(G2610+H2610&lt;&gt;0,Transaksi!#REF!,"")</f>
        <v>#REF!</v>
      </c>
      <c r="G2610" t="e">
        <f>IF(Transaksi!#REF!=$F$11,Transaksi!#REF!,0)</f>
        <v>#REF!</v>
      </c>
      <c r="H2610" t="e">
        <f>IF(Transaksi!#REF!=$F$11,Transaksi!#REF!,0)</f>
        <v>#REF!</v>
      </c>
      <c r="I2610" t="e">
        <f>I2609+G2610-H2610</f>
        <v>#REF!</v>
      </c>
      <c r="J2610" t="e">
        <f>IF(G2610+H2610&lt;&gt;0,Transaksi!#REF!,"")</f>
        <v>#REF!</v>
      </c>
    </row>
    <row r="2611">
      <c r="C2611" t="e">
        <f>IF(G2611+H2611&lt;&gt;0,Transaksi!#REF!,"")</f>
        <v>#REF!</v>
      </c>
      <c r="D2611" t="e">
        <f>IF(G2611+H2611&lt;&gt;0,Transaksi!#REF!,"")</f>
        <v>#REF!</v>
      </c>
      <c r="E2611" t="e">
        <f>IF(G2611+H2611&lt;&gt;0,Transaksi!#REF!,"")</f>
        <v>#REF!</v>
      </c>
      <c r="F2611" t="e">
        <f>IF(G2611+H2611&lt;&gt;0,Transaksi!#REF!,"")</f>
        <v>#REF!</v>
      </c>
      <c r="G2611" t="e">
        <f>IF(Transaksi!#REF!=$F$11,Transaksi!#REF!,0)</f>
        <v>#REF!</v>
      </c>
      <c r="H2611" t="e">
        <f>IF(Transaksi!#REF!=$F$11,Transaksi!#REF!,0)</f>
        <v>#REF!</v>
      </c>
      <c r="I2611" t="e">
        <f>I2610+G2611-H2611</f>
        <v>#REF!</v>
      </c>
      <c r="J2611" t="e">
        <f>IF(G2611+H2611&lt;&gt;0,Transaksi!#REF!,"")</f>
        <v>#REF!</v>
      </c>
    </row>
    <row r="2612">
      <c r="C2612" t="e">
        <f>IF(G2612+H2612&lt;&gt;0,Transaksi!#REF!,"")</f>
        <v>#REF!</v>
      </c>
      <c r="D2612" t="e">
        <f>IF(G2612+H2612&lt;&gt;0,Transaksi!#REF!,"")</f>
        <v>#REF!</v>
      </c>
      <c r="E2612" t="e">
        <f>IF(G2612+H2612&lt;&gt;0,Transaksi!#REF!,"")</f>
        <v>#REF!</v>
      </c>
      <c r="F2612" t="e">
        <f>IF(G2612+H2612&lt;&gt;0,Transaksi!#REF!,"")</f>
        <v>#REF!</v>
      </c>
      <c r="G2612" t="e">
        <f>IF(Transaksi!#REF!=$F$11,Transaksi!#REF!,0)</f>
        <v>#REF!</v>
      </c>
      <c r="H2612" t="e">
        <f>IF(Transaksi!#REF!=$F$11,Transaksi!#REF!,0)</f>
        <v>#REF!</v>
      </c>
      <c r="I2612" t="e">
        <f>I2611+G2612-H2612</f>
        <v>#REF!</v>
      </c>
      <c r="J2612" t="e">
        <f>IF(G2612+H2612&lt;&gt;0,Transaksi!#REF!,"")</f>
        <v>#REF!</v>
      </c>
    </row>
    <row r="2613">
      <c r="C2613" t="e">
        <f>IF(G2613+H2613&lt;&gt;0,Transaksi!#REF!,"")</f>
        <v>#REF!</v>
      </c>
      <c r="D2613" t="e">
        <f>IF(G2613+H2613&lt;&gt;0,Transaksi!#REF!,"")</f>
        <v>#REF!</v>
      </c>
      <c r="E2613" t="e">
        <f>IF(G2613+H2613&lt;&gt;0,Transaksi!#REF!,"")</f>
        <v>#REF!</v>
      </c>
      <c r="F2613" t="e">
        <f>IF(G2613+H2613&lt;&gt;0,Transaksi!#REF!,"")</f>
        <v>#REF!</v>
      </c>
      <c r="G2613" t="e">
        <f>IF(Transaksi!#REF!=$F$11,Transaksi!#REF!,0)</f>
        <v>#REF!</v>
      </c>
      <c r="H2613" t="e">
        <f>IF(Transaksi!#REF!=$F$11,Transaksi!#REF!,0)</f>
        <v>#REF!</v>
      </c>
      <c r="I2613" t="e">
        <f>I2612+G2613-H2613</f>
        <v>#REF!</v>
      </c>
      <c r="J2613" t="e">
        <f>IF(G2613+H2613&lt;&gt;0,Transaksi!#REF!,"")</f>
        <v>#REF!</v>
      </c>
    </row>
    <row r="2614">
      <c r="C2614" t="e">
        <f>IF(G2614+H2614&lt;&gt;0,Transaksi!#REF!,"")</f>
        <v>#REF!</v>
      </c>
      <c r="D2614" t="e">
        <f>IF(G2614+H2614&lt;&gt;0,Transaksi!#REF!,"")</f>
        <v>#REF!</v>
      </c>
      <c r="E2614" t="e">
        <f>IF(G2614+H2614&lt;&gt;0,Transaksi!#REF!,"")</f>
        <v>#REF!</v>
      </c>
      <c r="F2614" t="e">
        <f>IF(G2614+H2614&lt;&gt;0,Transaksi!#REF!,"")</f>
        <v>#REF!</v>
      </c>
      <c r="G2614" t="e">
        <f>IF(Transaksi!#REF!=$F$11,Transaksi!#REF!,0)</f>
        <v>#REF!</v>
      </c>
      <c r="H2614" t="e">
        <f>IF(Transaksi!#REF!=$F$11,Transaksi!#REF!,0)</f>
        <v>#REF!</v>
      </c>
      <c r="I2614" t="e">
        <f>I2613+G2614-H2614</f>
        <v>#REF!</v>
      </c>
      <c r="J2614" t="e">
        <f>IF(G2614+H2614&lt;&gt;0,Transaksi!#REF!,"")</f>
        <v>#REF!</v>
      </c>
    </row>
    <row r="2615">
      <c r="C2615" t="e">
        <f>IF(G2615+H2615&lt;&gt;0,Transaksi!#REF!,"")</f>
        <v>#REF!</v>
      </c>
      <c r="D2615" t="e">
        <f>IF(G2615+H2615&lt;&gt;0,Transaksi!#REF!,"")</f>
        <v>#REF!</v>
      </c>
      <c r="E2615" t="e">
        <f>IF(G2615+H2615&lt;&gt;0,Transaksi!#REF!,"")</f>
        <v>#REF!</v>
      </c>
      <c r="F2615" t="e">
        <f>IF(G2615+H2615&lt;&gt;0,Transaksi!#REF!,"")</f>
        <v>#REF!</v>
      </c>
      <c r="G2615" t="e">
        <f>IF(Transaksi!#REF!=$F$11,Transaksi!#REF!,0)</f>
        <v>#REF!</v>
      </c>
      <c r="H2615" t="e">
        <f>IF(Transaksi!#REF!=$F$11,Transaksi!#REF!,0)</f>
        <v>#REF!</v>
      </c>
      <c r="I2615" t="e">
        <f>I2614+G2615-H2615</f>
        <v>#REF!</v>
      </c>
      <c r="J2615" t="e">
        <f>IF(G2615+H2615&lt;&gt;0,Transaksi!#REF!,"")</f>
        <v>#REF!</v>
      </c>
    </row>
    <row r="2616">
      <c r="C2616" t="e">
        <f>IF(G2616+H2616&lt;&gt;0,Transaksi!#REF!,"")</f>
        <v>#REF!</v>
      </c>
      <c r="D2616" t="e">
        <f>IF(G2616+H2616&lt;&gt;0,Transaksi!#REF!,"")</f>
        <v>#REF!</v>
      </c>
      <c r="E2616" t="e">
        <f>IF(G2616+H2616&lt;&gt;0,Transaksi!#REF!,"")</f>
        <v>#REF!</v>
      </c>
      <c r="F2616" t="e">
        <f>IF(G2616+H2616&lt;&gt;0,Transaksi!#REF!,"")</f>
        <v>#REF!</v>
      </c>
      <c r="G2616" t="e">
        <f>IF(Transaksi!#REF!=$F$11,Transaksi!#REF!,0)</f>
        <v>#REF!</v>
      </c>
      <c r="H2616" t="e">
        <f>IF(Transaksi!#REF!=$F$11,Transaksi!#REF!,0)</f>
        <v>#REF!</v>
      </c>
      <c r="I2616" t="e">
        <f>I2615+G2616-H2616</f>
        <v>#REF!</v>
      </c>
      <c r="J2616" t="e">
        <f>IF(G2616+H2616&lt;&gt;0,Transaksi!#REF!,"")</f>
        <v>#REF!</v>
      </c>
    </row>
    <row r="2617">
      <c r="C2617" t="e">
        <f>IF(G2617+H2617&lt;&gt;0,Transaksi!#REF!,"")</f>
        <v>#REF!</v>
      </c>
      <c r="D2617" t="e">
        <f>IF(G2617+H2617&lt;&gt;0,Transaksi!#REF!,"")</f>
        <v>#REF!</v>
      </c>
      <c r="E2617" t="e">
        <f>IF(G2617+H2617&lt;&gt;0,Transaksi!#REF!,"")</f>
        <v>#REF!</v>
      </c>
      <c r="F2617" t="e">
        <f>IF(G2617+H2617&lt;&gt;0,Transaksi!#REF!,"")</f>
        <v>#REF!</v>
      </c>
      <c r="G2617" t="e">
        <f>IF(Transaksi!#REF!=$F$11,Transaksi!#REF!,0)</f>
        <v>#REF!</v>
      </c>
      <c r="H2617" t="e">
        <f>IF(Transaksi!#REF!=$F$11,Transaksi!#REF!,0)</f>
        <v>#REF!</v>
      </c>
      <c r="I2617" t="e">
        <f>I2616+G2617-H2617</f>
        <v>#REF!</v>
      </c>
      <c r="J2617" t="e">
        <f>IF(G2617+H2617&lt;&gt;0,Transaksi!#REF!,"")</f>
        <v>#REF!</v>
      </c>
    </row>
    <row r="2618">
      <c r="C2618" t="e">
        <f>IF(G2618+H2618&lt;&gt;0,Transaksi!#REF!,"")</f>
        <v>#REF!</v>
      </c>
      <c r="D2618" t="e">
        <f>IF(G2618+H2618&lt;&gt;0,Transaksi!#REF!,"")</f>
        <v>#REF!</v>
      </c>
      <c r="E2618" t="e">
        <f>IF(G2618+H2618&lt;&gt;0,Transaksi!#REF!,"")</f>
        <v>#REF!</v>
      </c>
      <c r="F2618" t="e">
        <f>IF(G2618+H2618&lt;&gt;0,Transaksi!#REF!,"")</f>
        <v>#REF!</v>
      </c>
      <c r="G2618" t="e">
        <f>IF(Transaksi!#REF!=$F$11,Transaksi!#REF!,0)</f>
        <v>#REF!</v>
      </c>
      <c r="H2618" t="e">
        <f>IF(Transaksi!#REF!=$F$11,Transaksi!#REF!,0)</f>
        <v>#REF!</v>
      </c>
      <c r="I2618" t="e">
        <f>I2617+G2618-H2618</f>
        <v>#REF!</v>
      </c>
      <c r="J2618" t="e">
        <f>IF(G2618+H2618&lt;&gt;0,Transaksi!#REF!,"")</f>
        <v>#REF!</v>
      </c>
    </row>
    <row r="2619">
      <c r="C2619" t="e">
        <f>IF(G2619+H2619&lt;&gt;0,Transaksi!#REF!,"")</f>
        <v>#REF!</v>
      </c>
      <c r="D2619" t="e">
        <f>IF(G2619+H2619&lt;&gt;0,Transaksi!#REF!,"")</f>
        <v>#REF!</v>
      </c>
      <c r="E2619" t="e">
        <f>IF(G2619+H2619&lt;&gt;0,Transaksi!#REF!,"")</f>
        <v>#REF!</v>
      </c>
      <c r="F2619" t="e">
        <f>IF(G2619+H2619&lt;&gt;0,Transaksi!#REF!,"")</f>
        <v>#REF!</v>
      </c>
      <c r="G2619" t="e">
        <f>IF(Transaksi!#REF!=$F$11,Transaksi!#REF!,0)</f>
        <v>#REF!</v>
      </c>
      <c r="H2619" t="e">
        <f>IF(Transaksi!#REF!=$F$11,Transaksi!#REF!,0)</f>
        <v>#REF!</v>
      </c>
      <c r="I2619" t="e">
        <f>I2618+G2619-H2619</f>
        <v>#REF!</v>
      </c>
      <c r="J2619" t="e">
        <f>IF(G2619+H2619&lt;&gt;0,Transaksi!#REF!,"")</f>
        <v>#REF!</v>
      </c>
    </row>
    <row r="2620">
      <c r="C2620" t="e">
        <f>IF(G2620+H2620&lt;&gt;0,Transaksi!#REF!,"")</f>
        <v>#REF!</v>
      </c>
      <c r="D2620" t="e">
        <f>IF(G2620+H2620&lt;&gt;0,Transaksi!#REF!,"")</f>
        <v>#REF!</v>
      </c>
      <c r="E2620" t="e">
        <f>IF(G2620+H2620&lt;&gt;0,Transaksi!#REF!,"")</f>
        <v>#REF!</v>
      </c>
      <c r="F2620" t="e">
        <f>IF(G2620+H2620&lt;&gt;0,Transaksi!#REF!,"")</f>
        <v>#REF!</v>
      </c>
      <c r="G2620" t="e">
        <f>IF(Transaksi!#REF!=$F$11,Transaksi!#REF!,0)</f>
        <v>#REF!</v>
      </c>
      <c r="H2620" t="e">
        <f>IF(Transaksi!#REF!=$F$11,Transaksi!#REF!,0)</f>
        <v>#REF!</v>
      </c>
      <c r="I2620" t="e">
        <f>I2619+G2620-H2620</f>
        <v>#REF!</v>
      </c>
      <c r="J2620" t="e">
        <f>IF(G2620+H2620&lt;&gt;0,Transaksi!#REF!,"")</f>
        <v>#REF!</v>
      </c>
    </row>
    <row r="2621">
      <c r="C2621" t="e">
        <f>IF(G2621+H2621&lt;&gt;0,Transaksi!#REF!,"")</f>
        <v>#REF!</v>
      </c>
      <c r="D2621" t="e">
        <f>IF(G2621+H2621&lt;&gt;0,Transaksi!#REF!,"")</f>
        <v>#REF!</v>
      </c>
      <c r="E2621" t="e">
        <f>IF(G2621+H2621&lt;&gt;0,Transaksi!#REF!,"")</f>
        <v>#REF!</v>
      </c>
      <c r="F2621" t="e">
        <f>IF(G2621+H2621&lt;&gt;0,Transaksi!#REF!,"")</f>
        <v>#REF!</v>
      </c>
      <c r="G2621" t="e">
        <f>IF(Transaksi!#REF!=$F$11,Transaksi!#REF!,0)</f>
        <v>#REF!</v>
      </c>
      <c r="H2621" t="e">
        <f>IF(Transaksi!#REF!=$F$11,Transaksi!#REF!,0)</f>
        <v>#REF!</v>
      </c>
      <c r="I2621" t="e">
        <f>I2620+G2621-H2621</f>
        <v>#REF!</v>
      </c>
      <c r="J2621" t="e">
        <f>IF(G2621+H2621&lt;&gt;0,Transaksi!#REF!,"")</f>
        <v>#REF!</v>
      </c>
    </row>
    <row r="2622">
      <c r="C2622" t="e">
        <f>IF(G2622+H2622&lt;&gt;0,Transaksi!#REF!,"")</f>
        <v>#REF!</v>
      </c>
      <c r="D2622" t="e">
        <f>IF(G2622+H2622&lt;&gt;0,Transaksi!#REF!,"")</f>
        <v>#REF!</v>
      </c>
      <c r="E2622" t="e">
        <f>IF(G2622+H2622&lt;&gt;0,Transaksi!#REF!,"")</f>
        <v>#REF!</v>
      </c>
      <c r="F2622" t="e">
        <f>IF(G2622+H2622&lt;&gt;0,Transaksi!#REF!,"")</f>
        <v>#REF!</v>
      </c>
      <c r="G2622" t="e">
        <f>IF(Transaksi!#REF!=$F$11,Transaksi!#REF!,0)</f>
        <v>#REF!</v>
      </c>
      <c r="H2622" t="e">
        <f>IF(Transaksi!#REF!=$F$11,Transaksi!#REF!,0)</f>
        <v>#REF!</v>
      </c>
      <c r="I2622" t="e">
        <f>I2621+G2622-H2622</f>
        <v>#REF!</v>
      </c>
      <c r="J2622" t="e">
        <f>IF(G2622+H2622&lt;&gt;0,Transaksi!#REF!,"")</f>
        <v>#REF!</v>
      </c>
    </row>
    <row r="2623">
      <c r="C2623" t="e">
        <f>IF(G2623+H2623&lt;&gt;0,Transaksi!#REF!,"")</f>
        <v>#REF!</v>
      </c>
      <c r="D2623" t="e">
        <f>IF(G2623+H2623&lt;&gt;0,Transaksi!#REF!,"")</f>
        <v>#REF!</v>
      </c>
      <c r="E2623" t="e">
        <f>IF(G2623+H2623&lt;&gt;0,Transaksi!#REF!,"")</f>
        <v>#REF!</v>
      </c>
      <c r="F2623" t="e">
        <f>IF(G2623+H2623&lt;&gt;0,Transaksi!#REF!,"")</f>
        <v>#REF!</v>
      </c>
      <c r="G2623" t="e">
        <f>IF(Transaksi!#REF!=$F$11,Transaksi!#REF!,0)</f>
        <v>#REF!</v>
      </c>
      <c r="H2623" t="e">
        <f>IF(Transaksi!#REF!=$F$11,Transaksi!#REF!,0)</f>
        <v>#REF!</v>
      </c>
      <c r="I2623" t="e">
        <f>I2622+G2623-H2623</f>
        <v>#REF!</v>
      </c>
      <c r="J2623" t="e">
        <f>IF(G2623+H2623&lt;&gt;0,Transaksi!#REF!,"")</f>
        <v>#REF!</v>
      </c>
    </row>
    <row r="2624">
      <c r="C2624" t="e">
        <f>IF(G2624+H2624&lt;&gt;0,Transaksi!#REF!,"")</f>
        <v>#REF!</v>
      </c>
      <c r="D2624" t="e">
        <f>IF(G2624+H2624&lt;&gt;0,Transaksi!#REF!,"")</f>
        <v>#REF!</v>
      </c>
      <c r="E2624" t="e">
        <f>IF(G2624+H2624&lt;&gt;0,Transaksi!#REF!,"")</f>
        <v>#REF!</v>
      </c>
      <c r="F2624" t="e">
        <f>IF(G2624+H2624&lt;&gt;0,Transaksi!#REF!,"")</f>
        <v>#REF!</v>
      </c>
      <c r="G2624" t="e">
        <f>IF(Transaksi!#REF!=$F$11,Transaksi!#REF!,0)</f>
        <v>#REF!</v>
      </c>
      <c r="H2624" t="e">
        <f>IF(Transaksi!#REF!=$F$11,Transaksi!#REF!,0)</f>
        <v>#REF!</v>
      </c>
      <c r="I2624" t="e">
        <f>I2623+G2624-H2624</f>
        <v>#REF!</v>
      </c>
      <c r="J2624" t="e">
        <f>IF(G2624+H2624&lt;&gt;0,Transaksi!#REF!,"")</f>
        <v>#REF!</v>
      </c>
    </row>
    <row r="2625">
      <c r="C2625" t="e">
        <f>IF(G2625+H2625&lt;&gt;0,Transaksi!#REF!,"")</f>
        <v>#REF!</v>
      </c>
      <c r="D2625" t="e">
        <f>IF(G2625+H2625&lt;&gt;0,Transaksi!#REF!,"")</f>
        <v>#REF!</v>
      </c>
      <c r="E2625" t="e">
        <f>IF(G2625+H2625&lt;&gt;0,Transaksi!#REF!,"")</f>
        <v>#REF!</v>
      </c>
      <c r="F2625" t="e">
        <f>IF(G2625+H2625&lt;&gt;0,Transaksi!#REF!,"")</f>
        <v>#REF!</v>
      </c>
      <c r="G2625" t="e">
        <f>IF(Transaksi!#REF!=$F$11,Transaksi!#REF!,0)</f>
        <v>#REF!</v>
      </c>
      <c r="H2625" t="e">
        <f>IF(Transaksi!#REF!=$F$11,Transaksi!#REF!,0)</f>
        <v>#REF!</v>
      </c>
      <c r="I2625" t="e">
        <f>I2624+G2625-H2625</f>
        <v>#REF!</v>
      </c>
      <c r="J2625" t="e">
        <f>IF(G2625+H2625&lt;&gt;0,Transaksi!#REF!,"")</f>
        <v>#REF!</v>
      </c>
    </row>
    <row r="2626">
      <c r="C2626" t="e">
        <f>IF(G2626+H2626&lt;&gt;0,Transaksi!#REF!,"")</f>
        <v>#REF!</v>
      </c>
      <c r="D2626" t="e">
        <f>IF(G2626+H2626&lt;&gt;0,Transaksi!#REF!,"")</f>
        <v>#REF!</v>
      </c>
      <c r="E2626" t="e">
        <f>IF(G2626+H2626&lt;&gt;0,Transaksi!#REF!,"")</f>
        <v>#REF!</v>
      </c>
      <c r="F2626" t="e">
        <f>IF(G2626+H2626&lt;&gt;0,Transaksi!#REF!,"")</f>
        <v>#REF!</v>
      </c>
      <c r="G2626" t="e">
        <f>IF(Transaksi!#REF!=$F$11,Transaksi!#REF!,0)</f>
        <v>#REF!</v>
      </c>
      <c r="H2626" t="e">
        <f>IF(Transaksi!#REF!=$F$11,Transaksi!#REF!,0)</f>
        <v>#REF!</v>
      </c>
      <c r="I2626" t="e">
        <f>I2625+G2626-H2626</f>
        <v>#REF!</v>
      </c>
      <c r="J2626" t="e">
        <f>IF(G2626+H2626&lt;&gt;0,Transaksi!#REF!,"")</f>
        <v>#REF!</v>
      </c>
    </row>
    <row r="2627">
      <c r="C2627" t="e">
        <f>IF(G2627+H2627&lt;&gt;0,Transaksi!#REF!,"")</f>
        <v>#REF!</v>
      </c>
      <c r="D2627" t="e">
        <f>IF(G2627+H2627&lt;&gt;0,Transaksi!#REF!,"")</f>
        <v>#REF!</v>
      </c>
      <c r="E2627" t="e">
        <f>IF(G2627+H2627&lt;&gt;0,Transaksi!#REF!,"")</f>
        <v>#REF!</v>
      </c>
      <c r="F2627" t="e">
        <f>IF(G2627+H2627&lt;&gt;0,Transaksi!#REF!,"")</f>
        <v>#REF!</v>
      </c>
      <c r="G2627" t="e">
        <f>IF(Transaksi!#REF!=$F$11,Transaksi!#REF!,0)</f>
        <v>#REF!</v>
      </c>
      <c r="H2627" t="e">
        <f>IF(Transaksi!#REF!=$F$11,Transaksi!#REF!,0)</f>
        <v>#REF!</v>
      </c>
      <c r="I2627" t="e">
        <f>I2626+G2627-H2627</f>
        <v>#REF!</v>
      </c>
      <c r="J2627" t="e">
        <f>IF(G2627+H2627&lt;&gt;0,Transaksi!#REF!,"")</f>
        <v>#REF!</v>
      </c>
    </row>
    <row r="2628">
      <c r="C2628" t="e">
        <f>IF(G2628+H2628&lt;&gt;0,Transaksi!#REF!,"")</f>
        <v>#REF!</v>
      </c>
      <c r="D2628" t="e">
        <f>IF(G2628+H2628&lt;&gt;0,Transaksi!#REF!,"")</f>
        <v>#REF!</v>
      </c>
      <c r="E2628" t="e">
        <f>IF(G2628+H2628&lt;&gt;0,Transaksi!#REF!,"")</f>
        <v>#REF!</v>
      </c>
      <c r="F2628" t="e">
        <f>IF(G2628+H2628&lt;&gt;0,Transaksi!#REF!,"")</f>
        <v>#REF!</v>
      </c>
      <c r="G2628" t="e">
        <f>IF(Transaksi!#REF!=$F$11,Transaksi!#REF!,0)</f>
        <v>#REF!</v>
      </c>
      <c r="H2628" t="e">
        <f>IF(Transaksi!#REF!=$F$11,Transaksi!#REF!,0)</f>
        <v>#REF!</v>
      </c>
      <c r="I2628" t="e">
        <f>I2627+G2628-H2628</f>
        <v>#REF!</v>
      </c>
      <c r="J2628" t="e">
        <f>IF(G2628+H2628&lt;&gt;0,Transaksi!#REF!,"")</f>
        <v>#REF!</v>
      </c>
    </row>
    <row r="2629">
      <c r="C2629" t="e">
        <f>IF(G2629+H2629&lt;&gt;0,Transaksi!#REF!,"")</f>
        <v>#REF!</v>
      </c>
      <c r="D2629" t="e">
        <f>IF(G2629+H2629&lt;&gt;0,Transaksi!#REF!,"")</f>
        <v>#REF!</v>
      </c>
      <c r="E2629" t="e">
        <f>IF(G2629+H2629&lt;&gt;0,Transaksi!#REF!,"")</f>
        <v>#REF!</v>
      </c>
      <c r="F2629" t="e">
        <f>IF(G2629+H2629&lt;&gt;0,Transaksi!#REF!,"")</f>
        <v>#REF!</v>
      </c>
      <c r="G2629" t="e">
        <f>IF(Transaksi!#REF!=$F$11,Transaksi!#REF!,0)</f>
        <v>#REF!</v>
      </c>
      <c r="H2629" t="e">
        <f>IF(Transaksi!#REF!=$F$11,Transaksi!#REF!,0)</f>
        <v>#REF!</v>
      </c>
      <c r="I2629" t="e">
        <f>I2628+G2629-H2629</f>
        <v>#REF!</v>
      </c>
      <c r="J2629" t="e">
        <f>IF(G2629+H2629&lt;&gt;0,Transaksi!#REF!,"")</f>
        <v>#REF!</v>
      </c>
    </row>
    <row r="2630">
      <c r="C2630" t="e">
        <f>IF(G2630+H2630&lt;&gt;0,Transaksi!#REF!,"")</f>
        <v>#REF!</v>
      </c>
      <c r="D2630" t="e">
        <f>IF(G2630+H2630&lt;&gt;0,Transaksi!#REF!,"")</f>
        <v>#REF!</v>
      </c>
      <c r="E2630" t="e">
        <f>IF(G2630+H2630&lt;&gt;0,Transaksi!#REF!,"")</f>
        <v>#REF!</v>
      </c>
      <c r="F2630" t="e">
        <f>IF(G2630+H2630&lt;&gt;0,Transaksi!#REF!,"")</f>
        <v>#REF!</v>
      </c>
      <c r="G2630" t="e">
        <f>IF(Transaksi!#REF!=$F$11,Transaksi!#REF!,0)</f>
        <v>#REF!</v>
      </c>
      <c r="H2630" t="e">
        <f>IF(Transaksi!#REF!=$F$11,Transaksi!#REF!,0)</f>
        <v>#REF!</v>
      </c>
      <c r="I2630" t="e">
        <f>I2629+G2630-H2630</f>
        <v>#REF!</v>
      </c>
      <c r="J2630" t="e">
        <f>IF(G2630+H2630&lt;&gt;0,Transaksi!#REF!,"")</f>
        <v>#REF!</v>
      </c>
    </row>
    <row r="2631">
      <c r="C2631" t="e">
        <f>IF(G2631+H2631&lt;&gt;0,Transaksi!#REF!,"")</f>
        <v>#REF!</v>
      </c>
      <c r="D2631" t="e">
        <f>IF(G2631+H2631&lt;&gt;0,Transaksi!#REF!,"")</f>
        <v>#REF!</v>
      </c>
      <c r="E2631" t="e">
        <f>IF(G2631+H2631&lt;&gt;0,Transaksi!#REF!,"")</f>
        <v>#REF!</v>
      </c>
      <c r="F2631" t="e">
        <f>IF(G2631+H2631&lt;&gt;0,Transaksi!#REF!,"")</f>
        <v>#REF!</v>
      </c>
      <c r="G2631" t="e">
        <f>IF(Transaksi!#REF!=$F$11,Transaksi!#REF!,0)</f>
        <v>#REF!</v>
      </c>
      <c r="H2631" t="e">
        <f>IF(Transaksi!#REF!=$F$11,Transaksi!#REF!,0)</f>
        <v>#REF!</v>
      </c>
      <c r="I2631" t="e">
        <f>I2630+G2631-H2631</f>
        <v>#REF!</v>
      </c>
      <c r="J2631" t="e">
        <f>IF(G2631+H2631&lt;&gt;0,Transaksi!#REF!,"")</f>
        <v>#REF!</v>
      </c>
    </row>
    <row r="2632">
      <c r="C2632" t="e">
        <f>IF(G2632+H2632&lt;&gt;0,Transaksi!#REF!,"")</f>
        <v>#REF!</v>
      </c>
      <c r="D2632" t="e">
        <f>IF(G2632+H2632&lt;&gt;0,Transaksi!#REF!,"")</f>
        <v>#REF!</v>
      </c>
      <c r="E2632" t="e">
        <f>IF(G2632+H2632&lt;&gt;0,Transaksi!#REF!,"")</f>
        <v>#REF!</v>
      </c>
      <c r="F2632" t="e">
        <f>IF(G2632+H2632&lt;&gt;0,Transaksi!#REF!,"")</f>
        <v>#REF!</v>
      </c>
      <c r="G2632" t="e">
        <f>IF(Transaksi!#REF!=$F$11,Transaksi!#REF!,0)</f>
        <v>#REF!</v>
      </c>
      <c r="H2632" t="e">
        <f>IF(Transaksi!#REF!=$F$11,Transaksi!#REF!,0)</f>
        <v>#REF!</v>
      </c>
      <c r="I2632" t="e">
        <f>I2631+G2632-H2632</f>
        <v>#REF!</v>
      </c>
      <c r="J2632" t="e">
        <f>IF(G2632+H2632&lt;&gt;0,Transaksi!#REF!,"")</f>
        <v>#REF!</v>
      </c>
    </row>
    <row r="2633">
      <c r="C2633" t="e">
        <f>IF(G2633+H2633&lt;&gt;0,Transaksi!#REF!,"")</f>
        <v>#REF!</v>
      </c>
      <c r="D2633" t="e">
        <f>IF(G2633+H2633&lt;&gt;0,Transaksi!#REF!,"")</f>
        <v>#REF!</v>
      </c>
      <c r="E2633" t="e">
        <f>IF(G2633+H2633&lt;&gt;0,Transaksi!#REF!,"")</f>
        <v>#REF!</v>
      </c>
      <c r="F2633" t="e">
        <f>IF(G2633+H2633&lt;&gt;0,Transaksi!#REF!,"")</f>
        <v>#REF!</v>
      </c>
      <c r="G2633" t="e">
        <f>IF(Transaksi!#REF!=$F$11,Transaksi!#REF!,0)</f>
        <v>#REF!</v>
      </c>
      <c r="H2633" t="e">
        <f>IF(Transaksi!#REF!=$F$11,Transaksi!#REF!,0)</f>
        <v>#REF!</v>
      </c>
      <c r="I2633" t="e">
        <f>I2632+G2633-H2633</f>
        <v>#REF!</v>
      </c>
      <c r="J2633" t="e">
        <f>IF(G2633+H2633&lt;&gt;0,Transaksi!#REF!,"")</f>
        <v>#REF!</v>
      </c>
    </row>
    <row r="2634">
      <c r="C2634" t="e">
        <f>IF(G2634+H2634&lt;&gt;0,Transaksi!#REF!,"")</f>
        <v>#REF!</v>
      </c>
      <c r="D2634" t="e">
        <f>IF(G2634+H2634&lt;&gt;0,Transaksi!#REF!,"")</f>
        <v>#REF!</v>
      </c>
      <c r="E2634" t="e">
        <f>IF(G2634+H2634&lt;&gt;0,Transaksi!#REF!,"")</f>
        <v>#REF!</v>
      </c>
      <c r="F2634" t="e">
        <f>IF(G2634+H2634&lt;&gt;0,Transaksi!#REF!,"")</f>
        <v>#REF!</v>
      </c>
      <c r="G2634" t="e">
        <f>IF(Transaksi!#REF!=$F$11,Transaksi!#REF!,0)</f>
        <v>#REF!</v>
      </c>
      <c r="H2634" t="e">
        <f>IF(Transaksi!#REF!=$F$11,Transaksi!#REF!,0)</f>
        <v>#REF!</v>
      </c>
      <c r="I2634" t="e">
        <f>I2633+G2634-H2634</f>
        <v>#REF!</v>
      </c>
      <c r="J2634" t="e">
        <f>IF(G2634+H2634&lt;&gt;0,Transaksi!#REF!,"")</f>
        <v>#REF!</v>
      </c>
    </row>
    <row r="2635">
      <c r="C2635" t="e">
        <f>IF(G2635+H2635&lt;&gt;0,Transaksi!#REF!,"")</f>
        <v>#REF!</v>
      </c>
      <c r="D2635" t="e">
        <f>IF(G2635+H2635&lt;&gt;0,Transaksi!#REF!,"")</f>
        <v>#REF!</v>
      </c>
      <c r="E2635" t="e">
        <f>IF(G2635+H2635&lt;&gt;0,Transaksi!#REF!,"")</f>
        <v>#REF!</v>
      </c>
      <c r="F2635" t="e">
        <f>IF(G2635+H2635&lt;&gt;0,Transaksi!#REF!,"")</f>
        <v>#REF!</v>
      </c>
      <c r="G2635" t="e">
        <f>IF(Transaksi!#REF!=$F$11,Transaksi!#REF!,0)</f>
        <v>#REF!</v>
      </c>
      <c r="H2635" t="e">
        <f>IF(Transaksi!#REF!=$F$11,Transaksi!#REF!,0)</f>
        <v>#REF!</v>
      </c>
      <c r="I2635" t="e">
        <f>I2634+G2635-H2635</f>
        <v>#REF!</v>
      </c>
      <c r="J2635" t="e">
        <f>IF(G2635+H2635&lt;&gt;0,Transaksi!#REF!,"")</f>
        <v>#REF!</v>
      </c>
    </row>
    <row r="2636">
      <c r="C2636" t="e">
        <f>IF(G2636+H2636&lt;&gt;0,Transaksi!#REF!,"")</f>
        <v>#REF!</v>
      </c>
      <c r="D2636" t="e">
        <f>IF(G2636+H2636&lt;&gt;0,Transaksi!#REF!,"")</f>
        <v>#REF!</v>
      </c>
      <c r="E2636" t="e">
        <f>IF(G2636+H2636&lt;&gt;0,Transaksi!#REF!,"")</f>
        <v>#REF!</v>
      </c>
      <c r="F2636" t="e">
        <f>IF(G2636+H2636&lt;&gt;0,Transaksi!#REF!,"")</f>
        <v>#REF!</v>
      </c>
      <c r="G2636" t="e">
        <f>IF(Transaksi!#REF!=$F$11,Transaksi!#REF!,0)</f>
        <v>#REF!</v>
      </c>
      <c r="H2636" t="e">
        <f>IF(Transaksi!#REF!=$F$11,Transaksi!#REF!,0)</f>
        <v>#REF!</v>
      </c>
      <c r="I2636" t="e">
        <f>I2635+G2636-H2636</f>
        <v>#REF!</v>
      </c>
      <c r="J2636" t="e">
        <f>IF(G2636+H2636&lt;&gt;0,Transaksi!#REF!,"")</f>
        <v>#REF!</v>
      </c>
    </row>
    <row r="2637">
      <c r="C2637" t="e">
        <f>IF(G2637+H2637&lt;&gt;0,Transaksi!#REF!,"")</f>
        <v>#REF!</v>
      </c>
      <c r="D2637" t="e">
        <f>IF(G2637+H2637&lt;&gt;0,Transaksi!#REF!,"")</f>
        <v>#REF!</v>
      </c>
      <c r="E2637" t="e">
        <f>IF(G2637+H2637&lt;&gt;0,Transaksi!#REF!,"")</f>
        <v>#REF!</v>
      </c>
      <c r="F2637" t="e">
        <f>IF(G2637+H2637&lt;&gt;0,Transaksi!#REF!,"")</f>
        <v>#REF!</v>
      </c>
      <c r="G2637" t="e">
        <f>IF(Transaksi!#REF!=$F$11,Transaksi!#REF!,0)</f>
        <v>#REF!</v>
      </c>
      <c r="H2637" t="e">
        <f>IF(Transaksi!#REF!=$F$11,Transaksi!#REF!,0)</f>
        <v>#REF!</v>
      </c>
      <c r="I2637" t="e">
        <f>I2636+G2637-H2637</f>
        <v>#REF!</v>
      </c>
      <c r="J2637" t="e">
        <f>IF(G2637+H2637&lt;&gt;0,Transaksi!#REF!,"")</f>
        <v>#REF!</v>
      </c>
    </row>
    <row r="2638">
      <c r="C2638" t="e">
        <f>IF(G2638+H2638&lt;&gt;0,Transaksi!#REF!,"")</f>
        <v>#REF!</v>
      </c>
      <c r="D2638" t="e">
        <f>IF(G2638+H2638&lt;&gt;0,Transaksi!#REF!,"")</f>
        <v>#REF!</v>
      </c>
      <c r="E2638" t="e">
        <f>IF(G2638+H2638&lt;&gt;0,Transaksi!#REF!,"")</f>
        <v>#REF!</v>
      </c>
      <c r="F2638" t="e">
        <f>IF(G2638+H2638&lt;&gt;0,Transaksi!#REF!,"")</f>
        <v>#REF!</v>
      </c>
      <c r="G2638" t="e">
        <f>IF(Transaksi!#REF!=$F$11,Transaksi!#REF!,0)</f>
        <v>#REF!</v>
      </c>
      <c r="H2638" t="e">
        <f>IF(Transaksi!#REF!=$F$11,Transaksi!#REF!,0)</f>
        <v>#REF!</v>
      </c>
      <c r="I2638" t="e">
        <f>I2637+G2638-H2638</f>
        <v>#REF!</v>
      </c>
      <c r="J2638" t="e">
        <f>IF(G2638+H2638&lt;&gt;0,Transaksi!#REF!,"")</f>
        <v>#REF!</v>
      </c>
    </row>
    <row r="2639">
      <c r="C2639" t="e">
        <f>IF(G2639+H2639&lt;&gt;0,Transaksi!#REF!,"")</f>
        <v>#REF!</v>
      </c>
      <c r="D2639" t="e">
        <f>IF(G2639+H2639&lt;&gt;0,Transaksi!#REF!,"")</f>
        <v>#REF!</v>
      </c>
      <c r="E2639" t="e">
        <f>IF(G2639+H2639&lt;&gt;0,Transaksi!#REF!,"")</f>
        <v>#REF!</v>
      </c>
      <c r="F2639" t="e">
        <f>IF(G2639+H2639&lt;&gt;0,Transaksi!#REF!,"")</f>
        <v>#REF!</v>
      </c>
      <c r="G2639" t="e">
        <f>IF(Transaksi!#REF!=$F$11,Transaksi!#REF!,0)</f>
        <v>#REF!</v>
      </c>
      <c r="H2639" t="e">
        <f>IF(Transaksi!#REF!=$F$11,Transaksi!#REF!,0)</f>
        <v>#REF!</v>
      </c>
      <c r="I2639" t="e">
        <f>I2638+G2639-H2639</f>
        <v>#REF!</v>
      </c>
      <c r="J2639" t="e">
        <f>IF(G2639+H2639&lt;&gt;0,Transaksi!#REF!,"")</f>
        <v>#REF!</v>
      </c>
    </row>
    <row r="2640">
      <c r="C2640" t="e">
        <f>IF(G2640+H2640&lt;&gt;0,Transaksi!#REF!,"")</f>
        <v>#REF!</v>
      </c>
      <c r="D2640" t="e">
        <f>IF(G2640+H2640&lt;&gt;0,Transaksi!#REF!,"")</f>
        <v>#REF!</v>
      </c>
      <c r="E2640" t="e">
        <f>IF(G2640+H2640&lt;&gt;0,Transaksi!#REF!,"")</f>
        <v>#REF!</v>
      </c>
      <c r="F2640" t="e">
        <f>IF(G2640+H2640&lt;&gt;0,Transaksi!#REF!,"")</f>
        <v>#REF!</v>
      </c>
      <c r="G2640" t="e">
        <f>IF(Transaksi!#REF!=$F$11,Transaksi!#REF!,0)</f>
        <v>#REF!</v>
      </c>
      <c r="H2640" t="e">
        <f>IF(Transaksi!#REF!=$F$11,Transaksi!#REF!,0)</f>
        <v>#REF!</v>
      </c>
      <c r="I2640" t="e">
        <f>I2639+G2640-H2640</f>
        <v>#REF!</v>
      </c>
      <c r="J2640" t="e">
        <f>IF(G2640+H2640&lt;&gt;0,Transaksi!#REF!,"")</f>
        <v>#REF!</v>
      </c>
    </row>
    <row r="2641">
      <c r="C2641" t="e">
        <f>IF(G2641+H2641&lt;&gt;0,Transaksi!#REF!,"")</f>
        <v>#REF!</v>
      </c>
      <c r="D2641" t="e">
        <f>IF(G2641+H2641&lt;&gt;0,Transaksi!#REF!,"")</f>
        <v>#REF!</v>
      </c>
      <c r="E2641" t="e">
        <f>IF(G2641+H2641&lt;&gt;0,Transaksi!#REF!,"")</f>
        <v>#REF!</v>
      </c>
      <c r="F2641" t="e">
        <f>IF(G2641+H2641&lt;&gt;0,Transaksi!#REF!,"")</f>
        <v>#REF!</v>
      </c>
      <c r="G2641" t="e">
        <f>IF(Transaksi!#REF!=$F$11,Transaksi!#REF!,0)</f>
        <v>#REF!</v>
      </c>
      <c r="H2641" t="e">
        <f>IF(Transaksi!#REF!=$F$11,Transaksi!#REF!,0)</f>
        <v>#REF!</v>
      </c>
      <c r="I2641" t="e">
        <f>I2640+G2641-H2641</f>
        <v>#REF!</v>
      </c>
      <c r="J2641" t="e">
        <f>IF(G2641+H2641&lt;&gt;0,Transaksi!#REF!,"")</f>
        <v>#REF!</v>
      </c>
    </row>
    <row r="2642">
      <c r="C2642" t="e">
        <f>IF(G2642+H2642&lt;&gt;0,Transaksi!#REF!,"")</f>
        <v>#REF!</v>
      </c>
      <c r="D2642" t="e">
        <f>IF(G2642+H2642&lt;&gt;0,Transaksi!#REF!,"")</f>
        <v>#REF!</v>
      </c>
      <c r="E2642" t="e">
        <f>IF(G2642+H2642&lt;&gt;0,Transaksi!#REF!,"")</f>
        <v>#REF!</v>
      </c>
      <c r="F2642" t="e">
        <f>IF(G2642+H2642&lt;&gt;0,Transaksi!#REF!,"")</f>
        <v>#REF!</v>
      </c>
      <c r="G2642" t="e">
        <f>IF(Transaksi!#REF!=$F$11,Transaksi!#REF!,0)</f>
        <v>#REF!</v>
      </c>
      <c r="H2642" t="e">
        <f>IF(Transaksi!#REF!=$F$11,Transaksi!#REF!,0)</f>
        <v>#REF!</v>
      </c>
      <c r="I2642" t="e">
        <f>I2641+G2642-H2642</f>
        <v>#REF!</v>
      </c>
      <c r="J2642" t="e">
        <f>IF(G2642+H2642&lt;&gt;0,Transaksi!#REF!,"")</f>
        <v>#REF!</v>
      </c>
    </row>
    <row r="2643">
      <c r="C2643" t="e">
        <f>IF(G2643+H2643&lt;&gt;0,Transaksi!#REF!,"")</f>
        <v>#REF!</v>
      </c>
      <c r="D2643" t="e">
        <f>IF(G2643+H2643&lt;&gt;0,Transaksi!#REF!,"")</f>
        <v>#REF!</v>
      </c>
      <c r="E2643" t="e">
        <f>IF(G2643+H2643&lt;&gt;0,Transaksi!#REF!,"")</f>
        <v>#REF!</v>
      </c>
      <c r="F2643" t="e">
        <f>IF(G2643+H2643&lt;&gt;0,Transaksi!#REF!,"")</f>
        <v>#REF!</v>
      </c>
      <c r="G2643" t="e">
        <f>IF(Transaksi!#REF!=$F$11,Transaksi!#REF!,0)</f>
        <v>#REF!</v>
      </c>
      <c r="H2643" t="e">
        <f>IF(Transaksi!#REF!=$F$11,Transaksi!#REF!,0)</f>
        <v>#REF!</v>
      </c>
      <c r="I2643" t="e">
        <f>I2642+G2643-H2643</f>
        <v>#REF!</v>
      </c>
      <c r="J2643" t="e">
        <f>IF(G2643+H2643&lt;&gt;0,Transaksi!#REF!,"")</f>
        <v>#REF!</v>
      </c>
    </row>
    <row r="2644">
      <c r="C2644" t="e">
        <f>IF(G2644+H2644&lt;&gt;0,Transaksi!#REF!,"")</f>
        <v>#REF!</v>
      </c>
      <c r="D2644" t="e">
        <f>IF(G2644+H2644&lt;&gt;0,Transaksi!#REF!,"")</f>
        <v>#REF!</v>
      </c>
      <c r="E2644" t="e">
        <f>IF(G2644+H2644&lt;&gt;0,Transaksi!#REF!,"")</f>
        <v>#REF!</v>
      </c>
      <c r="F2644" t="e">
        <f>IF(G2644+H2644&lt;&gt;0,Transaksi!#REF!,"")</f>
        <v>#REF!</v>
      </c>
      <c r="G2644" t="e">
        <f>IF(Transaksi!#REF!=$F$11,Transaksi!#REF!,0)</f>
        <v>#REF!</v>
      </c>
      <c r="H2644" t="e">
        <f>IF(Transaksi!#REF!=$F$11,Transaksi!#REF!,0)</f>
        <v>#REF!</v>
      </c>
      <c r="I2644" t="e">
        <f>I2643+G2644-H2644</f>
        <v>#REF!</v>
      </c>
      <c r="J2644" t="e">
        <f>IF(G2644+H2644&lt;&gt;0,Transaksi!#REF!,"")</f>
        <v>#REF!</v>
      </c>
    </row>
    <row r="2645">
      <c r="C2645" t="e">
        <f>IF(G2645+H2645&lt;&gt;0,Transaksi!#REF!,"")</f>
        <v>#REF!</v>
      </c>
      <c r="D2645" t="e">
        <f>IF(G2645+H2645&lt;&gt;0,Transaksi!#REF!,"")</f>
        <v>#REF!</v>
      </c>
      <c r="E2645" t="e">
        <f>IF(G2645+H2645&lt;&gt;0,Transaksi!#REF!,"")</f>
        <v>#REF!</v>
      </c>
      <c r="F2645" t="e">
        <f>IF(G2645+H2645&lt;&gt;0,Transaksi!#REF!,"")</f>
        <v>#REF!</v>
      </c>
      <c r="G2645" t="e">
        <f>IF(Transaksi!#REF!=$F$11,Transaksi!#REF!,0)</f>
        <v>#REF!</v>
      </c>
      <c r="H2645" t="e">
        <f>IF(Transaksi!#REF!=$F$11,Transaksi!#REF!,0)</f>
        <v>#REF!</v>
      </c>
      <c r="I2645" t="e">
        <f>I2644+G2645-H2645</f>
        <v>#REF!</v>
      </c>
      <c r="J2645" t="e">
        <f>IF(G2645+H2645&lt;&gt;0,Transaksi!#REF!,"")</f>
        <v>#REF!</v>
      </c>
    </row>
    <row r="2646">
      <c r="C2646" t="e">
        <f>IF(G2646+H2646&lt;&gt;0,Transaksi!#REF!,"")</f>
        <v>#REF!</v>
      </c>
      <c r="D2646" t="e">
        <f>IF(G2646+H2646&lt;&gt;0,Transaksi!#REF!,"")</f>
        <v>#REF!</v>
      </c>
      <c r="E2646" t="e">
        <f>IF(G2646+H2646&lt;&gt;0,Transaksi!#REF!,"")</f>
        <v>#REF!</v>
      </c>
      <c r="F2646" t="e">
        <f>IF(G2646+H2646&lt;&gt;0,Transaksi!#REF!,"")</f>
        <v>#REF!</v>
      </c>
      <c r="G2646" t="e">
        <f>IF(Transaksi!#REF!=$F$11,Transaksi!#REF!,0)</f>
        <v>#REF!</v>
      </c>
      <c r="H2646" t="e">
        <f>IF(Transaksi!#REF!=$F$11,Transaksi!#REF!,0)</f>
        <v>#REF!</v>
      </c>
      <c r="I2646" t="e">
        <f>I2645+G2646-H2646</f>
        <v>#REF!</v>
      </c>
      <c r="J2646" t="e">
        <f>IF(G2646+H2646&lt;&gt;0,Transaksi!#REF!,"")</f>
        <v>#REF!</v>
      </c>
    </row>
    <row r="2647">
      <c r="C2647" t="e">
        <f>IF(G2647+H2647&lt;&gt;0,Transaksi!#REF!,"")</f>
        <v>#REF!</v>
      </c>
      <c r="D2647" t="e">
        <f>IF(G2647+H2647&lt;&gt;0,Transaksi!#REF!,"")</f>
        <v>#REF!</v>
      </c>
      <c r="E2647" t="e">
        <f>IF(G2647+H2647&lt;&gt;0,Transaksi!#REF!,"")</f>
        <v>#REF!</v>
      </c>
      <c r="F2647" t="e">
        <f>IF(G2647+H2647&lt;&gt;0,Transaksi!#REF!,"")</f>
        <v>#REF!</v>
      </c>
      <c r="G2647" t="e">
        <f>IF(Transaksi!#REF!=$F$11,Transaksi!#REF!,0)</f>
        <v>#REF!</v>
      </c>
      <c r="H2647" t="e">
        <f>IF(Transaksi!#REF!=$F$11,Transaksi!#REF!,0)</f>
        <v>#REF!</v>
      </c>
      <c r="I2647" t="e">
        <f>I2646+G2647-H2647</f>
        <v>#REF!</v>
      </c>
      <c r="J2647" t="e">
        <f>IF(G2647+H2647&lt;&gt;0,Transaksi!#REF!,"")</f>
        <v>#REF!</v>
      </c>
    </row>
    <row r="2648">
      <c r="C2648" t="e">
        <f>IF(G2648+H2648&lt;&gt;0,Transaksi!#REF!,"")</f>
        <v>#REF!</v>
      </c>
      <c r="D2648" t="e">
        <f>IF(G2648+H2648&lt;&gt;0,Transaksi!#REF!,"")</f>
        <v>#REF!</v>
      </c>
      <c r="E2648" t="e">
        <f>IF(G2648+H2648&lt;&gt;0,Transaksi!#REF!,"")</f>
        <v>#REF!</v>
      </c>
      <c r="F2648" t="e">
        <f>IF(G2648+H2648&lt;&gt;0,Transaksi!#REF!,"")</f>
        <v>#REF!</v>
      </c>
      <c r="G2648" t="e">
        <f>IF(Transaksi!#REF!=$F$11,Transaksi!#REF!,0)</f>
        <v>#REF!</v>
      </c>
      <c r="H2648" t="e">
        <f>IF(Transaksi!#REF!=$F$11,Transaksi!#REF!,0)</f>
        <v>#REF!</v>
      </c>
      <c r="I2648" t="e">
        <f>I2647+G2648-H2648</f>
        <v>#REF!</v>
      </c>
      <c r="J2648" t="e">
        <f>IF(G2648+H2648&lt;&gt;0,Transaksi!#REF!,"")</f>
        <v>#REF!</v>
      </c>
    </row>
    <row r="2649">
      <c r="C2649" t="e">
        <f>IF(G2649+H2649&lt;&gt;0,Transaksi!#REF!,"")</f>
        <v>#REF!</v>
      </c>
      <c r="D2649" t="e">
        <f>IF(G2649+H2649&lt;&gt;0,Transaksi!#REF!,"")</f>
        <v>#REF!</v>
      </c>
      <c r="E2649" t="e">
        <f>IF(G2649+H2649&lt;&gt;0,Transaksi!#REF!,"")</f>
        <v>#REF!</v>
      </c>
      <c r="F2649" t="e">
        <f>IF(G2649+H2649&lt;&gt;0,Transaksi!#REF!,"")</f>
        <v>#REF!</v>
      </c>
      <c r="G2649" t="e">
        <f>IF(Transaksi!#REF!=$F$11,Transaksi!#REF!,0)</f>
        <v>#REF!</v>
      </c>
      <c r="H2649" t="e">
        <f>IF(Transaksi!#REF!=$F$11,Transaksi!#REF!,0)</f>
        <v>#REF!</v>
      </c>
      <c r="I2649" t="e">
        <f>I2648+G2649-H2649</f>
        <v>#REF!</v>
      </c>
      <c r="J2649" t="e">
        <f>IF(G2649+H2649&lt;&gt;0,Transaksi!#REF!,"")</f>
        <v>#REF!</v>
      </c>
    </row>
    <row r="2650">
      <c r="C2650" t="e">
        <f>IF(G2650+H2650&lt;&gt;0,Transaksi!#REF!,"")</f>
        <v>#REF!</v>
      </c>
      <c r="D2650" t="e">
        <f>IF(G2650+H2650&lt;&gt;0,Transaksi!#REF!,"")</f>
        <v>#REF!</v>
      </c>
      <c r="E2650" t="e">
        <f>IF(G2650+H2650&lt;&gt;0,Transaksi!#REF!,"")</f>
        <v>#REF!</v>
      </c>
      <c r="F2650" t="e">
        <f>IF(G2650+H2650&lt;&gt;0,Transaksi!#REF!,"")</f>
        <v>#REF!</v>
      </c>
      <c r="G2650" t="e">
        <f>IF(Transaksi!#REF!=$F$11,Transaksi!#REF!,0)</f>
        <v>#REF!</v>
      </c>
      <c r="H2650" t="e">
        <f>IF(Transaksi!#REF!=$F$11,Transaksi!#REF!,0)</f>
        <v>#REF!</v>
      </c>
      <c r="I2650" t="e">
        <f>I2649+G2650-H2650</f>
        <v>#REF!</v>
      </c>
      <c r="J2650" t="e">
        <f>IF(G2650+H2650&lt;&gt;0,Transaksi!#REF!,"")</f>
        <v>#REF!</v>
      </c>
    </row>
    <row r="2651">
      <c r="C2651" t="e">
        <f>IF(G2651+H2651&lt;&gt;0,Transaksi!#REF!,"")</f>
        <v>#REF!</v>
      </c>
      <c r="D2651" t="e">
        <f>IF(G2651+H2651&lt;&gt;0,Transaksi!#REF!,"")</f>
        <v>#REF!</v>
      </c>
      <c r="E2651" t="e">
        <f>IF(G2651+H2651&lt;&gt;0,Transaksi!#REF!,"")</f>
        <v>#REF!</v>
      </c>
      <c r="F2651" t="e">
        <f>IF(G2651+H2651&lt;&gt;0,Transaksi!#REF!,"")</f>
        <v>#REF!</v>
      </c>
      <c r="G2651" t="e">
        <f>IF(Transaksi!#REF!=$F$11,Transaksi!#REF!,0)</f>
        <v>#REF!</v>
      </c>
      <c r="H2651" t="e">
        <f>IF(Transaksi!#REF!=$F$11,Transaksi!#REF!,0)</f>
        <v>#REF!</v>
      </c>
      <c r="I2651" t="e">
        <f>I2650+G2651-H2651</f>
        <v>#REF!</v>
      </c>
      <c r="J2651" t="e">
        <f>IF(G2651+H2651&lt;&gt;0,Transaksi!#REF!,"")</f>
        <v>#REF!</v>
      </c>
    </row>
    <row r="2652">
      <c r="C2652" t="e">
        <f>IF(G2652+H2652&lt;&gt;0,Transaksi!#REF!,"")</f>
        <v>#REF!</v>
      </c>
      <c r="D2652" t="e">
        <f>IF(G2652+H2652&lt;&gt;0,Transaksi!#REF!,"")</f>
        <v>#REF!</v>
      </c>
      <c r="E2652" t="e">
        <f>IF(G2652+H2652&lt;&gt;0,Transaksi!#REF!,"")</f>
        <v>#REF!</v>
      </c>
      <c r="F2652" t="e">
        <f>IF(G2652+H2652&lt;&gt;0,Transaksi!#REF!,"")</f>
        <v>#REF!</v>
      </c>
      <c r="G2652" t="e">
        <f>IF(Transaksi!#REF!=$F$11,Transaksi!#REF!,0)</f>
        <v>#REF!</v>
      </c>
      <c r="H2652" t="e">
        <f>IF(Transaksi!#REF!=$F$11,Transaksi!#REF!,0)</f>
        <v>#REF!</v>
      </c>
      <c r="I2652" t="e">
        <f>I2651+G2652-H2652</f>
        <v>#REF!</v>
      </c>
      <c r="J2652" t="e">
        <f>IF(G2652+H2652&lt;&gt;0,Transaksi!#REF!,"")</f>
        <v>#REF!</v>
      </c>
    </row>
    <row r="2653">
      <c r="C2653" t="e">
        <f>IF(G2653+H2653&lt;&gt;0,Transaksi!#REF!,"")</f>
        <v>#REF!</v>
      </c>
      <c r="D2653" t="e">
        <f>IF(G2653+H2653&lt;&gt;0,Transaksi!#REF!,"")</f>
        <v>#REF!</v>
      </c>
      <c r="E2653" t="e">
        <f>IF(G2653+H2653&lt;&gt;0,Transaksi!#REF!,"")</f>
        <v>#REF!</v>
      </c>
      <c r="F2653" t="e">
        <f>IF(G2653+H2653&lt;&gt;0,Transaksi!#REF!,"")</f>
        <v>#REF!</v>
      </c>
      <c r="G2653" t="e">
        <f>IF(Transaksi!#REF!=$F$11,Transaksi!#REF!,0)</f>
        <v>#REF!</v>
      </c>
      <c r="H2653" t="e">
        <f>IF(Transaksi!#REF!=$F$11,Transaksi!#REF!,0)</f>
        <v>#REF!</v>
      </c>
      <c r="I2653" t="e">
        <f>I2652+G2653-H2653</f>
        <v>#REF!</v>
      </c>
      <c r="J2653" t="e">
        <f>IF(G2653+H2653&lt;&gt;0,Transaksi!#REF!,"")</f>
        <v>#REF!</v>
      </c>
    </row>
    <row r="2654">
      <c r="C2654" t="e">
        <f>IF(G2654+H2654&lt;&gt;0,Transaksi!#REF!,"")</f>
        <v>#REF!</v>
      </c>
      <c r="D2654" t="e">
        <f>IF(G2654+H2654&lt;&gt;0,Transaksi!#REF!,"")</f>
        <v>#REF!</v>
      </c>
      <c r="E2654" t="e">
        <f>IF(G2654+H2654&lt;&gt;0,Transaksi!#REF!,"")</f>
        <v>#REF!</v>
      </c>
      <c r="F2654" t="e">
        <f>IF(G2654+H2654&lt;&gt;0,Transaksi!#REF!,"")</f>
        <v>#REF!</v>
      </c>
      <c r="G2654" t="e">
        <f>IF(Transaksi!#REF!=$F$11,Transaksi!#REF!,0)</f>
        <v>#REF!</v>
      </c>
      <c r="H2654" t="e">
        <f>IF(Transaksi!#REF!=$F$11,Transaksi!#REF!,0)</f>
        <v>#REF!</v>
      </c>
      <c r="I2654" t="e">
        <f>I2653+G2654-H2654</f>
        <v>#REF!</v>
      </c>
      <c r="J2654" t="e">
        <f>IF(G2654+H2654&lt;&gt;0,Transaksi!#REF!,"")</f>
        <v>#REF!</v>
      </c>
    </row>
    <row r="2655">
      <c r="C2655" t="e">
        <f>IF(G2655+H2655&lt;&gt;0,Transaksi!#REF!,"")</f>
        <v>#REF!</v>
      </c>
      <c r="D2655" t="e">
        <f>IF(G2655+H2655&lt;&gt;0,Transaksi!#REF!,"")</f>
        <v>#REF!</v>
      </c>
      <c r="E2655" t="e">
        <f>IF(G2655+H2655&lt;&gt;0,Transaksi!#REF!,"")</f>
        <v>#REF!</v>
      </c>
      <c r="F2655" t="e">
        <f>IF(G2655+H2655&lt;&gt;0,Transaksi!#REF!,"")</f>
        <v>#REF!</v>
      </c>
      <c r="G2655" t="e">
        <f>IF(Transaksi!#REF!=$F$11,Transaksi!#REF!,0)</f>
        <v>#REF!</v>
      </c>
      <c r="H2655" t="e">
        <f>IF(Transaksi!#REF!=$F$11,Transaksi!#REF!,0)</f>
        <v>#REF!</v>
      </c>
      <c r="I2655" t="e">
        <f>I2654+G2655-H2655</f>
        <v>#REF!</v>
      </c>
      <c r="J2655" t="e">
        <f>IF(G2655+H2655&lt;&gt;0,Transaksi!#REF!,"")</f>
        <v>#REF!</v>
      </c>
    </row>
    <row r="2656">
      <c r="C2656" t="e">
        <f>IF(G2656+H2656&lt;&gt;0,Transaksi!#REF!,"")</f>
        <v>#REF!</v>
      </c>
      <c r="D2656" t="e">
        <f>IF(G2656+H2656&lt;&gt;0,Transaksi!#REF!,"")</f>
        <v>#REF!</v>
      </c>
      <c r="E2656" t="e">
        <f>IF(G2656+H2656&lt;&gt;0,Transaksi!#REF!,"")</f>
        <v>#REF!</v>
      </c>
      <c r="F2656" t="e">
        <f>IF(G2656+H2656&lt;&gt;0,Transaksi!#REF!,"")</f>
        <v>#REF!</v>
      </c>
      <c r="G2656" t="e">
        <f>IF(Transaksi!#REF!=$F$11,Transaksi!#REF!,0)</f>
        <v>#REF!</v>
      </c>
      <c r="H2656" t="e">
        <f>IF(Transaksi!#REF!=$F$11,Transaksi!#REF!,0)</f>
        <v>#REF!</v>
      </c>
      <c r="I2656" t="e">
        <f>I2655+G2656-H2656</f>
        <v>#REF!</v>
      </c>
      <c r="J2656" t="e">
        <f>IF(G2656+H2656&lt;&gt;0,Transaksi!#REF!,"")</f>
        <v>#REF!</v>
      </c>
    </row>
    <row r="2657">
      <c r="C2657" t="e">
        <f>IF(G2657+H2657&lt;&gt;0,Transaksi!#REF!,"")</f>
        <v>#REF!</v>
      </c>
      <c r="D2657" t="e">
        <f>IF(G2657+H2657&lt;&gt;0,Transaksi!#REF!,"")</f>
        <v>#REF!</v>
      </c>
      <c r="E2657" t="e">
        <f>IF(G2657+H2657&lt;&gt;0,Transaksi!#REF!,"")</f>
        <v>#REF!</v>
      </c>
      <c r="F2657" t="e">
        <f>IF(G2657+H2657&lt;&gt;0,Transaksi!#REF!,"")</f>
        <v>#REF!</v>
      </c>
      <c r="G2657" t="e">
        <f>IF(Transaksi!#REF!=$F$11,Transaksi!#REF!,0)</f>
        <v>#REF!</v>
      </c>
      <c r="H2657" t="e">
        <f>IF(Transaksi!#REF!=$F$11,Transaksi!#REF!,0)</f>
        <v>#REF!</v>
      </c>
      <c r="I2657" t="e">
        <f>I2656+G2657-H2657</f>
        <v>#REF!</v>
      </c>
      <c r="J2657" t="e">
        <f>IF(G2657+H2657&lt;&gt;0,Transaksi!#REF!,"")</f>
        <v>#REF!</v>
      </c>
    </row>
    <row r="2658">
      <c r="C2658" t="e">
        <f>IF(G2658+H2658&lt;&gt;0,Transaksi!#REF!,"")</f>
        <v>#REF!</v>
      </c>
      <c r="D2658" t="e">
        <f>IF(G2658+H2658&lt;&gt;0,Transaksi!#REF!,"")</f>
        <v>#REF!</v>
      </c>
      <c r="E2658" t="e">
        <f>IF(G2658+H2658&lt;&gt;0,Transaksi!#REF!,"")</f>
        <v>#REF!</v>
      </c>
      <c r="F2658" t="e">
        <f>IF(G2658+H2658&lt;&gt;0,Transaksi!#REF!,"")</f>
        <v>#REF!</v>
      </c>
      <c r="G2658" t="e">
        <f>IF(Transaksi!#REF!=$F$11,Transaksi!#REF!,0)</f>
        <v>#REF!</v>
      </c>
      <c r="H2658" t="e">
        <f>IF(Transaksi!#REF!=$F$11,Transaksi!#REF!,0)</f>
        <v>#REF!</v>
      </c>
      <c r="I2658" t="e">
        <f>I2657+G2658-H2658</f>
        <v>#REF!</v>
      </c>
      <c r="J2658" t="e">
        <f>IF(G2658+H2658&lt;&gt;0,Transaksi!#REF!,"")</f>
        <v>#REF!</v>
      </c>
    </row>
    <row r="2659">
      <c r="C2659" t="e">
        <f>IF(G2659+H2659&lt;&gt;0,Transaksi!#REF!,"")</f>
        <v>#REF!</v>
      </c>
      <c r="D2659" t="e">
        <f>IF(G2659+H2659&lt;&gt;0,Transaksi!#REF!,"")</f>
        <v>#REF!</v>
      </c>
      <c r="E2659" t="e">
        <f>IF(G2659+H2659&lt;&gt;0,Transaksi!#REF!,"")</f>
        <v>#REF!</v>
      </c>
      <c r="F2659" t="e">
        <f>IF(G2659+H2659&lt;&gt;0,Transaksi!#REF!,"")</f>
        <v>#REF!</v>
      </c>
      <c r="G2659" t="e">
        <f>IF(Transaksi!#REF!=$F$11,Transaksi!#REF!,0)</f>
        <v>#REF!</v>
      </c>
      <c r="H2659" t="e">
        <f>IF(Transaksi!#REF!=$F$11,Transaksi!#REF!,0)</f>
        <v>#REF!</v>
      </c>
      <c r="I2659" t="e">
        <f>I2658+G2659-H2659</f>
        <v>#REF!</v>
      </c>
      <c r="J2659" t="e">
        <f>IF(G2659+H2659&lt;&gt;0,Transaksi!#REF!,"")</f>
        <v>#REF!</v>
      </c>
    </row>
    <row r="2660">
      <c r="C2660" t="e">
        <f>IF(G2660+H2660&lt;&gt;0,Transaksi!#REF!,"")</f>
        <v>#REF!</v>
      </c>
      <c r="D2660" t="e">
        <f>IF(G2660+H2660&lt;&gt;0,Transaksi!#REF!,"")</f>
        <v>#REF!</v>
      </c>
      <c r="E2660" t="e">
        <f>IF(G2660+H2660&lt;&gt;0,Transaksi!#REF!,"")</f>
        <v>#REF!</v>
      </c>
      <c r="F2660" t="e">
        <f>IF(G2660+H2660&lt;&gt;0,Transaksi!#REF!,"")</f>
        <v>#REF!</v>
      </c>
      <c r="G2660" t="e">
        <f>IF(Transaksi!#REF!=$F$11,Transaksi!#REF!,0)</f>
        <v>#REF!</v>
      </c>
      <c r="H2660" t="e">
        <f>IF(Transaksi!#REF!=$F$11,Transaksi!#REF!,0)</f>
        <v>#REF!</v>
      </c>
      <c r="I2660" t="e">
        <f>I2659+G2660-H2660</f>
        <v>#REF!</v>
      </c>
      <c r="J2660" t="e">
        <f>IF(G2660+H2660&lt;&gt;0,Transaksi!#REF!,"")</f>
        <v>#REF!</v>
      </c>
    </row>
    <row r="2661">
      <c r="C2661" t="e">
        <f>IF(G2661+H2661&lt;&gt;0,Transaksi!#REF!,"")</f>
        <v>#REF!</v>
      </c>
      <c r="D2661" t="e">
        <f>IF(G2661+H2661&lt;&gt;0,Transaksi!#REF!,"")</f>
        <v>#REF!</v>
      </c>
      <c r="E2661" t="e">
        <f>IF(G2661+H2661&lt;&gt;0,Transaksi!#REF!,"")</f>
        <v>#REF!</v>
      </c>
      <c r="F2661" t="e">
        <f>IF(G2661+H2661&lt;&gt;0,Transaksi!#REF!,"")</f>
        <v>#REF!</v>
      </c>
      <c r="G2661" t="e">
        <f>IF(Transaksi!#REF!=$F$11,Transaksi!#REF!,0)</f>
        <v>#REF!</v>
      </c>
      <c r="H2661" t="e">
        <f>IF(Transaksi!#REF!=$F$11,Transaksi!#REF!,0)</f>
        <v>#REF!</v>
      </c>
      <c r="I2661" t="e">
        <f>I2660+G2661-H2661</f>
        <v>#REF!</v>
      </c>
      <c r="J2661" t="e">
        <f>IF(G2661+H2661&lt;&gt;0,Transaksi!#REF!,"")</f>
        <v>#REF!</v>
      </c>
    </row>
    <row r="2662">
      <c r="C2662" t="e">
        <f>IF(G2662+H2662&lt;&gt;0,Transaksi!#REF!,"")</f>
        <v>#REF!</v>
      </c>
      <c r="D2662" t="e">
        <f>IF(G2662+H2662&lt;&gt;0,Transaksi!#REF!,"")</f>
        <v>#REF!</v>
      </c>
      <c r="E2662" t="e">
        <f>IF(G2662+H2662&lt;&gt;0,Transaksi!#REF!,"")</f>
        <v>#REF!</v>
      </c>
      <c r="F2662" t="e">
        <f>IF(G2662+H2662&lt;&gt;0,Transaksi!#REF!,"")</f>
        <v>#REF!</v>
      </c>
      <c r="G2662" t="e">
        <f>IF(Transaksi!#REF!=$F$11,Transaksi!#REF!,0)</f>
        <v>#REF!</v>
      </c>
      <c r="H2662" t="e">
        <f>IF(Transaksi!#REF!=$F$11,Transaksi!#REF!,0)</f>
        <v>#REF!</v>
      </c>
      <c r="I2662" t="e">
        <f>I2661+G2662-H2662</f>
        <v>#REF!</v>
      </c>
      <c r="J2662" t="e">
        <f>IF(G2662+H2662&lt;&gt;0,Transaksi!#REF!,"")</f>
        <v>#REF!</v>
      </c>
    </row>
    <row r="2663">
      <c r="C2663" t="e">
        <f>IF(G2663+H2663&lt;&gt;0,Transaksi!#REF!,"")</f>
        <v>#REF!</v>
      </c>
      <c r="D2663" t="e">
        <f>IF(G2663+H2663&lt;&gt;0,Transaksi!#REF!,"")</f>
        <v>#REF!</v>
      </c>
      <c r="E2663" t="e">
        <f>IF(G2663+H2663&lt;&gt;0,Transaksi!#REF!,"")</f>
        <v>#REF!</v>
      </c>
      <c r="F2663" t="e">
        <f>IF(G2663+H2663&lt;&gt;0,Transaksi!#REF!,"")</f>
        <v>#REF!</v>
      </c>
      <c r="G2663" t="e">
        <f>IF(Transaksi!#REF!=$F$11,Transaksi!#REF!,0)</f>
        <v>#REF!</v>
      </c>
      <c r="H2663" t="e">
        <f>IF(Transaksi!#REF!=$F$11,Transaksi!#REF!,0)</f>
        <v>#REF!</v>
      </c>
      <c r="I2663" t="e">
        <f>I2662+G2663-H2663</f>
        <v>#REF!</v>
      </c>
      <c r="J2663" t="e">
        <f>IF(G2663+H2663&lt;&gt;0,Transaksi!#REF!,"")</f>
        <v>#REF!</v>
      </c>
    </row>
    <row r="2664">
      <c r="C2664" t="e">
        <f>IF(G2664+H2664&lt;&gt;0,Transaksi!#REF!,"")</f>
        <v>#REF!</v>
      </c>
      <c r="D2664" t="e">
        <f>IF(G2664+H2664&lt;&gt;0,Transaksi!#REF!,"")</f>
        <v>#REF!</v>
      </c>
      <c r="E2664" t="e">
        <f>IF(G2664+H2664&lt;&gt;0,Transaksi!#REF!,"")</f>
        <v>#REF!</v>
      </c>
      <c r="F2664" t="e">
        <f>IF(G2664+H2664&lt;&gt;0,Transaksi!#REF!,"")</f>
        <v>#REF!</v>
      </c>
      <c r="G2664" t="e">
        <f>IF(Transaksi!#REF!=$F$11,Transaksi!#REF!,0)</f>
        <v>#REF!</v>
      </c>
      <c r="H2664" t="e">
        <f>IF(Transaksi!#REF!=$F$11,Transaksi!#REF!,0)</f>
        <v>#REF!</v>
      </c>
      <c r="I2664" t="e">
        <f>I2663+G2664-H2664</f>
        <v>#REF!</v>
      </c>
      <c r="J2664" t="e">
        <f>IF(G2664+H2664&lt;&gt;0,Transaksi!#REF!,"")</f>
        <v>#REF!</v>
      </c>
    </row>
    <row r="2665">
      <c r="C2665" t="e">
        <f>IF(G2665+H2665&lt;&gt;0,Transaksi!#REF!,"")</f>
        <v>#REF!</v>
      </c>
      <c r="D2665" t="e">
        <f>IF(G2665+H2665&lt;&gt;0,Transaksi!#REF!,"")</f>
        <v>#REF!</v>
      </c>
      <c r="E2665" t="e">
        <f>IF(G2665+H2665&lt;&gt;0,Transaksi!#REF!,"")</f>
        <v>#REF!</v>
      </c>
      <c r="F2665" t="e">
        <f>IF(G2665+H2665&lt;&gt;0,Transaksi!#REF!,"")</f>
        <v>#REF!</v>
      </c>
      <c r="G2665" t="e">
        <f>IF(Transaksi!#REF!=$F$11,Transaksi!#REF!,0)</f>
        <v>#REF!</v>
      </c>
      <c r="H2665" t="e">
        <f>IF(Transaksi!#REF!=$F$11,Transaksi!#REF!,0)</f>
        <v>#REF!</v>
      </c>
      <c r="I2665" t="e">
        <f>I2664+G2665-H2665</f>
        <v>#REF!</v>
      </c>
      <c r="J2665" t="e">
        <f>IF(G2665+H2665&lt;&gt;0,Transaksi!#REF!,"")</f>
        <v>#REF!</v>
      </c>
    </row>
    <row r="2666">
      <c r="C2666" t="e">
        <f>IF(G2666+H2666&lt;&gt;0,Transaksi!#REF!,"")</f>
        <v>#REF!</v>
      </c>
      <c r="D2666" t="e">
        <f>IF(G2666+H2666&lt;&gt;0,Transaksi!#REF!,"")</f>
        <v>#REF!</v>
      </c>
      <c r="E2666" t="e">
        <f>IF(G2666+H2666&lt;&gt;0,Transaksi!#REF!,"")</f>
        <v>#REF!</v>
      </c>
      <c r="F2666" t="e">
        <f>IF(G2666+H2666&lt;&gt;0,Transaksi!#REF!,"")</f>
        <v>#REF!</v>
      </c>
      <c r="G2666" t="e">
        <f>IF(Transaksi!#REF!=$F$11,Transaksi!#REF!,0)</f>
        <v>#REF!</v>
      </c>
      <c r="H2666" t="e">
        <f>IF(Transaksi!#REF!=$F$11,Transaksi!#REF!,0)</f>
        <v>#REF!</v>
      </c>
      <c r="I2666" t="e">
        <f>I2665+G2666-H2666</f>
        <v>#REF!</v>
      </c>
      <c r="J2666" t="e">
        <f>IF(G2666+H2666&lt;&gt;0,Transaksi!#REF!,"")</f>
        <v>#REF!</v>
      </c>
    </row>
    <row r="2667">
      <c r="C2667" t="e">
        <f>IF(G2667+H2667&lt;&gt;0,Transaksi!#REF!,"")</f>
        <v>#REF!</v>
      </c>
      <c r="D2667" t="e">
        <f>IF(G2667+H2667&lt;&gt;0,Transaksi!#REF!,"")</f>
        <v>#REF!</v>
      </c>
      <c r="E2667" t="e">
        <f>IF(G2667+H2667&lt;&gt;0,Transaksi!#REF!,"")</f>
        <v>#REF!</v>
      </c>
      <c r="F2667" t="e">
        <f>IF(G2667+H2667&lt;&gt;0,Transaksi!#REF!,"")</f>
        <v>#REF!</v>
      </c>
      <c r="G2667" t="e">
        <f>IF(Transaksi!#REF!=$F$11,Transaksi!#REF!,0)</f>
        <v>#REF!</v>
      </c>
      <c r="H2667" t="e">
        <f>IF(Transaksi!#REF!=$F$11,Transaksi!#REF!,0)</f>
        <v>#REF!</v>
      </c>
      <c r="I2667" t="e">
        <f>I2666+G2667-H2667</f>
        <v>#REF!</v>
      </c>
      <c r="J2667" t="e">
        <f>IF(G2667+H2667&lt;&gt;0,Transaksi!#REF!,"")</f>
        <v>#REF!</v>
      </c>
    </row>
    <row r="2668">
      <c r="C2668" t="e">
        <f>IF(G2668+H2668&lt;&gt;0,Transaksi!#REF!,"")</f>
        <v>#REF!</v>
      </c>
      <c r="D2668" t="e">
        <f>IF(G2668+H2668&lt;&gt;0,Transaksi!#REF!,"")</f>
        <v>#REF!</v>
      </c>
      <c r="E2668" t="e">
        <f>IF(G2668+H2668&lt;&gt;0,Transaksi!#REF!,"")</f>
        <v>#REF!</v>
      </c>
      <c r="F2668" t="e">
        <f>IF(G2668+H2668&lt;&gt;0,Transaksi!#REF!,"")</f>
        <v>#REF!</v>
      </c>
      <c r="G2668" t="e">
        <f>IF(Transaksi!#REF!=$F$11,Transaksi!#REF!,0)</f>
        <v>#REF!</v>
      </c>
      <c r="H2668" t="e">
        <f>IF(Transaksi!#REF!=$F$11,Transaksi!#REF!,0)</f>
        <v>#REF!</v>
      </c>
      <c r="I2668" t="e">
        <f>I2667+G2668-H2668</f>
        <v>#REF!</v>
      </c>
      <c r="J2668" t="e">
        <f>IF(G2668+H2668&lt;&gt;0,Transaksi!#REF!,"")</f>
        <v>#REF!</v>
      </c>
    </row>
    <row r="2669">
      <c r="C2669" t="e">
        <f>IF(G2669+H2669&lt;&gt;0,Transaksi!#REF!,"")</f>
        <v>#REF!</v>
      </c>
      <c r="D2669" t="e">
        <f>IF(G2669+H2669&lt;&gt;0,Transaksi!#REF!,"")</f>
        <v>#REF!</v>
      </c>
      <c r="E2669" t="e">
        <f>IF(G2669+H2669&lt;&gt;0,Transaksi!#REF!,"")</f>
        <v>#REF!</v>
      </c>
      <c r="F2669" t="e">
        <f>IF(G2669+H2669&lt;&gt;0,Transaksi!#REF!,"")</f>
        <v>#REF!</v>
      </c>
      <c r="G2669" t="e">
        <f>IF(Transaksi!#REF!=$F$11,Transaksi!#REF!,0)</f>
        <v>#REF!</v>
      </c>
      <c r="H2669" t="e">
        <f>IF(Transaksi!#REF!=$F$11,Transaksi!#REF!,0)</f>
        <v>#REF!</v>
      </c>
      <c r="I2669" t="e">
        <f>I2668+G2669-H2669</f>
        <v>#REF!</v>
      </c>
      <c r="J2669" t="e">
        <f>IF(G2669+H2669&lt;&gt;0,Transaksi!#REF!,"")</f>
        <v>#REF!</v>
      </c>
    </row>
    <row r="2670">
      <c r="C2670" t="e">
        <f>IF(G2670+H2670&lt;&gt;0,Transaksi!#REF!,"")</f>
        <v>#REF!</v>
      </c>
      <c r="D2670" t="e">
        <f>IF(G2670+H2670&lt;&gt;0,Transaksi!#REF!,"")</f>
        <v>#REF!</v>
      </c>
      <c r="E2670" t="e">
        <f>IF(G2670+H2670&lt;&gt;0,Transaksi!#REF!,"")</f>
        <v>#REF!</v>
      </c>
      <c r="F2670" t="e">
        <f>IF(G2670+H2670&lt;&gt;0,Transaksi!#REF!,"")</f>
        <v>#REF!</v>
      </c>
      <c r="G2670" t="e">
        <f>IF(Transaksi!#REF!=$F$11,Transaksi!#REF!,0)</f>
        <v>#REF!</v>
      </c>
      <c r="H2670" t="e">
        <f>IF(Transaksi!#REF!=$F$11,Transaksi!#REF!,0)</f>
        <v>#REF!</v>
      </c>
      <c r="I2670" t="e">
        <f>I2669+G2670-H2670</f>
        <v>#REF!</v>
      </c>
      <c r="J2670" t="e">
        <f>IF(G2670+H2670&lt;&gt;0,Transaksi!#REF!,"")</f>
        <v>#REF!</v>
      </c>
    </row>
    <row r="2671">
      <c r="C2671" t="e">
        <f>IF(G2671+H2671&lt;&gt;0,Transaksi!#REF!,"")</f>
        <v>#REF!</v>
      </c>
      <c r="D2671" t="e">
        <f>IF(G2671+H2671&lt;&gt;0,Transaksi!#REF!,"")</f>
        <v>#REF!</v>
      </c>
      <c r="E2671" t="e">
        <f>IF(G2671+H2671&lt;&gt;0,Transaksi!#REF!,"")</f>
        <v>#REF!</v>
      </c>
      <c r="F2671" t="e">
        <f>IF(G2671+H2671&lt;&gt;0,Transaksi!#REF!,"")</f>
        <v>#REF!</v>
      </c>
      <c r="G2671" t="e">
        <f>IF(Transaksi!#REF!=$F$11,Transaksi!#REF!,0)</f>
        <v>#REF!</v>
      </c>
      <c r="H2671" t="e">
        <f>IF(Transaksi!#REF!=$F$11,Transaksi!#REF!,0)</f>
        <v>#REF!</v>
      </c>
      <c r="I2671" t="e">
        <f>I2670+G2671-H2671</f>
        <v>#REF!</v>
      </c>
      <c r="J2671" t="e">
        <f>IF(G2671+H2671&lt;&gt;0,Transaksi!#REF!,"")</f>
        <v>#REF!</v>
      </c>
    </row>
    <row r="2672">
      <c r="C2672" t="e">
        <f>IF(G2672+H2672&lt;&gt;0,Transaksi!#REF!,"")</f>
        <v>#REF!</v>
      </c>
      <c r="D2672" t="e">
        <f>IF(G2672+H2672&lt;&gt;0,Transaksi!#REF!,"")</f>
        <v>#REF!</v>
      </c>
      <c r="E2672" t="e">
        <f>IF(G2672+H2672&lt;&gt;0,Transaksi!#REF!,"")</f>
        <v>#REF!</v>
      </c>
      <c r="F2672" t="e">
        <f>IF(G2672+H2672&lt;&gt;0,Transaksi!#REF!,"")</f>
        <v>#REF!</v>
      </c>
      <c r="G2672" t="e">
        <f>IF(Transaksi!#REF!=$F$11,Transaksi!#REF!,0)</f>
        <v>#REF!</v>
      </c>
      <c r="H2672" t="e">
        <f>IF(Transaksi!#REF!=$F$11,Transaksi!#REF!,0)</f>
        <v>#REF!</v>
      </c>
      <c r="I2672" t="e">
        <f>I2671+G2672-H2672</f>
        <v>#REF!</v>
      </c>
      <c r="J2672" t="e">
        <f>IF(G2672+H2672&lt;&gt;0,Transaksi!#REF!,"")</f>
        <v>#REF!</v>
      </c>
    </row>
    <row r="2673">
      <c r="C2673" t="e">
        <f>IF(G2673+H2673&lt;&gt;0,Transaksi!#REF!,"")</f>
        <v>#REF!</v>
      </c>
      <c r="D2673" t="e">
        <f>IF(G2673+H2673&lt;&gt;0,Transaksi!#REF!,"")</f>
        <v>#REF!</v>
      </c>
      <c r="E2673" t="e">
        <f>IF(G2673+H2673&lt;&gt;0,Transaksi!#REF!,"")</f>
        <v>#REF!</v>
      </c>
      <c r="F2673" t="e">
        <f>IF(G2673+H2673&lt;&gt;0,Transaksi!#REF!,"")</f>
        <v>#REF!</v>
      </c>
      <c r="G2673" t="e">
        <f>IF(Transaksi!#REF!=$F$11,Transaksi!#REF!,0)</f>
        <v>#REF!</v>
      </c>
      <c r="H2673" t="e">
        <f>IF(Transaksi!#REF!=$F$11,Transaksi!#REF!,0)</f>
        <v>#REF!</v>
      </c>
      <c r="I2673" t="e">
        <f>I2672+G2673-H2673</f>
        <v>#REF!</v>
      </c>
      <c r="J2673" t="e">
        <f>IF(G2673+H2673&lt;&gt;0,Transaksi!#REF!,"")</f>
        <v>#REF!</v>
      </c>
    </row>
    <row r="2674">
      <c r="C2674" t="e">
        <f>IF(G2674+H2674&lt;&gt;0,Transaksi!#REF!,"")</f>
        <v>#REF!</v>
      </c>
      <c r="D2674" t="e">
        <f>IF(G2674+H2674&lt;&gt;0,Transaksi!#REF!,"")</f>
        <v>#REF!</v>
      </c>
      <c r="E2674" t="e">
        <f>IF(G2674+H2674&lt;&gt;0,Transaksi!#REF!,"")</f>
        <v>#REF!</v>
      </c>
      <c r="F2674" t="e">
        <f>IF(G2674+H2674&lt;&gt;0,Transaksi!#REF!,"")</f>
        <v>#REF!</v>
      </c>
      <c r="G2674" t="e">
        <f>IF(Transaksi!#REF!=$F$11,Transaksi!#REF!,0)</f>
        <v>#REF!</v>
      </c>
      <c r="H2674" t="e">
        <f>IF(Transaksi!#REF!=$F$11,Transaksi!#REF!,0)</f>
        <v>#REF!</v>
      </c>
      <c r="I2674" t="e">
        <f>I2673+G2674-H2674</f>
        <v>#REF!</v>
      </c>
      <c r="J2674" t="e">
        <f>IF(G2674+H2674&lt;&gt;0,Transaksi!#REF!,"")</f>
        <v>#REF!</v>
      </c>
    </row>
    <row r="2675">
      <c r="C2675" t="e">
        <f>IF(G2675+H2675&lt;&gt;0,Transaksi!#REF!,"")</f>
        <v>#REF!</v>
      </c>
      <c r="D2675" t="e">
        <f>IF(G2675+H2675&lt;&gt;0,Transaksi!#REF!,"")</f>
        <v>#REF!</v>
      </c>
      <c r="E2675" t="e">
        <f>IF(G2675+H2675&lt;&gt;0,Transaksi!#REF!,"")</f>
        <v>#REF!</v>
      </c>
      <c r="F2675" t="e">
        <f>IF(G2675+H2675&lt;&gt;0,Transaksi!#REF!,"")</f>
        <v>#REF!</v>
      </c>
      <c r="G2675" t="e">
        <f>IF(Transaksi!#REF!=$F$11,Transaksi!#REF!,0)</f>
        <v>#REF!</v>
      </c>
      <c r="H2675" t="e">
        <f>IF(Transaksi!#REF!=$F$11,Transaksi!#REF!,0)</f>
        <v>#REF!</v>
      </c>
      <c r="I2675" t="e">
        <f>I2674+G2675-H2675</f>
        <v>#REF!</v>
      </c>
      <c r="J2675" t="e">
        <f>IF(G2675+H2675&lt;&gt;0,Transaksi!#REF!,"")</f>
        <v>#REF!</v>
      </c>
    </row>
    <row r="2676">
      <c r="C2676" t="e">
        <f>IF(G2676+H2676&lt;&gt;0,Transaksi!#REF!,"")</f>
        <v>#REF!</v>
      </c>
      <c r="D2676" t="e">
        <f>IF(G2676+H2676&lt;&gt;0,Transaksi!#REF!,"")</f>
        <v>#REF!</v>
      </c>
      <c r="E2676" t="e">
        <f>IF(G2676+H2676&lt;&gt;0,Transaksi!#REF!,"")</f>
        <v>#REF!</v>
      </c>
      <c r="F2676" t="e">
        <f>IF(G2676+H2676&lt;&gt;0,Transaksi!#REF!,"")</f>
        <v>#REF!</v>
      </c>
      <c r="G2676" t="e">
        <f>IF(Transaksi!#REF!=$F$11,Transaksi!#REF!,0)</f>
        <v>#REF!</v>
      </c>
      <c r="H2676" t="e">
        <f>IF(Transaksi!#REF!=$F$11,Transaksi!#REF!,0)</f>
        <v>#REF!</v>
      </c>
      <c r="I2676" t="e">
        <f>I2675+G2676-H2676</f>
        <v>#REF!</v>
      </c>
      <c r="J2676" t="e">
        <f>IF(G2676+H2676&lt;&gt;0,Transaksi!#REF!,"")</f>
        <v>#REF!</v>
      </c>
    </row>
    <row r="2677">
      <c r="C2677" t="e">
        <f>IF(G2677+H2677&lt;&gt;0,Transaksi!#REF!,"")</f>
        <v>#REF!</v>
      </c>
      <c r="D2677" t="e">
        <f>IF(G2677+H2677&lt;&gt;0,Transaksi!#REF!,"")</f>
        <v>#REF!</v>
      </c>
      <c r="E2677" t="e">
        <f>IF(G2677+H2677&lt;&gt;0,Transaksi!#REF!,"")</f>
        <v>#REF!</v>
      </c>
      <c r="F2677" t="e">
        <f>IF(G2677+H2677&lt;&gt;0,Transaksi!#REF!,"")</f>
        <v>#REF!</v>
      </c>
      <c r="G2677" t="e">
        <f>IF(Transaksi!#REF!=$F$11,Transaksi!#REF!,0)</f>
        <v>#REF!</v>
      </c>
      <c r="H2677" t="e">
        <f>IF(Transaksi!#REF!=$F$11,Transaksi!#REF!,0)</f>
        <v>#REF!</v>
      </c>
      <c r="I2677" t="e">
        <f>I2676+G2677-H2677</f>
        <v>#REF!</v>
      </c>
      <c r="J2677" t="e">
        <f>IF(G2677+H2677&lt;&gt;0,Transaksi!#REF!,"")</f>
        <v>#REF!</v>
      </c>
    </row>
    <row r="2678">
      <c r="C2678" t="e">
        <f>IF(G2678+H2678&lt;&gt;0,Transaksi!#REF!,"")</f>
        <v>#REF!</v>
      </c>
      <c r="D2678" t="e">
        <f>IF(G2678+H2678&lt;&gt;0,Transaksi!#REF!,"")</f>
        <v>#REF!</v>
      </c>
      <c r="E2678" t="e">
        <f>IF(G2678+H2678&lt;&gt;0,Transaksi!#REF!,"")</f>
        <v>#REF!</v>
      </c>
      <c r="F2678" t="e">
        <f>IF(G2678+H2678&lt;&gt;0,Transaksi!#REF!,"")</f>
        <v>#REF!</v>
      </c>
      <c r="G2678" t="e">
        <f>IF(Transaksi!#REF!=$F$11,Transaksi!#REF!,0)</f>
        <v>#REF!</v>
      </c>
      <c r="H2678" t="e">
        <f>IF(Transaksi!#REF!=$F$11,Transaksi!#REF!,0)</f>
        <v>#REF!</v>
      </c>
      <c r="I2678" t="e">
        <f>I2677+G2678-H2678</f>
        <v>#REF!</v>
      </c>
      <c r="J2678" t="e">
        <f>IF(G2678+H2678&lt;&gt;0,Transaksi!#REF!,"")</f>
        <v>#REF!</v>
      </c>
    </row>
    <row r="2679">
      <c r="C2679" t="e">
        <f>IF(G2679+H2679&lt;&gt;0,Transaksi!#REF!,"")</f>
        <v>#REF!</v>
      </c>
      <c r="D2679" t="e">
        <f>IF(G2679+H2679&lt;&gt;0,Transaksi!#REF!,"")</f>
        <v>#REF!</v>
      </c>
      <c r="E2679" t="e">
        <f>IF(G2679+H2679&lt;&gt;0,Transaksi!#REF!,"")</f>
        <v>#REF!</v>
      </c>
      <c r="F2679" t="e">
        <f>IF(G2679+H2679&lt;&gt;0,Transaksi!#REF!,"")</f>
        <v>#REF!</v>
      </c>
      <c r="G2679" t="e">
        <f>IF(Transaksi!#REF!=$F$11,Transaksi!#REF!,0)</f>
        <v>#REF!</v>
      </c>
      <c r="H2679" t="e">
        <f>IF(Transaksi!#REF!=$F$11,Transaksi!#REF!,0)</f>
        <v>#REF!</v>
      </c>
      <c r="I2679" t="e">
        <f>I2678+G2679-H2679</f>
        <v>#REF!</v>
      </c>
      <c r="J2679" t="e">
        <f>IF(G2679+H2679&lt;&gt;0,Transaksi!#REF!,"")</f>
        <v>#REF!</v>
      </c>
    </row>
    <row r="2680">
      <c r="C2680" t="e">
        <f>IF(G2680+H2680&lt;&gt;0,Transaksi!#REF!,"")</f>
        <v>#REF!</v>
      </c>
      <c r="D2680" t="e">
        <f>IF(G2680+H2680&lt;&gt;0,Transaksi!#REF!,"")</f>
        <v>#REF!</v>
      </c>
      <c r="E2680" t="e">
        <f>IF(G2680+H2680&lt;&gt;0,Transaksi!#REF!,"")</f>
        <v>#REF!</v>
      </c>
      <c r="F2680" t="e">
        <f>IF(G2680+H2680&lt;&gt;0,Transaksi!#REF!,"")</f>
        <v>#REF!</v>
      </c>
      <c r="G2680" t="e">
        <f>IF(Transaksi!#REF!=$F$11,Transaksi!#REF!,0)</f>
        <v>#REF!</v>
      </c>
      <c r="H2680" t="e">
        <f>IF(Transaksi!#REF!=$F$11,Transaksi!#REF!,0)</f>
        <v>#REF!</v>
      </c>
      <c r="I2680" t="e">
        <f>I2679+G2680-H2680</f>
        <v>#REF!</v>
      </c>
      <c r="J2680" t="e">
        <f>IF(G2680+H2680&lt;&gt;0,Transaksi!#REF!,"")</f>
        <v>#REF!</v>
      </c>
    </row>
    <row r="2681">
      <c r="C2681" t="e">
        <f>IF(G2681+H2681&lt;&gt;0,Transaksi!#REF!,"")</f>
        <v>#REF!</v>
      </c>
      <c r="D2681" t="e">
        <f>IF(G2681+H2681&lt;&gt;0,Transaksi!#REF!,"")</f>
        <v>#REF!</v>
      </c>
      <c r="E2681" t="e">
        <f>IF(G2681+H2681&lt;&gt;0,Transaksi!#REF!,"")</f>
        <v>#REF!</v>
      </c>
      <c r="F2681" t="e">
        <f>IF(G2681+H2681&lt;&gt;0,Transaksi!#REF!,"")</f>
        <v>#REF!</v>
      </c>
      <c r="G2681" t="e">
        <f>IF(Transaksi!#REF!=$F$11,Transaksi!#REF!,0)</f>
        <v>#REF!</v>
      </c>
      <c r="H2681" t="e">
        <f>IF(Transaksi!#REF!=$F$11,Transaksi!#REF!,0)</f>
        <v>#REF!</v>
      </c>
      <c r="I2681" t="e">
        <f>I2680+G2681-H2681</f>
        <v>#REF!</v>
      </c>
      <c r="J2681" t="e">
        <f>IF(G2681+H2681&lt;&gt;0,Transaksi!#REF!,"")</f>
        <v>#REF!</v>
      </c>
    </row>
    <row r="2682">
      <c r="C2682" t="e">
        <f>IF(G2682+H2682&lt;&gt;0,Transaksi!#REF!,"")</f>
        <v>#REF!</v>
      </c>
      <c r="D2682" t="e">
        <f>IF(G2682+H2682&lt;&gt;0,Transaksi!#REF!,"")</f>
        <v>#REF!</v>
      </c>
      <c r="E2682" t="e">
        <f>IF(G2682+H2682&lt;&gt;0,Transaksi!#REF!,"")</f>
        <v>#REF!</v>
      </c>
      <c r="F2682" t="e">
        <f>IF(G2682+H2682&lt;&gt;0,Transaksi!#REF!,"")</f>
        <v>#REF!</v>
      </c>
      <c r="G2682" t="e">
        <f>IF(Transaksi!#REF!=$F$11,Transaksi!#REF!,0)</f>
        <v>#REF!</v>
      </c>
      <c r="H2682" t="e">
        <f>IF(Transaksi!#REF!=$F$11,Transaksi!#REF!,0)</f>
        <v>#REF!</v>
      </c>
      <c r="I2682" t="e">
        <f>I2681+G2682-H2682</f>
        <v>#REF!</v>
      </c>
      <c r="J2682" t="e">
        <f>IF(G2682+H2682&lt;&gt;0,Transaksi!#REF!,"")</f>
        <v>#REF!</v>
      </c>
    </row>
    <row r="2683">
      <c r="C2683" t="e">
        <f>IF(G2683+H2683&lt;&gt;0,Transaksi!#REF!,"")</f>
        <v>#REF!</v>
      </c>
      <c r="D2683" t="e">
        <f>IF(G2683+H2683&lt;&gt;0,Transaksi!#REF!,"")</f>
        <v>#REF!</v>
      </c>
      <c r="E2683" t="e">
        <f>IF(G2683+H2683&lt;&gt;0,Transaksi!#REF!,"")</f>
        <v>#REF!</v>
      </c>
      <c r="F2683" t="e">
        <f>IF(G2683+H2683&lt;&gt;0,Transaksi!#REF!,"")</f>
        <v>#REF!</v>
      </c>
      <c r="G2683" t="e">
        <f>IF(Transaksi!#REF!=$F$11,Transaksi!#REF!,0)</f>
        <v>#REF!</v>
      </c>
      <c r="H2683" t="e">
        <f>IF(Transaksi!#REF!=$F$11,Transaksi!#REF!,0)</f>
        <v>#REF!</v>
      </c>
      <c r="I2683" t="e">
        <f>I2682+G2683-H2683</f>
        <v>#REF!</v>
      </c>
      <c r="J2683" t="e">
        <f>IF(G2683+H2683&lt;&gt;0,Transaksi!#REF!,"")</f>
        <v>#REF!</v>
      </c>
    </row>
    <row r="2684">
      <c r="C2684" t="e">
        <f>IF(G2684+H2684&lt;&gt;0,Transaksi!#REF!,"")</f>
        <v>#REF!</v>
      </c>
      <c r="D2684" t="e">
        <f>IF(G2684+H2684&lt;&gt;0,Transaksi!#REF!,"")</f>
        <v>#REF!</v>
      </c>
      <c r="E2684" t="e">
        <f>IF(G2684+H2684&lt;&gt;0,Transaksi!#REF!,"")</f>
        <v>#REF!</v>
      </c>
      <c r="F2684" t="e">
        <f>IF(G2684+H2684&lt;&gt;0,Transaksi!#REF!,"")</f>
        <v>#REF!</v>
      </c>
      <c r="G2684" t="e">
        <f>IF(Transaksi!#REF!=$F$11,Transaksi!#REF!,0)</f>
        <v>#REF!</v>
      </c>
      <c r="H2684" t="e">
        <f>IF(Transaksi!#REF!=$F$11,Transaksi!#REF!,0)</f>
        <v>#REF!</v>
      </c>
      <c r="I2684" t="e">
        <f>I2683+G2684-H2684</f>
        <v>#REF!</v>
      </c>
      <c r="J2684" t="e">
        <f>IF(G2684+H2684&lt;&gt;0,Transaksi!#REF!,"")</f>
        <v>#REF!</v>
      </c>
    </row>
    <row r="2685">
      <c r="C2685" t="e">
        <f>IF(G2685+H2685&lt;&gt;0,Transaksi!#REF!,"")</f>
        <v>#REF!</v>
      </c>
      <c r="D2685" t="e">
        <f>IF(G2685+H2685&lt;&gt;0,Transaksi!#REF!,"")</f>
        <v>#REF!</v>
      </c>
      <c r="E2685" t="e">
        <f>IF(G2685+H2685&lt;&gt;0,Transaksi!#REF!,"")</f>
        <v>#REF!</v>
      </c>
      <c r="F2685" t="e">
        <f>IF(G2685+H2685&lt;&gt;0,Transaksi!#REF!,"")</f>
        <v>#REF!</v>
      </c>
      <c r="G2685" t="e">
        <f>IF(Transaksi!#REF!=$F$11,Transaksi!#REF!,0)</f>
        <v>#REF!</v>
      </c>
      <c r="H2685" t="e">
        <f>IF(Transaksi!#REF!=$F$11,Transaksi!#REF!,0)</f>
        <v>#REF!</v>
      </c>
      <c r="I2685" t="e">
        <f>I2684+G2685-H2685</f>
        <v>#REF!</v>
      </c>
      <c r="J2685" t="e">
        <f>IF(G2685+H2685&lt;&gt;0,Transaksi!#REF!,"")</f>
        <v>#REF!</v>
      </c>
    </row>
    <row r="2686">
      <c r="C2686" t="e">
        <f>IF(G2686+H2686&lt;&gt;0,Transaksi!#REF!,"")</f>
        <v>#REF!</v>
      </c>
      <c r="D2686" t="e">
        <f>IF(G2686+H2686&lt;&gt;0,Transaksi!#REF!,"")</f>
        <v>#REF!</v>
      </c>
      <c r="E2686" t="e">
        <f>IF(G2686+H2686&lt;&gt;0,Transaksi!#REF!,"")</f>
        <v>#REF!</v>
      </c>
      <c r="F2686" t="e">
        <f>IF(G2686+H2686&lt;&gt;0,Transaksi!#REF!,"")</f>
        <v>#REF!</v>
      </c>
      <c r="G2686" t="e">
        <f>IF(Transaksi!#REF!=$F$11,Transaksi!#REF!,0)</f>
        <v>#REF!</v>
      </c>
      <c r="H2686" t="e">
        <f>IF(Transaksi!#REF!=$F$11,Transaksi!#REF!,0)</f>
        <v>#REF!</v>
      </c>
      <c r="I2686" t="e">
        <f>I2685+G2686-H2686</f>
        <v>#REF!</v>
      </c>
      <c r="J2686" t="e">
        <f>IF(G2686+H2686&lt;&gt;0,Transaksi!#REF!,"")</f>
        <v>#REF!</v>
      </c>
    </row>
    <row r="2687">
      <c r="C2687" t="e">
        <f>IF(G2687+H2687&lt;&gt;0,Transaksi!#REF!,"")</f>
        <v>#REF!</v>
      </c>
      <c r="D2687" t="e">
        <f>IF(G2687+H2687&lt;&gt;0,Transaksi!#REF!,"")</f>
        <v>#REF!</v>
      </c>
      <c r="E2687" t="e">
        <f>IF(G2687+H2687&lt;&gt;0,Transaksi!#REF!,"")</f>
        <v>#REF!</v>
      </c>
      <c r="F2687" t="e">
        <f>IF(G2687+H2687&lt;&gt;0,Transaksi!#REF!,"")</f>
        <v>#REF!</v>
      </c>
      <c r="G2687" t="e">
        <f>IF(Transaksi!#REF!=$F$11,Transaksi!#REF!,0)</f>
        <v>#REF!</v>
      </c>
      <c r="H2687" t="e">
        <f>IF(Transaksi!#REF!=$F$11,Transaksi!#REF!,0)</f>
        <v>#REF!</v>
      </c>
      <c r="I2687" t="e">
        <f>I2686+G2687-H2687</f>
        <v>#REF!</v>
      </c>
      <c r="J2687" t="e">
        <f>IF(G2687+H2687&lt;&gt;0,Transaksi!#REF!,"")</f>
        <v>#REF!</v>
      </c>
    </row>
    <row r="2688">
      <c r="C2688" t="e">
        <f>IF(G2688+H2688&lt;&gt;0,Transaksi!#REF!,"")</f>
        <v>#REF!</v>
      </c>
      <c r="D2688" t="e">
        <f>IF(G2688+H2688&lt;&gt;0,Transaksi!#REF!,"")</f>
        <v>#REF!</v>
      </c>
      <c r="E2688" t="e">
        <f>IF(G2688+H2688&lt;&gt;0,Transaksi!#REF!,"")</f>
        <v>#REF!</v>
      </c>
      <c r="F2688" t="e">
        <f>IF(G2688+H2688&lt;&gt;0,Transaksi!#REF!,"")</f>
        <v>#REF!</v>
      </c>
      <c r="G2688" t="e">
        <f>IF(Transaksi!#REF!=$F$11,Transaksi!#REF!,0)</f>
        <v>#REF!</v>
      </c>
      <c r="H2688" t="e">
        <f>IF(Transaksi!#REF!=$F$11,Transaksi!#REF!,0)</f>
        <v>#REF!</v>
      </c>
      <c r="I2688" t="e">
        <f>I2687+G2688-H2688</f>
        <v>#REF!</v>
      </c>
      <c r="J2688" t="e">
        <f>IF(G2688+H2688&lt;&gt;0,Transaksi!#REF!,"")</f>
        <v>#REF!</v>
      </c>
    </row>
    <row r="2689">
      <c r="C2689" t="e">
        <f>IF(G2689+H2689&lt;&gt;0,Transaksi!#REF!,"")</f>
        <v>#REF!</v>
      </c>
      <c r="D2689" t="e">
        <f>IF(G2689+H2689&lt;&gt;0,Transaksi!#REF!,"")</f>
        <v>#REF!</v>
      </c>
      <c r="E2689" t="e">
        <f>IF(G2689+H2689&lt;&gt;0,Transaksi!#REF!,"")</f>
        <v>#REF!</v>
      </c>
      <c r="F2689" t="e">
        <f>IF(G2689+H2689&lt;&gt;0,Transaksi!#REF!,"")</f>
        <v>#REF!</v>
      </c>
      <c r="G2689" t="e">
        <f>IF(Transaksi!#REF!=$F$11,Transaksi!#REF!,0)</f>
        <v>#REF!</v>
      </c>
      <c r="H2689" t="e">
        <f>IF(Transaksi!#REF!=$F$11,Transaksi!#REF!,0)</f>
        <v>#REF!</v>
      </c>
      <c r="I2689" t="e">
        <f>I2688+G2689-H2689</f>
        <v>#REF!</v>
      </c>
      <c r="J2689" t="e">
        <f>IF(G2689+H2689&lt;&gt;0,Transaksi!#REF!,"")</f>
        <v>#REF!</v>
      </c>
    </row>
    <row r="2690">
      <c r="C2690" t="e">
        <f>IF(G2690+H2690&lt;&gt;0,Transaksi!#REF!,"")</f>
        <v>#REF!</v>
      </c>
      <c r="D2690" t="e">
        <f>IF(G2690+H2690&lt;&gt;0,Transaksi!#REF!,"")</f>
        <v>#REF!</v>
      </c>
      <c r="E2690" t="e">
        <f>IF(G2690+H2690&lt;&gt;0,Transaksi!#REF!,"")</f>
        <v>#REF!</v>
      </c>
      <c r="F2690" t="e">
        <f>IF(G2690+H2690&lt;&gt;0,Transaksi!#REF!,"")</f>
        <v>#REF!</v>
      </c>
      <c r="G2690" t="e">
        <f>IF(Transaksi!#REF!=$F$11,Transaksi!#REF!,0)</f>
        <v>#REF!</v>
      </c>
      <c r="H2690" t="e">
        <f>IF(Transaksi!#REF!=$F$11,Transaksi!#REF!,0)</f>
        <v>#REF!</v>
      </c>
      <c r="I2690" t="e">
        <f>I2689+G2690-H2690</f>
        <v>#REF!</v>
      </c>
      <c r="J2690" t="e">
        <f>IF(G2690+H2690&lt;&gt;0,Transaksi!#REF!,"")</f>
        <v>#REF!</v>
      </c>
    </row>
    <row r="2691">
      <c r="C2691" t="e">
        <f>IF(G2691+H2691&lt;&gt;0,Transaksi!#REF!,"")</f>
        <v>#REF!</v>
      </c>
      <c r="D2691" t="e">
        <f>IF(G2691+H2691&lt;&gt;0,Transaksi!#REF!,"")</f>
        <v>#REF!</v>
      </c>
      <c r="E2691" t="e">
        <f>IF(G2691+H2691&lt;&gt;0,Transaksi!#REF!,"")</f>
        <v>#REF!</v>
      </c>
      <c r="F2691" t="e">
        <f>IF(G2691+H2691&lt;&gt;0,Transaksi!#REF!,"")</f>
        <v>#REF!</v>
      </c>
      <c r="G2691" t="e">
        <f>IF(Transaksi!#REF!=$F$11,Transaksi!#REF!,0)</f>
        <v>#REF!</v>
      </c>
      <c r="H2691" t="e">
        <f>IF(Transaksi!#REF!=$F$11,Transaksi!#REF!,0)</f>
        <v>#REF!</v>
      </c>
      <c r="I2691" t="e">
        <f>I2690+G2691-H2691</f>
        <v>#REF!</v>
      </c>
      <c r="J2691" t="e">
        <f>IF(G2691+H2691&lt;&gt;0,Transaksi!#REF!,"")</f>
        <v>#REF!</v>
      </c>
    </row>
    <row r="2692">
      <c r="C2692" t="e">
        <f>IF(G2692+H2692&lt;&gt;0,Transaksi!#REF!,"")</f>
        <v>#REF!</v>
      </c>
      <c r="D2692" t="e">
        <f>IF(G2692+H2692&lt;&gt;0,Transaksi!#REF!,"")</f>
        <v>#REF!</v>
      </c>
      <c r="E2692" t="e">
        <f>IF(G2692+H2692&lt;&gt;0,Transaksi!#REF!,"")</f>
        <v>#REF!</v>
      </c>
      <c r="F2692" t="e">
        <f>IF(G2692+H2692&lt;&gt;0,Transaksi!#REF!,"")</f>
        <v>#REF!</v>
      </c>
      <c r="G2692" t="e">
        <f>IF(Transaksi!#REF!=$F$11,Transaksi!#REF!,0)</f>
        <v>#REF!</v>
      </c>
      <c r="H2692" t="e">
        <f>IF(Transaksi!#REF!=$F$11,Transaksi!#REF!,0)</f>
        <v>#REF!</v>
      </c>
      <c r="I2692" t="e">
        <f>I2691+G2692-H2692</f>
        <v>#REF!</v>
      </c>
      <c r="J2692" t="e">
        <f>IF(G2692+H2692&lt;&gt;0,Transaksi!#REF!,"")</f>
        <v>#REF!</v>
      </c>
    </row>
    <row r="2693">
      <c r="C2693" t="e">
        <f>IF(G2693+H2693&lt;&gt;0,Transaksi!#REF!,"")</f>
        <v>#REF!</v>
      </c>
      <c r="D2693" t="e">
        <f>IF(G2693+H2693&lt;&gt;0,Transaksi!#REF!,"")</f>
        <v>#REF!</v>
      </c>
      <c r="E2693" t="e">
        <f>IF(G2693+H2693&lt;&gt;0,Transaksi!#REF!,"")</f>
        <v>#REF!</v>
      </c>
      <c r="F2693" t="e">
        <f>IF(G2693+H2693&lt;&gt;0,Transaksi!#REF!,"")</f>
        <v>#REF!</v>
      </c>
      <c r="G2693" t="e">
        <f>IF(Transaksi!#REF!=$F$11,Transaksi!#REF!,0)</f>
        <v>#REF!</v>
      </c>
      <c r="H2693" t="e">
        <f>IF(Transaksi!#REF!=$F$11,Transaksi!#REF!,0)</f>
        <v>#REF!</v>
      </c>
      <c r="I2693" t="e">
        <f>I2692+G2693-H2693</f>
        <v>#REF!</v>
      </c>
      <c r="J2693" t="e">
        <f>IF(G2693+H2693&lt;&gt;0,Transaksi!#REF!,"")</f>
        <v>#REF!</v>
      </c>
    </row>
    <row r="2694">
      <c r="C2694" t="e">
        <f>IF(G2694+H2694&lt;&gt;0,Transaksi!#REF!,"")</f>
        <v>#REF!</v>
      </c>
      <c r="D2694" t="e">
        <f>IF(G2694+H2694&lt;&gt;0,Transaksi!#REF!,"")</f>
        <v>#REF!</v>
      </c>
      <c r="E2694" t="e">
        <f>IF(G2694+H2694&lt;&gt;0,Transaksi!#REF!,"")</f>
        <v>#REF!</v>
      </c>
      <c r="F2694" t="e">
        <f>IF(G2694+H2694&lt;&gt;0,Transaksi!#REF!,"")</f>
        <v>#REF!</v>
      </c>
      <c r="G2694" t="e">
        <f>IF(Transaksi!#REF!=$F$11,Transaksi!#REF!,0)</f>
        <v>#REF!</v>
      </c>
      <c r="H2694" t="e">
        <f>IF(Transaksi!#REF!=$F$11,Transaksi!#REF!,0)</f>
        <v>#REF!</v>
      </c>
      <c r="I2694" t="e">
        <f>I2693+G2694-H2694</f>
        <v>#REF!</v>
      </c>
      <c r="J2694" t="e">
        <f>IF(G2694+H2694&lt;&gt;0,Transaksi!#REF!,"")</f>
        <v>#REF!</v>
      </c>
    </row>
    <row r="2695">
      <c r="C2695" t="e">
        <f>IF(G2695+H2695&lt;&gt;0,Transaksi!#REF!,"")</f>
        <v>#REF!</v>
      </c>
      <c r="D2695" t="e">
        <f>IF(G2695+H2695&lt;&gt;0,Transaksi!#REF!,"")</f>
        <v>#REF!</v>
      </c>
      <c r="E2695" t="e">
        <f>IF(G2695+H2695&lt;&gt;0,Transaksi!#REF!,"")</f>
        <v>#REF!</v>
      </c>
      <c r="F2695" t="e">
        <f>IF(G2695+H2695&lt;&gt;0,Transaksi!#REF!,"")</f>
        <v>#REF!</v>
      </c>
      <c r="G2695" t="e">
        <f>IF(Transaksi!#REF!=$F$11,Transaksi!#REF!,0)</f>
        <v>#REF!</v>
      </c>
      <c r="H2695" t="e">
        <f>IF(Transaksi!#REF!=$F$11,Transaksi!#REF!,0)</f>
        <v>#REF!</v>
      </c>
      <c r="I2695" t="e">
        <f>I2694+G2695-H2695</f>
        <v>#REF!</v>
      </c>
      <c r="J2695" t="e">
        <f>IF(G2695+H2695&lt;&gt;0,Transaksi!#REF!,"")</f>
        <v>#REF!</v>
      </c>
    </row>
    <row r="2696">
      <c r="C2696" t="e">
        <f>IF(G2696+H2696&lt;&gt;0,Transaksi!#REF!,"")</f>
        <v>#REF!</v>
      </c>
      <c r="D2696" t="e">
        <f>IF(G2696+H2696&lt;&gt;0,Transaksi!#REF!,"")</f>
        <v>#REF!</v>
      </c>
      <c r="E2696" t="e">
        <f>IF(G2696+H2696&lt;&gt;0,Transaksi!#REF!,"")</f>
        <v>#REF!</v>
      </c>
      <c r="F2696" t="e">
        <f>IF(G2696+H2696&lt;&gt;0,Transaksi!#REF!,"")</f>
        <v>#REF!</v>
      </c>
      <c r="G2696" t="e">
        <f>IF(Transaksi!#REF!=$F$11,Transaksi!#REF!,0)</f>
        <v>#REF!</v>
      </c>
      <c r="H2696" t="e">
        <f>IF(Transaksi!#REF!=$F$11,Transaksi!#REF!,0)</f>
        <v>#REF!</v>
      </c>
      <c r="I2696" t="e">
        <f>I2695+G2696-H2696</f>
        <v>#REF!</v>
      </c>
      <c r="J2696" t="e">
        <f>IF(G2696+H2696&lt;&gt;0,Transaksi!#REF!,"")</f>
        <v>#REF!</v>
      </c>
    </row>
    <row r="2697">
      <c r="C2697" t="e">
        <f>IF(G2697+H2697&lt;&gt;0,Transaksi!#REF!,"")</f>
        <v>#REF!</v>
      </c>
      <c r="D2697" t="e">
        <f>IF(G2697+H2697&lt;&gt;0,Transaksi!#REF!,"")</f>
        <v>#REF!</v>
      </c>
      <c r="E2697" t="e">
        <f>IF(G2697+H2697&lt;&gt;0,Transaksi!#REF!,"")</f>
        <v>#REF!</v>
      </c>
      <c r="F2697" t="e">
        <f>IF(G2697+H2697&lt;&gt;0,Transaksi!#REF!,"")</f>
        <v>#REF!</v>
      </c>
      <c r="G2697" t="e">
        <f>IF(Transaksi!#REF!=$F$11,Transaksi!#REF!,0)</f>
        <v>#REF!</v>
      </c>
      <c r="H2697" t="e">
        <f>IF(Transaksi!#REF!=$F$11,Transaksi!#REF!,0)</f>
        <v>#REF!</v>
      </c>
      <c r="I2697" t="e">
        <f>I2696+G2697-H2697</f>
        <v>#REF!</v>
      </c>
      <c r="J2697" t="e">
        <f>IF(G2697+H2697&lt;&gt;0,Transaksi!#REF!,"")</f>
        <v>#REF!</v>
      </c>
    </row>
    <row r="2698">
      <c r="C2698" t="e">
        <f>IF(G2698+H2698&lt;&gt;0,Transaksi!#REF!,"")</f>
        <v>#REF!</v>
      </c>
      <c r="D2698" t="e">
        <f>IF(G2698+H2698&lt;&gt;0,Transaksi!#REF!,"")</f>
        <v>#REF!</v>
      </c>
      <c r="E2698" t="e">
        <f>IF(G2698+H2698&lt;&gt;0,Transaksi!#REF!,"")</f>
        <v>#REF!</v>
      </c>
      <c r="F2698" t="e">
        <f>IF(G2698+H2698&lt;&gt;0,Transaksi!#REF!,"")</f>
        <v>#REF!</v>
      </c>
      <c r="G2698" t="e">
        <f>IF(Transaksi!#REF!=$F$11,Transaksi!#REF!,0)</f>
        <v>#REF!</v>
      </c>
      <c r="H2698" t="e">
        <f>IF(Transaksi!#REF!=$F$11,Transaksi!#REF!,0)</f>
        <v>#REF!</v>
      </c>
      <c r="I2698" t="e">
        <f>I2697+G2698-H2698</f>
        <v>#REF!</v>
      </c>
      <c r="J2698" t="e">
        <f>IF(G2698+H2698&lt;&gt;0,Transaksi!#REF!,"")</f>
        <v>#REF!</v>
      </c>
    </row>
    <row r="2699">
      <c r="C2699" t="e">
        <f>IF(G2699+H2699&lt;&gt;0,Transaksi!#REF!,"")</f>
        <v>#REF!</v>
      </c>
      <c r="D2699" t="e">
        <f>IF(G2699+H2699&lt;&gt;0,Transaksi!#REF!,"")</f>
        <v>#REF!</v>
      </c>
      <c r="E2699" t="e">
        <f>IF(G2699+H2699&lt;&gt;0,Transaksi!#REF!,"")</f>
        <v>#REF!</v>
      </c>
      <c r="F2699" t="e">
        <f>IF(G2699+H2699&lt;&gt;0,Transaksi!#REF!,"")</f>
        <v>#REF!</v>
      </c>
      <c r="G2699" t="e">
        <f>IF(Transaksi!#REF!=$F$11,Transaksi!#REF!,0)</f>
        <v>#REF!</v>
      </c>
      <c r="H2699" t="e">
        <f>IF(Transaksi!#REF!=$F$11,Transaksi!#REF!,0)</f>
        <v>#REF!</v>
      </c>
      <c r="I2699" t="e">
        <f>I2698+G2699-H2699</f>
        <v>#REF!</v>
      </c>
      <c r="J2699" t="e">
        <f>IF(G2699+H2699&lt;&gt;0,Transaksi!#REF!,"")</f>
        <v>#REF!</v>
      </c>
    </row>
    <row r="2700">
      <c r="C2700" t="e">
        <f>IF(G2700+H2700&lt;&gt;0,Transaksi!#REF!,"")</f>
        <v>#REF!</v>
      </c>
      <c r="D2700" t="e">
        <f>IF(G2700+H2700&lt;&gt;0,Transaksi!#REF!,"")</f>
        <v>#REF!</v>
      </c>
      <c r="E2700" t="e">
        <f>IF(G2700+H2700&lt;&gt;0,Transaksi!#REF!,"")</f>
        <v>#REF!</v>
      </c>
      <c r="F2700" t="e">
        <f>IF(G2700+H2700&lt;&gt;0,Transaksi!#REF!,"")</f>
        <v>#REF!</v>
      </c>
      <c r="G2700" t="e">
        <f>IF(Transaksi!#REF!=$F$11,Transaksi!#REF!,0)</f>
        <v>#REF!</v>
      </c>
      <c r="H2700" t="e">
        <f>IF(Transaksi!#REF!=$F$11,Transaksi!#REF!,0)</f>
        <v>#REF!</v>
      </c>
      <c r="I2700" t="e">
        <f>I2699+G2700-H2700</f>
        <v>#REF!</v>
      </c>
      <c r="J2700" t="e">
        <f>IF(G2700+H2700&lt;&gt;0,Transaksi!#REF!,"")</f>
        <v>#REF!</v>
      </c>
    </row>
    <row r="2701">
      <c r="C2701" t="e">
        <f>IF(G2701+H2701&lt;&gt;0,Transaksi!#REF!,"")</f>
        <v>#REF!</v>
      </c>
      <c r="D2701" t="e">
        <f>IF(G2701+H2701&lt;&gt;0,Transaksi!#REF!,"")</f>
        <v>#REF!</v>
      </c>
      <c r="E2701" t="e">
        <f>IF(G2701+H2701&lt;&gt;0,Transaksi!#REF!,"")</f>
        <v>#REF!</v>
      </c>
      <c r="F2701" t="e">
        <f>IF(G2701+H2701&lt;&gt;0,Transaksi!#REF!,"")</f>
        <v>#REF!</v>
      </c>
      <c r="G2701" t="e">
        <f>IF(Transaksi!#REF!=$F$11,Transaksi!#REF!,0)</f>
        <v>#REF!</v>
      </c>
      <c r="H2701" t="e">
        <f>IF(Transaksi!#REF!=$F$11,Transaksi!#REF!,0)</f>
        <v>#REF!</v>
      </c>
      <c r="I2701" t="e">
        <f>I2700+G2701-H2701</f>
        <v>#REF!</v>
      </c>
      <c r="J2701" t="e">
        <f>IF(G2701+H2701&lt;&gt;0,Transaksi!#REF!,"")</f>
        <v>#REF!</v>
      </c>
    </row>
    <row r="2702">
      <c r="C2702" t="e">
        <f>IF(G2702+H2702&lt;&gt;0,Transaksi!#REF!,"")</f>
        <v>#REF!</v>
      </c>
      <c r="D2702" t="e">
        <f>IF(G2702+H2702&lt;&gt;0,Transaksi!#REF!,"")</f>
        <v>#REF!</v>
      </c>
      <c r="E2702" t="e">
        <f>IF(G2702+H2702&lt;&gt;0,Transaksi!#REF!,"")</f>
        <v>#REF!</v>
      </c>
      <c r="F2702" t="e">
        <f>IF(G2702+H2702&lt;&gt;0,Transaksi!#REF!,"")</f>
        <v>#REF!</v>
      </c>
      <c r="G2702" t="e">
        <f>IF(Transaksi!#REF!=$F$11,Transaksi!#REF!,0)</f>
        <v>#REF!</v>
      </c>
      <c r="H2702" t="e">
        <f>IF(Transaksi!#REF!=$F$11,Transaksi!#REF!,0)</f>
        <v>#REF!</v>
      </c>
      <c r="I2702" t="e">
        <f>I2701+G2702-H2702</f>
        <v>#REF!</v>
      </c>
      <c r="J2702" t="e">
        <f>IF(G2702+H2702&lt;&gt;0,Transaksi!#REF!,"")</f>
        <v>#REF!</v>
      </c>
    </row>
    <row r="2703">
      <c r="C2703" t="e">
        <f>IF(G2703+H2703&lt;&gt;0,Transaksi!#REF!,"")</f>
        <v>#REF!</v>
      </c>
      <c r="D2703" t="e">
        <f>IF(G2703+H2703&lt;&gt;0,Transaksi!#REF!,"")</f>
        <v>#REF!</v>
      </c>
      <c r="E2703" t="e">
        <f>IF(G2703+H2703&lt;&gt;0,Transaksi!#REF!,"")</f>
        <v>#REF!</v>
      </c>
      <c r="F2703" t="e">
        <f>IF(G2703+H2703&lt;&gt;0,Transaksi!#REF!,"")</f>
        <v>#REF!</v>
      </c>
      <c r="G2703" t="e">
        <f>IF(Transaksi!#REF!=$F$11,Transaksi!#REF!,0)</f>
        <v>#REF!</v>
      </c>
      <c r="H2703" t="e">
        <f>IF(Transaksi!#REF!=$F$11,Transaksi!#REF!,0)</f>
        <v>#REF!</v>
      </c>
      <c r="I2703" t="e">
        <f>I2702+G2703-H2703</f>
        <v>#REF!</v>
      </c>
      <c r="J2703" t="e">
        <f>IF(G2703+H2703&lt;&gt;0,Transaksi!#REF!,"")</f>
        <v>#REF!</v>
      </c>
    </row>
    <row r="2704">
      <c r="C2704" t="e">
        <f>IF(G2704+H2704&lt;&gt;0,Transaksi!#REF!,"")</f>
        <v>#REF!</v>
      </c>
      <c r="D2704" t="e">
        <f>IF(G2704+H2704&lt;&gt;0,Transaksi!#REF!,"")</f>
        <v>#REF!</v>
      </c>
      <c r="E2704" t="e">
        <f>IF(G2704+H2704&lt;&gt;0,Transaksi!#REF!,"")</f>
        <v>#REF!</v>
      </c>
      <c r="F2704" t="e">
        <f>IF(G2704+H2704&lt;&gt;0,Transaksi!#REF!,"")</f>
        <v>#REF!</v>
      </c>
      <c r="G2704" t="e">
        <f>IF(Transaksi!#REF!=$F$11,Transaksi!#REF!,0)</f>
        <v>#REF!</v>
      </c>
      <c r="H2704" t="e">
        <f>IF(Transaksi!#REF!=$F$11,Transaksi!#REF!,0)</f>
        <v>#REF!</v>
      </c>
      <c r="I2704" t="e">
        <f>I2703+G2704-H2704</f>
        <v>#REF!</v>
      </c>
      <c r="J2704" t="e">
        <f>IF(G2704+H2704&lt;&gt;0,Transaksi!#REF!,"")</f>
        <v>#REF!</v>
      </c>
    </row>
    <row r="2705">
      <c r="C2705" t="e">
        <f>IF(G2705+H2705&lt;&gt;0,Transaksi!#REF!,"")</f>
        <v>#REF!</v>
      </c>
      <c r="D2705" t="e">
        <f>IF(G2705+H2705&lt;&gt;0,Transaksi!#REF!,"")</f>
        <v>#REF!</v>
      </c>
      <c r="E2705" t="e">
        <f>IF(G2705+H2705&lt;&gt;0,Transaksi!#REF!,"")</f>
        <v>#REF!</v>
      </c>
      <c r="F2705" t="e">
        <f>IF(G2705+H2705&lt;&gt;0,Transaksi!#REF!,"")</f>
        <v>#REF!</v>
      </c>
      <c r="G2705" t="e">
        <f>IF(Transaksi!#REF!=$F$11,Transaksi!#REF!,0)</f>
        <v>#REF!</v>
      </c>
      <c r="H2705" t="e">
        <f>IF(Transaksi!#REF!=$F$11,Transaksi!#REF!,0)</f>
        <v>#REF!</v>
      </c>
      <c r="I2705" t="e">
        <f>I2704+G2705-H2705</f>
        <v>#REF!</v>
      </c>
      <c r="J2705" t="e">
        <f>IF(G2705+H2705&lt;&gt;0,Transaksi!#REF!,"")</f>
        <v>#REF!</v>
      </c>
    </row>
    <row r="2706">
      <c r="C2706" t="e">
        <f>IF(G2706+H2706&lt;&gt;0,Transaksi!#REF!,"")</f>
        <v>#REF!</v>
      </c>
      <c r="D2706" t="e">
        <f>IF(G2706+H2706&lt;&gt;0,Transaksi!#REF!,"")</f>
        <v>#REF!</v>
      </c>
      <c r="E2706" t="e">
        <f>IF(G2706+H2706&lt;&gt;0,Transaksi!#REF!,"")</f>
        <v>#REF!</v>
      </c>
      <c r="F2706" t="e">
        <f>IF(G2706+H2706&lt;&gt;0,Transaksi!#REF!,"")</f>
        <v>#REF!</v>
      </c>
      <c r="G2706" t="e">
        <f>IF(Transaksi!#REF!=$F$11,Transaksi!#REF!,0)</f>
        <v>#REF!</v>
      </c>
      <c r="H2706" t="e">
        <f>IF(Transaksi!#REF!=$F$11,Transaksi!#REF!,0)</f>
        <v>#REF!</v>
      </c>
      <c r="I2706" t="e">
        <f>I2705+G2706-H2706</f>
        <v>#REF!</v>
      </c>
      <c r="J2706" t="e">
        <f>IF(G2706+H2706&lt;&gt;0,Transaksi!#REF!,"")</f>
        <v>#REF!</v>
      </c>
    </row>
    <row r="2707">
      <c r="C2707" t="e">
        <f>IF(G2707+H2707&lt;&gt;0,Transaksi!#REF!,"")</f>
        <v>#REF!</v>
      </c>
      <c r="D2707" t="e">
        <f>IF(G2707+H2707&lt;&gt;0,Transaksi!#REF!,"")</f>
        <v>#REF!</v>
      </c>
      <c r="E2707" t="e">
        <f>IF(G2707+H2707&lt;&gt;0,Transaksi!#REF!,"")</f>
        <v>#REF!</v>
      </c>
      <c r="F2707" t="e">
        <f>IF(G2707+H2707&lt;&gt;0,Transaksi!#REF!,"")</f>
        <v>#REF!</v>
      </c>
      <c r="G2707" t="e">
        <f>IF(Transaksi!#REF!=$F$11,Transaksi!#REF!,0)</f>
        <v>#REF!</v>
      </c>
      <c r="H2707" t="e">
        <f>IF(Transaksi!#REF!=$F$11,Transaksi!#REF!,0)</f>
        <v>#REF!</v>
      </c>
      <c r="I2707" t="e">
        <f>I2706+G2707-H2707</f>
        <v>#REF!</v>
      </c>
      <c r="J2707" t="e">
        <f>IF(G2707+H2707&lt;&gt;0,Transaksi!#REF!,"")</f>
        <v>#REF!</v>
      </c>
    </row>
    <row r="2708">
      <c r="C2708" t="e">
        <f>IF(G2708+H2708&lt;&gt;0,Transaksi!#REF!,"")</f>
        <v>#REF!</v>
      </c>
      <c r="D2708" t="e">
        <f>IF(G2708+H2708&lt;&gt;0,Transaksi!#REF!,"")</f>
        <v>#REF!</v>
      </c>
      <c r="E2708" t="e">
        <f>IF(G2708+H2708&lt;&gt;0,Transaksi!#REF!,"")</f>
        <v>#REF!</v>
      </c>
      <c r="F2708" t="e">
        <f>IF(G2708+H2708&lt;&gt;0,Transaksi!#REF!,"")</f>
        <v>#REF!</v>
      </c>
      <c r="G2708" t="e">
        <f>IF(Transaksi!#REF!=$F$11,Transaksi!#REF!,0)</f>
        <v>#REF!</v>
      </c>
      <c r="H2708" t="e">
        <f>IF(Transaksi!#REF!=$F$11,Transaksi!#REF!,0)</f>
        <v>#REF!</v>
      </c>
      <c r="I2708" t="e">
        <f>I2707+G2708-H2708</f>
        <v>#REF!</v>
      </c>
      <c r="J2708" t="e">
        <f>IF(G2708+H2708&lt;&gt;0,Transaksi!#REF!,"")</f>
        <v>#REF!</v>
      </c>
    </row>
    <row r="2709">
      <c r="C2709" t="e">
        <f>IF(G2709+H2709&lt;&gt;0,Transaksi!#REF!,"")</f>
        <v>#REF!</v>
      </c>
      <c r="D2709" t="e">
        <f>IF(G2709+H2709&lt;&gt;0,Transaksi!#REF!,"")</f>
        <v>#REF!</v>
      </c>
      <c r="E2709" t="e">
        <f>IF(G2709+H2709&lt;&gt;0,Transaksi!#REF!,"")</f>
        <v>#REF!</v>
      </c>
      <c r="F2709" t="e">
        <f>IF(G2709+H2709&lt;&gt;0,Transaksi!#REF!,"")</f>
        <v>#REF!</v>
      </c>
      <c r="G2709" t="e">
        <f>IF(Transaksi!#REF!=$F$11,Transaksi!#REF!,0)</f>
        <v>#REF!</v>
      </c>
      <c r="H2709" t="e">
        <f>IF(Transaksi!#REF!=$F$11,Transaksi!#REF!,0)</f>
        <v>#REF!</v>
      </c>
      <c r="I2709" t="e">
        <f>I2708+G2709-H2709</f>
        <v>#REF!</v>
      </c>
      <c r="J2709" t="e">
        <f>IF(G2709+H2709&lt;&gt;0,Transaksi!#REF!,"")</f>
        <v>#REF!</v>
      </c>
    </row>
    <row r="2710">
      <c r="C2710" t="e">
        <f>IF(G2710+H2710&lt;&gt;0,Transaksi!#REF!,"")</f>
        <v>#REF!</v>
      </c>
      <c r="D2710" t="e">
        <f>IF(G2710+H2710&lt;&gt;0,Transaksi!#REF!,"")</f>
        <v>#REF!</v>
      </c>
      <c r="E2710" t="e">
        <f>IF(G2710+H2710&lt;&gt;0,Transaksi!#REF!,"")</f>
        <v>#REF!</v>
      </c>
      <c r="F2710" t="e">
        <f>IF(G2710+H2710&lt;&gt;0,Transaksi!#REF!,"")</f>
        <v>#REF!</v>
      </c>
      <c r="G2710" t="e">
        <f>IF(Transaksi!#REF!=$F$11,Transaksi!#REF!,0)</f>
        <v>#REF!</v>
      </c>
      <c r="H2710" t="e">
        <f>IF(Transaksi!#REF!=$F$11,Transaksi!#REF!,0)</f>
        <v>#REF!</v>
      </c>
      <c r="I2710" t="e">
        <f>I2709+G2710-H2710</f>
        <v>#REF!</v>
      </c>
      <c r="J2710" t="e">
        <f>IF(G2710+H2710&lt;&gt;0,Transaksi!#REF!,"")</f>
        <v>#REF!</v>
      </c>
    </row>
    <row r="2711">
      <c r="C2711" t="e">
        <f>IF(G2711+H2711&lt;&gt;0,Transaksi!#REF!,"")</f>
        <v>#REF!</v>
      </c>
      <c r="D2711" t="e">
        <f>IF(G2711+H2711&lt;&gt;0,Transaksi!#REF!,"")</f>
        <v>#REF!</v>
      </c>
      <c r="E2711" t="e">
        <f>IF(G2711+H2711&lt;&gt;0,Transaksi!#REF!,"")</f>
        <v>#REF!</v>
      </c>
      <c r="F2711" t="e">
        <f>IF(G2711+H2711&lt;&gt;0,Transaksi!#REF!,"")</f>
        <v>#REF!</v>
      </c>
      <c r="G2711" t="e">
        <f>IF(Transaksi!#REF!=$F$11,Transaksi!#REF!,0)</f>
        <v>#REF!</v>
      </c>
      <c r="H2711" t="e">
        <f>IF(Transaksi!#REF!=$F$11,Transaksi!#REF!,0)</f>
        <v>#REF!</v>
      </c>
      <c r="I2711" t="e">
        <f>I2710+G2711-H2711</f>
        <v>#REF!</v>
      </c>
      <c r="J2711" t="e">
        <f>IF(G2711+H2711&lt;&gt;0,Transaksi!#REF!,"")</f>
        <v>#REF!</v>
      </c>
    </row>
    <row r="2712">
      <c r="C2712" t="e">
        <f>IF(G2712+H2712&lt;&gt;0,Transaksi!#REF!,"")</f>
        <v>#REF!</v>
      </c>
      <c r="D2712" t="e">
        <f>IF(G2712+H2712&lt;&gt;0,Transaksi!#REF!,"")</f>
        <v>#REF!</v>
      </c>
      <c r="E2712" t="e">
        <f>IF(G2712+H2712&lt;&gt;0,Transaksi!#REF!,"")</f>
        <v>#REF!</v>
      </c>
      <c r="F2712" t="e">
        <f>IF(G2712+H2712&lt;&gt;0,Transaksi!#REF!,"")</f>
        <v>#REF!</v>
      </c>
      <c r="G2712" t="e">
        <f>IF(Transaksi!#REF!=$F$11,Transaksi!#REF!,0)</f>
        <v>#REF!</v>
      </c>
      <c r="H2712" t="e">
        <f>IF(Transaksi!#REF!=$F$11,Transaksi!#REF!,0)</f>
        <v>#REF!</v>
      </c>
      <c r="I2712" t="e">
        <f>I2711+G2712-H2712</f>
        <v>#REF!</v>
      </c>
      <c r="J2712" t="e">
        <f>IF(G2712+H2712&lt;&gt;0,Transaksi!#REF!,"")</f>
        <v>#REF!</v>
      </c>
    </row>
    <row r="2713">
      <c r="C2713" t="e">
        <f>IF(G2713+H2713&lt;&gt;0,Transaksi!#REF!,"")</f>
        <v>#REF!</v>
      </c>
      <c r="D2713" t="e">
        <f>IF(G2713+H2713&lt;&gt;0,Transaksi!#REF!,"")</f>
        <v>#REF!</v>
      </c>
      <c r="E2713" t="e">
        <f>IF(G2713+H2713&lt;&gt;0,Transaksi!#REF!,"")</f>
        <v>#REF!</v>
      </c>
      <c r="F2713" t="e">
        <f>IF(G2713+H2713&lt;&gt;0,Transaksi!#REF!,"")</f>
        <v>#REF!</v>
      </c>
      <c r="G2713" t="e">
        <f>IF(Transaksi!#REF!=$F$11,Transaksi!#REF!,0)</f>
        <v>#REF!</v>
      </c>
      <c r="H2713" t="e">
        <f>IF(Transaksi!#REF!=$F$11,Transaksi!#REF!,0)</f>
        <v>#REF!</v>
      </c>
      <c r="I2713" t="e">
        <f>I2712+G2713-H2713</f>
        <v>#REF!</v>
      </c>
      <c r="J2713" t="e">
        <f>IF(G2713+H2713&lt;&gt;0,Transaksi!#REF!,"")</f>
        <v>#REF!</v>
      </c>
    </row>
    <row r="2714">
      <c r="C2714" t="e">
        <f>IF(G2714+H2714&lt;&gt;0,Transaksi!#REF!,"")</f>
        <v>#REF!</v>
      </c>
      <c r="D2714" t="e">
        <f>IF(G2714+H2714&lt;&gt;0,Transaksi!#REF!,"")</f>
        <v>#REF!</v>
      </c>
      <c r="E2714" t="e">
        <f>IF(G2714+H2714&lt;&gt;0,Transaksi!#REF!,"")</f>
        <v>#REF!</v>
      </c>
      <c r="F2714" t="e">
        <f>IF(G2714+H2714&lt;&gt;0,Transaksi!#REF!,"")</f>
        <v>#REF!</v>
      </c>
      <c r="G2714" t="e">
        <f>IF(Transaksi!#REF!=$F$11,Transaksi!#REF!,0)</f>
        <v>#REF!</v>
      </c>
      <c r="H2714" t="e">
        <f>IF(Transaksi!#REF!=$F$11,Transaksi!#REF!,0)</f>
        <v>#REF!</v>
      </c>
      <c r="I2714" t="e">
        <f>I2713+G2714-H2714</f>
        <v>#REF!</v>
      </c>
      <c r="J2714" t="e">
        <f>IF(G2714+H2714&lt;&gt;0,Transaksi!#REF!,"")</f>
        <v>#REF!</v>
      </c>
    </row>
    <row r="2715">
      <c r="C2715" t="e">
        <f>IF(G2715+H2715&lt;&gt;0,Transaksi!#REF!,"")</f>
        <v>#REF!</v>
      </c>
      <c r="D2715" t="e">
        <f>IF(G2715+H2715&lt;&gt;0,Transaksi!#REF!,"")</f>
        <v>#REF!</v>
      </c>
      <c r="E2715" t="e">
        <f>IF(G2715+H2715&lt;&gt;0,Transaksi!#REF!,"")</f>
        <v>#REF!</v>
      </c>
      <c r="F2715" t="e">
        <f>IF(G2715+H2715&lt;&gt;0,Transaksi!#REF!,"")</f>
        <v>#REF!</v>
      </c>
      <c r="G2715" t="e">
        <f>IF(Transaksi!#REF!=$F$11,Transaksi!#REF!,0)</f>
        <v>#REF!</v>
      </c>
      <c r="H2715" t="e">
        <f>IF(Transaksi!#REF!=$F$11,Transaksi!#REF!,0)</f>
        <v>#REF!</v>
      </c>
      <c r="I2715" t="e">
        <f>I2714+G2715-H2715</f>
        <v>#REF!</v>
      </c>
      <c r="J2715" t="e">
        <f>IF(G2715+H2715&lt;&gt;0,Transaksi!#REF!,"")</f>
        <v>#REF!</v>
      </c>
    </row>
    <row r="2716">
      <c r="C2716" t="e">
        <f>IF(G2716+H2716&lt;&gt;0,Transaksi!#REF!,"")</f>
        <v>#REF!</v>
      </c>
      <c r="D2716" t="e">
        <f>IF(G2716+H2716&lt;&gt;0,Transaksi!#REF!,"")</f>
        <v>#REF!</v>
      </c>
      <c r="E2716" t="e">
        <f>IF(G2716+H2716&lt;&gt;0,Transaksi!#REF!,"")</f>
        <v>#REF!</v>
      </c>
      <c r="F2716" t="e">
        <f>IF(G2716+H2716&lt;&gt;0,Transaksi!#REF!,"")</f>
        <v>#REF!</v>
      </c>
      <c r="G2716" t="e">
        <f>IF(Transaksi!#REF!=$F$11,Transaksi!#REF!,0)</f>
        <v>#REF!</v>
      </c>
      <c r="H2716" t="e">
        <f>IF(Transaksi!#REF!=$F$11,Transaksi!#REF!,0)</f>
        <v>#REF!</v>
      </c>
      <c r="I2716" t="e">
        <f>I2715+G2716-H2716</f>
        <v>#REF!</v>
      </c>
      <c r="J2716" t="e">
        <f>IF(G2716+H2716&lt;&gt;0,Transaksi!#REF!,"")</f>
        <v>#REF!</v>
      </c>
    </row>
    <row r="2717">
      <c r="C2717" t="e">
        <f>IF(G2717+H2717&lt;&gt;0,Transaksi!#REF!,"")</f>
        <v>#REF!</v>
      </c>
      <c r="D2717" t="e">
        <f>IF(G2717+H2717&lt;&gt;0,Transaksi!#REF!,"")</f>
        <v>#REF!</v>
      </c>
      <c r="E2717" t="e">
        <f>IF(G2717+H2717&lt;&gt;0,Transaksi!#REF!,"")</f>
        <v>#REF!</v>
      </c>
      <c r="F2717" t="e">
        <f>IF(G2717+H2717&lt;&gt;0,Transaksi!#REF!,"")</f>
        <v>#REF!</v>
      </c>
      <c r="G2717" t="e">
        <f>IF(Transaksi!#REF!=$F$11,Transaksi!#REF!,0)</f>
        <v>#REF!</v>
      </c>
      <c r="H2717" t="e">
        <f>IF(Transaksi!#REF!=$F$11,Transaksi!#REF!,0)</f>
        <v>#REF!</v>
      </c>
      <c r="I2717" t="e">
        <f>I2716+G2717-H2717</f>
        <v>#REF!</v>
      </c>
      <c r="J2717" t="e">
        <f>IF(G2717+H2717&lt;&gt;0,Transaksi!#REF!,"")</f>
        <v>#REF!</v>
      </c>
    </row>
    <row r="2718">
      <c r="C2718" t="e">
        <f>IF(G2718+H2718&lt;&gt;0,Transaksi!#REF!,"")</f>
        <v>#REF!</v>
      </c>
      <c r="D2718" t="e">
        <f>IF(G2718+H2718&lt;&gt;0,Transaksi!#REF!,"")</f>
        <v>#REF!</v>
      </c>
      <c r="E2718" t="e">
        <f>IF(G2718+H2718&lt;&gt;0,Transaksi!#REF!,"")</f>
        <v>#REF!</v>
      </c>
      <c r="F2718" t="e">
        <f>IF(G2718+H2718&lt;&gt;0,Transaksi!#REF!,"")</f>
        <v>#REF!</v>
      </c>
      <c r="G2718" t="e">
        <f>IF(Transaksi!#REF!=$F$11,Transaksi!#REF!,0)</f>
        <v>#REF!</v>
      </c>
      <c r="H2718" t="e">
        <f>IF(Transaksi!#REF!=$F$11,Transaksi!#REF!,0)</f>
        <v>#REF!</v>
      </c>
      <c r="I2718" t="e">
        <f>I2717+G2718-H2718</f>
        <v>#REF!</v>
      </c>
      <c r="J2718" t="e">
        <f>IF(G2718+H2718&lt;&gt;0,Transaksi!#REF!,"")</f>
        <v>#REF!</v>
      </c>
    </row>
    <row r="2719">
      <c r="C2719" t="e">
        <f>IF(G2719+H2719&lt;&gt;0,Transaksi!#REF!,"")</f>
        <v>#REF!</v>
      </c>
      <c r="D2719" t="e">
        <f>IF(G2719+H2719&lt;&gt;0,Transaksi!#REF!,"")</f>
        <v>#REF!</v>
      </c>
      <c r="E2719" t="e">
        <f>IF(G2719+H2719&lt;&gt;0,Transaksi!#REF!,"")</f>
        <v>#REF!</v>
      </c>
      <c r="F2719" t="e">
        <f>IF(G2719+H2719&lt;&gt;0,Transaksi!#REF!,"")</f>
        <v>#REF!</v>
      </c>
      <c r="G2719" t="e">
        <f>IF(Transaksi!#REF!=$F$11,Transaksi!#REF!,0)</f>
        <v>#REF!</v>
      </c>
      <c r="H2719" t="e">
        <f>IF(Transaksi!#REF!=$F$11,Transaksi!#REF!,0)</f>
        <v>#REF!</v>
      </c>
      <c r="I2719" t="e">
        <f>I2718+G2719-H2719</f>
        <v>#REF!</v>
      </c>
      <c r="J2719" t="e">
        <f>IF(G2719+H2719&lt;&gt;0,Transaksi!#REF!,"")</f>
        <v>#REF!</v>
      </c>
    </row>
    <row r="2720">
      <c r="C2720" t="e">
        <f>IF(G2720+H2720&lt;&gt;0,Transaksi!#REF!,"")</f>
        <v>#REF!</v>
      </c>
      <c r="D2720" t="e">
        <f>IF(G2720+H2720&lt;&gt;0,Transaksi!#REF!,"")</f>
        <v>#REF!</v>
      </c>
      <c r="E2720" t="e">
        <f>IF(G2720+H2720&lt;&gt;0,Transaksi!#REF!,"")</f>
        <v>#REF!</v>
      </c>
      <c r="F2720" t="e">
        <f>IF(G2720+H2720&lt;&gt;0,Transaksi!#REF!,"")</f>
        <v>#REF!</v>
      </c>
      <c r="G2720" t="e">
        <f>IF(Transaksi!#REF!=$F$11,Transaksi!#REF!,0)</f>
        <v>#REF!</v>
      </c>
      <c r="H2720" t="e">
        <f>IF(Transaksi!#REF!=$F$11,Transaksi!#REF!,0)</f>
        <v>#REF!</v>
      </c>
      <c r="I2720" t="e">
        <f>I2719+G2720-H2720</f>
        <v>#REF!</v>
      </c>
      <c r="J2720" t="e">
        <f>IF(G2720+H2720&lt;&gt;0,Transaksi!#REF!,"")</f>
        <v>#REF!</v>
      </c>
    </row>
    <row r="2721">
      <c r="C2721" t="e">
        <f>IF(G2721+H2721&lt;&gt;0,Transaksi!#REF!,"")</f>
        <v>#REF!</v>
      </c>
      <c r="D2721" t="e">
        <f>IF(G2721+H2721&lt;&gt;0,Transaksi!#REF!,"")</f>
        <v>#REF!</v>
      </c>
      <c r="E2721" t="e">
        <f>IF(G2721+H2721&lt;&gt;0,Transaksi!#REF!,"")</f>
        <v>#REF!</v>
      </c>
      <c r="F2721" t="e">
        <f>IF(G2721+H2721&lt;&gt;0,Transaksi!#REF!,"")</f>
        <v>#REF!</v>
      </c>
      <c r="G2721" t="e">
        <f>IF(Transaksi!#REF!=$F$11,Transaksi!#REF!,0)</f>
        <v>#REF!</v>
      </c>
      <c r="H2721" t="e">
        <f>IF(Transaksi!#REF!=$F$11,Transaksi!#REF!,0)</f>
        <v>#REF!</v>
      </c>
      <c r="I2721" t="e">
        <f>I2720+G2721-H2721</f>
        <v>#REF!</v>
      </c>
      <c r="J2721" t="e">
        <f>IF(G2721+H2721&lt;&gt;0,Transaksi!#REF!,"")</f>
        <v>#REF!</v>
      </c>
    </row>
    <row r="2722">
      <c r="C2722" t="e">
        <f>IF(G2722+H2722&lt;&gt;0,Transaksi!#REF!,"")</f>
        <v>#REF!</v>
      </c>
      <c r="D2722" t="e">
        <f>IF(G2722+H2722&lt;&gt;0,Transaksi!#REF!,"")</f>
        <v>#REF!</v>
      </c>
      <c r="E2722" t="e">
        <f>IF(G2722+H2722&lt;&gt;0,Transaksi!#REF!,"")</f>
        <v>#REF!</v>
      </c>
      <c r="F2722" t="e">
        <f>IF(G2722+H2722&lt;&gt;0,Transaksi!#REF!,"")</f>
        <v>#REF!</v>
      </c>
      <c r="G2722" t="e">
        <f>IF(Transaksi!#REF!=$F$11,Transaksi!#REF!,0)</f>
        <v>#REF!</v>
      </c>
      <c r="H2722" t="e">
        <f>IF(Transaksi!#REF!=$F$11,Transaksi!#REF!,0)</f>
        <v>#REF!</v>
      </c>
      <c r="I2722" t="e">
        <f>I2721+G2722-H2722</f>
        <v>#REF!</v>
      </c>
      <c r="J2722" t="e">
        <f>IF(G2722+H2722&lt;&gt;0,Transaksi!#REF!,"")</f>
        <v>#REF!</v>
      </c>
    </row>
    <row r="2723">
      <c r="C2723" t="e">
        <f>IF(G2723+H2723&lt;&gt;0,Transaksi!#REF!,"")</f>
        <v>#REF!</v>
      </c>
      <c r="D2723" t="e">
        <f>IF(G2723+H2723&lt;&gt;0,Transaksi!#REF!,"")</f>
        <v>#REF!</v>
      </c>
      <c r="E2723" t="e">
        <f>IF(G2723+H2723&lt;&gt;0,Transaksi!#REF!,"")</f>
        <v>#REF!</v>
      </c>
      <c r="F2723" t="e">
        <f>IF(G2723+H2723&lt;&gt;0,Transaksi!#REF!,"")</f>
        <v>#REF!</v>
      </c>
      <c r="G2723" t="e">
        <f>IF(Transaksi!#REF!=$F$11,Transaksi!#REF!,0)</f>
        <v>#REF!</v>
      </c>
      <c r="H2723" t="e">
        <f>IF(Transaksi!#REF!=$F$11,Transaksi!#REF!,0)</f>
        <v>#REF!</v>
      </c>
      <c r="I2723" t="e">
        <f>I2722+G2723-H2723</f>
        <v>#REF!</v>
      </c>
      <c r="J2723" t="e">
        <f>IF(G2723+H2723&lt;&gt;0,Transaksi!#REF!,"")</f>
        <v>#REF!</v>
      </c>
    </row>
    <row r="2724">
      <c r="C2724" t="e">
        <f>IF(G2724+H2724&lt;&gt;0,Transaksi!#REF!,"")</f>
        <v>#REF!</v>
      </c>
      <c r="D2724" t="e">
        <f>IF(G2724+H2724&lt;&gt;0,Transaksi!#REF!,"")</f>
        <v>#REF!</v>
      </c>
      <c r="E2724" t="e">
        <f>IF(G2724+H2724&lt;&gt;0,Transaksi!#REF!,"")</f>
        <v>#REF!</v>
      </c>
      <c r="F2724" t="e">
        <f>IF(G2724+H2724&lt;&gt;0,Transaksi!#REF!,"")</f>
        <v>#REF!</v>
      </c>
      <c r="G2724" t="e">
        <f>IF(Transaksi!#REF!=$F$11,Transaksi!#REF!,0)</f>
        <v>#REF!</v>
      </c>
      <c r="H2724" t="e">
        <f>IF(Transaksi!#REF!=$F$11,Transaksi!#REF!,0)</f>
        <v>#REF!</v>
      </c>
      <c r="I2724" t="e">
        <f>I2723+G2724-H2724</f>
        <v>#REF!</v>
      </c>
      <c r="J2724" t="e">
        <f>IF(G2724+H2724&lt;&gt;0,Transaksi!#REF!,"")</f>
        <v>#REF!</v>
      </c>
    </row>
    <row r="2725">
      <c r="C2725" t="e">
        <f>IF(G2725+H2725&lt;&gt;0,Transaksi!#REF!,"")</f>
        <v>#REF!</v>
      </c>
      <c r="D2725" t="e">
        <f>IF(G2725+H2725&lt;&gt;0,Transaksi!#REF!,"")</f>
        <v>#REF!</v>
      </c>
      <c r="E2725" t="e">
        <f>IF(G2725+H2725&lt;&gt;0,Transaksi!#REF!,"")</f>
        <v>#REF!</v>
      </c>
      <c r="F2725" t="e">
        <f>IF(G2725+H2725&lt;&gt;0,Transaksi!#REF!,"")</f>
        <v>#REF!</v>
      </c>
      <c r="G2725" t="e">
        <f>IF(Transaksi!#REF!=$F$11,Transaksi!#REF!,0)</f>
        <v>#REF!</v>
      </c>
      <c r="H2725" t="e">
        <f>IF(Transaksi!#REF!=$F$11,Transaksi!#REF!,0)</f>
        <v>#REF!</v>
      </c>
      <c r="I2725" t="e">
        <f>I2724+G2725-H2725</f>
        <v>#REF!</v>
      </c>
      <c r="J2725" t="e">
        <f>IF(G2725+H2725&lt;&gt;0,Transaksi!#REF!,"")</f>
        <v>#REF!</v>
      </c>
    </row>
    <row r="2726">
      <c r="C2726" t="e">
        <f>IF(G2726+H2726&lt;&gt;0,Transaksi!#REF!,"")</f>
        <v>#REF!</v>
      </c>
      <c r="D2726" t="e">
        <f>IF(G2726+H2726&lt;&gt;0,Transaksi!#REF!,"")</f>
        <v>#REF!</v>
      </c>
      <c r="E2726" t="e">
        <f>IF(G2726+H2726&lt;&gt;0,Transaksi!#REF!,"")</f>
        <v>#REF!</v>
      </c>
      <c r="F2726" t="e">
        <f>IF(G2726+H2726&lt;&gt;0,Transaksi!#REF!,"")</f>
        <v>#REF!</v>
      </c>
      <c r="G2726" t="e">
        <f>IF(Transaksi!#REF!=$F$11,Transaksi!#REF!,0)</f>
        <v>#REF!</v>
      </c>
      <c r="H2726" t="e">
        <f>IF(Transaksi!#REF!=$F$11,Transaksi!#REF!,0)</f>
        <v>#REF!</v>
      </c>
      <c r="I2726" t="e">
        <f>I2725+G2726-H2726</f>
        <v>#REF!</v>
      </c>
      <c r="J2726" t="e">
        <f>IF(G2726+H2726&lt;&gt;0,Transaksi!#REF!,"")</f>
        <v>#REF!</v>
      </c>
    </row>
    <row r="2727">
      <c r="C2727" t="e">
        <f>IF(G2727+H2727&lt;&gt;0,Transaksi!#REF!,"")</f>
        <v>#REF!</v>
      </c>
      <c r="D2727" t="e">
        <f>IF(G2727+H2727&lt;&gt;0,Transaksi!#REF!,"")</f>
        <v>#REF!</v>
      </c>
      <c r="E2727" t="e">
        <f>IF(G2727+H2727&lt;&gt;0,Transaksi!#REF!,"")</f>
        <v>#REF!</v>
      </c>
      <c r="F2727" t="e">
        <f>IF(G2727+H2727&lt;&gt;0,Transaksi!#REF!,"")</f>
        <v>#REF!</v>
      </c>
      <c r="G2727" t="e">
        <f>IF(Transaksi!#REF!=$F$11,Transaksi!#REF!,0)</f>
        <v>#REF!</v>
      </c>
      <c r="H2727" t="e">
        <f>IF(Transaksi!#REF!=$F$11,Transaksi!#REF!,0)</f>
        <v>#REF!</v>
      </c>
      <c r="I2727" t="e">
        <f>I2726+G2727-H2727</f>
        <v>#REF!</v>
      </c>
      <c r="J2727" t="e">
        <f>IF(G2727+H2727&lt;&gt;0,Transaksi!#REF!,"")</f>
        <v>#REF!</v>
      </c>
    </row>
    <row r="2728">
      <c r="C2728" t="e">
        <f>IF(G2728+H2728&lt;&gt;0,Transaksi!#REF!,"")</f>
        <v>#REF!</v>
      </c>
      <c r="D2728" t="e">
        <f>IF(G2728+H2728&lt;&gt;0,Transaksi!#REF!,"")</f>
        <v>#REF!</v>
      </c>
      <c r="E2728" t="e">
        <f>IF(G2728+H2728&lt;&gt;0,Transaksi!#REF!,"")</f>
        <v>#REF!</v>
      </c>
      <c r="F2728" t="e">
        <f>IF(G2728+H2728&lt;&gt;0,Transaksi!#REF!,"")</f>
        <v>#REF!</v>
      </c>
      <c r="G2728" t="e">
        <f>IF(Transaksi!#REF!=$F$11,Transaksi!#REF!,0)</f>
        <v>#REF!</v>
      </c>
      <c r="H2728" t="e">
        <f>IF(Transaksi!#REF!=$F$11,Transaksi!#REF!,0)</f>
        <v>#REF!</v>
      </c>
      <c r="I2728" t="e">
        <f>I2727+G2728-H2728</f>
        <v>#REF!</v>
      </c>
      <c r="J2728" t="e">
        <f>IF(G2728+H2728&lt;&gt;0,Transaksi!#REF!,"")</f>
        <v>#REF!</v>
      </c>
    </row>
    <row r="2729">
      <c r="C2729" t="e">
        <f>IF(G2729+H2729&lt;&gt;0,Transaksi!#REF!,"")</f>
        <v>#REF!</v>
      </c>
      <c r="D2729" t="e">
        <f>IF(G2729+H2729&lt;&gt;0,Transaksi!#REF!,"")</f>
        <v>#REF!</v>
      </c>
      <c r="E2729" t="e">
        <f>IF(G2729+H2729&lt;&gt;0,Transaksi!#REF!,"")</f>
        <v>#REF!</v>
      </c>
      <c r="F2729" t="e">
        <f>IF(G2729+H2729&lt;&gt;0,Transaksi!#REF!,"")</f>
        <v>#REF!</v>
      </c>
      <c r="G2729" t="e">
        <f>IF(Transaksi!#REF!=$F$11,Transaksi!#REF!,0)</f>
        <v>#REF!</v>
      </c>
      <c r="H2729" t="e">
        <f>IF(Transaksi!#REF!=$F$11,Transaksi!#REF!,0)</f>
        <v>#REF!</v>
      </c>
      <c r="I2729" t="e">
        <f>I2728+G2729-H2729</f>
        <v>#REF!</v>
      </c>
      <c r="J2729" t="e">
        <f>IF(G2729+H2729&lt;&gt;0,Transaksi!#REF!,"")</f>
        <v>#REF!</v>
      </c>
    </row>
    <row r="2730">
      <c r="C2730" t="e">
        <f>IF(G2730+H2730&lt;&gt;0,Transaksi!#REF!,"")</f>
        <v>#REF!</v>
      </c>
      <c r="D2730" t="e">
        <f>IF(G2730+H2730&lt;&gt;0,Transaksi!#REF!,"")</f>
        <v>#REF!</v>
      </c>
      <c r="E2730" t="e">
        <f>IF(G2730+H2730&lt;&gt;0,Transaksi!#REF!,"")</f>
        <v>#REF!</v>
      </c>
      <c r="F2730" t="e">
        <f>IF(G2730+H2730&lt;&gt;0,Transaksi!#REF!,"")</f>
        <v>#REF!</v>
      </c>
      <c r="G2730" t="e">
        <f>IF(Transaksi!#REF!=$F$11,Transaksi!#REF!,0)</f>
        <v>#REF!</v>
      </c>
      <c r="H2730" t="e">
        <f>IF(Transaksi!#REF!=$F$11,Transaksi!#REF!,0)</f>
        <v>#REF!</v>
      </c>
      <c r="I2730" t="e">
        <f>I2729+G2730-H2730</f>
        <v>#REF!</v>
      </c>
      <c r="J2730" t="e">
        <f>IF(G2730+H2730&lt;&gt;0,Transaksi!#REF!,"")</f>
        <v>#REF!</v>
      </c>
    </row>
    <row r="2731">
      <c r="C2731" t="e">
        <f>IF(G2731+H2731&lt;&gt;0,Transaksi!#REF!,"")</f>
        <v>#REF!</v>
      </c>
      <c r="D2731" t="e">
        <f>IF(G2731+H2731&lt;&gt;0,Transaksi!#REF!,"")</f>
        <v>#REF!</v>
      </c>
      <c r="E2731" t="e">
        <f>IF(G2731+H2731&lt;&gt;0,Transaksi!#REF!,"")</f>
        <v>#REF!</v>
      </c>
      <c r="F2731" t="e">
        <f>IF(G2731+H2731&lt;&gt;0,Transaksi!#REF!,"")</f>
        <v>#REF!</v>
      </c>
      <c r="G2731" t="e">
        <f>IF(Transaksi!#REF!=$F$11,Transaksi!#REF!,0)</f>
        <v>#REF!</v>
      </c>
      <c r="H2731" t="e">
        <f>IF(Transaksi!#REF!=$F$11,Transaksi!#REF!,0)</f>
        <v>#REF!</v>
      </c>
      <c r="I2731" t="e">
        <f>I2730+G2731-H2731</f>
        <v>#REF!</v>
      </c>
      <c r="J2731" t="e">
        <f>IF(G2731+H2731&lt;&gt;0,Transaksi!#REF!,"")</f>
        <v>#REF!</v>
      </c>
    </row>
    <row r="2732">
      <c r="C2732" t="e">
        <f>IF(G2732+H2732&lt;&gt;0,Transaksi!#REF!,"")</f>
        <v>#REF!</v>
      </c>
      <c r="D2732" t="e">
        <f>IF(G2732+H2732&lt;&gt;0,Transaksi!#REF!,"")</f>
        <v>#REF!</v>
      </c>
      <c r="E2732" t="e">
        <f>IF(G2732+H2732&lt;&gt;0,Transaksi!#REF!,"")</f>
        <v>#REF!</v>
      </c>
      <c r="F2732" t="e">
        <f>IF(G2732+H2732&lt;&gt;0,Transaksi!#REF!,"")</f>
        <v>#REF!</v>
      </c>
      <c r="G2732" t="e">
        <f>IF(Transaksi!#REF!=$F$11,Transaksi!#REF!,0)</f>
        <v>#REF!</v>
      </c>
      <c r="H2732" t="e">
        <f>IF(Transaksi!#REF!=$F$11,Transaksi!#REF!,0)</f>
        <v>#REF!</v>
      </c>
      <c r="I2732" t="e">
        <f>I2731+G2732-H2732</f>
        <v>#REF!</v>
      </c>
      <c r="J2732" t="e">
        <f>IF(G2732+H2732&lt;&gt;0,Transaksi!#REF!,"")</f>
        <v>#REF!</v>
      </c>
    </row>
    <row r="2733">
      <c r="C2733" t="e">
        <f>IF(G2733+H2733&lt;&gt;0,Transaksi!#REF!,"")</f>
        <v>#REF!</v>
      </c>
      <c r="D2733" t="e">
        <f>IF(G2733+H2733&lt;&gt;0,Transaksi!#REF!,"")</f>
        <v>#REF!</v>
      </c>
      <c r="E2733" t="e">
        <f>IF(G2733+H2733&lt;&gt;0,Transaksi!#REF!,"")</f>
        <v>#REF!</v>
      </c>
      <c r="F2733" t="e">
        <f>IF(G2733+H2733&lt;&gt;0,Transaksi!#REF!,"")</f>
        <v>#REF!</v>
      </c>
      <c r="G2733" t="e">
        <f>IF(Transaksi!#REF!=$F$11,Transaksi!#REF!,0)</f>
        <v>#REF!</v>
      </c>
      <c r="H2733" t="e">
        <f>IF(Transaksi!#REF!=$F$11,Transaksi!#REF!,0)</f>
        <v>#REF!</v>
      </c>
      <c r="I2733" t="e">
        <f>I2732+G2733-H2733</f>
        <v>#REF!</v>
      </c>
      <c r="J2733" t="e">
        <f>IF(G2733+H2733&lt;&gt;0,Transaksi!#REF!,"")</f>
        <v>#REF!</v>
      </c>
    </row>
    <row r="2734">
      <c r="C2734" t="e">
        <f>IF(G2734+H2734&lt;&gt;0,Transaksi!#REF!,"")</f>
        <v>#REF!</v>
      </c>
      <c r="D2734" t="e">
        <f>IF(G2734+H2734&lt;&gt;0,Transaksi!#REF!,"")</f>
        <v>#REF!</v>
      </c>
      <c r="E2734" t="e">
        <f>IF(G2734+H2734&lt;&gt;0,Transaksi!#REF!,"")</f>
        <v>#REF!</v>
      </c>
      <c r="F2734" t="e">
        <f>IF(G2734+H2734&lt;&gt;0,Transaksi!#REF!,"")</f>
        <v>#REF!</v>
      </c>
      <c r="G2734" t="e">
        <f>IF(Transaksi!#REF!=$F$11,Transaksi!#REF!,0)</f>
        <v>#REF!</v>
      </c>
      <c r="H2734" t="e">
        <f>IF(Transaksi!#REF!=$F$11,Transaksi!#REF!,0)</f>
        <v>#REF!</v>
      </c>
      <c r="I2734" t="e">
        <f>I2733+G2734-H2734</f>
        <v>#REF!</v>
      </c>
      <c r="J2734" t="e">
        <f>IF(G2734+H2734&lt;&gt;0,Transaksi!#REF!,"")</f>
        <v>#REF!</v>
      </c>
    </row>
    <row r="2735">
      <c r="C2735" t="e">
        <f>IF(G2735+H2735&lt;&gt;0,Transaksi!#REF!,"")</f>
        <v>#REF!</v>
      </c>
      <c r="D2735" t="e">
        <f>IF(G2735+H2735&lt;&gt;0,Transaksi!#REF!,"")</f>
        <v>#REF!</v>
      </c>
      <c r="E2735" t="e">
        <f>IF(G2735+H2735&lt;&gt;0,Transaksi!#REF!,"")</f>
        <v>#REF!</v>
      </c>
      <c r="F2735" t="e">
        <f>IF(G2735+H2735&lt;&gt;0,Transaksi!#REF!,"")</f>
        <v>#REF!</v>
      </c>
      <c r="G2735" t="e">
        <f>IF(Transaksi!#REF!=$F$11,Transaksi!#REF!,0)</f>
        <v>#REF!</v>
      </c>
      <c r="H2735" t="e">
        <f>IF(Transaksi!#REF!=$F$11,Transaksi!#REF!,0)</f>
        <v>#REF!</v>
      </c>
      <c r="I2735" t="e">
        <f>I2734+G2735-H2735</f>
        <v>#REF!</v>
      </c>
      <c r="J2735" t="e">
        <f>IF(G2735+H2735&lt;&gt;0,Transaksi!#REF!,"")</f>
        <v>#REF!</v>
      </c>
    </row>
    <row r="2736">
      <c r="C2736" t="e">
        <f>IF(G2736+H2736&lt;&gt;0,Transaksi!#REF!,"")</f>
        <v>#REF!</v>
      </c>
      <c r="D2736" t="e">
        <f>IF(G2736+H2736&lt;&gt;0,Transaksi!#REF!,"")</f>
        <v>#REF!</v>
      </c>
      <c r="E2736" t="e">
        <f>IF(G2736+H2736&lt;&gt;0,Transaksi!#REF!,"")</f>
        <v>#REF!</v>
      </c>
      <c r="F2736" t="e">
        <f>IF(G2736+H2736&lt;&gt;0,Transaksi!#REF!,"")</f>
        <v>#REF!</v>
      </c>
      <c r="G2736" t="e">
        <f>IF(Transaksi!#REF!=$F$11,Transaksi!#REF!,0)</f>
        <v>#REF!</v>
      </c>
      <c r="H2736" t="e">
        <f>IF(Transaksi!#REF!=$F$11,Transaksi!#REF!,0)</f>
        <v>#REF!</v>
      </c>
      <c r="I2736" t="e">
        <f>I2735+G2736-H2736</f>
        <v>#REF!</v>
      </c>
      <c r="J2736" t="e">
        <f>IF(G2736+H2736&lt;&gt;0,Transaksi!#REF!,"")</f>
        <v>#REF!</v>
      </c>
    </row>
    <row r="2737">
      <c r="C2737" t="e">
        <f>IF(G2737+H2737&lt;&gt;0,Transaksi!#REF!,"")</f>
        <v>#REF!</v>
      </c>
      <c r="D2737" t="e">
        <f>IF(G2737+H2737&lt;&gt;0,Transaksi!#REF!,"")</f>
        <v>#REF!</v>
      </c>
      <c r="E2737" t="e">
        <f>IF(G2737+H2737&lt;&gt;0,Transaksi!#REF!,"")</f>
        <v>#REF!</v>
      </c>
      <c r="F2737" t="e">
        <f>IF(G2737+H2737&lt;&gt;0,Transaksi!#REF!,"")</f>
        <v>#REF!</v>
      </c>
      <c r="G2737" t="e">
        <f>IF(Transaksi!#REF!=$F$11,Transaksi!#REF!,0)</f>
        <v>#REF!</v>
      </c>
      <c r="H2737" t="e">
        <f>IF(Transaksi!#REF!=$F$11,Transaksi!#REF!,0)</f>
        <v>#REF!</v>
      </c>
      <c r="I2737" t="e">
        <f>I2736+G2737-H2737</f>
        <v>#REF!</v>
      </c>
      <c r="J2737" t="e">
        <f>IF(G2737+H2737&lt;&gt;0,Transaksi!#REF!,"")</f>
        <v>#REF!</v>
      </c>
    </row>
    <row r="2738">
      <c r="C2738" t="e">
        <f>IF(G2738+H2738&lt;&gt;0,Transaksi!#REF!,"")</f>
        <v>#REF!</v>
      </c>
      <c r="D2738" t="e">
        <f>IF(G2738+H2738&lt;&gt;0,Transaksi!#REF!,"")</f>
        <v>#REF!</v>
      </c>
      <c r="E2738" t="e">
        <f>IF(G2738+H2738&lt;&gt;0,Transaksi!#REF!,"")</f>
        <v>#REF!</v>
      </c>
      <c r="F2738" t="e">
        <f>IF(G2738+H2738&lt;&gt;0,Transaksi!#REF!,"")</f>
        <v>#REF!</v>
      </c>
      <c r="G2738" t="e">
        <f>IF(Transaksi!#REF!=$F$11,Transaksi!#REF!,0)</f>
        <v>#REF!</v>
      </c>
      <c r="H2738" t="e">
        <f>IF(Transaksi!#REF!=$F$11,Transaksi!#REF!,0)</f>
        <v>#REF!</v>
      </c>
      <c r="I2738" t="e">
        <f>I2737+G2738-H2738</f>
        <v>#REF!</v>
      </c>
      <c r="J2738" t="e">
        <f>IF(G2738+H2738&lt;&gt;0,Transaksi!#REF!,"")</f>
        <v>#REF!</v>
      </c>
    </row>
    <row r="2739">
      <c r="C2739" t="e">
        <f>IF(G2739+H2739&lt;&gt;0,Transaksi!#REF!,"")</f>
        <v>#REF!</v>
      </c>
      <c r="D2739" t="e">
        <f>IF(G2739+H2739&lt;&gt;0,Transaksi!#REF!,"")</f>
        <v>#REF!</v>
      </c>
      <c r="E2739" t="e">
        <f>IF(G2739+H2739&lt;&gt;0,Transaksi!#REF!,"")</f>
        <v>#REF!</v>
      </c>
      <c r="F2739" t="e">
        <f>IF(G2739+H2739&lt;&gt;0,Transaksi!#REF!,"")</f>
        <v>#REF!</v>
      </c>
      <c r="G2739" t="e">
        <f>IF(Transaksi!#REF!=$F$11,Transaksi!#REF!,0)</f>
        <v>#REF!</v>
      </c>
      <c r="H2739" t="e">
        <f>IF(Transaksi!#REF!=$F$11,Transaksi!#REF!,0)</f>
        <v>#REF!</v>
      </c>
      <c r="I2739" t="e">
        <f>I2738+G2739-H2739</f>
        <v>#REF!</v>
      </c>
      <c r="J2739" t="e">
        <f>IF(G2739+H2739&lt;&gt;0,Transaksi!#REF!,"")</f>
        <v>#REF!</v>
      </c>
    </row>
    <row r="2740">
      <c r="C2740" t="e">
        <f>IF(G2740+H2740&lt;&gt;0,Transaksi!#REF!,"")</f>
        <v>#REF!</v>
      </c>
      <c r="D2740" t="e">
        <f>IF(G2740+H2740&lt;&gt;0,Transaksi!#REF!,"")</f>
        <v>#REF!</v>
      </c>
      <c r="E2740" t="e">
        <f>IF(G2740+H2740&lt;&gt;0,Transaksi!#REF!,"")</f>
        <v>#REF!</v>
      </c>
      <c r="F2740" t="e">
        <f>IF(G2740+H2740&lt;&gt;0,Transaksi!#REF!,"")</f>
        <v>#REF!</v>
      </c>
      <c r="G2740" t="e">
        <f>IF(Transaksi!#REF!=$F$11,Transaksi!#REF!,0)</f>
        <v>#REF!</v>
      </c>
      <c r="H2740" t="e">
        <f>IF(Transaksi!#REF!=$F$11,Transaksi!#REF!,0)</f>
        <v>#REF!</v>
      </c>
      <c r="I2740" t="e">
        <f>I2739+G2740-H2740</f>
        <v>#REF!</v>
      </c>
      <c r="J2740" t="e">
        <f>IF(G2740+H2740&lt;&gt;0,Transaksi!#REF!,"")</f>
        <v>#REF!</v>
      </c>
    </row>
    <row r="2741">
      <c r="C2741" t="e">
        <f>IF(G2741+H2741&lt;&gt;0,Transaksi!#REF!,"")</f>
        <v>#REF!</v>
      </c>
      <c r="D2741" t="e">
        <f>IF(G2741+H2741&lt;&gt;0,Transaksi!#REF!,"")</f>
        <v>#REF!</v>
      </c>
      <c r="E2741" t="e">
        <f>IF(G2741+H2741&lt;&gt;0,Transaksi!#REF!,"")</f>
        <v>#REF!</v>
      </c>
      <c r="F2741" t="e">
        <f>IF(G2741+H2741&lt;&gt;0,Transaksi!#REF!,"")</f>
        <v>#REF!</v>
      </c>
      <c r="G2741" t="e">
        <f>IF(Transaksi!#REF!=$F$11,Transaksi!#REF!,0)</f>
        <v>#REF!</v>
      </c>
      <c r="H2741" t="e">
        <f>IF(Transaksi!#REF!=$F$11,Transaksi!#REF!,0)</f>
        <v>#REF!</v>
      </c>
      <c r="I2741" t="e">
        <f>I2740+G2741-H2741</f>
        <v>#REF!</v>
      </c>
      <c r="J2741" t="e">
        <f>IF(G2741+H2741&lt;&gt;0,Transaksi!#REF!,"")</f>
        <v>#REF!</v>
      </c>
    </row>
    <row r="2742">
      <c r="C2742" t="e">
        <f>IF(G2742+H2742&lt;&gt;0,Transaksi!#REF!,"")</f>
        <v>#REF!</v>
      </c>
      <c r="D2742" t="e">
        <f>IF(G2742+H2742&lt;&gt;0,Transaksi!#REF!,"")</f>
        <v>#REF!</v>
      </c>
      <c r="E2742" t="e">
        <f>IF(G2742+H2742&lt;&gt;0,Transaksi!#REF!,"")</f>
        <v>#REF!</v>
      </c>
      <c r="F2742" t="e">
        <f>IF(G2742+H2742&lt;&gt;0,Transaksi!#REF!,"")</f>
        <v>#REF!</v>
      </c>
      <c r="G2742" t="e">
        <f>IF(Transaksi!#REF!=$F$11,Transaksi!#REF!,0)</f>
        <v>#REF!</v>
      </c>
      <c r="H2742" t="e">
        <f>IF(Transaksi!#REF!=$F$11,Transaksi!#REF!,0)</f>
        <v>#REF!</v>
      </c>
      <c r="I2742" t="e">
        <f>I2741+G2742-H2742</f>
        <v>#REF!</v>
      </c>
      <c r="J2742" t="e">
        <f>IF(G2742+H2742&lt;&gt;0,Transaksi!#REF!,"")</f>
        <v>#REF!</v>
      </c>
    </row>
    <row r="2743">
      <c r="C2743" t="e">
        <f>IF(G2743+H2743&lt;&gt;0,Transaksi!#REF!,"")</f>
        <v>#REF!</v>
      </c>
      <c r="D2743" t="e">
        <f>IF(G2743+H2743&lt;&gt;0,Transaksi!#REF!,"")</f>
        <v>#REF!</v>
      </c>
      <c r="E2743" t="e">
        <f>IF(G2743+H2743&lt;&gt;0,Transaksi!#REF!,"")</f>
        <v>#REF!</v>
      </c>
      <c r="F2743" t="e">
        <f>IF(G2743+H2743&lt;&gt;0,Transaksi!#REF!,"")</f>
        <v>#REF!</v>
      </c>
      <c r="G2743" t="e">
        <f>IF(Transaksi!#REF!=$F$11,Transaksi!#REF!,0)</f>
        <v>#REF!</v>
      </c>
      <c r="H2743" t="e">
        <f>IF(Transaksi!#REF!=$F$11,Transaksi!#REF!,0)</f>
        <v>#REF!</v>
      </c>
      <c r="I2743" t="e">
        <f>I2742+G2743-H2743</f>
        <v>#REF!</v>
      </c>
      <c r="J2743" t="e">
        <f>IF(G2743+H2743&lt;&gt;0,Transaksi!#REF!,"")</f>
        <v>#REF!</v>
      </c>
    </row>
    <row r="2744">
      <c r="C2744" t="e">
        <f>IF(G2744+H2744&lt;&gt;0,Transaksi!#REF!,"")</f>
        <v>#REF!</v>
      </c>
      <c r="D2744" t="e">
        <f>IF(G2744+H2744&lt;&gt;0,Transaksi!#REF!,"")</f>
        <v>#REF!</v>
      </c>
      <c r="E2744" t="e">
        <f>IF(G2744+H2744&lt;&gt;0,Transaksi!#REF!,"")</f>
        <v>#REF!</v>
      </c>
      <c r="F2744" t="e">
        <f>IF(G2744+H2744&lt;&gt;0,Transaksi!#REF!,"")</f>
        <v>#REF!</v>
      </c>
      <c r="G2744" t="e">
        <f>IF(Transaksi!#REF!=$F$11,Transaksi!#REF!,0)</f>
        <v>#REF!</v>
      </c>
      <c r="H2744" t="e">
        <f>IF(Transaksi!#REF!=$F$11,Transaksi!#REF!,0)</f>
        <v>#REF!</v>
      </c>
      <c r="I2744" t="e">
        <f>I2743+G2744-H2744</f>
        <v>#REF!</v>
      </c>
      <c r="J2744" t="e">
        <f>IF(G2744+H2744&lt;&gt;0,Transaksi!#REF!,"")</f>
        <v>#REF!</v>
      </c>
    </row>
    <row r="2745">
      <c r="C2745" t="e">
        <f>IF(G2745+H2745&lt;&gt;0,Transaksi!#REF!,"")</f>
        <v>#REF!</v>
      </c>
      <c r="D2745" t="e">
        <f>IF(G2745+H2745&lt;&gt;0,Transaksi!#REF!,"")</f>
        <v>#REF!</v>
      </c>
      <c r="E2745" t="e">
        <f>IF(G2745+H2745&lt;&gt;0,Transaksi!#REF!,"")</f>
        <v>#REF!</v>
      </c>
      <c r="F2745" t="e">
        <f>IF(G2745+H2745&lt;&gt;0,Transaksi!#REF!,"")</f>
        <v>#REF!</v>
      </c>
      <c r="G2745" t="e">
        <f>IF(Transaksi!#REF!=$F$11,Transaksi!#REF!,0)</f>
        <v>#REF!</v>
      </c>
      <c r="H2745" t="e">
        <f>IF(Transaksi!#REF!=$F$11,Transaksi!#REF!,0)</f>
        <v>#REF!</v>
      </c>
      <c r="I2745" t="e">
        <f>I2744+G2745-H2745</f>
        <v>#REF!</v>
      </c>
      <c r="J2745" t="e">
        <f>IF(G2745+H2745&lt;&gt;0,Transaksi!#REF!,"")</f>
        <v>#REF!</v>
      </c>
    </row>
    <row r="2746">
      <c r="C2746" t="e">
        <f>IF(G2746+H2746&lt;&gt;0,Transaksi!#REF!,"")</f>
        <v>#REF!</v>
      </c>
      <c r="D2746" t="e">
        <f>IF(G2746+H2746&lt;&gt;0,Transaksi!#REF!,"")</f>
        <v>#REF!</v>
      </c>
      <c r="E2746" t="e">
        <f>IF(G2746+H2746&lt;&gt;0,Transaksi!#REF!,"")</f>
        <v>#REF!</v>
      </c>
      <c r="F2746" t="e">
        <f>IF(G2746+H2746&lt;&gt;0,Transaksi!#REF!,"")</f>
        <v>#REF!</v>
      </c>
      <c r="G2746" t="e">
        <f>IF(Transaksi!#REF!=$F$11,Transaksi!#REF!,0)</f>
        <v>#REF!</v>
      </c>
      <c r="H2746" t="e">
        <f>IF(Transaksi!#REF!=$F$11,Transaksi!#REF!,0)</f>
        <v>#REF!</v>
      </c>
      <c r="I2746" t="e">
        <f>I2745+G2746-H2746</f>
        <v>#REF!</v>
      </c>
      <c r="J2746" t="e">
        <f>IF(G2746+H2746&lt;&gt;0,Transaksi!#REF!,"")</f>
        <v>#REF!</v>
      </c>
    </row>
    <row r="2747">
      <c r="C2747" t="e">
        <f>IF(G2747+H2747&lt;&gt;0,Transaksi!#REF!,"")</f>
        <v>#REF!</v>
      </c>
      <c r="D2747" t="e">
        <f>IF(G2747+H2747&lt;&gt;0,Transaksi!#REF!,"")</f>
        <v>#REF!</v>
      </c>
      <c r="E2747" t="e">
        <f>IF(G2747+H2747&lt;&gt;0,Transaksi!#REF!,"")</f>
        <v>#REF!</v>
      </c>
      <c r="F2747" t="e">
        <f>IF(G2747+H2747&lt;&gt;0,Transaksi!#REF!,"")</f>
        <v>#REF!</v>
      </c>
      <c r="G2747" t="e">
        <f>IF(Transaksi!#REF!=$F$11,Transaksi!#REF!,0)</f>
        <v>#REF!</v>
      </c>
      <c r="H2747" t="e">
        <f>IF(Transaksi!#REF!=$F$11,Transaksi!#REF!,0)</f>
        <v>#REF!</v>
      </c>
      <c r="I2747" t="e">
        <f>I2746+G2747-H2747</f>
        <v>#REF!</v>
      </c>
      <c r="J2747" t="e">
        <f>IF(G2747+H2747&lt;&gt;0,Transaksi!#REF!,"")</f>
        <v>#REF!</v>
      </c>
    </row>
    <row r="2748">
      <c r="C2748" t="e">
        <f>IF(G2748+H2748&lt;&gt;0,Transaksi!#REF!,"")</f>
        <v>#REF!</v>
      </c>
      <c r="D2748" t="e">
        <f>IF(G2748+H2748&lt;&gt;0,Transaksi!#REF!,"")</f>
        <v>#REF!</v>
      </c>
      <c r="E2748" t="e">
        <f>IF(G2748+H2748&lt;&gt;0,Transaksi!#REF!,"")</f>
        <v>#REF!</v>
      </c>
      <c r="F2748" t="e">
        <f>IF(G2748+H2748&lt;&gt;0,Transaksi!#REF!,"")</f>
        <v>#REF!</v>
      </c>
      <c r="G2748" t="e">
        <f>IF(Transaksi!#REF!=$F$11,Transaksi!#REF!,0)</f>
        <v>#REF!</v>
      </c>
      <c r="H2748" t="e">
        <f>IF(Transaksi!#REF!=$F$11,Transaksi!#REF!,0)</f>
        <v>#REF!</v>
      </c>
      <c r="I2748" t="e">
        <f>I2747+G2748-H2748</f>
        <v>#REF!</v>
      </c>
      <c r="J2748" t="e">
        <f>IF(G2748+H2748&lt;&gt;0,Transaksi!#REF!,"")</f>
        <v>#REF!</v>
      </c>
    </row>
    <row r="2749">
      <c r="C2749" t="e">
        <f>IF(G2749+H2749&lt;&gt;0,Transaksi!#REF!,"")</f>
        <v>#REF!</v>
      </c>
      <c r="D2749" t="e">
        <f>IF(G2749+H2749&lt;&gt;0,Transaksi!#REF!,"")</f>
        <v>#REF!</v>
      </c>
      <c r="E2749" t="e">
        <f>IF(G2749+H2749&lt;&gt;0,Transaksi!#REF!,"")</f>
        <v>#REF!</v>
      </c>
      <c r="F2749" t="e">
        <f>IF(G2749+H2749&lt;&gt;0,Transaksi!#REF!,"")</f>
        <v>#REF!</v>
      </c>
      <c r="G2749" t="e">
        <f>IF(Transaksi!#REF!=$F$11,Transaksi!#REF!,0)</f>
        <v>#REF!</v>
      </c>
      <c r="H2749" t="e">
        <f>IF(Transaksi!#REF!=$F$11,Transaksi!#REF!,0)</f>
        <v>#REF!</v>
      </c>
      <c r="I2749" t="e">
        <f>I2748+G2749-H2749</f>
        <v>#REF!</v>
      </c>
      <c r="J2749" t="e">
        <f>IF(G2749+H2749&lt;&gt;0,Transaksi!#REF!,"")</f>
        <v>#REF!</v>
      </c>
    </row>
    <row r="2750">
      <c r="C2750" t="e">
        <f>IF(G2750+H2750&lt;&gt;0,Transaksi!#REF!,"")</f>
        <v>#REF!</v>
      </c>
      <c r="D2750" t="e">
        <f>IF(G2750+H2750&lt;&gt;0,Transaksi!#REF!,"")</f>
        <v>#REF!</v>
      </c>
      <c r="E2750" t="e">
        <f>IF(G2750+H2750&lt;&gt;0,Transaksi!#REF!,"")</f>
        <v>#REF!</v>
      </c>
      <c r="F2750" t="e">
        <f>IF(G2750+H2750&lt;&gt;0,Transaksi!#REF!,"")</f>
        <v>#REF!</v>
      </c>
      <c r="G2750" t="e">
        <f>IF(Transaksi!#REF!=$F$11,Transaksi!#REF!,0)</f>
        <v>#REF!</v>
      </c>
      <c r="H2750" t="e">
        <f>IF(Transaksi!#REF!=$F$11,Transaksi!#REF!,0)</f>
        <v>#REF!</v>
      </c>
      <c r="I2750" t="e">
        <f>I2749+G2750-H2750</f>
        <v>#REF!</v>
      </c>
      <c r="J2750" t="e">
        <f>IF(G2750+H2750&lt;&gt;0,Transaksi!#REF!,"")</f>
        <v>#REF!</v>
      </c>
    </row>
    <row r="2751">
      <c r="C2751" t="e">
        <f>IF(G2751+H2751&lt;&gt;0,Transaksi!#REF!,"")</f>
        <v>#REF!</v>
      </c>
      <c r="D2751" t="e">
        <f>IF(G2751+H2751&lt;&gt;0,Transaksi!#REF!,"")</f>
        <v>#REF!</v>
      </c>
      <c r="E2751" t="e">
        <f>IF(G2751+H2751&lt;&gt;0,Transaksi!#REF!,"")</f>
        <v>#REF!</v>
      </c>
      <c r="F2751" t="e">
        <f>IF(G2751+H2751&lt;&gt;0,Transaksi!#REF!,"")</f>
        <v>#REF!</v>
      </c>
      <c r="G2751" t="e">
        <f>IF(Transaksi!#REF!=$F$11,Transaksi!#REF!,0)</f>
        <v>#REF!</v>
      </c>
      <c r="H2751" t="e">
        <f>IF(Transaksi!#REF!=$F$11,Transaksi!#REF!,0)</f>
        <v>#REF!</v>
      </c>
      <c r="I2751" t="e">
        <f>I2750+G2751-H2751</f>
        <v>#REF!</v>
      </c>
      <c r="J2751" t="e">
        <f>IF(G2751+H2751&lt;&gt;0,Transaksi!#REF!,"")</f>
        <v>#REF!</v>
      </c>
    </row>
    <row r="2752">
      <c r="C2752" t="e">
        <f>IF(G2752+H2752&lt;&gt;0,Transaksi!#REF!,"")</f>
        <v>#REF!</v>
      </c>
      <c r="D2752" t="e">
        <f>IF(G2752+H2752&lt;&gt;0,Transaksi!#REF!,"")</f>
        <v>#REF!</v>
      </c>
      <c r="E2752" t="e">
        <f>IF(G2752+H2752&lt;&gt;0,Transaksi!#REF!,"")</f>
        <v>#REF!</v>
      </c>
      <c r="F2752" t="e">
        <f>IF(G2752+H2752&lt;&gt;0,Transaksi!#REF!,"")</f>
        <v>#REF!</v>
      </c>
      <c r="G2752" t="e">
        <f>IF(Transaksi!#REF!=$F$11,Transaksi!#REF!,0)</f>
        <v>#REF!</v>
      </c>
      <c r="H2752" t="e">
        <f>IF(Transaksi!#REF!=$F$11,Transaksi!#REF!,0)</f>
        <v>#REF!</v>
      </c>
      <c r="I2752" t="e">
        <f>I2751+G2752-H2752</f>
        <v>#REF!</v>
      </c>
      <c r="J2752" t="e">
        <f>IF(G2752+H2752&lt;&gt;0,Transaksi!#REF!,"")</f>
        <v>#REF!</v>
      </c>
    </row>
    <row r="2753">
      <c r="C2753" t="e">
        <f>IF(G2753+H2753&lt;&gt;0,Transaksi!#REF!,"")</f>
        <v>#REF!</v>
      </c>
      <c r="D2753" t="e">
        <f>IF(G2753+H2753&lt;&gt;0,Transaksi!#REF!,"")</f>
        <v>#REF!</v>
      </c>
      <c r="E2753" t="e">
        <f>IF(G2753+H2753&lt;&gt;0,Transaksi!#REF!,"")</f>
        <v>#REF!</v>
      </c>
      <c r="F2753" t="e">
        <f>IF(G2753+H2753&lt;&gt;0,Transaksi!#REF!,"")</f>
        <v>#REF!</v>
      </c>
      <c r="G2753" t="e">
        <f>IF(Transaksi!#REF!=$F$11,Transaksi!#REF!,0)</f>
        <v>#REF!</v>
      </c>
      <c r="H2753" t="e">
        <f>IF(Transaksi!#REF!=$F$11,Transaksi!#REF!,0)</f>
        <v>#REF!</v>
      </c>
      <c r="I2753" t="e">
        <f>I2752+G2753-H2753</f>
        <v>#REF!</v>
      </c>
      <c r="J2753" t="e">
        <f>IF(G2753+H2753&lt;&gt;0,Transaksi!#REF!,"")</f>
        <v>#REF!</v>
      </c>
    </row>
    <row r="2754">
      <c r="C2754" t="e">
        <f>IF(G2754+H2754&lt;&gt;0,Transaksi!#REF!,"")</f>
        <v>#REF!</v>
      </c>
      <c r="D2754" t="e">
        <f>IF(G2754+H2754&lt;&gt;0,Transaksi!#REF!,"")</f>
        <v>#REF!</v>
      </c>
      <c r="E2754" t="e">
        <f>IF(G2754+H2754&lt;&gt;0,Transaksi!#REF!,"")</f>
        <v>#REF!</v>
      </c>
      <c r="F2754" t="e">
        <f>IF(G2754+H2754&lt;&gt;0,Transaksi!#REF!,"")</f>
        <v>#REF!</v>
      </c>
      <c r="G2754" t="e">
        <f>IF(Transaksi!#REF!=$F$11,Transaksi!#REF!,0)</f>
        <v>#REF!</v>
      </c>
      <c r="H2754" t="e">
        <f>IF(Transaksi!#REF!=$F$11,Transaksi!#REF!,0)</f>
        <v>#REF!</v>
      </c>
      <c r="I2754" t="e">
        <f>I2753+G2754-H2754</f>
        <v>#REF!</v>
      </c>
      <c r="J2754" t="e">
        <f>IF(G2754+H2754&lt;&gt;0,Transaksi!#REF!,"")</f>
        <v>#REF!</v>
      </c>
    </row>
    <row r="2755">
      <c r="C2755" t="e">
        <f>IF(G2755+H2755&lt;&gt;0,Transaksi!#REF!,"")</f>
        <v>#REF!</v>
      </c>
      <c r="D2755" t="e">
        <f>IF(G2755+H2755&lt;&gt;0,Transaksi!#REF!,"")</f>
        <v>#REF!</v>
      </c>
      <c r="E2755" t="e">
        <f>IF(G2755+H2755&lt;&gt;0,Transaksi!#REF!,"")</f>
        <v>#REF!</v>
      </c>
      <c r="F2755" t="e">
        <f>IF(G2755+H2755&lt;&gt;0,Transaksi!#REF!,"")</f>
        <v>#REF!</v>
      </c>
      <c r="G2755" t="e">
        <f>IF(Transaksi!#REF!=$F$11,Transaksi!#REF!,0)</f>
        <v>#REF!</v>
      </c>
      <c r="H2755" t="e">
        <f>IF(Transaksi!#REF!=$F$11,Transaksi!#REF!,0)</f>
        <v>#REF!</v>
      </c>
      <c r="I2755" t="e">
        <f>I2754+G2755-H2755</f>
        <v>#REF!</v>
      </c>
      <c r="J2755" t="e">
        <f>IF(G2755+H2755&lt;&gt;0,Transaksi!#REF!,"")</f>
        <v>#REF!</v>
      </c>
    </row>
    <row r="2756">
      <c r="C2756" t="e">
        <f>IF(G2756+H2756&lt;&gt;0,Transaksi!#REF!,"")</f>
        <v>#REF!</v>
      </c>
      <c r="D2756" t="e">
        <f>IF(G2756+H2756&lt;&gt;0,Transaksi!#REF!,"")</f>
        <v>#REF!</v>
      </c>
      <c r="E2756" t="e">
        <f>IF(G2756+H2756&lt;&gt;0,Transaksi!#REF!,"")</f>
        <v>#REF!</v>
      </c>
      <c r="F2756" t="e">
        <f>IF(G2756+H2756&lt;&gt;0,Transaksi!#REF!,"")</f>
        <v>#REF!</v>
      </c>
      <c r="G2756" t="e">
        <f>IF(Transaksi!#REF!=$F$11,Transaksi!#REF!,0)</f>
        <v>#REF!</v>
      </c>
      <c r="H2756" t="e">
        <f>IF(Transaksi!#REF!=$F$11,Transaksi!#REF!,0)</f>
        <v>#REF!</v>
      </c>
      <c r="I2756" t="e">
        <f>I2755+G2756-H2756</f>
        <v>#REF!</v>
      </c>
      <c r="J2756" t="e">
        <f>IF(G2756+H2756&lt;&gt;0,Transaksi!#REF!,"")</f>
        <v>#REF!</v>
      </c>
    </row>
    <row r="2757">
      <c r="C2757" t="e">
        <f>IF(G2757+H2757&lt;&gt;0,Transaksi!#REF!,"")</f>
        <v>#REF!</v>
      </c>
      <c r="D2757" t="e">
        <f>IF(G2757+H2757&lt;&gt;0,Transaksi!#REF!,"")</f>
        <v>#REF!</v>
      </c>
      <c r="E2757" t="e">
        <f>IF(G2757+H2757&lt;&gt;0,Transaksi!#REF!,"")</f>
        <v>#REF!</v>
      </c>
      <c r="F2757" t="e">
        <f>IF(G2757+H2757&lt;&gt;0,Transaksi!#REF!,"")</f>
        <v>#REF!</v>
      </c>
      <c r="G2757" t="e">
        <f>IF(Transaksi!#REF!=$F$11,Transaksi!#REF!,0)</f>
        <v>#REF!</v>
      </c>
      <c r="H2757" t="e">
        <f>IF(Transaksi!#REF!=$F$11,Transaksi!#REF!,0)</f>
        <v>#REF!</v>
      </c>
      <c r="I2757" t="e">
        <f>I2756+G2757-H2757</f>
        <v>#REF!</v>
      </c>
      <c r="J2757" t="e">
        <f>IF(G2757+H2757&lt;&gt;0,Transaksi!#REF!,"")</f>
        <v>#REF!</v>
      </c>
    </row>
    <row r="2758">
      <c r="C2758" t="e">
        <f>IF(G2758+H2758&lt;&gt;0,Transaksi!#REF!,"")</f>
        <v>#REF!</v>
      </c>
      <c r="D2758" t="e">
        <f>IF(G2758+H2758&lt;&gt;0,Transaksi!#REF!,"")</f>
        <v>#REF!</v>
      </c>
      <c r="E2758" t="e">
        <f>IF(G2758+H2758&lt;&gt;0,Transaksi!#REF!,"")</f>
        <v>#REF!</v>
      </c>
      <c r="F2758" t="e">
        <f>IF(G2758+H2758&lt;&gt;0,Transaksi!#REF!,"")</f>
        <v>#REF!</v>
      </c>
      <c r="G2758" t="e">
        <f>IF(Transaksi!#REF!=$F$11,Transaksi!#REF!,0)</f>
        <v>#REF!</v>
      </c>
      <c r="H2758" t="e">
        <f>IF(Transaksi!#REF!=$F$11,Transaksi!#REF!,0)</f>
        <v>#REF!</v>
      </c>
      <c r="I2758" t="e">
        <f>I2757+G2758-H2758</f>
        <v>#REF!</v>
      </c>
      <c r="J2758" t="e">
        <f>IF(G2758+H2758&lt;&gt;0,Transaksi!#REF!,"")</f>
        <v>#REF!</v>
      </c>
    </row>
    <row r="2759">
      <c r="C2759" t="e">
        <f>IF(G2759+H2759&lt;&gt;0,Transaksi!#REF!,"")</f>
        <v>#REF!</v>
      </c>
      <c r="D2759" t="e">
        <f>IF(G2759+H2759&lt;&gt;0,Transaksi!#REF!,"")</f>
        <v>#REF!</v>
      </c>
      <c r="E2759" t="e">
        <f>IF(G2759+H2759&lt;&gt;0,Transaksi!#REF!,"")</f>
        <v>#REF!</v>
      </c>
      <c r="F2759" t="e">
        <f>IF(G2759+H2759&lt;&gt;0,Transaksi!#REF!,"")</f>
        <v>#REF!</v>
      </c>
      <c r="G2759" t="e">
        <f>IF(Transaksi!#REF!=$F$11,Transaksi!#REF!,0)</f>
        <v>#REF!</v>
      </c>
      <c r="H2759" t="e">
        <f>IF(Transaksi!#REF!=$F$11,Transaksi!#REF!,0)</f>
        <v>#REF!</v>
      </c>
      <c r="I2759" t="e">
        <f>I2758+G2759-H2759</f>
        <v>#REF!</v>
      </c>
      <c r="J2759" t="e">
        <f>IF(G2759+H2759&lt;&gt;0,Transaksi!#REF!,"")</f>
        <v>#REF!</v>
      </c>
    </row>
    <row r="2760">
      <c r="C2760" t="e">
        <f>IF(G2760+H2760&lt;&gt;0,Transaksi!#REF!,"")</f>
        <v>#REF!</v>
      </c>
      <c r="D2760" t="e">
        <f>IF(G2760+H2760&lt;&gt;0,Transaksi!#REF!,"")</f>
        <v>#REF!</v>
      </c>
      <c r="E2760" t="e">
        <f>IF(G2760+H2760&lt;&gt;0,Transaksi!#REF!,"")</f>
        <v>#REF!</v>
      </c>
      <c r="F2760" t="e">
        <f>IF(G2760+H2760&lt;&gt;0,Transaksi!#REF!,"")</f>
        <v>#REF!</v>
      </c>
      <c r="G2760" t="e">
        <f>IF(Transaksi!#REF!=$F$11,Transaksi!#REF!,0)</f>
        <v>#REF!</v>
      </c>
      <c r="H2760" t="e">
        <f>IF(Transaksi!#REF!=$F$11,Transaksi!#REF!,0)</f>
        <v>#REF!</v>
      </c>
      <c r="I2760" t="e">
        <f>I2759+G2760-H2760</f>
        <v>#REF!</v>
      </c>
      <c r="J2760" t="e">
        <f>IF(G2760+H2760&lt;&gt;0,Transaksi!#REF!,"")</f>
        <v>#REF!</v>
      </c>
    </row>
    <row r="2761">
      <c r="C2761" t="e">
        <f>IF(G2761+H2761&lt;&gt;0,Transaksi!#REF!,"")</f>
        <v>#REF!</v>
      </c>
      <c r="D2761" t="e">
        <f>IF(G2761+H2761&lt;&gt;0,Transaksi!#REF!,"")</f>
        <v>#REF!</v>
      </c>
      <c r="E2761" t="e">
        <f>IF(G2761+H2761&lt;&gt;0,Transaksi!#REF!,"")</f>
        <v>#REF!</v>
      </c>
      <c r="F2761" t="e">
        <f>IF(G2761+H2761&lt;&gt;0,Transaksi!#REF!,"")</f>
        <v>#REF!</v>
      </c>
      <c r="G2761" t="e">
        <f>IF(Transaksi!#REF!=$F$11,Transaksi!#REF!,0)</f>
        <v>#REF!</v>
      </c>
      <c r="H2761" t="e">
        <f>IF(Transaksi!#REF!=$F$11,Transaksi!#REF!,0)</f>
        <v>#REF!</v>
      </c>
      <c r="I2761" t="e">
        <f>I2760+G2761-H2761</f>
        <v>#REF!</v>
      </c>
      <c r="J2761" t="e">
        <f>IF(G2761+H2761&lt;&gt;0,Transaksi!#REF!,"")</f>
        <v>#REF!</v>
      </c>
    </row>
    <row r="2762">
      <c r="C2762" t="e">
        <f>IF(G2762+H2762&lt;&gt;0,Transaksi!#REF!,"")</f>
        <v>#REF!</v>
      </c>
      <c r="D2762" t="e">
        <f>IF(G2762+H2762&lt;&gt;0,Transaksi!#REF!,"")</f>
        <v>#REF!</v>
      </c>
      <c r="E2762" t="e">
        <f>IF(G2762+H2762&lt;&gt;0,Transaksi!#REF!,"")</f>
        <v>#REF!</v>
      </c>
      <c r="F2762" t="e">
        <f>IF(G2762+H2762&lt;&gt;0,Transaksi!#REF!,"")</f>
        <v>#REF!</v>
      </c>
      <c r="G2762" t="e">
        <f>IF(Transaksi!#REF!=$F$11,Transaksi!#REF!,0)</f>
        <v>#REF!</v>
      </c>
      <c r="H2762" t="e">
        <f>IF(Transaksi!#REF!=$F$11,Transaksi!#REF!,0)</f>
        <v>#REF!</v>
      </c>
      <c r="I2762" t="e">
        <f>I2761+G2762-H2762</f>
        <v>#REF!</v>
      </c>
      <c r="J2762" t="e">
        <f>IF(G2762+H2762&lt;&gt;0,Transaksi!#REF!,"")</f>
        <v>#REF!</v>
      </c>
    </row>
    <row r="2763">
      <c r="C2763" t="e">
        <f>IF(G2763+H2763&lt;&gt;0,Transaksi!#REF!,"")</f>
        <v>#REF!</v>
      </c>
      <c r="D2763" t="e">
        <f>IF(G2763+H2763&lt;&gt;0,Transaksi!#REF!,"")</f>
        <v>#REF!</v>
      </c>
      <c r="E2763" t="e">
        <f>IF(G2763+H2763&lt;&gt;0,Transaksi!#REF!,"")</f>
        <v>#REF!</v>
      </c>
      <c r="F2763" t="e">
        <f>IF(G2763+H2763&lt;&gt;0,Transaksi!#REF!,"")</f>
        <v>#REF!</v>
      </c>
      <c r="G2763" t="e">
        <f>IF(Transaksi!#REF!=$F$11,Transaksi!#REF!,0)</f>
        <v>#REF!</v>
      </c>
      <c r="H2763" t="e">
        <f>IF(Transaksi!#REF!=$F$11,Transaksi!#REF!,0)</f>
        <v>#REF!</v>
      </c>
      <c r="I2763" t="e">
        <f>I2762+G2763-H2763</f>
        <v>#REF!</v>
      </c>
      <c r="J2763" t="e">
        <f>IF(G2763+H2763&lt;&gt;0,Transaksi!#REF!,"")</f>
        <v>#REF!</v>
      </c>
    </row>
    <row r="2764">
      <c r="C2764" t="e">
        <f>IF(G2764+H2764&lt;&gt;0,Transaksi!#REF!,"")</f>
        <v>#REF!</v>
      </c>
      <c r="D2764" t="e">
        <f>IF(G2764+H2764&lt;&gt;0,Transaksi!#REF!,"")</f>
        <v>#REF!</v>
      </c>
      <c r="E2764" t="e">
        <f>IF(G2764+H2764&lt;&gt;0,Transaksi!#REF!,"")</f>
        <v>#REF!</v>
      </c>
      <c r="F2764" t="e">
        <f>IF(G2764+H2764&lt;&gt;0,Transaksi!#REF!,"")</f>
        <v>#REF!</v>
      </c>
      <c r="G2764" t="e">
        <f>IF(Transaksi!#REF!=$F$11,Transaksi!#REF!,0)</f>
        <v>#REF!</v>
      </c>
      <c r="H2764" t="e">
        <f>IF(Transaksi!#REF!=$F$11,Transaksi!#REF!,0)</f>
        <v>#REF!</v>
      </c>
      <c r="I2764" t="e">
        <f>I2763+G2764-H2764</f>
        <v>#REF!</v>
      </c>
      <c r="J2764" t="e">
        <f>IF(G2764+H2764&lt;&gt;0,Transaksi!#REF!,"")</f>
        <v>#REF!</v>
      </c>
    </row>
    <row r="2765">
      <c r="C2765" t="e">
        <f>IF(G2765+H2765&lt;&gt;0,Transaksi!#REF!,"")</f>
        <v>#REF!</v>
      </c>
      <c r="D2765" t="e">
        <f>IF(G2765+H2765&lt;&gt;0,Transaksi!#REF!,"")</f>
        <v>#REF!</v>
      </c>
      <c r="E2765" t="e">
        <f>IF(G2765+H2765&lt;&gt;0,Transaksi!#REF!,"")</f>
        <v>#REF!</v>
      </c>
      <c r="F2765" t="e">
        <f>IF(G2765+H2765&lt;&gt;0,Transaksi!#REF!,"")</f>
        <v>#REF!</v>
      </c>
      <c r="G2765" t="e">
        <f>IF(Transaksi!#REF!=$F$11,Transaksi!#REF!,0)</f>
        <v>#REF!</v>
      </c>
      <c r="H2765" t="e">
        <f>IF(Transaksi!#REF!=$F$11,Transaksi!#REF!,0)</f>
        <v>#REF!</v>
      </c>
      <c r="I2765" t="e">
        <f>I2764+G2765-H2765</f>
        <v>#REF!</v>
      </c>
      <c r="J2765" t="e">
        <f>IF(G2765+H2765&lt;&gt;0,Transaksi!#REF!,"")</f>
        <v>#REF!</v>
      </c>
    </row>
    <row r="2766">
      <c r="C2766" t="e">
        <f>IF(G2766+H2766&lt;&gt;0,Transaksi!#REF!,"")</f>
        <v>#REF!</v>
      </c>
      <c r="D2766" t="e">
        <f>IF(G2766+H2766&lt;&gt;0,Transaksi!#REF!,"")</f>
        <v>#REF!</v>
      </c>
      <c r="E2766" t="e">
        <f>IF(G2766+H2766&lt;&gt;0,Transaksi!#REF!,"")</f>
        <v>#REF!</v>
      </c>
      <c r="F2766" t="e">
        <f>IF(G2766+H2766&lt;&gt;0,Transaksi!#REF!,"")</f>
        <v>#REF!</v>
      </c>
      <c r="G2766" t="e">
        <f>IF(Transaksi!#REF!=$F$11,Transaksi!#REF!,0)</f>
        <v>#REF!</v>
      </c>
      <c r="H2766" t="e">
        <f>IF(Transaksi!#REF!=$F$11,Transaksi!#REF!,0)</f>
        <v>#REF!</v>
      </c>
      <c r="I2766" t="e">
        <f>I2765+G2766-H2766</f>
        <v>#REF!</v>
      </c>
      <c r="J2766" t="e">
        <f>IF(G2766+H2766&lt;&gt;0,Transaksi!#REF!,"")</f>
        <v>#REF!</v>
      </c>
    </row>
    <row r="2767">
      <c r="C2767" t="e">
        <f>IF(G2767+H2767&lt;&gt;0,Transaksi!#REF!,"")</f>
        <v>#REF!</v>
      </c>
      <c r="D2767" t="e">
        <f>IF(G2767+H2767&lt;&gt;0,Transaksi!#REF!,"")</f>
        <v>#REF!</v>
      </c>
      <c r="E2767" t="e">
        <f>IF(G2767+H2767&lt;&gt;0,Transaksi!#REF!,"")</f>
        <v>#REF!</v>
      </c>
      <c r="F2767" t="e">
        <f>IF(G2767+H2767&lt;&gt;0,Transaksi!#REF!,"")</f>
        <v>#REF!</v>
      </c>
      <c r="G2767" t="e">
        <f>IF(Transaksi!#REF!=$F$11,Transaksi!#REF!,0)</f>
        <v>#REF!</v>
      </c>
      <c r="H2767" t="e">
        <f>IF(Transaksi!#REF!=$F$11,Transaksi!#REF!,0)</f>
        <v>#REF!</v>
      </c>
      <c r="I2767" t="e">
        <f>I2766+G2767-H2767</f>
        <v>#REF!</v>
      </c>
      <c r="J2767" t="e">
        <f>IF(G2767+H2767&lt;&gt;0,Transaksi!#REF!,"")</f>
        <v>#REF!</v>
      </c>
    </row>
    <row r="2768">
      <c r="C2768" t="e">
        <f>IF(G2768+H2768&lt;&gt;0,Transaksi!#REF!,"")</f>
        <v>#REF!</v>
      </c>
      <c r="D2768" t="e">
        <f>IF(G2768+H2768&lt;&gt;0,Transaksi!#REF!,"")</f>
        <v>#REF!</v>
      </c>
      <c r="E2768" t="e">
        <f>IF(G2768+H2768&lt;&gt;0,Transaksi!#REF!,"")</f>
        <v>#REF!</v>
      </c>
      <c r="F2768" t="e">
        <f>IF(G2768+H2768&lt;&gt;0,Transaksi!#REF!,"")</f>
        <v>#REF!</v>
      </c>
      <c r="G2768" t="e">
        <f>IF(Transaksi!#REF!=$F$11,Transaksi!#REF!,0)</f>
        <v>#REF!</v>
      </c>
      <c r="H2768" t="e">
        <f>IF(Transaksi!#REF!=$F$11,Transaksi!#REF!,0)</f>
        <v>#REF!</v>
      </c>
      <c r="I2768" t="e">
        <f>I2767+G2768-H2768</f>
        <v>#REF!</v>
      </c>
      <c r="J2768" t="e">
        <f>IF(G2768+H2768&lt;&gt;0,Transaksi!#REF!,"")</f>
        <v>#REF!</v>
      </c>
    </row>
    <row r="2769">
      <c r="C2769" t="e">
        <f>IF(G2769+H2769&lt;&gt;0,Transaksi!#REF!,"")</f>
        <v>#REF!</v>
      </c>
      <c r="D2769" t="e">
        <f>IF(G2769+H2769&lt;&gt;0,Transaksi!#REF!,"")</f>
        <v>#REF!</v>
      </c>
      <c r="E2769" t="e">
        <f>IF(G2769+H2769&lt;&gt;0,Transaksi!#REF!,"")</f>
        <v>#REF!</v>
      </c>
      <c r="F2769" t="e">
        <f>IF(G2769+H2769&lt;&gt;0,Transaksi!#REF!,"")</f>
        <v>#REF!</v>
      </c>
      <c r="G2769" t="e">
        <f>IF(Transaksi!#REF!=$F$11,Transaksi!#REF!,0)</f>
        <v>#REF!</v>
      </c>
      <c r="H2769" t="e">
        <f>IF(Transaksi!#REF!=$F$11,Transaksi!#REF!,0)</f>
        <v>#REF!</v>
      </c>
      <c r="I2769" t="e">
        <f>I2768+G2769-H2769</f>
        <v>#REF!</v>
      </c>
      <c r="J2769" t="e">
        <f>IF(G2769+H2769&lt;&gt;0,Transaksi!#REF!,"")</f>
        <v>#REF!</v>
      </c>
    </row>
    <row r="2770">
      <c r="C2770" t="e">
        <f>IF(G2770+H2770&lt;&gt;0,Transaksi!#REF!,"")</f>
        <v>#REF!</v>
      </c>
      <c r="D2770" t="e">
        <f>IF(G2770+H2770&lt;&gt;0,Transaksi!#REF!,"")</f>
        <v>#REF!</v>
      </c>
      <c r="E2770" t="e">
        <f>IF(G2770+H2770&lt;&gt;0,Transaksi!#REF!,"")</f>
        <v>#REF!</v>
      </c>
      <c r="F2770" t="e">
        <f>IF(G2770+H2770&lt;&gt;0,Transaksi!#REF!,"")</f>
        <v>#REF!</v>
      </c>
      <c r="G2770" t="e">
        <f>IF(Transaksi!#REF!=$F$11,Transaksi!#REF!,0)</f>
        <v>#REF!</v>
      </c>
      <c r="H2770" t="e">
        <f>IF(Transaksi!#REF!=$F$11,Transaksi!#REF!,0)</f>
        <v>#REF!</v>
      </c>
      <c r="I2770" t="e">
        <f>I2769+G2770-H2770</f>
        <v>#REF!</v>
      </c>
      <c r="J2770" t="e">
        <f>IF(G2770+H2770&lt;&gt;0,Transaksi!#REF!,"")</f>
        <v>#REF!</v>
      </c>
    </row>
    <row r="2771">
      <c r="C2771" t="e">
        <f>IF(G2771+H2771&lt;&gt;0,Transaksi!#REF!,"")</f>
        <v>#REF!</v>
      </c>
      <c r="D2771" t="e">
        <f>IF(G2771+H2771&lt;&gt;0,Transaksi!#REF!,"")</f>
        <v>#REF!</v>
      </c>
      <c r="E2771" t="e">
        <f>IF(G2771+H2771&lt;&gt;0,Transaksi!#REF!,"")</f>
        <v>#REF!</v>
      </c>
      <c r="F2771" t="e">
        <f>IF(G2771+H2771&lt;&gt;0,Transaksi!#REF!,"")</f>
        <v>#REF!</v>
      </c>
      <c r="G2771" t="e">
        <f>IF(Transaksi!#REF!=$F$11,Transaksi!#REF!,0)</f>
        <v>#REF!</v>
      </c>
      <c r="H2771" t="e">
        <f>IF(Transaksi!#REF!=$F$11,Transaksi!#REF!,0)</f>
        <v>#REF!</v>
      </c>
      <c r="I2771" t="e">
        <f>I2770+G2771-H2771</f>
        <v>#REF!</v>
      </c>
      <c r="J2771" t="e">
        <f>IF(G2771+H2771&lt;&gt;0,Transaksi!#REF!,"")</f>
        <v>#REF!</v>
      </c>
    </row>
    <row r="2772">
      <c r="C2772" t="e">
        <f>IF(G2772+H2772&lt;&gt;0,Transaksi!#REF!,"")</f>
        <v>#REF!</v>
      </c>
      <c r="D2772" t="e">
        <f>IF(G2772+H2772&lt;&gt;0,Transaksi!#REF!,"")</f>
        <v>#REF!</v>
      </c>
      <c r="E2772" t="e">
        <f>IF(G2772+H2772&lt;&gt;0,Transaksi!#REF!,"")</f>
        <v>#REF!</v>
      </c>
      <c r="F2772" t="e">
        <f>IF(G2772+H2772&lt;&gt;0,Transaksi!#REF!,"")</f>
        <v>#REF!</v>
      </c>
      <c r="G2772" t="e">
        <f>IF(Transaksi!#REF!=$F$11,Transaksi!#REF!,0)</f>
        <v>#REF!</v>
      </c>
      <c r="H2772" t="e">
        <f>IF(Transaksi!#REF!=$F$11,Transaksi!#REF!,0)</f>
        <v>#REF!</v>
      </c>
      <c r="I2772" t="e">
        <f>I2771+G2772-H2772</f>
        <v>#REF!</v>
      </c>
      <c r="J2772" t="e">
        <f>IF(G2772+H2772&lt;&gt;0,Transaksi!#REF!,"")</f>
        <v>#REF!</v>
      </c>
    </row>
    <row r="2773">
      <c r="C2773" t="e">
        <f>IF(G2773+H2773&lt;&gt;0,Transaksi!#REF!,"")</f>
        <v>#REF!</v>
      </c>
      <c r="D2773" t="e">
        <f>IF(G2773+H2773&lt;&gt;0,Transaksi!#REF!,"")</f>
        <v>#REF!</v>
      </c>
      <c r="E2773" t="e">
        <f>IF(G2773+H2773&lt;&gt;0,Transaksi!#REF!,"")</f>
        <v>#REF!</v>
      </c>
      <c r="F2773" t="e">
        <f>IF(G2773+H2773&lt;&gt;0,Transaksi!#REF!,"")</f>
        <v>#REF!</v>
      </c>
      <c r="G2773" t="e">
        <f>IF(Transaksi!#REF!=$F$11,Transaksi!#REF!,0)</f>
        <v>#REF!</v>
      </c>
      <c r="H2773" t="e">
        <f>IF(Transaksi!#REF!=$F$11,Transaksi!#REF!,0)</f>
        <v>#REF!</v>
      </c>
      <c r="I2773" t="e">
        <f>I2772+G2773-H2773</f>
        <v>#REF!</v>
      </c>
      <c r="J2773" t="e">
        <f>IF(G2773+H2773&lt;&gt;0,Transaksi!#REF!,"")</f>
        <v>#REF!</v>
      </c>
    </row>
    <row r="2774">
      <c r="C2774" t="e">
        <f>IF(G2774+H2774&lt;&gt;0,Transaksi!#REF!,"")</f>
        <v>#REF!</v>
      </c>
      <c r="D2774" t="e">
        <f>IF(G2774+H2774&lt;&gt;0,Transaksi!#REF!,"")</f>
        <v>#REF!</v>
      </c>
      <c r="E2774" t="e">
        <f>IF(G2774+H2774&lt;&gt;0,Transaksi!#REF!,"")</f>
        <v>#REF!</v>
      </c>
      <c r="F2774" t="e">
        <f>IF(G2774+H2774&lt;&gt;0,Transaksi!#REF!,"")</f>
        <v>#REF!</v>
      </c>
      <c r="G2774" t="e">
        <f>IF(Transaksi!#REF!=$F$11,Transaksi!#REF!,0)</f>
        <v>#REF!</v>
      </c>
      <c r="H2774" t="e">
        <f>IF(Transaksi!#REF!=$F$11,Transaksi!#REF!,0)</f>
        <v>#REF!</v>
      </c>
      <c r="I2774" t="e">
        <f>I2773+G2774-H2774</f>
        <v>#REF!</v>
      </c>
      <c r="J2774" t="e">
        <f>IF(G2774+H2774&lt;&gt;0,Transaksi!#REF!,"")</f>
        <v>#REF!</v>
      </c>
    </row>
    <row r="2775">
      <c r="C2775" t="e">
        <f>IF(G2775+H2775&lt;&gt;0,Transaksi!#REF!,"")</f>
        <v>#REF!</v>
      </c>
      <c r="D2775" t="e">
        <f>IF(G2775+H2775&lt;&gt;0,Transaksi!#REF!,"")</f>
        <v>#REF!</v>
      </c>
      <c r="E2775" t="e">
        <f>IF(G2775+H2775&lt;&gt;0,Transaksi!#REF!,"")</f>
        <v>#REF!</v>
      </c>
      <c r="F2775" t="e">
        <f>IF(G2775+H2775&lt;&gt;0,Transaksi!#REF!,"")</f>
        <v>#REF!</v>
      </c>
      <c r="G2775" t="e">
        <f>IF(Transaksi!#REF!=$F$11,Transaksi!#REF!,0)</f>
        <v>#REF!</v>
      </c>
      <c r="H2775" t="e">
        <f>IF(Transaksi!#REF!=$F$11,Transaksi!#REF!,0)</f>
        <v>#REF!</v>
      </c>
      <c r="I2775" t="e">
        <f>I2774+G2775-H2775</f>
        <v>#REF!</v>
      </c>
      <c r="J2775" t="e">
        <f>IF(G2775+H2775&lt;&gt;0,Transaksi!#REF!,"")</f>
        <v>#REF!</v>
      </c>
    </row>
    <row r="2776">
      <c r="C2776" t="e">
        <f>IF(G2776+H2776&lt;&gt;0,Transaksi!#REF!,"")</f>
        <v>#REF!</v>
      </c>
      <c r="D2776" t="e">
        <f>IF(G2776+H2776&lt;&gt;0,Transaksi!#REF!,"")</f>
        <v>#REF!</v>
      </c>
      <c r="E2776" t="e">
        <f>IF(G2776+H2776&lt;&gt;0,Transaksi!#REF!,"")</f>
        <v>#REF!</v>
      </c>
      <c r="F2776" t="e">
        <f>IF(G2776+H2776&lt;&gt;0,Transaksi!#REF!,"")</f>
        <v>#REF!</v>
      </c>
      <c r="G2776" t="e">
        <f>IF(Transaksi!#REF!=$F$11,Transaksi!#REF!,0)</f>
        <v>#REF!</v>
      </c>
      <c r="H2776" t="e">
        <f>IF(Transaksi!#REF!=$F$11,Transaksi!#REF!,0)</f>
        <v>#REF!</v>
      </c>
      <c r="I2776" t="e">
        <f>I2775+G2776-H2776</f>
        <v>#REF!</v>
      </c>
      <c r="J2776" t="e">
        <f>IF(G2776+H2776&lt;&gt;0,Transaksi!#REF!,"")</f>
        <v>#REF!</v>
      </c>
    </row>
    <row r="2777">
      <c r="C2777" t="e">
        <f>IF(G2777+H2777&lt;&gt;0,Transaksi!#REF!,"")</f>
        <v>#REF!</v>
      </c>
      <c r="D2777" t="e">
        <f>IF(G2777+H2777&lt;&gt;0,Transaksi!#REF!,"")</f>
        <v>#REF!</v>
      </c>
      <c r="E2777" t="e">
        <f>IF(G2777+H2777&lt;&gt;0,Transaksi!#REF!,"")</f>
        <v>#REF!</v>
      </c>
      <c r="F2777" t="e">
        <f>IF(G2777+H2777&lt;&gt;0,Transaksi!#REF!,"")</f>
        <v>#REF!</v>
      </c>
      <c r="G2777" t="e">
        <f>IF(Transaksi!#REF!=$F$11,Transaksi!#REF!,0)</f>
        <v>#REF!</v>
      </c>
      <c r="H2777" t="e">
        <f>IF(Transaksi!#REF!=$F$11,Transaksi!#REF!,0)</f>
        <v>#REF!</v>
      </c>
      <c r="I2777" t="e">
        <f>I2776+G2777-H2777</f>
        <v>#REF!</v>
      </c>
      <c r="J2777" t="e">
        <f>IF(G2777+H2777&lt;&gt;0,Transaksi!#REF!,"")</f>
        <v>#REF!</v>
      </c>
    </row>
    <row r="2778">
      <c r="C2778" t="e">
        <f>IF(G2778+H2778&lt;&gt;0,Transaksi!#REF!,"")</f>
        <v>#REF!</v>
      </c>
      <c r="D2778" t="e">
        <f>IF(G2778+H2778&lt;&gt;0,Transaksi!#REF!,"")</f>
        <v>#REF!</v>
      </c>
      <c r="E2778" t="e">
        <f>IF(G2778+H2778&lt;&gt;0,Transaksi!#REF!,"")</f>
        <v>#REF!</v>
      </c>
      <c r="F2778" t="e">
        <f>IF(G2778+H2778&lt;&gt;0,Transaksi!#REF!,"")</f>
        <v>#REF!</v>
      </c>
      <c r="G2778" t="e">
        <f>IF(Transaksi!#REF!=$F$11,Transaksi!#REF!,0)</f>
        <v>#REF!</v>
      </c>
      <c r="H2778" t="e">
        <f>IF(Transaksi!#REF!=$F$11,Transaksi!#REF!,0)</f>
        <v>#REF!</v>
      </c>
      <c r="I2778" t="e">
        <f>I2777+G2778-H2778</f>
        <v>#REF!</v>
      </c>
      <c r="J2778" t="e">
        <f>IF(G2778+H2778&lt;&gt;0,Transaksi!#REF!,"")</f>
        <v>#REF!</v>
      </c>
    </row>
    <row r="2779">
      <c r="C2779" t="e">
        <f>IF(G2779+H2779&lt;&gt;0,Transaksi!#REF!,"")</f>
        <v>#REF!</v>
      </c>
      <c r="D2779" t="e">
        <f>IF(G2779+H2779&lt;&gt;0,Transaksi!#REF!,"")</f>
        <v>#REF!</v>
      </c>
      <c r="E2779" t="e">
        <f>IF(G2779+H2779&lt;&gt;0,Transaksi!#REF!,"")</f>
        <v>#REF!</v>
      </c>
      <c r="F2779" t="e">
        <f>IF(G2779+H2779&lt;&gt;0,Transaksi!#REF!,"")</f>
        <v>#REF!</v>
      </c>
      <c r="G2779" t="e">
        <f>IF(Transaksi!#REF!=$F$11,Transaksi!#REF!,0)</f>
        <v>#REF!</v>
      </c>
      <c r="H2779" t="e">
        <f>IF(Transaksi!#REF!=$F$11,Transaksi!#REF!,0)</f>
        <v>#REF!</v>
      </c>
      <c r="I2779" t="e">
        <f>I2778+G2779-H2779</f>
        <v>#REF!</v>
      </c>
      <c r="J2779" t="e">
        <f>IF(G2779+H2779&lt;&gt;0,Transaksi!#REF!,"")</f>
        <v>#REF!</v>
      </c>
    </row>
    <row r="2780">
      <c r="C2780" t="e">
        <f>IF(G2780+H2780&lt;&gt;0,Transaksi!#REF!,"")</f>
        <v>#REF!</v>
      </c>
      <c r="D2780" t="e">
        <f>IF(G2780+H2780&lt;&gt;0,Transaksi!#REF!,"")</f>
        <v>#REF!</v>
      </c>
      <c r="E2780" t="e">
        <f>IF(G2780+H2780&lt;&gt;0,Transaksi!#REF!,"")</f>
        <v>#REF!</v>
      </c>
      <c r="F2780" t="e">
        <f>IF(G2780+H2780&lt;&gt;0,Transaksi!#REF!,"")</f>
        <v>#REF!</v>
      </c>
      <c r="G2780" t="e">
        <f>IF(Transaksi!#REF!=$F$11,Transaksi!#REF!,0)</f>
        <v>#REF!</v>
      </c>
      <c r="H2780" t="e">
        <f>IF(Transaksi!#REF!=$F$11,Transaksi!#REF!,0)</f>
        <v>#REF!</v>
      </c>
      <c r="I2780" t="e">
        <f>I2779+G2780-H2780</f>
        <v>#REF!</v>
      </c>
      <c r="J2780" t="e">
        <f>IF(G2780+H2780&lt;&gt;0,Transaksi!#REF!,"")</f>
        <v>#REF!</v>
      </c>
    </row>
    <row r="2781">
      <c r="C2781" t="e">
        <f>IF(G2781+H2781&lt;&gt;0,Transaksi!#REF!,"")</f>
        <v>#REF!</v>
      </c>
      <c r="D2781" t="e">
        <f>IF(G2781+H2781&lt;&gt;0,Transaksi!#REF!,"")</f>
        <v>#REF!</v>
      </c>
      <c r="E2781" t="e">
        <f>IF(G2781+H2781&lt;&gt;0,Transaksi!#REF!,"")</f>
        <v>#REF!</v>
      </c>
      <c r="F2781" t="e">
        <f>IF(G2781+H2781&lt;&gt;0,Transaksi!#REF!,"")</f>
        <v>#REF!</v>
      </c>
      <c r="G2781" t="e">
        <f>IF(Transaksi!#REF!=$F$11,Transaksi!#REF!,0)</f>
        <v>#REF!</v>
      </c>
      <c r="H2781" t="e">
        <f>IF(Transaksi!#REF!=$F$11,Transaksi!#REF!,0)</f>
        <v>#REF!</v>
      </c>
      <c r="I2781" t="e">
        <f>I2780+G2781-H2781</f>
        <v>#REF!</v>
      </c>
      <c r="J2781" t="e">
        <f>IF(G2781+H2781&lt;&gt;0,Transaksi!#REF!,"")</f>
        <v>#REF!</v>
      </c>
    </row>
    <row r="2782">
      <c r="C2782" t="e">
        <f>IF(G2782+H2782&lt;&gt;0,Transaksi!#REF!,"")</f>
        <v>#REF!</v>
      </c>
      <c r="D2782" t="e">
        <f>IF(G2782+H2782&lt;&gt;0,Transaksi!#REF!,"")</f>
        <v>#REF!</v>
      </c>
      <c r="E2782" t="e">
        <f>IF(G2782+H2782&lt;&gt;0,Transaksi!#REF!,"")</f>
        <v>#REF!</v>
      </c>
      <c r="F2782" t="e">
        <f>IF(G2782+H2782&lt;&gt;0,Transaksi!#REF!,"")</f>
        <v>#REF!</v>
      </c>
      <c r="G2782" t="e">
        <f>IF(Transaksi!#REF!=$F$11,Transaksi!#REF!,0)</f>
        <v>#REF!</v>
      </c>
      <c r="H2782" t="e">
        <f>IF(Transaksi!#REF!=$F$11,Transaksi!#REF!,0)</f>
        <v>#REF!</v>
      </c>
      <c r="I2782" t="e">
        <f>I2781+G2782-H2782</f>
        <v>#REF!</v>
      </c>
      <c r="J2782" t="e">
        <f>IF(G2782+H2782&lt;&gt;0,Transaksi!#REF!,"")</f>
        <v>#REF!</v>
      </c>
    </row>
    <row r="2783">
      <c r="C2783" t="e">
        <f>IF(G2783+H2783&lt;&gt;0,Transaksi!#REF!,"")</f>
        <v>#REF!</v>
      </c>
      <c r="D2783" t="e">
        <f>IF(G2783+H2783&lt;&gt;0,Transaksi!#REF!,"")</f>
        <v>#REF!</v>
      </c>
      <c r="E2783" t="e">
        <f>IF(G2783+H2783&lt;&gt;0,Transaksi!#REF!,"")</f>
        <v>#REF!</v>
      </c>
      <c r="F2783" t="e">
        <f>IF(G2783+H2783&lt;&gt;0,Transaksi!#REF!,"")</f>
        <v>#REF!</v>
      </c>
      <c r="G2783" t="e">
        <f>IF(Transaksi!#REF!=$F$11,Transaksi!#REF!,0)</f>
        <v>#REF!</v>
      </c>
      <c r="H2783" t="e">
        <f>IF(Transaksi!#REF!=$F$11,Transaksi!#REF!,0)</f>
        <v>#REF!</v>
      </c>
      <c r="I2783" t="e">
        <f>I2782+G2783-H2783</f>
        <v>#REF!</v>
      </c>
      <c r="J2783" t="e">
        <f>IF(G2783+H2783&lt;&gt;0,Transaksi!#REF!,"")</f>
        <v>#REF!</v>
      </c>
    </row>
    <row r="2784">
      <c r="C2784" t="e">
        <f>IF(G2784+H2784&lt;&gt;0,Transaksi!#REF!,"")</f>
        <v>#REF!</v>
      </c>
      <c r="D2784" t="e">
        <f>IF(G2784+H2784&lt;&gt;0,Transaksi!#REF!,"")</f>
        <v>#REF!</v>
      </c>
      <c r="E2784" t="e">
        <f>IF(G2784+H2784&lt;&gt;0,Transaksi!#REF!,"")</f>
        <v>#REF!</v>
      </c>
      <c r="F2784" t="e">
        <f>IF(G2784+H2784&lt;&gt;0,Transaksi!#REF!,"")</f>
        <v>#REF!</v>
      </c>
      <c r="G2784" t="e">
        <f>IF(Transaksi!#REF!=$F$11,Transaksi!#REF!,0)</f>
        <v>#REF!</v>
      </c>
      <c r="H2784" t="e">
        <f>IF(Transaksi!#REF!=$F$11,Transaksi!#REF!,0)</f>
        <v>#REF!</v>
      </c>
      <c r="I2784" t="e">
        <f>I2783+G2784-H2784</f>
        <v>#REF!</v>
      </c>
      <c r="J2784" t="e">
        <f>IF(G2784+H2784&lt;&gt;0,Transaksi!#REF!,"")</f>
        <v>#REF!</v>
      </c>
    </row>
    <row r="2785">
      <c r="C2785" t="e">
        <f>IF(G2785+H2785&lt;&gt;0,Transaksi!#REF!,"")</f>
        <v>#REF!</v>
      </c>
      <c r="D2785" t="e">
        <f>IF(G2785+H2785&lt;&gt;0,Transaksi!#REF!,"")</f>
        <v>#REF!</v>
      </c>
      <c r="E2785" t="e">
        <f>IF(G2785+H2785&lt;&gt;0,Transaksi!#REF!,"")</f>
        <v>#REF!</v>
      </c>
      <c r="F2785" t="e">
        <f>IF(G2785+H2785&lt;&gt;0,Transaksi!#REF!,"")</f>
        <v>#REF!</v>
      </c>
      <c r="G2785" t="e">
        <f>IF(Transaksi!#REF!=$F$11,Transaksi!#REF!,0)</f>
        <v>#REF!</v>
      </c>
      <c r="H2785" t="e">
        <f>IF(Transaksi!#REF!=$F$11,Transaksi!#REF!,0)</f>
        <v>#REF!</v>
      </c>
      <c r="I2785" t="e">
        <f>I2784+G2785-H2785</f>
        <v>#REF!</v>
      </c>
      <c r="J2785" t="e">
        <f>IF(G2785+H2785&lt;&gt;0,Transaksi!#REF!,"")</f>
        <v>#REF!</v>
      </c>
    </row>
    <row r="2786">
      <c r="C2786" t="e">
        <f>IF(G2786+H2786&lt;&gt;0,Transaksi!#REF!,"")</f>
        <v>#REF!</v>
      </c>
      <c r="D2786" t="e">
        <f>IF(G2786+H2786&lt;&gt;0,Transaksi!#REF!,"")</f>
        <v>#REF!</v>
      </c>
      <c r="E2786" t="e">
        <f>IF(G2786+H2786&lt;&gt;0,Transaksi!#REF!,"")</f>
        <v>#REF!</v>
      </c>
      <c r="F2786" t="e">
        <f>IF(G2786+H2786&lt;&gt;0,Transaksi!#REF!,"")</f>
        <v>#REF!</v>
      </c>
      <c r="G2786" t="e">
        <f>IF(Transaksi!#REF!=$F$11,Transaksi!#REF!,0)</f>
        <v>#REF!</v>
      </c>
      <c r="H2786" t="e">
        <f>IF(Transaksi!#REF!=$F$11,Transaksi!#REF!,0)</f>
        <v>#REF!</v>
      </c>
      <c r="I2786" t="e">
        <f>I2785+G2786-H2786</f>
        <v>#REF!</v>
      </c>
      <c r="J2786" t="e">
        <f>IF(G2786+H2786&lt;&gt;0,Transaksi!#REF!,"")</f>
        <v>#REF!</v>
      </c>
    </row>
    <row r="2787">
      <c r="C2787" t="e">
        <f>IF(G2787+H2787&lt;&gt;0,Transaksi!#REF!,"")</f>
        <v>#REF!</v>
      </c>
      <c r="D2787" t="e">
        <f>IF(G2787+H2787&lt;&gt;0,Transaksi!#REF!,"")</f>
        <v>#REF!</v>
      </c>
      <c r="E2787" t="e">
        <f>IF(G2787+H2787&lt;&gt;0,Transaksi!#REF!,"")</f>
        <v>#REF!</v>
      </c>
      <c r="F2787" t="e">
        <f>IF(G2787+H2787&lt;&gt;0,Transaksi!#REF!,"")</f>
        <v>#REF!</v>
      </c>
      <c r="G2787" t="e">
        <f>IF(Transaksi!#REF!=$F$11,Transaksi!#REF!,0)</f>
        <v>#REF!</v>
      </c>
      <c r="H2787" t="e">
        <f>IF(Transaksi!#REF!=$F$11,Transaksi!#REF!,0)</f>
        <v>#REF!</v>
      </c>
      <c r="I2787" t="e">
        <f>I2786+G2787-H2787</f>
        <v>#REF!</v>
      </c>
      <c r="J2787" t="e">
        <f>IF(G2787+H2787&lt;&gt;0,Transaksi!#REF!,"")</f>
        <v>#REF!</v>
      </c>
    </row>
    <row r="2788">
      <c r="C2788" t="e">
        <f>IF(G2788+H2788&lt;&gt;0,Transaksi!#REF!,"")</f>
        <v>#REF!</v>
      </c>
      <c r="D2788" t="e">
        <f>IF(G2788+H2788&lt;&gt;0,Transaksi!#REF!,"")</f>
        <v>#REF!</v>
      </c>
      <c r="E2788" t="e">
        <f>IF(G2788+H2788&lt;&gt;0,Transaksi!#REF!,"")</f>
        <v>#REF!</v>
      </c>
      <c r="F2788" t="e">
        <f>IF(G2788+H2788&lt;&gt;0,Transaksi!#REF!,"")</f>
        <v>#REF!</v>
      </c>
      <c r="G2788" t="e">
        <f>IF(Transaksi!#REF!=$F$11,Transaksi!#REF!,0)</f>
        <v>#REF!</v>
      </c>
      <c r="H2788" t="e">
        <f>IF(Transaksi!#REF!=$F$11,Transaksi!#REF!,0)</f>
        <v>#REF!</v>
      </c>
      <c r="I2788" t="e">
        <f>I2787+G2788-H2788</f>
        <v>#REF!</v>
      </c>
      <c r="J2788" t="e">
        <f>IF(G2788+H2788&lt;&gt;0,Transaksi!#REF!,"")</f>
        <v>#REF!</v>
      </c>
    </row>
    <row r="2789">
      <c r="C2789" t="e">
        <f>IF(G2789+H2789&lt;&gt;0,Transaksi!#REF!,"")</f>
        <v>#REF!</v>
      </c>
      <c r="D2789" t="e">
        <f>IF(G2789+H2789&lt;&gt;0,Transaksi!#REF!,"")</f>
        <v>#REF!</v>
      </c>
      <c r="E2789" t="e">
        <f>IF(G2789+H2789&lt;&gt;0,Transaksi!#REF!,"")</f>
        <v>#REF!</v>
      </c>
      <c r="F2789" t="e">
        <f>IF(G2789+H2789&lt;&gt;0,Transaksi!#REF!,"")</f>
        <v>#REF!</v>
      </c>
      <c r="G2789" t="e">
        <f>IF(Transaksi!#REF!=$F$11,Transaksi!#REF!,0)</f>
        <v>#REF!</v>
      </c>
      <c r="H2789" t="e">
        <f>IF(Transaksi!#REF!=$F$11,Transaksi!#REF!,0)</f>
        <v>#REF!</v>
      </c>
      <c r="I2789" t="e">
        <f>I2788+G2789-H2789</f>
        <v>#REF!</v>
      </c>
      <c r="J2789" t="e">
        <f>IF(G2789+H2789&lt;&gt;0,Transaksi!#REF!,"")</f>
        <v>#REF!</v>
      </c>
    </row>
    <row r="2790">
      <c r="C2790" t="e">
        <f>IF(G2790+H2790&lt;&gt;0,Transaksi!#REF!,"")</f>
        <v>#REF!</v>
      </c>
      <c r="D2790" t="e">
        <f>IF(G2790+H2790&lt;&gt;0,Transaksi!#REF!,"")</f>
        <v>#REF!</v>
      </c>
      <c r="E2790" t="e">
        <f>IF(G2790+H2790&lt;&gt;0,Transaksi!#REF!,"")</f>
        <v>#REF!</v>
      </c>
      <c r="F2790" t="e">
        <f>IF(G2790+H2790&lt;&gt;0,Transaksi!#REF!,"")</f>
        <v>#REF!</v>
      </c>
      <c r="G2790" t="e">
        <f>IF(Transaksi!#REF!=$F$11,Transaksi!#REF!,0)</f>
        <v>#REF!</v>
      </c>
      <c r="H2790" t="e">
        <f>IF(Transaksi!#REF!=$F$11,Transaksi!#REF!,0)</f>
        <v>#REF!</v>
      </c>
      <c r="I2790" t="e">
        <f>I2789+G2790-H2790</f>
        <v>#REF!</v>
      </c>
      <c r="J2790" t="e">
        <f>IF(G2790+H2790&lt;&gt;0,Transaksi!#REF!,"")</f>
        <v>#REF!</v>
      </c>
    </row>
    <row r="2791">
      <c r="C2791" t="e">
        <f>IF(G2791+H2791&lt;&gt;0,Transaksi!#REF!,"")</f>
        <v>#REF!</v>
      </c>
      <c r="D2791" t="e">
        <f>IF(G2791+H2791&lt;&gt;0,Transaksi!#REF!,"")</f>
        <v>#REF!</v>
      </c>
      <c r="E2791" t="e">
        <f>IF(G2791+H2791&lt;&gt;0,Transaksi!#REF!,"")</f>
        <v>#REF!</v>
      </c>
      <c r="F2791" t="e">
        <f>IF(G2791+H2791&lt;&gt;0,Transaksi!#REF!,"")</f>
        <v>#REF!</v>
      </c>
      <c r="G2791" t="e">
        <f>IF(Transaksi!#REF!=$F$11,Transaksi!#REF!,0)</f>
        <v>#REF!</v>
      </c>
      <c r="H2791" t="e">
        <f>IF(Transaksi!#REF!=$F$11,Transaksi!#REF!,0)</f>
        <v>#REF!</v>
      </c>
      <c r="I2791" t="e">
        <f>I2790+G2791-H2791</f>
        <v>#REF!</v>
      </c>
      <c r="J2791" t="e">
        <f>IF(G2791+H2791&lt;&gt;0,Transaksi!#REF!,"")</f>
        <v>#REF!</v>
      </c>
    </row>
    <row r="2792">
      <c r="C2792" t="e">
        <f>IF(G2792+H2792&lt;&gt;0,Transaksi!#REF!,"")</f>
        <v>#REF!</v>
      </c>
      <c r="D2792" t="e">
        <f>IF(G2792+H2792&lt;&gt;0,Transaksi!#REF!,"")</f>
        <v>#REF!</v>
      </c>
      <c r="E2792" t="e">
        <f>IF(G2792+H2792&lt;&gt;0,Transaksi!#REF!,"")</f>
        <v>#REF!</v>
      </c>
      <c r="F2792" t="e">
        <f>IF(G2792+H2792&lt;&gt;0,Transaksi!#REF!,"")</f>
        <v>#REF!</v>
      </c>
      <c r="G2792" t="e">
        <f>IF(Transaksi!#REF!=$F$11,Transaksi!#REF!,0)</f>
        <v>#REF!</v>
      </c>
      <c r="H2792" t="e">
        <f>IF(Transaksi!#REF!=$F$11,Transaksi!#REF!,0)</f>
        <v>#REF!</v>
      </c>
      <c r="I2792" t="e">
        <f>I2791+G2792-H2792</f>
        <v>#REF!</v>
      </c>
      <c r="J2792" t="e">
        <f>IF(G2792+H2792&lt;&gt;0,Transaksi!#REF!,"")</f>
        <v>#REF!</v>
      </c>
    </row>
    <row r="2793">
      <c r="C2793" t="e">
        <f>IF(G2793+H2793&lt;&gt;0,Transaksi!#REF!,"")</f>
        <v>#REF!</v>
      </c>
      <c r="D2793" t="e">
        <f>IF(G2793+H2793&lt;&gt;0,Transaksi!#REF!,"")</f>
        <v>#REF!</v>
      </c>
      <c r="E2793" t="e">
        <f>IF(G2793+H2793&lt;&gt;0,Transaksi!#REF!,"")</f>
        <v>#REF!</v>
      </c>
      <c r="F2793" t="e">
        <f>IF(G2793+H2793&lt;&gt;0,Transaksi!#REF!,"")</f>
        <v>#REF!</v>
      </c>
      <c r="G2793" t="e">
        <f>IF(Transaksi!#REF!=$F$11,Transaksi!#REF!,0)</f>
        <v>#REF!</v>
      </c>
      <c r="H2793" t="e">
        <f>IF(Transaksi!#REF!=$F$11,Transaksi!#REF!,0)</f>
        <v>#REF!</v>
      </c>
      <c r="I2793" t="e">
        <f>I2792+G2793-H2793</f>
        <v>#REF!</v>
      </c>
      <c r="J2793" t="e">
        <f>IF(G2793+H2793&lt;&gt;0,Transaksi!#REF!,"")</f>
        <v>#REF!</v>
      </c>
    </row>
    <row r="2795">
      <c r="F2795" t="str">
        <v>TOTAL</v>
      </c>
      <c r="G2795" t="e">
        <f>SUM(G15:G2793)</f>
        <v>#REF!</v>
      </c>
      <c r="H2795" t="e">
        <f>SUM(H15:H2793)</f>
        <v>#REF!</v>
      </c>
      <c r="I2795" t="e">
        <f>I2793</f>
        <v>#REF!</v>
      </c>
      <c r="L2795" t="e">
        <f>SUM(L237:L2793)</f>
        <v>#REF!</v>
      </c>
    </row>
    <row r="2797">
      <c r="G2797" t="str">
        <f>Setup!C19&amp;",   "&amp;Setup!C18</f>
        <v xml:space="preserve">,   </v>
      </c>
    </row>
    <row r="2798">
      <c r="G2798" t="str">
        <f>"Akuntan "&amp;Setup!C6</f>
        <v>Akuntan Input Nama SPPG di sini</v>
      </c>
    </row>
    <row r="2803">
      <c r="G2803">
        <f>Setup!C10</f>
        <v>0</v>
      </c>
    </row>
  </sheetData>
  <autoFilter ref="C14:C2793"/>
  <mergeCells count="4">
    <mergeCell ref="C4:I4"/>
    <mergeCell ref="C5:I5"/>
    <mergeCell ref="C6:I6"/>
    <mergeCell ref="C7:I7"/>
  </mergeCells>
  <pageMargins left="0.15748031496063" right="0.11" top="0.511811023622047" bottom="0.984251968503937" header="0.511811023622047" footer="0.511811023622047"/>
  <ignoredErrors>
    <ignoredError numberStoredAsText="1" sqref="A1:M281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S41"/>
  <sheetViews>
    <sheetView workbookViewId="0" rightToLeft="0"/>
  </sheetViews>
  <sheetData>
    <row r="1">
      <c r="B1" t="str">
        <v>LAPORAN/RESUME PENERIMAAN DAN PENGELUARAN</v>
      </c>
    </row>
    <row r="2">
      <c r="B2" t="str">
        <f>"Periode : "&amp;Setup!C15&amp;" "&amp;Setup!C14</f>
        <v xml:space="preserve">Periode : 05-01-2026 </v>
      </c>
    </row>
    <row r="4">
      <c r="B4" t="str">
        <v>Nama Lembaga</v>
      </c>
      <c r="D4" t="str">
        <f>":  "&amp;Setup!C6</f>
        <v>:  Input Nama SPPG di sini</v>
      </c>
    </row>
    <row r="5">
      <c r="B5" t="str">
        <v>Alamat</v>
      </c>
      <c r="D5" t="str">
        <f>":  "&amp;Setup!C8</f>
        <v xml:space="preserve">:  </v>
      </c>
    </row>
    <row r="7">
      <c r="B7" t="str">
        <v>URAIAN</v>
      </c>
      <c r="G7" t="str">
        <v>Jumlah Periode sebelumya</v>
      </c>
      <c r="I7" t="str">
        <v>On Going</v>
      </c>
      <c r="J7" t="str">
        <v>Jumlah</v>
      </c>
    </row>
    <row r="8">
      <c r="B8" t="str">
        <v>PENERIMAAN</v>
      </c>
    </row>
    <row r="9">
      <c r="B9" t="str">
        <f>IF('Saldo Buku'!C13="","",'Saldo Buku'!C13)</f>
        <v>Dana Bantuan Pemerintah</v>
      </c>
      <c r="G9">
        <f>'Saldo Buku'!D13</f>
        <v>705388600</v>
      </c>
      <c r="I9">
        <f>SUMIF(Transaksi!$K$11:$K$1020,LR!B9,Transaksi!$M$11:$M$1020)-SUMIF(Transaksi!$K$11:$K$1020,LR!B9,Transaksi!$L$11:$L$1020)</f>
        <v>0</v>
      </c>
      <c r="J9">
        <f>G9+I9</f>
        <v>705388600</v>
      </c>
    </row>
    <row r="10">
      <c r="B10" t="str">
        <f>IF('Saldo Buku'!C14="","",'Saldo Buku'!C14)</f>
        <v>Pungutan/Setoran PPN</v>
      </c>
      <c r="G10">
        <f>'Saldo Buku'!D14</f>
        <v>0</v>
      </c>
      <c r="I10">
        <f>SUMIF(Transaksi!$K$11:$K$1020,LR!B10,Transaksi!$M$11:$M$1020)-SUMIF(Transaksi!$K$11:$K$1020,LR!B10,Transaksi!$L$11:$L$1020)</f>
        <v>0</v>
      </c>
      <c r="J10">
        <f>G10+I10</f>
        <v>0</v>
      </c>
    </row>
    <row r="11">
      <c r="B11" t="str">
        <f>IF('Saldo Buku'!C15="","",'Saldo Buku'!C15)</f>
        <v>Pungutan/Setoran PPh 21</v>
      </c>
      <c r="G11">
        <f>'Saldo Buku'!D15</f>
        <v>0</v>
      </c>
      <c r="I11">
        <f>SUMIF(Transaksi!$K$11:$K$1020,LR!B11,Transaksi!$M$11:$M$1020)-SUMIF(Transaksi!$K$11:$K$1020,LR!B11,Transaksi!$L$11:$L$1020)</f>
        <v>0</v>
      </c>
      <c r="J11">
        <f>G11+I11</f>
        <v>0</v>
      </c>
    </row>
    <row r="12">
      <c r="B12" t="str">
        <f>IF('Saldo Buku'!C16="","",'Saldo Buku'!C16)</f>
        <v>Pungutan/Setoran PPh 22</v>
      </c>
      <c r="G12">
        <f>'Saldo Buku'!D16</f>
        <v>0</v>
      </c>
      <c r="I12">
        <f>SUMIF(Transaksi!$K$11:$K$1020,LR!B12,Transaksi!$M$11:$M$1020)-SUMIF(Transaksi!$K$11:$K$1020,LR!B12,Transaksi!$L$11:$L$1020)</f>
        <v>0</v>
      </c>
      <c r="J12">
        <f>G12+I12</f>
        <v>0</v>
      </c>
    </row>
    <row r="13">
      <c r="B13" t="str">
        <f>IF('Saldo Buku'!C17="","",'Saldo Buku'!C17)</f>
        <v>Pungutan/Setoran PPh 23</v>
      </c>
      <c r="G13">
        <f>'Saldo Buku'!D17</f>
        <v>0</v>
      </c>
      <c r="I13">
        <f>SUMIF(Transaksi!$K$11:$K$1020,LR!B13,Transaksi!$M$11:$M$1020)-SUMIF(Transaksi!$K$11:$K$1020,LR!B13,Transaksi!$L$11:$L$1020)</f>
        <v>0</v>
      </c>
      <c r="J13">
        <f>G13+I13</f>
        <v>0</v>
      </c>
    </row>
    <row r="14">
      <c r="B14" t="str">
        <f>IF('Saldo Buku'!C18="","",'Saldo Buku'!C18)</f>
        <v>Pungutan/Setoran PPh pasal 4 ayat (2)</v>
      </c>
      <c r="G14">
        <f>'Saldo Buku'!D18</f>
        <v>0</v>
      </c>
      <c r="I14">
        <f>SUMIF(Transaksi!$K$11:$K$1020,LR!B14,Transaksi!$M$11:$M$1020)-SUMIF(Transaksi!$K$11:$K$1020,LR!B14,Transaksi!$L$11:$L$1020)</f>
        <v>0</v>
      </c>
      <c r="J14">
        <f>G14+I14</f>
        <v>0</v>
      </c>
    </row>
    <row r="15">
      <c r="C15" t="str">
        <v>TOTAL PENERIMAAN</v>
      </c>
      <c r="H15">
        <f>SUM(G9:G14)</f>
        <v>705388600</v>
      </c>
      <c r="K15">
        <f>SUM(J9:J14)</f>
        <v>705388600</v>
      </c>
    </row>
    <row r="17">
      <c r="B17" t="str">
        <v>PENGELUARAN</v>
      </c>
    </row>
    <row r="18">
      <c r="B18" t="str">
        <f>IF('Saldo Buku'!C19="","",'Saldo Buku'!C19)</f>
        <v>Biaya Bahan Baku</v>
      </c>
      <c r="I18">
        <f>SUMIF(Transaksi!$K$11:$K$1020,LR!B18,Transaksi!$L$11:$L$1020)-SUMIF(Transaksi!$K$11:$K$1020,LR!B18,Transaksi!$M$11:$M$1020)</f>
        <v>340273700</v>
      </c>
      <c r="J18">
        <f>G18+I18</f>
        <v>340273700</v>
      </c>
    </row>
    <row r="19">
      <c r="B19" t="str">
        <f>IF('Saldo Buku'!C20="","",'Saldo Buku'!C20)</f>
        <v>Biaya Operasional</v>
      </c>
      <c r="I19">
        <f>SUMIF(Transaksi!$K$11:$K$1020,LR!B19,Transaksi!$L$11:$L$1020)-SUMIF(Transaksi!$K$11:$K$1020,LR!B19,Transaksi!$M$11:$M$1020)</f>
        <v>102468679</v>
      </c>
      <c r="J19">
        <f>G19+I19</f>
        <v>102468679</v>
      </c>
    </row>
    <row r="20">
      <c r="B20" t="str">
        <f>IF('Saldo Buku'!C21="","",'Saldo Buku'!C21)</f>
        <v>Biaya Insentif Fasilitas</v>
      </c>
      <c r="I20">
        <f>SUMIF(Transaksi!$K$11:$K$1020,LR!B20,Transaksi!$L$11:$L$1020)-SUMIF(Transaksi!$K$11:$K$1020,LR!B20,Transaksi!$M$11:$M$1020)</f>
        <v>72000000</v>
      </c>
      <c r="J20">
        <f>G20+I20</f>
        <v>72000000</v>
      </c>
    </row>
    <row r="21">
      <c r="B21" t="e">
        <f>IF(#REF!="","",#REF!)</f>
        <v>#REF!</v>
      </c>
      <c r="G21" t="e">
        <f>#REF!</f>
        <v>#REF!</v>
      </c>
      <c r="I21">
        <f>SUMIF(Transaksi!$K$11:$K$1020,LR!B21,Transaksi!$L$11:$L$1020)-SUMIF(Transaksi!$K$11:$K$1020,LR!B21,Transaksi!$M$11:$M$1020)</f>
        <v>0</v>
      </c>
      <c r="J21">
        <f>I21</f>
        <v>0</v>
      </c>
    </row>
    <row r="22">
      <c r="B22" t="e">
        <f>IF(#REF!="","",#REF!)</f>
        <v>#REF!</v>
      </c>
      <c r="I22">
        <f>SUMIF(Transaksi!$K$11:$K$1020,LR!B22,Transaksi!$L$11:$L$1020)-SUMIF(Transaksi!$K$11:$K$1020,LR!B22,Transaksi!$M$11:$M$1020)</f>
        <v>0</v>
      </c>
      <c r="J22">
        <f>I22</f>
        <v>0</v>
      </c>
    </row>
    <row r="23">
      <c r="B23" t="e">
        <f>IF(#REF!="","",#REF!)</f>
        <v>#REF!</v>
      </c>
      <c r="I23">
        <f>SUMIF(Transaksi!$K$11:$K$1010,LR!B23,Transaksi!$L$11:$L$1010)-SUMIF(Transaksi!$K$11:$K$1010,LR!B23,Transaksi!$M$11:$M$1010)</f>
        <v>0</v>
      </c>
      <c r="J23">
        <f>G23+I23</f>
        <v>0</v>
      </c>
    </row>
    <row r="24">
      <c r="C24" t="str">
        <v>TOTAL PENGELUARAN</v>
      </c>
      <c r="K24">
        <f>SUM(J18:J23)</f>
        <v>514742379</v>
      </c>
    </row>
    <row r="26">
      <c r="B26" t="str">
        <v>BUKU KAS UMUM</v>
      </c>
      <c r="H26">
        <f>H15-H24</f>
        <v>705388600</v>
      </c>
      <c r="K26">
        <f>K15-K24</f>
        <v>190646221</v>
      </c>
    </row>
    <row r="27">
      <c r="B27" t="str">
        <f>'Saldo Buku'!C10</f>
        <v>Petty Cash</v>
      </c>
      <c r="G27">
        <f>'Saldo Buku'!D10</f>
        <v>3155500</v>
      </c>
      <c r="I27">
        <f>SUMIF(Transaksi!$N$11:$N$1020,B27,Transaksi!$O$11:$O$1020)-SUMIF(Transaksi!$N$11:$N$1020,B27,Transaksi!$P$11:$P$1020)</f>
        <v>-1898179</v>
      </c>
      <c r="J27">
        <f>G27+I27</f>
        <v>1257321</v>
      </c>
    </row>
    <row r="28">
      <c r="B28" t="str">
        <f>'Saldo Buku'!C11</f>
        <v>Kas di Bank</v>
      </c>
      <c r="G28">
        <f>'Saldo Buku'!D11</f>
        <v>702233100</v>
      </c>
      <c r="I28">
        <f>SUMIF(Transaksi!$N$11:$N$1020,B28,Transaksi!$O$11:$O$1020)-SUMIF(Transaksi!$N$11:$N$1020,B28,Transaksi!$P$11:$P$1020)</f>
        <v>-512844200</v>
      </c>
      <c r="J28">
        <f>G28+I28</f>
        <v>189388900</v>
      </c>
      <c r="K28">
        <f>J28+J27</f>
        <v>190646221</v>
      </c>
    </row>
    <row r="29">
      <c r="H29">
        <f>H26-G27-G28</f>
        <v>0</v>
      </c>
      <c r="K29">
        <f>K26-K28</f>
        <v>0</v>
      </c>
      <c r="M29" t="str">
        <f>IF(K29=0,"Oke, Cocok","Tidak Cocok")</f>
        <v>Oke, Cocok</v>
      </c>
    </row>
    <row r="30">
      <c r="C30" t="str">
        <v>Mengetahui</v>
      </c>
      <c r="J30" t="str">
        <f>Setup!C19&amp;", "&amp;Setup!C18</f>
        <v xml:space="preserve">, </v>
      </c>
    </row>
    <row r="31">
      <c r="C31" t="str">
        <f>"Kepala "&amp;Setup!C6</f>
        <v>Kepala Input Nama SPPG di sini</v>
      </c>
      <c r="J31" t="str">
        <v>Staf Pengawas Keuangan</v>
      </c>
    </row>
    <row r="35">
      <c r="C35">
        <f>Setup!C9</f>
        <v>0</v>
      </c>
      <c r="J35">
        <f>Setup!C10</f>
        <v>0</v>
      </c>
    </row>
  </sheetData>
  <pageMargins left="0.35" right="0.37" top="0.29" bottom="0.275590551181102" header="0.31496062992126" footer="0.31496062992126"/>
  <ignoredErrors>
    <ignoredError numberStoredAsText="1" sqref="A1:S4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B1:AB54"/>
  <sheetViews>
    <sheetView workbookViewId="0" rightToLeft="0"/>
  </sheetViews>
  <sheetData>
    <row r="1">
      <c r="B1" t="str">
        <v>Kop surat SPPG</v>
      </c>
    </row>
    <row r="5">
      <c r="B5" t="str">
        <v>LAPORAN PENGGUNAAN DANA DUA PEKANAN</v>
      </c>
    </row>
    <row r="6">
      <c r="B6" t="str">
        <f>IF(Setup!C20="","","Nomor: "&amp;Setup!C20)</f>
        <v/>
      </c>
    </row>
    <row r="7">
      <c r="B7" t="str">
        <f>Transaksi!C5</f>
        <v>Periode : 05-01-2026 s.d. 17-01-2026</v>
      </c>
    </row>
    <row r="9">
      <c r="B9" t="str">
        <v>Yang bertanda tangan di bawah ini:</v>
      </c>
    </row>
    <row r="11">
      <c r="B11" t="str">
        <v>Nama</v>
      </c>
      <c r="D11" t="str">
        <v>:</v>
      </c>
      <c r="E11" t="str">
        <f>IF(Setup!C9="","….............",Setup!C9)</f>
        <v>….............</v>
      </c>
    </row>
    <row r="12">
      <c r="B12" t="str">
        <v>Jabatan</v>
      </c>
      <c r="D12" t="str">
        <v>:</v>
      </c>
      <c r="E12" t="str">
        <v>Kepala SPPG</v>
      </c>
    </row>
    <row r="13">
      <c r="B13" t="str">
        <v>Yayasan</v>
      </c>
      <c r="D13" t="str">
        <v>:</v>
      </c>
      <c r="E13" t="str">
        <f>IF(Setup!C11="","….............",Setup!C11)</f>
        <v>….............</v>
      </c>
    </row>
    <row r="14">
      <c r="B14" t="str">
        <v>SPPG</v>
      </c>
      <c r="D14" t="str">
        <v>:</v>
      </c>
      <c r="E14" t="str">
        <f>IF(Setup!C6="","….............",Setup!C6)</f>
        <v>Input Nama SPPG di sini</v>
      </c>
    </row>
    <row r="15">
      <c r="B15" t="str">
        <v>ID SPPG</v>
      </c>
      <c r="D15" t="str">
        <v>:</v>
      </c>
      <c r="E15" t="str">
        <f>IF(Setup!C7="","….............",Setup!C7)</f>
        <v>….............</v>
      </c>
    </row>
    <row r="17">
      <c r="B17" t="str">
        <v>Dengan ini menyatakan bahwa laporan penggunaan dana sebagai berikut:</v>
      </c>
      <c r="AA17" t="str">
        <v>Sisa Anggaran</v>
      </c>
      <c r="AB17">
        <f>F25</f>
        <v>190646221</v>
      </c>
    </row>
    <row r="18">
      <c r="B18" t="str">
        <v>I. RINCIAN KEUANGAN</v>
      </c>
      <c r="AA18">
        <f>LEN(AB18)</f>
        <v>3</v>
      </c>
      <c r="AB18" t="str">
        <f>RIGHT(AB17,3)</f>
        <v>221</v>
      </c>
    </row>
    <row r="19">
      <c r="B19" t="str">
        <v>Dana Pemasukan</v>
      </c>
      <c r="F19">
        <f>LR!K15</f>
        <v>705388600</v>
      </c>
      <c r="H19" t="str">
        <v>(termasuk saldo akhir periode yang lalu)</v>
      </c>
      <c r="AA19">
        <f>LEN(AB19)</f>
        <v>6</v>
      </c>
      <c r="AB19" t="str">
        <f>RIGHT(AB17,6)</f>
        <v>646221</v>
      </c>
    </row>
    <row r="20">
      <c r="B20" t="str">
        <v>Realisasi Anggaran</v>
      </c>
      <c r="AA20">
        <f>LEN(AB20)</f>
        <v>9</v>
      </c>
      <c r="AB20" t="str">
        <f>RIGHT(AB17,9)</f>
        <v>190646221</v>
      </c>
    </row>
    <row r="21">
      <c r="B21" t="str">
        <v>Bahan Baku</v>
      </c>
      <c r="F21">
        <f>LR!J18</f>
        <v>340273700</v>
      </c>
      <c r="AA21">
        <f>LEN(AB21)</f>
        <v>9</v>
      </c>
      <c r="AB21" t="str">
        <f>RIGHT(AB17,12)</f>
        <v>190646221</v>
      </c>
    </row>
    <row r="22">
      <c r="B22" t="str">
        <v>Operasional</v>
      </c>
      <c r="F22">
        <f>LR!J19</f>
        <v>102468679</v>
      </c>
      <c r="AB22" t="str">
        <f>AB18&amp;",-"</f>
        <v>221,-</v>
      </c>
    </row>
    <row r="23">
      <c r="B23" t="str">
        <v>Insentif Fasilitas</v>
      </c>
      <c r="F23">
        <f>LR!J20</f>
        <v>72000000</v>
      </c>
      <c r="AB23" t="str">
        <f>LEFT(AB19,3)&amp;"."</f>
        <v>646.</v>
      </c>
    </row>
    <row r="24">
      <c r="B24" t="str">
        <v>Total Belanja</v>
      </c>
      <c r="F24">
        <f>SUM(F21:F23)</f>
        <v>514742379</v>
      </c>
      <c r="AB24" t="str">
        <f>LEFT(AB20,3-(9-AA20))&amp;"."</f>
        <v>190.</v>
      </c>
    </row>
    <row r="25">
      <c r="B25" t="str">
        <v>Sisa Anggaran</v>
      </c>
      <c r="F25">
        <f>F19-F24</f>
        <v>190646221</v>
      </c>
      <c r="AB25" t="str">
        <f>IF(AA21&lt;=9,"",LEFT(AB21,3-(12-AA21)))&amp;" "</f>
        <v xml:space="preserve"> </v>
      </c>
    </row>
    <row r="26">
      <c r="AB26" t="str">
        <f>AB25&amp;AB24&amp;AB23&amp;AB22</f>
        <v xml:space="preserve"> 190.646.221,-</v>
      </c>
    </row>
    <row r="27">
      <c r="B27" t="str">
        <v>II. KETERANGAN</v>
      </c>
    </row>
    <row r="28">
      <c r="B28" t="str">
        <v>Dana yang telah digunakan sesuai dengan kebutuhan kegiatan yang telah direncanakan, dengan rincian</v>
      </c>
    </row>
    <row r="29">
      <c r="B29" t="str">
        <v>sebagai berikut:</v>
      </c>
    </row>
    <row r="30">
      <c r="B30" t="str">
        <v>Bahan Baku</v>
      </c>
      <c r="E30" t="str">
        <v>:</v>
      </c>
      <c r="F30" t="str">
        <v>Pengadaan bahan baku utama untuk pelaksanaan kegiatan</v>
      </c>
    </row>
    <row r="31">
      <c r="B31" t="str">
        <v>Operasional</v>
      </c>
      <c r="E31" t="str">
        <v>:</v>
      </c>
      <c r="F31" t="str">
        <v>Biaya transportasi, ATK, bahan bakar, dan keperluan teknis lainnya.</v>
      </c>
    </row>
    <row r="32">
      <c r="B32" t="str">
        <v>Insentif Fasilitas</v>
      </c>
      <c r="E32" t="str">
        <v>:</v>
      </c>
      <c r="F32" t="str">
        <v>Bangunan, dan lain-lain.</v>
      </c>
    </row>
    <row r="33">
      <c r="B33" t="str">
        <v>Nomor rekening/Virtual Account</v>
      </c>
      <c r="E33" t="str">
        <v>:</v>
      </c>
      <c r="F33" t="str">
        <f>IF(Setup!C13="","….............",Setup!C13)</f>
        <v>….............</v>
      </c>
    </row>
    <row r="35">
      <c r="B35" t="str">
        <f>"Sisa dana sebesar Rp"&amp;AB26&amp;" akan dialihkan ke periode selanjutnya."</f>
        <v>Sisa dana sebesar Rp 190.646.221,- akan dialihkan ke periode selanjutnya.</v>
      </c>
    </row>
    <row r="36">
      <c r="B36" t="str">
        <v>Pengalihan sisa dana ini bertujuan untuk mendukung kegiatan yang telah direncanakan.</v>
      </c>
    </row>
    <row r="38">
      <c r="I38" t="str">
        <f>Setup!C19&amp;","</f>
        <v>,</v>
      </c>
      <c r="K38" t="str">
        <f>IF(Setup!C18="","",Setup!C18)</f>
        <v/>
      </c>
    </row>
    <row r="39">
      <c r="C39" t="str">
        <v>Pihak Pertama,</v>
      </c>
      <c r="I39" t="str">
        <v>Pihak Kedua,</v>
      </c>
    </row>
    <row r="40">
      <c r="C40" t="str">
        <f>IF(Setup!C11="","….............",Setup!C11)</f>
        <v>….............</v>
      </c>
      <c r="I40" t="str">
        <v>Staf Pengawas Keuangan</v>
      </c>
    </row>
    <row r="41">
      <c r="I41" t="str">
        <f>Setup!C6</f>
        <v>Input Nama SPPG di sini</v>
      </c>
    </row>
    <row r="46">
      <c r="C46" t="str">
        <f>IF(Setup!C12="","….............",Setup!C12)</f>
        <v>….............</v>
      </c>
      <c r="I46" t="str">
        <f>IF(Setup!C10="","…..................",Setup!C10)</f>
        <v>…..................</v>
      </c>
    </row>
    <row r="47">
      <c r="C47" t="str">
        <v>Ketua/Mewakili</v>
      </c>
    </row>
    <row r="48">
      <c r="F48" t="str">
        <v>Mengetahui,</v>
      </c>
    </row>
    <row r="49">
      <c r="F49" t="str">
        <f>"Kepala "&amp;Setup!C6</f>
        <v>Kepala Input Nama SPPG di sini</v>
      </c>
    </row>
    <row r="54">
      <c r="F54" t="str">
        <f>IF(Setup!C9="","…..................",Setup!C9)</f>
        <v>…..................</v>
      </c>
    </row>
  </sheetData>
  <pageMargins left="0.708661417322835" right="0.708661417322835" top="0.33" bottom="0.3" header="0.31496062992126" footer="0.31496062992126"/>
  <ignoredErrors>
    <ignoredError numberStoredAsText="1" sqref="B1:AB5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35"/>
  <sheetViews>
    <sheetView workbookViewId="0" rightToLeft="0"/>
  </sheetViews>
  <sheetData>
    <row r="1">
      <c r="A1" t="str">
        <v>Kop surat Yayasan</v>
      </c>
    </row>
    <row r="5">
      <c r="A5" t="str">
        <v>SURAT PERNYATAAN TANGGUNG JAWAB</v>
      </c>
    </row>
    <row r="8">
      <c r="A8" t="str">
        <v>Saya yang bertanda tangan di bawah ini:</v>
      </c>
    </row>
    <row r="10">
      <c r="A10" t="str">
        <v>Nama</v>
      </c>
      <c r="C10" t="str">
        <v>:</v>
      </c>
      <c r="D10" t="str">
        <f>IF(Setup!C12="","….............",Setup!C12)</f>
        <v>….............</v>
      </c>
    </row>
    <row r="12">
      <c r="A12" t="str">
        <v>Jabatan</v>
      </c>
      <c r="C12" t="str">
        <v>:</v>
      </c>
      <c r="D12" t="str">
        <f>"Perwakilan "&amp;IF(Setup!C11="","….............",Setup!C11)</f>
        <v>Perwakilan ….............</v>
      </c>
    </row>
    <row r="14">
      <c r="A14" t="str">
        <v>menyatakan bertanggung jawab secara formal dan material atas penerimaan dan pengeluaran dana yang</v>
      </c>
    </row>
    <row r="15">
      <c r="A15" t="str">
        <f>"dilaksanakan dengan menggunakan dana APBN TA "&amp;Setup!C14&amp;" melalui DIPA Badan Gizi Nasional TA "&amp;Setup!C14&amp;","</f>
        <v>dilaksanakan dengan menggunakan dana APBN TA  melalui DIPA Badan Gizi Nasional TA ,</v>
      </c>
    </row>
    <row r="16">
      <c r="A16" t="str">
        <v>dengan mata anggaran sebagai Bantuan Pemerintah untuk Program Makan Bergizi Gratis. Sebagaimana</v>
      </c>
    </row>
    <row r="17">
      <c r="A17" t="str">
        <v>Surat Pernyataan Tanggung Jawab penggunaan anggaran Bahan Baku/Operasional/Insentif Fasilitas</v>
      </c>
    </row>
    <row r="18">
      <c r="A18" t="str">
        <v>beserta bukti-bukti pengeluaran yang sah dengan rincian:</v>
      </c>
    </row>
    <row r="20">
      <c r="A20" t="str">
        <v>1. Jumlah Penerimaan</v>
      </c>
      <c r="D20" t="str">
        <v>:</v>
      </c>
      <c r="E20">
        <f>LPA!F19</f>
        <v>705388600</v>
      </c>
    </row>
    <row r="22">
      <c r="A22" t="str">
        <v>2. Jumlah Pengeluaran</v>
      </c>
      <c r="D22" t="str">
        <v>:</v>
      </c>
      <c r="E22">
        <f>LPA!F24</f>
        <v>514742379</v>
      </c>
    </row>
    <row r="24">
      <c r="A24" t="str">
        <v>3. Sisa Dana</v>
      </c>
      <c r="D24" t="str">
        <v>:</v>
      </c>
      <c r="E24">
        <f>E20-E22</f>
        <v>190646221</v>
      </c>
    </row>
    <row r="26">
      <c r="A26" t="str">
        <v>Demikian surat ini saya buat untuk dapat dipergunakan sebagaimana mestinya dan untuk dapat</v>
      </c>
    </row>
    <row r="27">
      <c r="A27" t="str">
        <v>dipertanggungjawabkan.</v>
      </c>
    </row>
    <row r="29">
      <c r="H29" t="str">
        <f>Setup!C19&amp;","</f>
        <v>,</v>
      </c>
      <c r="J29" t="str">
        <f>IF(Setup!C18="","",Setup!C18)</f>
        <v/>
      </c>
    </row>
    <row r="30">
      <c r="H30" t="str">
        <f>"Perwakilan "&amp;Setup!C11</f>
        <v xml:space="preserve">Perwakilan </v>
      </c>
    </row>
    <row r="35">
      <c r="H35" t="str">
        <f>IF(Setup!C12="","….............",Setup!C12)</f>
        <v>….............</v>
      </c>
    </row>
  </sheetData>
  <pageMargins left="0.708661417322835" right="0.708661417322835" top="0.32" bottom="0.748031496062992" header="0.31496062992126" footer="0.31496062992126"/>
  <ignoredErrors>
    <ignoredError numberStoredAsText="1" sqref="A1:O3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L33"/>
  <sheetViews>
    <sheetView workbookViewId="0" rightToLeft="0"/>
  </sheetViews>
  <sheetData>
    <row r="1">
      <c r="A1" t="str">
        <v>Kop surat SPPG</v>
      </c>
    </row>
    <row r="5">
      <c r="A5" t="str">
        <v>BERITA ACARA PENGALIHAN SISA DANA</v>
      </c>
    </row>
    <row r="6">
      <c r="A6" t="str">
        <f>IF(Setup!C21="","","Nomor: "&amp;Setup!C21)</f>
        <v/>
      </c>
    </row>
    <row r="9">
      <c r="A9" t="str">
        <f>"Sehubungan dengan telah berakhirnya periode "&amp;Setup!C15&amp;", sisa dana sebesar"</f>
        <v>Sehubungan dengan telah berakhirnya periode 05-01-2026, sisa dana sebesar</v>
      </c>
    </row>
    <row r="10">
      <c r="A10" t="str">
        <f>"Rp"&amp;LPA!AB26&amp;" akan dialihkan ke periode selanjutnya yang dimulai pada tanggal "&amp;Setup!C17</f>
        <v xml:space="preserve">Rp 190.646.221,- akan dialihkan ke periode selanjutnya yang dimulai pada tanggal </v>
      </c>
    </row>
    <row r="11">
      <c r="A11" t="str">
        <v>Pengalihan sisa dana ini bertujuan untuk mendukung kegiatan yang direncanakan pada periode berikutnya.</v>
      </c>
    </row>
    <row r="15">
      <c r="H15" t="str">
        <f>Setup!C19&amp;","</f>
        <v>,</v>
      </c>
      <c r="J15" t="str">
        <f>IF(Setup!C18="","",Setup!C18)</f>
        <v/>
      </c>
    </row>
    <row r="16">
      <c r="B16" t="str">
        <v>Pihak Pertama,</v>
      </c>
      <c r="H16" t="str">
        <v>Pihak Kedua,</v>
      </c>
    </row>
    <row r="17">
      <c r="B17" t="str">
        <f>IF(Setup!C11="","….............",Setup!C11)</f>
        <v>….............</v>
      </c>
      <c r="H17" t="str">
        <v>Staf Pengawas Keuangan</v>
      </c>
    </row>
    <row r="18">
      <c r="H18" t="str">
        <f>Setup!C6</f>
        <v>Input Nama SPPG di sini</v>
      </c>
    </row>
    <row r="24">
      <c r="B24" t="str">
        <f>IF(Setup!C12="","….............",Setup!C12)</f>
        <v>….............</v>
      </c>
      <c r="H24" t="str">
        <f>IF(Setup!C10="","…................",Setup!C10)</f>
        <v>…................</v>
      </c>
    </row>
    <row r="25">
      <c r="B25" t="str">
        <v>Ketua/Mewakili</v>
      </c>
    </row>
    <row r="26">
      <c r="F26" t="str">
        <v>Mengetahui,</v>
      </c>
    </row>
    <row r="27">
      <c r="F27" t="str">
        <f>"Kepala "&amp;Setup!C6</f>
        <v>Kepala Input Nama SPPG di sini</v>
      </c>
    </row>
    <row r="33">
      <c r="F33" t="str">
        <f>IF(Setup!C9="","…................",Setup!C9)</f>
        <v>…................</v>
      </c>
    </row>
  </sheetData>
  <pageMargins left="0.511811023622047" right="0.708661417322835" top="0.29" bottom="0.748031496062992" header="0.31496062992126" footer="0.31496062992126"/>
  <ignoredErrors>
    <ignoredError numberStoredAsText="1" sqref="A1:L3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A44"/>
  <sheetViews>
    <sheetView workbookViewId="0" rightToLeft="0"/>
  </sheetViews>
  <sheetData>
    <row r="5">
      <c r="C5" t="str">
        <v>CATATAN PENGELUARAN HARIAN</v>
      </c>
    </row>
    <row r="6">
      <c r="C6" t="str">
        <f>Transaksi!C5</f>
        <v>Periode : 05-01-2026 s.d. 17-01-2026</v>
      </c>
    </row>
    <row r="8">
      <c r="B8" t="str">
        <v>Transaksi!</v>
      </c>
      <c r="C8" t="str">
        <v>Nama SPPG</v>
      </c>
      <c r="D8" t="str">
        <f>":  "&amp;Setup!C6</f>
        <v>:  Input Nama SPPG di sini</v>
      </c>
    </row>
    <row r="9">
      <c r="B9" t="str">
        <v>V</v>
      </c>
      <c r="C9" t="str">
        <v>ID SPPG</v>
      </c>
      <c r="D9" t="str">
        <f>":  "&amp;Setup!C7</f>
        <v xml:space="preserve">:  </v>
      </c>
    </row>
    <row r="10">
      <c r="C10" t="str">
        <v>Alamat</v>
      </c>
      <c r="D10" t="str">
        <f>":  "&amp;Setup!C8</f>
        <v xml:space="preserve">:  </v>
      </c>
    </row>
    <row r="11">
      <c r="B11" t="str">
        <v>W1000</v>
      </c>
    </row>
    <row r="12">
      <c r="B12" t="str">
        <v>Belanja</v>
      </c>
      <c r="C12" t="str">
        <v>Sisa dana yang lalu</v>
      </c>
      <c r="E12">
        <f>'Saldo Buku'!D8</f>
        <v>705388600</v>
      </c>
    </row>
    <row r="13">
      <c r="C13" t="str">
        <v>Dana yang diterima saat ini</v>
      </c>
      <c r="E13">
        <f>SUM(LR!I9:I11)</f>
        <v>0</v>
      </c>
    </row>
    <row r="14">
      <c r="C14" t="str">
        <v>Jumlah dana tersedia</v>
      </c>
      <c r="E14">
        <f>E12+E13</f>
        <v>705388600</v>
      </c>
    </row>
    <row r="15">
      <c r="C15" t="str">
        <v>Biaya bahan baku</v>
      </c>
      <c r="E15">
        <f>LR!I18</f>
        <v>340273700</v>
      </c>
    </row>
    <row r="16">
      <c r="C16" t="str">
        <v>Biaya operasional</v>
      </c>
      <c r="E16">
        <f>LR!I19</f>
        <v>102468679</v>
      </c>
    </row>
    <row r="17">
      <c r="C17" t="str">
        <v>Biaya insentif fasilitas</v>
      </c>
      <c r="E17">
        <f>LR!I20</f>
        <v>72000000</v>
      </c>
    </row>
    <row r="18">
      <c r="C18" t="str">
        <v>Total pengeluaran</v>
      </c>
      <c r="E18">
        <f>E15+E16+E17</f>
        <v>514742379</v>
      </c>
    </row>
    <row r="19">
      <c r="C19" t="str">
        <v>Sisa dana saat ini</v>
      </c>
      <c r="E19">
        <f>E14-E18</f>
        <v>190646221</v>
      </c>
    </row>
    <row r="21">
      <c r="C21" t="str">
        <v>Tanggal</v>
      </c>
      <c r="D21" t="str">
        <v>Uraian Transaksi</v>
      </c>
      <c r="E21" t="str">
        <v>Jumlah</v>
      </c>
      <c r="G21" t="str">
        <v>CATATAN:</v>
      </c>
    </row>
    <row r="22">
      <c r="A22" t="str">
        <v>R</v>
      </c>
      <c r="C22">
        <v>1</v>
      </c>
      <c r="D22" t="str">
        <v>3</v>
      </c>
      <c r="E22" t="str">
        <v>4</v>
      </c>
      <c r="G22" t="str">
        <v>Jangan lupa, input tanggal awal periode, pada sel</v>
      </c>
      <c r="AA22" t="str">
        <v>Debet</v>
      </c>
    </row>
    <row r="23">
      <c r="A23">
        <f>IFERROR(VLOOKUP(B12,Transaksi!V11:W1000,2,FALSE),"")</f>
        <v>11</v>
      </c>
      <c r="B23">
        <f>IF(A23="","",A23+1)</f>
        <v>12</v>
      </c>
      <c r="C23" t="str">
        <f>Setup!C15</f>
        <v>05-01-2026</v>
      </c>
      <c r="D23" t="str">
        <f>IF(E23&lt;&gt;0,"Pengeluaran harian","")</f>
        <v/>
      </c>
      <c r="E23">
        <f>SUMIF(Transaksi!$C$11:$C$1010,C23,Transaksi!$Q$11:$Q$1010)</f>
        <v>0</v>
      </c>
      <c r="G23" t="str">
        <v>warna kuning dgn format dd-mm-yyyy</v>
      </c>
      <c r="AA23">
        <f>SUMIF(Transaksi!$C$11:$C$1010,C23,Transaksi!$R$11:$R$1010)</f>
        <v>0</v>
      </c>
    </row>
    <row r="24">
      <c r="A24">
        <f>IFERROR(VLOOKUP($B$12,INDIRECT($B$8&amp;$B$9&amp;B23&amp;":"&amp;$B$11),2,FALSE),"")</f>
        <v>12</v>
      </c>
      <c r="B24">
        <f>IF(A24="","",A24+1)</f>
        <v>13</v>
      </c>
      <c r="C24">
        <f>C23+1</f>
        <v>46028</v>
      </c>
      <c r="D24" t="str">
        <f>IF(E24&lt;&gt;0,"Pengeluaran harian","")</f>
        <v/>
      </c>
      <c r="E24">
        <f>SUMIF(Transaksi!$C$11:$C$1010,C24,Transaksi!$Q$11:$Q$1010)</f>
        <v>0</v>
      </c>
      <c r="AA24">
        <f>SUMIF(Transaksi!$C$11:$C$1010,C24,Transaksi!$R$11:$R$1010)</f>
        <v>0</v>
      </c>
    </row>
    <row r="25">
      <c r="A25">
        <f>IFERROR(VLOOKUP($B$12,INDIRECT($B$8&amp;$B$9&amp;B24&amp;":"&amp;$B$11),2,FALSE),"")</f>
        <v>13</v>
      </c>
      <c r="B25">
        <f>IF(A25="","",A25+1)</f>
        <v>14</v>
      </c>
      <c r="C25">
        <f>C24+1</f>
        <v>46029</v>
      </c>
      <c r="D25" t="str">
        <f>IF(E25&lt;&gt;0,"Pengeluaran harian","")</f>
        <v/>
      </c>
      <c r="E25">
        <f>SUMIF(Transaksi!$C$11:$C$1010,C25,Transaksi!$Q$11:$Q$1010)</f>
        <v>0</v>
      </c>
      <c r="AA25">
        <f>SUMIF(Transaksi!$C$11:$C$1010,C25,Transaksi!$R$11:$R$1010)</f>
        <v>0</v>
      </c>
    </row>
    <row r="26">
      <c r="A26">
        <f>IFERROR(VLOOKUP($B$12,INDIRECT($B$8&amp;$B$9&amp;B25&amp;":"&amp;$B$11),2,FALSE),"")</f>
        <v>14</v>
      </c>
      <c r="B26">
        <f>IF(A26="","",A26+1)</f>
        <v>15</v>
      </c>
      <c r="C26">
        <f>C25+1</f>
        <v>46030</v>
      </c>
      <c r="D26" t="str">
        <f>IF(E26&lt;&gt;0,"Pengeluaran harian","")</f>
        <v/>
      </c>
      <c r="E26">
        <f>SUMIF(Transaksi!$C$11:$C$1010,C26,Transaksi!$Q$11:$Q$1010)</f>
        <v>0</v>
      </c>
      <c r="AA26">
        <f>SUMIF(Transaksi!$C$11:$C$1010,C26,Transaksi!$R$11:$R$1010)</f>
        <v>0</v>
      </c>
    </row>
    <row r="27">
      <c r="A27">
        <f>IFERROR(VLOOKUP($B$12,INDIRECT($B$8&amp;$B$9&amp;B26&amp;":"&amp;$B$11),2,FALSE),"")</f>
        <v>15</v>
      </c>
      <c r="B27">
        <f>IF(A27="","",A27+1)</f>
        <v>16</v>
      </c>
      <c r="C27">
        <f>C26+1</f>
        <v>46031</v>
      </c>
      <c r="D27" t="str">
        <f>IF(E27&lt;&gt;0,"Pengeluaran harian","")</f>
        <v/>
      </c>
      <c r="E27">
        <f>SUMIF(Transaksi!$C$11:$C$1010,C27,Transaksi!$Q$11:$Q$1010)</f>
        <v>0</v>
      </c>
      <c r="AA27">
        <f>SUMIF(Transaksi!$C$11:$C$1010,C27,Transaksi!$R$11:$R$1010)</f>
        <v>0</v>
      </c>
    </row>
    <row r="28">
      <c r="A28">
        <f>IFERROR(VLOOKUP($B$12,INDIRECT($B$8&amp;$B$9&amp;B27&amp;":"&amp;$B$11),2,FALSE),"")</f>
        <v>16</v>
      </c>
      <c r="B28">
        <f>IF(A28="","",A28+1)</f>
        <v>17</v>
      </c>
      <c r="C28">
        <f>C27+1</f>
        <v>46032</v>
      </c>
      <c r="D28" t="str">
        <f>IF(E28&lt;&gt;0,"Pengeluaran harian","")</f>
        <v/>
      </c>
      <c r="E28">
        <f>SUMIF(Transaksi!$C$11:$C$1010,C28,Transaksi!$Q$11:$Q$1010)</f>
        <v>0</v>
      </c>
      <c r="AA28">
        <f>SUMIF(Transaksi!$C$11:$C$1010,C28,Transaksi!$R$11:$R$1010)</f>
        <v>0</v>
      </c>
    </row>
    <row r="29">
      <c r="A29">
        <f>IFERROR(VLOOKUP($B$12,INDIRECT($B$8&amp;$B$9&amp;B28&amp;":"&amp;$B$11),2,FALSE),"")</f>
        <v>17</v>
      </c>
      <c r="B29">
        <f>IF(A29="","",A29+1)</f>
        <v>18</v>
      </c>
      <c r="C29">
        <f>C28+2</f>
        <v>46034</v>
      </c>
      <c r="D29" t="str">
        <f>IF(E29&lt;&gt;0,"Pengeluaran harian","")</f>
        <v/>
      </c>
      <c r="E29">
        <f>SUMIF(Transaksi!$C$11:$C$1010,C29,Transaksi!$Q$11:$Q$1010)</f>
        <v>0</v>
      </c>
      <c r="AA29">
        <f>SUMIF(Transaksi!$C$11:$C$1010,C29,Transaksi!$R$11:$R$1010)</f>
        <v>0</v>
      </c>
    </row>
    <row r="30">
      <c r="A30">
        <f>IFERROR(VLOOKUP($B$12,INDIRECT($B$8&amp;$B$9&amp;B29&amp;":"&amp;$B$11),2,FALSE),"")</f>
        <v>18</v>
      </c>
      <c r="B30">
        <f>IF(A30="","",A30+1)</f>
        <v>19</v>
      </c>
      <c r="C30">
        <f>C29+1</f>
        <v>46035</v>
      </c>
      <c r="D30" t="str">
        <f>IF(E30&lt;&gt;0,"Pengeluaran harian","")</f>
        <v/>
      </c>
      <c r="E30">
        <f>SUMIF(Transaksi!$C$11:$C$1010,C30,Transaksi!$Q$11:$Q$1010)</f>
        <v>0</v>
      </c>
      <c r="AA30">
        <f>SUMIF(Transaksi!$C$11:$C$1010,C30,Transaksi!$R$11:$R$1010)</f>
        <v>0</v>
      </c>
    </row>
    <row r="31">
      <c r="A31">
        <f>IFERROR(VLOOKUP($B$12,INDIRECT($B$8&amp;$B$9&amp;B30&amp;":"&amp;$B$11),2,FALSE),"")</f>
        <v>19</v>
      </c>
      <c r="B31">
        <f>IF(A31="","",A31+1)</f>
        <v>20</v>
      </c>
      <c r="C31">
        <f>C30+1</f>
        <v>46036</v>
      </c>
      <c r="D31" t="str">
        <f>IF(E31&lt;&gt;0,"Pengeluaran harian","")</f>
        <v/>
      </c>
      <c r="E31">
        <f>SUMIF(Transaksi!$C$11:$C$1010,C31,Transaksi!$Q$11:$Q$1010)</f>
        <v>0</v>
      </c>
      <c r="AA31">
        <f>SUMIF(Transaksi!$C$11:$C$1010,C31,Transaksi!$R$11:$R$1010)</f>
        <v>0</v>
      </c>
    </row>
    <row r="32">
      <c r="A32">
        <f>IFERROR(VLOOKUP($B$12,INDIRECT($B$8&amp;$B$9&amp;B31&amp;":"&amp;$B$11),2,FALSE),"")</f>
        <v>20</v>
      </c>
      <c r="B32">
        <f>IF(A32="","",A32+1)</f>
        <v>21</v>
      </c>
      <c r="C32">
        <f>C31+1</f>
        <v>46037</v>
      </c>
      <c r="D32" t="str">
        <f>IF(E32&lt;&gt;0,"Pengeluaran harian","")</f>
        <v/>
      </c>
      <c r="E32">
        <f>SUMIF(Transaksi!$C$11:$C$1010,C32,Transaksi!$Q$11:$Q$1010)</f>
        <v>0</v>
      </c>
      <c r="AA32">
        <f>SUMIF(Transaksi!$C$11:$C$1010,C32,Transaksi!$R$11:$R$1010)</f>
        <v>0</v>
      </c>
    </row>
    <row r="33">
      <c r="A33">
        <f>IFERROR(VLOOKUP($B$12,INDIRECT($B$8&amp;$B$9&amp;B32&amp;":"&amp;$B$11),2,FALSE),"")</f>
        <v>21</v>
      </c>
      <c r="B33">
        <f>IF(A33="","",A33+1)</f>
        <v>22</v>
      </c>
      <c r="C33">
        <f>C32+1</f>
        <v>46038</v>
      </c>
      <c r="D33" t="str">
        <f>IF(E33&lt;&gt;0,"Pengeluaran harian","")</f>
        <v/>
      </c>
      <c r="E33">
        <f>SUMIF(Transaksi!$C$11:$C$1010,C33,Transaksi!$Q$11:$Q$1010)</f>
        <v>0</v>
      </c>
      <c r="AA33">
        <f>SUMIF(Transaksi!$C$11:$C$1010,C33,Transaksi!$R$11:$R$1010)</f>
        <v>0</v>
      </c>
    </row>
    <row r="34">
      <c r="A34">
        <f>IFERROR(VLOOKUP($B$12,INDIRECT($B$8&amp;$B$9&amp;B33&amp;":"&amp;$B$11),2,FALSE),"")</f>
        <v>22</v>
      </c>
      <c r="B34">
        <f>IF(A34="","",A34+1)</f>
        <v>23</v>
      </c>
      <c r="C34">
        <f>C33+1</f>
        <v>46039</v>
      </c>
      <c r="D34" t="str">
        <f>IF(E34&lt;&gt;0,"Pengeluaran harian","")</f>
        <v/>
      </c>
      <c r="E34">
        <f>SUMIF(Transaksi!$C$11:$C$1010,C34,Transaksi!$Q$11:$Q$1010)</f>
        <v>0</v>
      </c>
      <c r="AA34">
        <f>SUMIF(Transaksi!$C$11:$C$1010,C34,Transaksi!$R$11:$R$1010)</f>
        <v>0</v>
      </c>
    </row>
    <row r="35">
      <c r="A35">
        <f>IFERROR(VLOOKUP($B$12,INDIRECT($B$8&amp;$B$9&amp;B34&amp;":"&amp;$B$11),2,FALSE),"")</f>
        <v>23</v>
      </c>
      <c r="B35">
        <f>IF(A35="","",A35+1)</f>
        <v>24</v>
      </c>
      <c r="C35">
        <f>IFERROR(VLOOKUP(A35,Transaksi!$A$11:$C$1000,3,FALSE),"")</f>
        <v>46041</v>
      </c>
      <c r="D35" t="str">
        <v>Total Pengeluaran</v>
      </c>
      <c r="E35">
        <f>SUM(E23:E34)</f>
        <v>0</v>
      </c>
    </row>
  </sheetData>
  <pageMargins left="0.15748031496063" right="0.118110236220472" top="0.196850393700787" bottom="0.590551181102362" header="0.236220472440945" footer="0.511811023622047"/>
  <ignoredErrors>
    <ignoredError numberStoredAsText="1" sqref="A1:AA4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B1:S58"/>
  <sheetViews>
    <sheetView workbookViewId="0" rightToLeft="0"/>
  </sheetViews>
  <sheetData>
    <row r="1">
      <c r="B1" t="str">
        <v>DAFTAR NOMINATIF</v>
      </c>
    </row>
    <row r="2">
      <c r="B2" t="str">
        <v>PEMBAYARAN INSENTIF RELAWAN</v>
      </c>
    </row>
    <row r="3">
      <c r="B3" t="str">
        <v>SESUAI SURAT KEPUTUSAN/TUGAS NOMOR … TANGGAL …</v>
      </c>
    </row>
    <row r="5">
      <c r="B5" t="str">
        <v>No</v>
      </c>
      <c r="C5" t="str">
        <v>JENIS</v>
      </c>
      <c r="D5" t="str">
        <v>NAMA</v>
      </c>
      <c r="E5" t="str">
        <v>Oktober</v>
      </c>
      <c r="O5" t="str">
        <v>HONORARIUM</v>
      </c>
      <c r="P5" t="str">
        <v>DANA</v>
      </c>
      <c r="Q5" t="str">
        <v>TK</v>
      </c>
      <c r="R5" t="str">
        <v>PJ</v>
      </c>
      <c r="S5" t="str">
        <v>TOTAL</v>
      </c>
    </row>
    <row r="6">
      <c r="C6" t="str">
        <v>PEKERJAAN</v>
      </c>
      <c r="F6" t="str">
        <f>IF(E6="","",E6+1)</f>
        <v/>
      </c>
      <c r="G6" t="str">
        <f>IF(E6="","",E6+2)</f>
        <v/>
      </c>
      <c r="H6" t="str">
        <f>IF(E6="","",E6+3)</f>
        <v/>
      </c>
      <c r="I6" t="str">
        <f>IF(E6="","",E6+4)</f>
        <v/>
      </c>
      <c r="K6" t="str">
        <f>IF(J6="","",J6+1)</f>
        <v/>
      </c>
      <c r="L6" t="str">
        <f>IF(J6="","",J6+2)</f>
        <v/>
      </c>
      <c r="M6" t="str">
        <f>IF(J6="","",J6+3)</f>
        <v/>
      </c>
      <c r="N6" t="str">
        <f>IF(J6="","",J6+4)</f>
        <v/>
      </c>
      <c r="O6" t="str">
        <v>SUKARELAWAN</v>
      </c>
      <c r="P6" t="str">
        <v>KESEHATAN</v>
      </c>
      <c r="S6" t="str">
        <v>UPAH</v>
      </c>
    </row>
    <row r="7">
      <c r="B7">
        <v>1</v>
      </c>
      <c r="C7" t="str">
        <v>Asisten Lapangan</v>
      </c>
      <c r="E7">
        <v>200000</v>
      </c>
      <c r="F7">
        <v>200000</v>
      </c>
      <c r="G7">
        <v>200000</v>
      </c>
      <c r="H7">
        <v>200000</v>
      </c>
      <c r="I7">
        <v>200000</v>
      </c>
      <c r="J7">
        <v>200000</v>
      </c>
      <c r="K7">
        <v>200000</v>
      </c>
      <c r="L7">
        <v>200000</v>
      </c>
      <c r="M7">
        <v>200000</v>
      </c>
      <c r="N7">
        <v>200000</v>
      </c>
      <c r="O7">
        <f>SUM(E7:N7)</f>
        <v>2000000</v>
      </c>
      <c r="P7">
        <v>68000</v>
      </c>
      <c r="S7">
        <f>O7+P7+Q7+R7</f>
        <v>2068000</v>
      </c>
    </row>
    <row r="8">
      <c r="B8">
        <v>2</v>
      </c>
    </row>
    <row r="9">
      <c r="B9">
        <v>3</v>
      </c>
      <c r="C9" t="str">
        <v>Persiapan Bahan Makanan</v>
      </c>
      <c r="E9">
        <v>100000</v>
      </c>
      <c r="F9">
        <v>100000</v>
      </c>
      <c r="G9">
        <v>100000</v>
      </c>
      <c r="H9">
        <v>100000</v>
      </c>
      <c r="I9">
        <v>100000</v>
      </c>
      <c r="J9">
        <v>100000</v>
      </c>
      <c r="K9">
        <v>100000</v>
      </c>
      <c r="L9">
        <v>100000</v>
      </c>
      <c r="M9">
        <v>100000</v>
      </c>
      <c r="N9">
        <v>100000</v>
      </c>
      <c r="O9">
        <f>SUM(E9:N9)</f>
        <v>1000000</v>
      </c>
      <c r="P9">
        <v>68000</v>
      </c>
      <c r="R9">
        <v>125000</v>
      </c>
      <c r="S9">
        <f>O9+P9+Q9+R9</f>
        <v>1193000</v>
      </c>
    </row>
    <row r="10">
      <c r="B10">
        <v>4</v>
      </c>
      <c r="E10">
        <v>100000</v>
      </c>
      <c r="F10">
        <v>100000</v>
      </c>
      <c r="G10">
        <v>100000</v>
      </c>
      <c r="H10">
        <v>100000</v>
      </c>
      <c r="I10">
        <v>100000</v>
      </c>
      <c r="J10">
        <v>100000</v>
      </c>
      <c r="K10">
        <v>100000</v>
      </c>
      <c r="L10">
        <v>100000</v>
      </c>
      <c r="M10">
        <v>100000</v>
      </c>
      <c r="N10">
        <v>100000</v>
      </c>
      <c r="O10">
        <f>SUM(E10:N10)</f>
        <v>1000000</v>
      </c>
      <c r="P10">
        <v>68000</v>
      </c>
      <c r="S10">
        <f>O10+P10+Q10+R10</f>
        <v>1068000</v>
      </c>
    </row>
    <row r="11">
      <c r="B11">
        <v>5</v>
      </c>
      <c r="E11">
        <v>100000</v>
      </c>
      <c r="F11">
        <v>100000</v>
      </c>
      <c r="G11">
        <v>100000</v>
      </c>
      <c r="H11">
        <v>100000</v>
      </c>
      <c r="I11">
        <v>100000</v>
      </c>
      <c r="J11">
        <v>100000</v>
      </c>
      <c r="K11">
        <v>100000</v>
      </c>
      <c r="L11">
        <v>100000</v>
      </c>
      <c r="M11">
        <v>100000</v>
      </c>
      <c r="N11">
        <v>100000</v>
      </c>
      <c r="O11">
        <f>SUM(E11:N11)</f>
        <v>1000000</v>
      </c>
      <c r="P11">
        <v>68000</v>
      </c>
      <c r="S11">
        <f>O11+P11+Q11+R11</f>
        <v>1068000</v>
      </c>
    </row>
    <row r="12">
      <c r="B12">
        <v>6</v>
      </c>
      <c r="E12">
        <v>100000</v>
      </c>
      <c r="F12">
        <v>100000</v>
      </c>
      <c r="G12">
        <v>100000</v>
      </c>
      <c r="H12">
        <v>100000</v>
      </c>
      <c r="I12">
        <v>100000</v>
      </c>
      <c r="J12">
        <v>100000</v>
      </c>
      <c r="K12">
        <v>100000</v>
      </c>
      <c r="L12">
        <v>100000</v>
      </c>
      <c r="M12">
        <v>100000</v>
      </c>
      <c r="N12">
        <v>100000</v>
      </c>
      <c r="O12">
        <f>SUM(E12:N12)</f>
        <v>1000000</v>
      </c>
      <c r="P12">
        <v>68000</v>
      </c>
      <c r="S12">
        <f>O12+P12+Q12+R12</f>
        <v>1068000</v>
      </c>
    </row>
    <row r="13">
      <c r="B13">
        <v>7</v>
      </c>
      <c r="E13">
        <v>100000</v>
      </c>
      <c r="F13">
        <v>100000</v>
      </c>
      <c r="G13">
        <v>100000</v>
      </c>
      <c r="H13">
        <v>100000</v>
      </c>
      <c r="I13">
        <v>100000</v>
      </c>
      <c r="J13">
        <v>100000</v>
      </c>
      <c r="K13">
        <v>100000</v>
      </c>
      <c r="L13">
        <v>100000</v>
      </c>
      <c r="M13">
        <v>100000</v>
      </c>
      <c r="N13">
        <v>100000</v>
      </c>
      <c r="O13">
        <f>SUM(E13:N13)</f>
        <v>1000000</v>
      </c>
      <c r="P13">
        <v>68000</v>
      </c>
      <c r="S13">
        <f>O13+P13+Q13+R13</f>
        <v>1068000</v>
      </c>
    </row>
    <row r="14">
      <c r="B14">
        <v>8</v>
      </c>
      <c r="E14">
        <v>100000</v>
      </c>
      <c r="F14">
        <v>100000</v>
      </c>
      <c r="G14">
        <v>100000</v>
      </c>
      <c r="H14">
        <v>100000</v>
      </c>
      <c r="I14">
        <v>100000</v>
      </c>
      <c r="J14">
        <v>100000</v>
      </c>
      <c r="K14">
        <v>100000</v>
      </c>
      <c r="L14">
        <v>100000</v>
      </c>
      <c r="M14">
        <v>100000</v>
      </c>
      <c r="N14">
        <v>100000</v>
      </c>
      <c r="O14">
        <f>SUM(E14:N14)</f>
        <v>1000000</v>
      </c>
      <c r="P14">
        <v>68000</v>
      </c>
      <c r="S14">
        <f>O14+P14+Q14+R14</f>
        <v>1068000</v>
      </c>
    </row>
    <row r="15">
      <c r="B15">
        <v>9</v>
      </c>
      <c r="E15">
        <v>100000</v>
      </c>
      <c r="F15">
        <v>100000</v>
      </c>
      <c r="G15">
        <v>100000</v>
      </c>
      <c r="H15">
        <v>100000</v>
      </c>
      <c r="I15">
        <v>100000</v>
      </c>
      <c r="J15">
        <v>100000</v>
      </c>
      <c r="K15">
        <v>100000</v>
      </c>
      <c r="L15">
        <v>100000</v>
      </c>
      <c r="M15">
        <v>100000</v>
      </c>
      <c r="N15">
        <v>100000</v>
      </c>
      <c r="O15">
        <f>SUM(E15:N15)</f>
        <v>1000000</v>
      </c>
      <c r="P15">
        <v>68000</v>
      </c>
      <c r="S15">
        <f>O15+P15+Q15+R15</f>
        <v>1068000</v>
      </c>
    </row>
    <row r="16">
      <c r="B16">
        <v>10</v>
      </c>
      <c r="E16">
        <v>100000</v>
      </c>
      <c r="F16">
        <v>100000</v>
      </c>
      <c r="G16">
        <v>100000</v>
      </c>
      <c r="H16">
        <v>100000</v>
      </c>
      <c r="I16">
        <v>100000</v>
      </c>
      <c r="J16">
        <v>100000</v>
      </c>
      <c r="K16">
        <v>100000</v>
      </c>
      <c r="L16">
        <v>100000</v>
      </c>
      <c r="M16">
        <v>100000</v>
      </c>
      <c r="N16">
        <v>100000</v>
      </c>
      <c r="O16">
        <f>SUM(E16:N16)</f>
        <v>1000000</v>
      </c>
      <c r="P16">
        <v>68000</v>
      </c>
      <c r="S16">
        <f>O16+P16+Q16+R16</f>
        <v>1068000</v>
      </c>
    </row>
    <row r="17">
      <c r="B17">
        <v>11</v>
      </c>
    </row>
    <row r="18">
      <c r="B18">
        <v>12</v>
      </c>
      <c r="C18" t="str">
        <v>Pengolahan Bahan Makanan (bagian memasak</v>
      </c>
      <c r="E18">
        <v>120000</v>
      </c>
      <c r="F18">
        <v>120000</v>
      </c>
      <c r="G18">
        <v>120000</v>
      </c>
      <c r="H18">
        <v>120000</v>
      </c>
      <c r="I18">
        <v>120000</v>
      </c>
      <c r="J18">
        <v>120000</v>
      </c>
      <c r="K18">
        <v>120000</v>
      </c>
      <c r="L18">
        <v>120000</v>
      </c>
      <c r="M18">
        <v>120000</v>
      </c>
      <c r="N18">
        <v>120000</v>
      </c>
      <c r="O18">
        <f>SUM(E18:N18)</f>
        <v>1200000</v>
      </c>
      <c r="P18">
        <v>68000</v>
      </c>
      <c r="R18">
        <v>125000</v>
      </c>
      <c r="S18">
        <f>O18+P18+Q18+R18</f>
        <v>1393000</v>
      </c>
    </row>
    <row r="19">
      <c r="B19">
        <v>13</v>
      </c>
      <c r="E19">
        <v>120000</v>
      </c>
      <c r="F19">
        <v>120000</v>
      </c>
      <c r="G19">
        <v>120000</v>
      </c>
      <c r="H19">
        <v>120000</v>
      </c>
      <c r="I19">
        <v>120000</v>
      </c>
      <c r="J19">
        <v>120000</v>
      </c>
      <c r="K19">
        <v>120000</v>
      </c>
      <c r="L19">
        <v>120000</v>
      </c>
      <c r="M19">
        <v>120000</v>
      </c>
      <c r="N19">
        <v>120000</v>
      </c>
      <c r="O19">
        <f>SUM(E19:N19)</f>
        <v>1200000</v>
      </c>
      <c r="P19">
        <v>68000</v>
      </c>
      <c r="S19">
        <f>O19+P19+Q19+R19</f>
        <v>1268000</v>
      </c>
    </row>
    <row r="20">
      <c r="B20">
        <v>14</v>
      </c>
      <c r="E20">
        <v>120000</v>
      </c>
      <c r="F20">
        <v>120000</v>
      </c>
      <c r="G20">
        <v>120000</v>
      </c>
      <c r="H20">
        <v>120000</v>
      </c>
      <c r="I20">
        <v>120000</v>
      </c>
      <c r="J20">
        <v>120000</v>
      </c>
      <c r="K20">
        <v>120000</v>
      </c>
      <c r="L20">
        <v>120000</v>
      </c>
      <c r="M20">
        <v>120000</v>
      </c>
      <c r="N20">
        <v>120000</v>
      </c>
      <c r="O20">
        <f>SUM(E20:N20)</f>
        <v>1200000</v>
      </c>
      <c r="P20">
        <v>68000</v>
      </c>
      <c r="S20">
        <f>O20+P20+Q20+R20</f>
        <v>1268000</v>
      </c>
    </row>
    <row r="21">
      <c r="B21">
        <v>15</v>
      </c>
      <c r="E21">
        <v>120000</v>
      </c>
      <c r="F21">
        <v>120000</v>
      </c>
      <c r="G21">
        <v>120000</v>
      </c>
      <c r="H21">
        <v>120000</v>
      </c>
      <c r="I21">
        <v>120000</v>
      </c>
      <c r="J21">
        <v>120000</v>
      </c>
      <c r="K21">
        <v>120000</v>
      </c>
      <c r="L21">
        <v>120000</v>
      </c>
      <c r="M21">
        <v>120000</v>
      </c>
      <c r="N21">
        <v>120000</v>
      </c>
      <c r="O21">
        <f>SUM(E21:N21)</f>
        <v>1200000</v>
      </c>
      <c r="P21">
        <v>68000</v>
      </c>
      <c r="S21">
        <f>O21+P21+Q21+R21</f>
        <v>1268000</v>
      </c>
    </row>
    <row r="22">
      <c r="B22">
        <v>16</v>
      </c>
      <c r="E22">
        <v>120000</v>
      </c>
      <c r="F22">
        <v>120000</v>
      </c>
      <c r="G22">
        <v>120000</v>
      </c>
      <c r="H22">
        <v>120000</v>
      </c>
      <c r="I22">
        <v>120000</v>
      </c>
      <c r="J22">
        <v>120000</v>
      </c>
      <c r="K22">
        <v>120000</v>
      </c>
      <c r="L22">
        <v>120000</v>
      </c>
      <c r="M22">
        <v>120000</v>
      </c>
      <c r="N22">
        <v>120000</v>
      </c>
      <c r="O22">
        <f>SUM(E22:N22)</f>
        <v>1200000</v>
      </c>
      <c r="P22">
        <v>68000</v>
      </c>
      <c r="S22">
        <f>O22+P22+Q22+R22</f>
        <v>1268000</v>
      </c>
    </row>
    <row r="23">
      <c r="B23">
        <v>17</v>
      </c>
    </row>
    <row r="24">
      <c r="B24">
        <v>18</v>
      </c>
      <c r="C24" t="str">
        <v>Pemorsian</v>
      </c>
      <c r="E24">
        <v>100000</v>
      </c>
      <c r="F24">
        <v>100000</v>
      </c>
      <c r="G24">
        <v>100000</v>
      </c>
      <c r="H24">
        <v>100000</v>
      </c>
      <c r="I24">
        <v>100000</v>
      </c>
      <c r="J24">
        <v>100000</v>
      </c>
      <c r="K24">
        <v>100000</v>
      </c>
      <c r="L24">
        <v>100000</v>
      </c>
      <c r="M24">
        <v>100000</v>
      </c>
      <c r="N24">
        <v>100000</v>
      </c>
      <c r="O24">
        <f>SUM(E24:N24)</f>
        <v>1000000</v>
      </c>
      <c r="P24">
        <v>68000</v>
      </c>
      <c r="R24">
        <v>125000</v>
      </c>
      <c r="S24">
        <f>O24+P24+Q24+R24</f>
        <v>1193000</v>
      </c>
    </row>
    <row r="25">
      <c r="B25">
        <v>19</v>
      </c>
      <c r="E25">
        <v>100000</v>
      </c>
      <c r="F25">
        <v>100000</v>
      </c>
      <c r="G25">
        <v>100000</v>
      </c>
      <c r="H25">
        <v>100000</v>
      </c>
      <c r="I25">
        <v>100000</v>
      </c>
      <c r="J25">
        <v>100000</v>
      </c>
      <c r="K25">
        <v>100000</v>
      </c>
      <c r="L25">
        <v>100000</v>
      </c>
      <c r="M25">
        <v>100000</v>
      </c>
      <c r="N25">
        <v>100000</v>
      </c>
      <c r="O25">
        <f>SUM(E25:N25)</f>
        <v>1000000</v>
      </c>
      <c r="P25">
        <v>68000</v>
      </c>
      <c r="S25">
        <f>O25+P25+Q25+R25</f>
        <v>1068000</v>
      </c>
    </row>
    <row r="26">
      <c r="B26">
        <v>20</v>
      </c>
      <c r="E26">
        <v>100000</v>
      </c>
      <c r="F26">
        <v>100000</v>
      </c>
      <c r="G26">
        <v>100000</v>
      </c>
      <c r="H26">
        <v>100000</v>
      </c>
      <c r="I26">
        <v>100000</v>
      </c>
      <c r="J26">
        <v>100000</v>
      </c>
      <c r="K26">
        <v>100000</v>
      </c>
      <c r="L26">
        <v>100000</v>
      </c>
      <c r="M26">
        <v>100000</v>
      </c>
      <c r="N26">
        <v>100000</v>
      </c>
      <c r="O26">
        <f>SUM(E26:N26)</f>
        <v>1000000</v>
      </c>
      <c r="P26">
        <v>68000</v>
      </c>
      <c r="S26">
        <f>O26+P26+Q26+R26</f>
        <v>1068000</v>
      </c>
    </row>
    <row r="27">
      <c r="B27">
        <v>21</v>
      </c>
      <c r="E27">
        <v>100000</v>
      </c>
      <c r="F27">
        <v>100000</v>
      </c>
      <c r="G27">
        <v>100000</v>
      </c>
      <c r="H27">
        <v>100000</v>
      </c>
      <c r="I27">
        <v>100000</v>
      </c>
      <c r="J27">
        <v>100000</v>
      </c>
      <c r="K27">
        <v>100000</v>
      </c>
      <c r="L27">
        <v>100000</v>
      </c>
      <c r="M27">
        <v>100000</v>
      </c>
      <c r="N27">
        <v>100000</v>
      </c>
      <c r="O27">
        <f>SUM(E27:N27)</f>
        <v>1000000</v>
      </c>
      <c r="P27">
        <v>68000</v>
      </c>
      <c r="S27">
        <f>O27+P27+Q27+R27</f>
        <v>1068000</v>
      </c>
    </row>
    <row r="28">
      <c r="B28">
        <v>22</v>
      </c>
      <c r="E28">
        <v>100000</v>
      </c>
      <c r="F28">
        <v>100000</v>
      </c>
      <c r="G28">
        <v>100000</v>
      </c>
      <c r="H28">
        <v>100000</v>
      </c>
      <c r="I28">
        <v>100000</v>
      </c>
      <c r="J28">
        <v>100000</v>
      </c>
      <c r="K28">
        <v>100000</v>
      </c>
      <c r="L28">
        <v>100000</v>
      </c>
      <c r="M28">
        <v>100000</v>
      </c>
      <c r="N28">
        <v>100000</v>
      </c>
      <c r="O28">
        <f>SUM(E28:N28)</f>
        <v>1000000</v>
      </c>
      <c r="P28">
        <v>68000</v>
      </c>
      <c r="S28">
        <f>O28+P28+Q28+R28</f>
        <v>1068000</v>
      </c>
    </row>
    <row r="29">
      <c r="B29">
        <v>23</v>
      </c>
      <c r="E29">
        <v>100000</v>
      </c>
      <c r="F29">
        <v>100000</v>
      </c>
      <c r="G29">
        <v>100000</v>
      </c>
      <c r="H29">
        <v>100000</v>
      </c>
      <c r="I29">
        <v>100000</v>
      </c>
      <c r="J29">
        <v>100000</v>
      </c>
      <c r="K29">
        <v>100000</v>
      </c>
      <c r="L29">
        <v>100000</v>
      </c>
      <c r="M29">
        <v>100000</v>
      </c>
      <c r="N29">
        <v>100000</v>
      </c>
      <c r="O29">
        <f>SUM(E29:N29)</f>
        <v>1000000</v>
      </c>
      <c r="P29">
        <v>68000</v>
      </c>
      <c r="S29">
        <f>O29+P29+Q29+R29</f>
        <v>1068000</v>
      </c>
    </row>
    <row r="30">
      <c r="B30">
        <v>24</v>
      </c>
      <c r="E30">
        <v>100000</v>
      </c>
      <c r="F30">
        <v>100000</v>
      </c>
      <c r="G30">
        <v>100000</v>
      </c>
      <c r="H30">
        <v>100000</v>
      </c>
      <c r="I30">
        <v>100000</v>
      </c>
      <c r="J30">
        <v>100000</v>
      </c>
      <c r="K30">
        <v>100000</v>
      </c>
      <c r="L30">
        <v>100000</v>
      </c>
      <c r="M30">
        <v>100000</v>
      </c>
      <c r="N30">
        <v>100000</v>
      </c>
      <c r="O30">
        <f>SUM(E30:N30)</f>
        <v>1000000</v>
      </c>
      <c r="P30">
        <v>68000</v>
      </c>
      <c r="S30">
        <f>O30+P30+Q30+R30</f>
        <v>1068000</v>
      </c>
    </row>
    <row r="31">
      <c r="B31">
        <v>25</v>
      </c>
    </row>
    <row r="32">
      <c r="B32">
        <v>26</v>
      </c>
      <c r="C32" t="str">
        <v>Distribusi</v>
      </c>
      <c r="E32">
        <v>100000</v>
      </c>
      <c r="F32">
        <v>100000</v>
      </c>
      <c r="G32">
        <v>100000</v>
      </c>
      <c r="H32">
        <v>100000</v>
      </c>
      <c r="I32">
        <v>100000</v>
      </c>
      <c r="J32">
        <v>100000</v>
      </c>
      <c r="K32">
        <v>100000</v>
      </c>
      <c r="L32">
        <v>100000</v>
      </c>
      <c r="M32">
        <v>100000</v>
      </c>
      <c r="N32">
        <v>100000</v>
      </c>
      <c r="O32">
        <f>SUM(E32:N32)</f>
        <v>1000000</v>
      </c>
      <c r="P32">
        <v>68000</v>
      </c>
      <c r="R32">
        <v>125000</v>
      </c>
      <c r="S32">
        <f>O32+P32+Q32+R32</f>
        <v>1193000</v>
      </c>
    </row>
    <row r="33">
      <c r="B33">
        <v>27</v>
      </c>
      <c r="E33">
        <v>100000</v>
      </c>
      <c r="F33">
        <v>100000</v>
      </c>
      <c r="G33">
        <v>100000</v>
      </c>
      <c r="H33">
        <v>100000</v>
      </c>
      <c r="I33">
        <v>100000</v>
      </c>
      <c r="J33">
        <v>100000</v>
      </c>
      <c r="K33">
        <v>100000</v>
      </c>
      <c r="L33">
        <v>100000</v>
      </c>
      <c r="M33">
        <v>100000</v>
      </c>
      <c r="N33">
        <v>100000</v>
      </c>
      <c r="O33">
        <f>SUM(E33:N33)</f>
        <v>1000000</v>
      </c>
      <c r="P33">
        <v>68000</v>
      </c>
      <c r="S33">
        <f>O33+P33+Q33+R33</f>
        <v>1068000</v>
      </c>
    </row>
    <row r="34">
      <c r="B34">
        <v>28</v>
      </c>
      <c r="E34">
        <v>100000</v>
      </c>
      <c r="F34">
        <v>100000</v>
      </c>
      <c r="G34">
        <v>100000</v>
      </c>
      <c r="H34">
        <v>100000</v>
      </c>
      <c r="I34">
        <v>100000</v>
      </c>
      <c r="J34">
        <v>100000</v>
      </c>
      <c r="K34">
        <v>100000</v>
      </c>
      <c r="L34">
        <v>100000</v>
      </c>
      <c r="M34">
        <v>100000</v>
      </c>
      <c r="N34">
        <v>100000</v>
      </c>
      <c r="O34">
        <f>SUM(E34:N34)</f>
        <v>1000000</v>
      </c>
      <c r="P34">
        <v>68000</v>
      </c>
      <c r="S34">
        <f>O34+P34+Q34+R34</f>
        <v>1068000</v>
      </c>
    </row>
    <row r="35">
      <c r="B35">
        <v>29</v>
      </c>
    </row>
    <row r="36">
      <c r="B36">
        <v>30</v>
      </c>
      <c r="C36" t="str">
        <v>Keamanan</v>
      </c>
      <c r="E36">
        <v>50000</v>
      </c>
      <c r="F36">
        <v>50000</v>
      </c>
      <c r="G36">
        <v>50000</v>
      </c>
      <c r="H36">
        <v>50000</v>
      </c>
      <c r="I36">
        <v>50000</v>
      </c>
      <c r="J36">
        <v>50000</v>
      </c>
      <c r="K36">
        <v>50000</v>
      </c>
      <c r="L36">
        <v>50000</v>
      </c>
      <c r="M36">
        <v>50000</v>
      </c>
      <c r="N36">
        <v>50000</v>
      </c>
      <c r="O36">
        <f>SUM(E36:N36)</f>
        <v>500000</v>
      </c>
      <c r="S36">
        <f>O36+P36+Q36+R36</f>
        <v>500000</v>
      </c>
    </row>
    <row r="37">
      <c r="B37">
        <v>31</v>
      </c>
      <c r="E37">
        <v>50000</v>
      </c>
      <c r="F37">
        <v>50000</v>
      </c>
      <c r="G37">
        <v>50000</v>
      </c>
      <c r="H37">
        <v>50000</v>
      </c>
      <c r="I37">
        <v>50000</v>
      </c>
      <c r="J37">
        <v>50000</v>
      </c>
      <c r="K37">
        <v>50000</v>
      </c>
      <c r="L37">
        <v>50000</v>
      </c>
      <c r="M37">
        <v>50000</v>
      </c>
      <c r="N37">
        <v>50000</v>
      </c>
      <c r="O37">
        <f>SUM(E37:N37)</f>
        <v>500000</v>
      </c>
      <c r="S37">
        <f>O37+P37+Q37+R37</f>
        <v>500000</v>
      </c>
    </row>
    <row r="38">
      <c r="B38">
        <v>32</v>
      </c>
      <c r="E38">
        <v>50000</v>
      </c>
      <c r="F38">
        <v>50000</v>
      </c>
      <c r="G38">
        <v>50000</v>
      </c>
      <c r="H38">
        <v>50000</v>
      </c>
      <c r="I38">
        <v>50000</v>
      </c>
      <c r="J38">
        <v>50000</v>
      </c>
      <c r="K38">
        <v>50000</v>
      </c>
      <c r="L38">
        <v>50000</v>
      </c>
      <c r="M38">
        <v>50000</v>
      </c>
      <c r="N38">
        <v>50000</v>
      </c>
      <c r="O38">
        <f>SUM(E38:N38)</f>
        <v>500000</v>
      </c>
      <c r="S38">
        <f>O38+P38+Q38+R38</f>
        <v>500000</v>
      </c>
    </row>
    <row r="39">
      <c r="B39">
        <v>33</v>
      </c>
      <c r="E39">
        <v>50000</v>
      </c>
      <c r="F39">
        <v>50000</v>
      </c>
      <c r="G39">
        <v>50000</v>
      </c>
      <c r="H39">
        <v>50000</v>
      </c>
      <c r="I39">
        <v>50000</v>
      </c>
      <c r="J39">
        <v>50000</v>
      </c>
      <c r="K39">
        <v>50000</v>
      </c>
      <c r="L39">
        <v>50000</v>
      </c>
      <c r="M39">
        <v>50000</v>
      </c>
      <c r="N39">
        <v>50000</v>
      </c>
      <c r="O39">
        <f>SUM(E39:N39)</f>
        <v>500000</v>
      </c>
      <c r="S39">
        <f>O39+P39+Q39+R39</f>
        <v>500000</v>
      </c>
    </row>
    <row r="40">
      <c r="B40">
        <v>34</v>
      </c>
      <c r="E40">
        <v>50000</v>
      </c>
      <c r="F40">
        <v>50000</v>
      </c>
      <c r="G40">
        <v>50000</v>
      </c>
      <c r="H40">
        <v>50000</v>
      </c>
      <c r="I40">
        <v>50000</v>
      </c>
      <c r="J40">
        <v>50000</v>
      </c>
      <c r="K40">
        <v>50000</v>
      </c>
      <c r="L40">
        <v>50000</v>
      </c>
      <c r="M40">
        <v>50000</v>
      </c>
      <c r="N40">
        <v>50000</v>
      </c>
      <c r="O40">
        <f>SUM(E40:N40)</f>
        <v>500000</v>
      </c>
      <c r="S40">
        <f>O40+P40+Q40+R40</f>
        <v>500000</v>
      </c>
    </row>
    <row r="41">
      <c r="B41">
        <v>35</v>
      </c>
    </row>
    <row r="42">
      <c r="B42">
        <v>36</v>
      </c>
      <c r="C42" t="str">
        <v>Petugas Kebersihan</v>
      </c>
      <c r="E42">
        <v>100000</v>
      </c>
      <c r="F42">
        <v>100000</v>
      </c>
      <c r="G42">
        <v>100000</v>
      </c>
      <c r="H42">
        <v>100000</v>
      </c>
      <c r="I42">
        <v>100000</v>
      </c>
      <c r="J42">
        <v>100000</v>
      </c>
      <c r="K42">
        <v>100000</v>
      </c>
      <c r="L42">
        <v>100000</v>
      </c>
      <c r="M42">
        <v>100000</v>
      </c>
      <c r="N42">
        <v>100000</v>
      </c>
      <c r="O42">
        <f>SUM(E42:N42)</f>
        <v>1000000</v>
      </c>
      <c r="P42">
        <v>68000</v>
      </c>
      <c r="Q42">
        <v>150000</v>
      </c>
      <c r="R42">
        <v>125000</v>
      </c>
      <c r="S42">
        <f>O42+P42+Q42+R42</f>
        <v>1343000</v>
      </c>
    </row>
    <row r="43">
      <c r="B43">
        <v>37</v>
      </c>
      <c r="E43">
        <v>100000</v>
      </c>
      <c r="F43">
        <v>100000</v>
      </c>
      <c r="G43">
        <v>100000</v>
      </c>
      <c r="H43">
        <v>100000</v>
      </c>
      <c r="I43">
        <v>100000</v>
      </c>
      <c r="J43">
        <v>100000</v>
      </c>
      <c r="K43">
        <v>100000</v>
      </c>
      <c r="L43">
        <v>100000</v>
      </c>
      <c r="M43">
        <v>100000</v>
      </c>
      <c r="N43">
        <v>100000</v>
      </c>
      <c r="O43">
        <f>SUM(E43:N43)</f>
        <v>1000000</v>
      </c>
      <c r="P43">
        <v>68000</v>
      </c>
      <c r="Q43">
        <v>150000</v>
      </c>
      <c r="S43">
        <f>O43+P43+Q43+R43</f>
        <v>1218000</v>
      </c>
    </row>
    <row r="44">
      <c r="B44">
        <v>38</v>
      </c>
      <c r="E44">
        <v>100000</v>
      </c>
      <c r="F44">
        <v>100000</v>
      </c>
      <c r="G44">
        <v>100000</v>
      </c>
      <c r="H44">
        <v>100000</v>
      </c>
      <c r="I44">
        <v>100000</v>
      </c>
      <c r="J44">
        <v>100000</v>
      </c>
      <c r="K44">
        <v>100000</v>
      </c>
      <c r="L44">
        <v>100000</v>
      </c>
      <c r="M44">
        <v>100000</v>
      </c>
      <c r="N44">
        <v>100000</v>
      </c>
      <c r="O44">
        <f>SUM(E44:N44)</f>
        <v>1000000</v>
      </c>
      <c r="P44">
        <v>68000</v>
      </c>
      <c r="Q44">
        <v>150000</v>
      </c>
      <c r="S44">
        <f>O44+P44+Q44+R44</f>
        <v>1218000</v>
      </c>
    </row>
    <row r="45">
      <c r="B45">
        <v>39</v>
      </c>
      <c r="E45">
        <v>100000</v>
      </c>
      <c r="F45">
        <v>100000</v>
      </c>
      <c r="G45">
        <v>100000</v>
      </c>
      <c r="H45">
        <v>100000</v>
      </c>
      <c r="I45">
        <v>100000</v>
      </c>
      <c r="J45">
        <v>100000</v>
      </c>
      <c r="K45">
        <v>100000</v>
      </c>
      <c r="L45">
        <v>100000</v>
      </c>
      <c r="M45">
        <v>100000</v>
      </c>
      <c r="N45">
        <v>100000</v>
      </c>
      <c r="O45">
        <f>SUM(E45:N45)</f>
        <v>1000000</v>
      </c>
      <c r="P45">
        <v>68000</v>
      </c>
      <c r="Q45">
        <v>150000</v>
      </c>
      <c r="S45">
        <f>O45+P45+Q45+R45</f>
        <v>1218000</v>
      </c>
    </row>
    <row r="46">
      <c r="B46">
        <v>40</v>
      </c>
    </row>
    <row r="47">
      <c r="B47">
        <v>41</v>
      </c>
      <c r="C47" t="str">
        <v>Pencuci Alat Makan</v>
      </c>
      <c r="E47">
        <v>100000</v>
      </c>
      <c r="F47">
        <v>100000</v>
      </c>
      <c r="G47">
        <v>100000</v>
      </c>
      <c r="H47">
        <v>100000</v>
      </c>
      <c r="I47">
        <v>100000</v>
      </c>
      <c r="J47">
        <v>100000</v>
      </c>
      <c r="K47">
        <v>100000</v>
      </c>
      <c r="L47">
        <v>100000</v>
      </c>
      <c r="M47">
        <v>100000</v>
      </c>
      <c r="N47">
        <v>100000</v>
      </c>
      <c r="O47">
        <f>SUM(E47:N47)</f>
        <v>1000000</v>
      </c>
      <c r="P47">
        <v>68000</v>
      </c>
      <c r="Q47">
        <v>150000</v>
      </c>
      <c r="S47">
        <f>O47+P47+Q47+R47</f>
        <v>1218000</v>
      </c>
    </row>
    <row r="48">
      <c r="B48">
        <v>42</v>
      </c>
      <c r="E48">
        <v>100000</v>
      </c>
      <c r="F48">
        <v>100000</v>
      </c>
      <c r="G48">
        <v>100000</v>
      </c>
      <c r="H48">
        <v>100000</v>
      </c>
      <c r="I48">
        <v>100000</v>
      </c>
      <c r="J48">
        <v>100000</v>
      </c>
      <c r="K48">
        <v>100000</v>
      </c>
      <c r="L48">
        <v>100000</v>
      </c>
      <c r="M48">
        <v>100000</v>
      </c>
      <c r="N48">
        <v>100000</v>
      </c>
      <c r="O48">
        <f>SUM(E48:N48)</f>
        <v>1000000</v>
      </c>
      <c r="P48">
        <v>68000</v>
      </c>
      <c r="R48">
        <v>125000</v>
      </c>
      <c r="S48">
        <f>O48+P48+Q48+R48</f>
        <v>1193000</v>
      </c>
    </row>
    <row r="49">
      <c r="B49">
        <v>43</v>
      </c>
      <c r="E49">
        <v>100000</v>
      </c>
      <c r="F49">
        <v>100000</v>
      </c>
      <c r="G49">
        <v>100000</v>
      </c>
      <c r="H49">
        <v>100000</v>
      </c>
      <c r="I49">
        <v>100000</v>
      </c>
      <c r="J49">
        <v>100000</v>
      </c>
      <c r="K49">
        <v>100000</v>
      </c>
      <c r="L49">
        <v>100000</v>
      </c>
      <c r="M49">
        <v>100000</v>
      </c>
      <c r="N49">
        <v>100000</v>
      </c>
      <c r="P49">
        <v>68000</v>
      </c>
      <c r="S49">
        <f>O49+P49+Q49+R49</f>
        <v>68000</v>
      </c>
    </row>
    <row r="50">
      <c r="B50">
        <v>44</v>
      </c>
      <c r="E50">
        <v>100000</v>
      </c>
      <c r="F50">
        <v>100000</v>
      </c>
      <c r="G50">
        <v>100000</v>
      </c>
      <c r="H50">
        <v>100000</v>
      </c>
      <c r="I50">
        <v>100000</v>
      </c>
      <c r="J50">
        <v>100000</v>
      </c>
      <c r="K50">
        <v>100000</v>
      </c>
      <c r="L50">
        <v>100000</v>
      </c>
      <c r="M50">
        <v>100000</v>
      </c>
      <c r="N50">
        <v>100000</v>
      </c>
      <c r="P50">
        <v>68000</v>
      </c>
      <c r="Q50">
        <v>50000</v>
      </c>
      <c r="S50">
        <f>O50+P50+Q50+R50</f>
        <v>118000</v>
      </c>
    </row>
    <row r="51">
      <c r="B51">
        <v>45</v>
      </c>
      <c r="E51">
        <v>100000</v>
      </c>
      <c r="F51">
        <v>100000</v>
      </c>
      <c r="G51">
        <v>100000</v>
      </c>
      <c r="H51">
        <v>100000</v>
      </c>
      <c r="I51">
        <v>100000</v>
      </c>
      <c r="J51">
        <v>100000</v>
      </c>
      <c r="K51">
        <v>100000</v>
      </c>
      <c r="L51">
        <v>100000</v>
      </c>
      <c r="M51">
        <v>100000</v>
      </c>
      <c r="N51">
        <v>100000</v>
      </c>
      <c r="P51">
        <v>68000</v>
      </c>
      <c r="S51">
        <f>O51+P51+Q51+R51</f>
        <v>68000</v>
      </c>
    </row>
    <row r="52">
      <c r="B52">
        <v>46</v>
      </c>
      <c r="E52">
        <v>100000</v>
      </c>
      <c r="F52">
        <v>100000</v>
      </c>
      <c r="G52">
        <v>100000</v>
      </c>
      <c r="H52">
        <v>100000</v>
      </c>
      <c r="I52">
        <v>100000</v>
      </c>
      <c r="J52">
        <v>100000</v>
      </c>
      <c r="K52">
        <v>100000</v>
      </c>
      <c r="L52">
        <v>100000</v>
      </c>
      <c r="M52">
        <v>100000</v>
      </c>
      <c r="N52">
        <v>100000</v>
      </c>
      <c r="P52">
        <v>68000</v>
      </c>
      <c r="S52">
        <f>O52+P52+Q52+R52</f>
        <v>68000</v>
      </c>
    </row>
    <row r="53">
      <c r="B53">
        <v>47</v>
      </c>
      <c r="E53">
        <v>100000</v>
      </c>
      <c r="F53">
        <v>100000</v>
      </c>
      <c r="G53">
        <v>100000</v>
      </c>
      <c r="H53">
        <v>100000</v>
      </c>
      <c r="I53">
        <v>100000</v>
      </c>
      <c r="J53">
        <v>100000</v>
      </c>
      <c r="K53">
        <v>100000</v>
      </c>
      <c r="L53">
        <v>100000</v>
      </c>
      <c r="M53">
        <v>100000</v>
      </c>
      <c r="N53">
        <v>100000</v>
      </c>
      <c r="P53">
        <v>68000</v>
      </c>
      <c r="S53">
        <f>O53+P53+Q53+R53</f>
        <v>68000</v>
      </c>
    </row>
    <row r="54">
      <c r="B54">
        <v>48</v>
      </c>
      <c r="E54">
        <v>100000</v>
      </c>
      <c r="F54">
        <v>100000</v>
      </c>
      <c r="G54">
        <v>100000</v>
      </c>
      <c r="H54">
        <v>100000</v>
      </c>
      <c r="I54">
        <v>100000</v>
      </c>
      <c r="J54">
        <v>100000</v>
      </c>
      <c r="K54">
        <v>100000</v>
      </c>
      <c r="L54">
        <v>100000</v>
      </c>
      <c r="M54">
        <v>100000</v>
      </c>
      <c r="N54">
        <v>100000</v>
      </c>
      <c r="P54">
        <v>68000</v>
      </c>
      <c r="Q54">
        <v>50000</v>
      </c>
      <c r="S54">
        <f>O54+P54+Q54+R54</f>
        <v>118000</v>
      </c>
    </row>
    <row r="55">
      <c r="B55">
        <v>49</v>
      </c>
      <c r="E55">
        <v>100000</v>
      </c>
      <c r="F55">
        <v>100000</v>
      </c>
      <c r="G55">
        <v>100000</v>
      </c>
      <c r="H55">
        <v>100000</v>
      </c>
      <c r="I55">
        <v>100000</v>
      </c>
      <c r="J55">
        <v>100000</v>
      </c>
      <c r="K55">
        <v>100000</v>
      </c>
      <c r="L55">
        <v>100000</v>
      </c>
      <c r="M55">
        <v>100000</v>
      </c>
      <c r="N55">
        <v>100000</v>
      </c>
      <c r="P55">
        <v>68000</v>
      </c>
      <c r="S55">
        <f>O55+P55+Q55+R55</f>
        <v>68000</v>
      </c>
    </row>
    <row r="56">
      <c r="B56">
        <v>50</v>
      </c>
      <c r="E56">
        <v>100000</v>
      </c>
      <c r="F56">
        <v>100000</v>
      </c>
      <c r="G56">
        <v>100000</v>
      </c>
      <c r="H56">
        <v>100000</v>
      </c>
      <c r="I56">
        <v>100000</v>
      </c>
      <c r="J56">
        <v>100000</v>
      </c>
      <c r="K56">
        <v>100000</v>
      </c>
      <c r="L56">
        <v>100000</v>
      </c>
      <c r="M56">
        <v>100000</v>
      </c>
      <c r="N56">
        <v>100000</v>
      </c>
      <c r="P56">
        <v>68000</v>
      </c>
      <c r="S56">
        <f>O56+P56+Q56+R56</f>
        <v>68000</v>
      </c>
    </row>
    <row r="57">
      <c r="C57" t="str">
        <v>TOTAL</v>
      </c>
      <c r="E57">
        <f>SUM(E7:E56)</f>
        <v>4250000</v>
      </c>
      <c r="F57">
        <f>SUM(F7:F56)</f>
        <v>4250000</v>
      </c>
      <c r="G57">
        <f>SUM(G7:G56)</f>
        <v>4250000</v>
      </c>
      <c r="H57">
        <f>SUM(H7:H56)</f>
        <v>4250000</v>
      </c>
      <c r="I57">
        <f>SUM(I7:I56)</f>
        <v>4250000</v>
      </c>
      <c r="J57">
        <f>SUM(J7:J56)</f>
        <v>4250000</v>
      </c>
      <c r="K57">
        <f>SUM(K7:K56)</f>
        <v>4250000</v>
      </c>
      <c r="L57">
        <f>SUM(L7:L56)</f>
        <v>4250000</v>
      </c>
      <c r="M57">
        <f>SUM(M7:M56)</f>
        <v>4250000</v>
      </c>
      <c r="N57">
        <f>SUM(N7:N56)</f>
        <v>4250000</v>
      </c>
      <c r="O57">
        <f>SUM(O7:O56)</f>
        <v>34500000</v>
      </c>
      <c r="P57">
        <f>SUM(P7:P56)</f>
        <v>2584000</v>
      </c>
      <c r="Q57">
        <f>SUM(Q7:Q56)</f>
        <v>850000</v>
      </c>
      <c r="R57">
        <f>SUM(R7:R56)</f>
        <v>750000</v>
      </c>
      <c r="S57">
        <f>SUM(E57:R57)</f>
        <v>81184000</v>
      </c>
    </row>
  </sheetData>
  <mergeCells count="2">
    <mergeCell ref="C9:C16"/>
    <mergeCell ref="C18:C22"/>
  </mergeCells>
  <pageMargins left="0.31496062992126" right="0.31496062992126" top="0.551181102362205" bottom="0.393700787401575" header="0.31496062992126" footer="0.31496062992126"/>
  <ignoredErrors>
    <ignoredError numberStoredAsText="1" sqref="B1:S5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U599"/>
  <sheetViews>
    <sheetView workbookViewId="0" rightToLeft="0"/>
  </sheetViews>
  <sheetData>
    <row r="3">
      <c r="A3" t="str">
        <f>IF(Setup!C6="","Nama SPPG.....",Setup!C6)</f>
        <v>Input Nama SPPG di sini</v>
      </c>
    </row>
    <row r="4">
      <c r="A4" t="str">
        <v>REFERENSI BARANG PERSEDIAAN</v>
      </c>
    </row>
    <row r="5">
      <c r="A5" t="str">
        <f>Transaksi!C5</f>
        <v>Periode : 05-01-2026 s.d. 17-01-2026</v>
      </c>
    </row>
    <row r="7">
      <c r="A7" t="str">
        <v>Kode</v>
      </c>
      <c r="B7" t="str">
        <v>Nama Barang</v>
      </c>
      <c r="C7" t="str">
        <v>Satuan</v>
      </c>
    </row>
    <row r="8">
      <c r="A8" t="str">
        <v>KH</v>
      </c>
      <c r="B8" t="str">
        <v>KARBOHIDRAT</v>
      </c>
      <c r="E8" t="str">
        <v>CATATAN:</v>
      </c>
    </row>
    <row r="9">
      <c r="A9" t="str">
        <v>KH.01</v>
      </c>
      <c r="B9" t="str">
        <v>BERAS DAN OLAHAN PADI</v>
      </c>
      <c r="E9" t="str">
        <v>Barang persediaan diklasifikasikan</v>
      </c>
    </row>
    <row r="10">
      <c r="A10" t="str">
        <v>KH.01.001</v>
      </c>
      <c r="B10" t="str">
        <v>Beras putih (premium)</v>
      </c>
      <c r="C10" t="str">
        <v>kg</v>
      </c>
      <c r="E10" t="str">
        <v>ke dalam 3 level, yaitu kelompok,</v>
      </c>
    </row>
    <row r="11">
      <c r="A11" t="str">
        <v>KH.01.002</v>
      </c>
      <c r="B11" t="str">
        <v>Beras putih (medium)</v>
      </c>
      <c r="C11" t="str">
        <v>kg</v>
      </c>
      <c r="E11" t="str">
        <v>sub kelompok, dan sub-sub kelompok.</v>
      </c>
    </row>
    <row r="12">
      <c r="A12" t="str">
        <v>KH.01.003</v>
      </c>
      <c r="B12" t="str">
        <v>Beras merah</v>
      </c>
      <c r="C12" t="str">
        <v>kg</v>
      </c>
      <c r="E12" t="str">
        <v>Pengguna aplikasi hanya bisa</v>
      </c>
    </row>
    <row r="13">
      <c r="A13" t="str">
        <v>KH.01.004</v>
      </c>
      <c r="B13" t="str">
        <v>Beras hitam</v>
      </c>
      <c r="C13" t="str">
        <v>kg</v>
      </c>
      <c r="E13" t="str">
        <v>mengubah sub-sub kelompok barang.</v>
      </c>
    </row>
    <row r="14">
      <c r="A14" t="str">
        <v>KH.01.005</v>
      </c>
      <c r="B14" t="str">
        <v>Beras ketan putih</v>
      </c>
      <c r="C14" t="str">
        <v>kg</v>
      </c>
      <c r="E14" t="str">
        <v>(warna hitam)</v>
      </c>
    </row>
    <row r="15">
      <c r="A15" t="str">
        <v>KH.01.006</v>
      </c>
      <c r="B15" t="str">
        <v>Beras ketan hitam</v>
      </c>
      <c r="C15" t="str">
        <v>kg</v>
      </c>
    </row>
    <row r="16">
      <c r="A16" t="str">
        <v>KH.01.007</v>
      </c>
      <c r="B16" t="str">
        <v>Tepung beras</v>
      </c>
      <c r="C16" t="str">
        <v>kg</v>
      </c>
    </row>
    <row r="17">
      <c r="A17" t="str">
        <v>KH.01.008</v>
      </c>
      <c r="B17" t="str">
        <v>Tepung ketan</v>
      </c>
      <c r="C17" t="str">
        <v>kg</v>
      </c>
    </row>
    <row r="18">
      <c r="A18" t="str">
        <v>KH.01.009</v>
      </c>
      <c r="B18" t="str">
        <v>Mie beras</v>
      </c>
      <c r="C18" t="str">
        <v>kg</v>
      </c>
    </row>
    <row r="19">
      <c r="A19" t="str">
        <v>KH.01.099</v>
      </c>
      <c r="B19" t="str">
        <v>Beras dan olahan padi-lainnya</v>
      </c>
      <c r="C19" t="str">
        <v>kg</v>
      </c>
    </row>
    <row r="20">
      <c r="A20" t="str">
        <v>KH.02</v>
      </c>
      <c r="B20" t="str">
        <v>JAGUNG DAN OLAHANNYA</v>
      </c>
    </row>
    <row r="21">
      <c r="A21" t="str">
        <v>KH.02.001</v>
      </c>
      <c r="B21" t="str">
        <v>Jagung pipil kering</v>
      </c>
      <c r="C21" t="str">
        <v>kg</v>
      </c>
    </row>
    <row r="22">
      <c r="A22" t="str">
        <v>KH.02.002</v>
      </c>
      <c r="B22" t="str">
        <v>Jagung pipil segar</v>
      </c>
      <c r="C22" t="str">
        <v>kg</v>
      </c>
    </row>
    <row r="23">
      <c r="A23" t="str">
        <v>KH.02.003</v>
      </c>
      <c r="B23" t="str">
        <v>Jagung manis segar</v>
      </c>
      <c r="C23" t="str">
        <v>kg</v>
      </c>
    </row>
    <row r="24">
      <c r="A24" t="str">
        <v>KH.02.004</v>
      </c>
      <c r="B24" t="str">
        <v>Beras jagung</v>
      </c>
      <c r="C24" t="str">
        <v>kg</v>
      </c>
    </row>
    <row r="25">
      <c r="A25" t="str">
        <v>KH.02.005</v>
      </c>
      <c r="B25" t="str">
        <v>Jagung giling</v>
      </c>
      <c r="C25" t="str">
        <v>kg</v>
      </c>
    </row>
    <row r="26">
      <c r="A26" t="str">
        <v>KH.02.006</v>
      </c>
      <c r="B26" t="str">
        <v>Tepung jagung (maizena)</v>
      </c>
      <c r="C26" t="str">
        <v>kg</v>
      </c>
    </row>
    <row r="27">
      <c r="A27" t="str">
        <v>KH.02.007</v>
      </c>
      <c r="B27" t="str">
        <v>Tepung jagung lokal (cornmeal)</v>
      </c>
      <c r="C27" t="str">
        <v>kg</v>
      </c>
    </row>
    <row r="28">
      <c r="A28" t="str">
        <v>KH.02.099</v>
      </c>
      <c r="B28" t="str">
        <v>Jagung dan olahan-lainnya</v>
      </c>
      <c r="C28" t="str">
        <v>kg</v>
      </c>
    </row>
    <row r="29">
      <c r="A29" t="str">
        <v>KH.03</v>
      </c>
      <c r="B29" t="str">
        <v>UMBI-UMBIAN</v>
      </c>
    </row>
    <row r="30">
      <c r="A30" t="str">
        <v>KH.03.001</v>
      </c>
      <c r="B30" t="str">
        <v>Singkong segar</v>
      </c>
      <c r="C30" t="str">
        <v>kg</v>
      </c>
    </row>
    <row r="31">
      <c r="A31" t="str">
        <v>KH.03.002</v>
      </c>
      <c r="B31" t="str">
        <v>Singkong kering/gaplek</v>
      </c>
      <c r="C31" t="str">
        <v>kg</v>
      </c>
    </row>
    <row r="32">
      <c r="A32" t="str">
        <v>KH.03.003</v>
      </c>
      <c r="B32" t="str">
        <v>Tepung singkong (tapioka)</v>
      </c>
      <c r="C32" t="str">
        <v>kg</v>
      </c>
    </row>
    <row r="33">
      <c r="A33" t="str">
        <v>KH.03.004</v>
      </c>
      <c r="B33" t="str">
        <v>Mocaf</v>
      </c>
      <c r="C33" t="str">
        <v>kg</v>
      </c>
    </row>
    <row r="34">
      <c r="A34" t="str">
        <v>KH.03.005</v>
      </c>
      <c r="B34" t="str">
        <v>Ubi jalar putih</v>
      </c>
      <c r="C34" t="str">
        <v>kg</v>
      </c>
    </row>
    <row r="35">
      <c r="A35" t="str">
        <v>KH.03.006</v>
      </c>
      <c r="B35" t="str">
        <v>Ubi jalar kuning/oranye</v>
      </c>
      <c r="C35" t="str">
        <v>kg</v>
      </c>
    </row>
    <row r="36">
      <c r="A36" t="str">
        <v>KH.03.007</v>
      </c>
      <c r="B36" t="str">
        <v>Ubi jalar ungu</v>
      </c>
      <c r="C36" t="str">
        <v>kg</v>
      </c>
    </row>
    <row r="37">
      <c r="A37" t="str">
        <v>KH.03.008</v>
      </c>
      <c r="B37" t="str">
        <v>Kentang</v>
      </c>
      <c r="C37" t="str">
        <v>kg</v>
      </c>
    </row>
    <row r="38">
      <c r="A38" t="str">
        <v>KH.03.009</v>
      </c>
      <c r="B38" t="str">
        <v>Talas</v>
      </c>
      <c r="C38" t="str">
        <v>kg</v>
      </c>
    </row>
    <row r="39">
      <c r="A39" t="str">
        <v>KH.03.010</v>
      </c>
      <c r="B39" t="str">
        <v>Ganyong</v>
      </c>
      <c r="C39" t="str">
        <v>kg</v>
      </c>
    </row>
    <row r="40">
      <c r="A40" t="str">
        <v>KH.03.011</v>
      </c>
      <c r="B40" t="str">
        <v>Sagu basah</v>
      </c>
      <c r="C40" t="str">
        <v>kg</v>
      </c>
    </row>
    <row r="41">
      <c r="A41" t="str">
        <v>KH.03.012</v>
      </c>
      <c r="B41" t="str">
        <v>Tepung sagu</v>
      </c>
      <c r="C41" t="str">
        <v>kg</v>
      </c>
    </row>
    <row r="42">
      <c r="A42" t="str">
        <v>KH.03.099</v>
      </c>
      <c r="B42" t="str">
        <v>Umbi umbian-lainnya</v>
      </c>
      <c r="C42" t="str">
        <v>kg</v>
      </c>
    </row>
    <row r="43">
      <c r="A43" t="str">
        <v>KH.04</v>
      </c>
      <c r="B43" t="str">
        <v>GANDUM DAN OLAHAN TEPUNG</v>
      </c>
    </row>
    <row r="44">
      <c r="A44" t="str">
        <v>KH.04.001</v>
      </c>
      <c r="B44" t="str">
        <v>Tepung terigu protein rendah</v>
      </c>
      <c r="C44" t="str">
        <v>kg</v>
      </c>
    </row>
    <row r="45">
      <c r="A45" t="str">
        <v>KH.04.002</v>
      </c>
      <c r="B45" t="str">
        <v>Tepung terigu protein sedang</v>
      </c>
      <c r="C45" t="str">
        <v>kg</v>
      </c>
    </row>
    <row r="46">
      <c r="A46" t="str">
        <v>KH.04.003</v>
      </c>
      <c r="B46" t="str">
        <v>Tepung terigu protein tinggi</v>
      </c>
      <c r="C46" t="str">
        <v>kg</v>
      </c>
    </row>
    <row r="47">
      <c r="A47" t="str">
        <v>KH.04.004</v>
      </c>
      <c r="B47" t="str">
        <v>Tepung semolina</v>
      </c>
      <c r="C47" t="str">
        <v>kg</v>
      </c>
    </row>
    <row r="48">
      <c r="A48" t="str">
        <v>KH.04.005</v>
      </c>
      <c r="B48" t="str">
        <v>Mie kering (non-instan)</v>
      </c>
      <c r="C48" t="str">
        <v>pak</v>
      </c>
    </row>
    <row r="49">
      <c r="A49" t="str">
        <v>KH.04.006</v>
      </c>
      <c r="B49" t="str">
        <v>Spageti</v>
      </c>
      <c r="C49" t="str">
        <v>pak</v>
      </c>
    </row>
    <row r="50">
      <c r="A50" t="str">
        <v>KH.04.007</v>
      </c>
      <c r="B50" t="str">
        <v>Makaroni</v>
      </c>
      <c r="C50" t="str">
        <v>pak</v>
      </c>
    </row>
    <row r="51">
      <c r="A51" t="str">
        <v>KH.04.008</v>
      </c>
      <c r="B51" t="str">
        <v>Roti tawar</v>
      </c>
      <c r="C51" t="str">
        <v>pak</v>
      </c>
    </row>
    <row r="52">
      <c r="A52" t="str">
        <v>KH.04.009</v>
      </c>
      <c r="B52" t="str">
        <v>Roti gandum</v>
      </c>
      <c r="C52" t="str">
        <v>pak</v>
      </c>
    </row>
    <row r="53">
      <c r="A53" t="str">
        <v>KH.04.010</v>
      </c>
      <c r="B53" t="str">
        <v>Tepung panir</v>
      </c>
      <c r="C53" t="str">
        <v>pak</v>
      </c>
    </row>
    <row r="54">
      <c r="A54" t="str">
        <v>KH.04.011</v>
      </c>
      <c r="B54" t="str">
        <v>Biskuit</v>
      </c>
      <c r="C54" t="str">
        <v>pak</v>
      </c>
    </row>
    <row r="55">
      <c r="A55" t="str">
        <v>KH.04.012</v>
      </c>
      <c r="B55" t="str">
        <v>Bubur bayi</v>
      </c>
      <c r="C55" t="str">
        <v>pak</v>
      </c>
    </row>
    <row r="56">
      <c r="A56" t="str">
        <v>KH.04.099</v>
      </c>
      <c r="B56" t="str">
        <v>Gandum dan olahan tepung-lainnya</v>
      </c>
      <c r="C56" t="str">
        <v>pak</v>
      </c>
    </row>
    <row r="57">
      <c r="A57" t="str">
        <v>KH.05</v>
      </c>
      <c r="B57" t="str">
        <v>SEREAL</v>
      </c>
    </row>
    <row r="58">
      <c r="A58" t="str">
        <v>KH.05.001</v>
      </c>
      <c r="B58" t="str">
        <v>Oat (rolled oats)</v>
      </c>
      <c r="C58" t="str">
        <v>kg</v>
      </c>
    </row>
    <row r="59">
      <c r="A59" t="str">
        <v>KH.05.002</v>
      </c>
      <c r="B59" t="str">
        <v>Oat instan</v>
      </c>
      <c r="C59" t="str">
        <v>kg</v>
      </c>
    </row>
    <row r="60">
      <c r="A60" t="str">
        <v>KH.05.003</v>
      </c>
      <c r="B60" t="str">
        <v>Sorgum biji</v>
      </c>
      <c r="C60" t="str">
        <v>kg</v>
      </c>
    </row>
    <row r="61">
      <c r="A61" t="str">
        <v>KH.05.004</v>
      </c>
      <c r="B61" t="str">
        <v>Tepung sorgum</v>
      </c>
      <c r="C61" t="str">
        <v>kg</v>
      </c>
    </row>
    <row r="62">
      <c r="A62" t="str">
        <v>KH.05.005</v>
      </c>
      <c r="B62" t="str">
        <v>Millet/jewawut biji</v>
      </c>
      <c r="C62" t="str">
        <v>kg</v>
      </c>
    </row>
    <row r="63">
      <c r="A63" t="str">
        <v>KH.05.006</v>
      </c>
      <c r="B63" t="str">
        <v>Tepung millet</v>
      </c>
      <c r="C63" t="str">
        <v>kg</v>
      </c>
    </row>
    <row r="64">
      <c r="A64" t="str">
        <v>KH.05.099</v>
      </c>
      <c r="B64" t="str">
        <v>Sereal-lainnya</v>
      </c>
      <c r="C64" t="str">
        <v>kg</v>
      </c>
    </row>
    <row r="65">
      <c r="A65" t="str">
        <v>PH</v>
      </c>
      <c r="B65" t="str">
        <v>PROTEIN HEWANI</v>
      </c>
    </row>
    <row r="66">
      <c r="A66" t="str">
        <v>PH.01</v>
      </c>
      <c r="B66" t="str">
        <v>UNGGAS DAN OLAHANNYA</v>
      </c>
    </row>
    <row r="67">
      <c r="A67" t="str">
        <v>PH.01.001</v>
      </c>
      <c r="B67" t="str">
        <v>Ayam broiler utuh</v>
      </c>
      <c r="C67" t="str">
        <v>kg</v>
      </c>
    </row>
    <row r="68">
      <c r="A68" t="str">
        <v>PH.01.002</v>
      </c>
      <c r="B68" t="str">
        <v>Fillet dada ayam</v>
      </c>
      <c r="C68" t="str">
        <v>kg</v>
      </c>
    </row>
    <row r="69">
      <c r="A69" t="str">
        <v>PH.01.003</v>
      </c>
      <c r="B69" t="str">
        <v>Paha ayam atas</v>
      </c>
      <c r="C69" t="str">
        <v>kg</v>
      </c>
    </row>
    <row r="70">
      <c r="A70" t="str">
        <v>PH.01.004</v>
      </c>
      <c r="B70" t="str">
        <v>Paha ayam bawah (drumstick)</v>
      </c>
      <c r="C70" t="str">
        <v>kg</v>
      </c>
    </row>
    <row r="71">
      <c r="A71" t="str">
        <v>PH.01.005</v>
      </c>
      <c r="B71" t="str">
        <v>Sayap ayam</v>
      </c>
      <c r="C71" t="str">
        <v>kg</v>
      </c>
    </row>
    <row r="72">
      <c r="A72" t="str">
        <v>PH.01.006</v>
      </c>
      <c r="B72" t="str">
        <v>Hati ayam</v>
      </c>
      <c r="C72" t="str">
        <v>kg</v>
      </c>
    </row>
    <row r="73">
      <c r="A73" t="str">
        <v>PH.01.007</v>
      </c>
      <c r="B73" t="str">
        <v>Ampela ayam</v>
      </c>
      <c r="C73" t="str">
        <v>kg</v>
      </c>
    </row>
    <row r="74">
      <c r="A74" t="str">
        <v>PH.01.008</v>
      </c>
      <c r="B74" t="str">
        <v>Telur ayam ras/negeri</v>
      </c>
      <c r="C74" t="str">
        <v>kg</v>
      </c>
    </row>
    <row r="75">
      <c r="A75" t="str">
        <v>PH.01.009</v>
      </c>
      <c r="B75" t="str">
        <v>Telur ayam kampung</v>
      </c>
      <c r="C75" t="str">
        <v>kg</v>
      </c>
    </row>
    <row r="76">
      <c r="A76" t="str">
        <v>PH.01.010</v>
      </c>
      <c r="B76" t="str">
        <v>Telur puyuh</v>
      </c>
      <c r="C76" t="str">
        <v>kg</v>
      </c>
    </row>
    <row r="77">
      <c r="A77" t="str">
        <v>PH.01.011</v>
      </c>
      <c r="B77" t="str">
        <v>Sosis ayam</v>
      </c>
      <c r="C77" t="str">
        <v>pak</v>
      </c>
    </row>
    <row r="78">
      <c r="A78" t="str">
        <v>PH.01.099</v>
      </c>
      <c r="B78" t="str">
        <v>Ayam dan olahannya-lainnya</v>
      </c>
      <c r="C78" t="str">
        <v>kg</v>
      </c>
    </row>
    <row r="79">
      <c r="A79" t="str">
        <v>PH.02</v>
      </c>
      <c r="B79" t="str">
        <v>DAGING SAPI/KERBAU/KAMBING</v>
      </c>
    </row>
    <row r="80">
      <c r="A80" t="str">
        <v>PH.02.001</v>
      </c>
      <c r="B80" t="str">
        <v>Daging sapi segar (has luar/sirloin)</v>
      </c>
      <c r="C80" t="str">
        <v>kg</v>
      </c>
    </row>
    <row r="81">
      <c r="A81" t="str">
        <v>PH.02.002</v>
      </c>
      <c r="B81" t="str">
        <v>Daging sapi segar (has dalam/tenderloin)</v>
      </c>
      <c r="C81" t="str">
        <v>kg</v>
      </c>
    </row>
    <row r="82">
      <c r="A82" t="str">
        <v>PH.02.003</v>
      </c>
      <c r="B82" t="str">
        <v>Daging sapi segar (sandung lamur/brisket)</v>
      </c>
      <c r="C82" t="str">
        <v>kg</v>
      </c>
    </row>
    <row r="83">
      <c r="A83" t="str">
        <v>PH.02.004</v>
      </c>
      <c r="B83" t="str">
        <v>Daging sapi segar (paha)</v>
      </c>
      <c r="C83" t="str">
        <v>kg</v>
      </c>
    </row>
    <row r="84">
      <c r="A84" t="str">
        <v>PH.02.005</v>
      </c>
      <c r="B84" t="str">
        <v>Daging sapi giling</v>
      </c>
      <c r="C84" t="str">
        <v>kg</v>
      </c>
    </row>
    <row r="85">
      <c r="A85" t="str">
        <v>PH.02.006</v>
      </c>
      <c r="B85" t="str">
        <v>Hati sapi</v>
      </c>
      <c r="C85" t="str">
        <v>kg</v>
      </c>
    </row>
    <row r="86">
      <c r="A86" t="str">
        <v>PH.02.007</v>
      </c>
      <c r="B86" t="str">
        <v>Iga sapi</v>
      </c>
      <c r="C86" t="str">
        <v>kg</v>
      </c>
    </row>
    <row r="87">
      <c r="A87" t="str">
        <v>PH.02.008</v>
      </c>
      <c r="B87" t="str">
        <v>Daging kerbau segar</v>
      </c>
      <c r="C87" t="str">
        <v>kg</v>
      </c>
    </row>
    <row r="88">
      <c r="A88" t="str">
        <v>PH.02.009</v>
      </c>
      <c r="B88" t="str">
        <v>Daging kambing segar</v>
      </c>
      <c r="C88" t="str">
        <v>kg</v>
      </c>
    </row>
    <row r="89">
      <c r="A89" t="str">
        <v>PH.02.010</v>
      </c>
      <c r="B89" t="str">
        <v>Daging domba segar</v>
      </c>
      <c r="C89" t="str">
        <v>kg</v>
      </c>
    </row>
    <row r="90">
      <c r="A90" t="str">
        <v>PH.02.011</v>
      </c>
      <c r="B90" t="str">
        <v>Hati kambing</v>
      </c>
      <c r="C90" t="str">
        <v>kg</v>
      </c>
    </row>
    <row r="91">
      <c r="A91" t="str">
        <v>PH.02.012</v>
      </c>
      <c r="B91" t="str">
        <v>Sosis sapi</v>
      </c>
      <c r="C91" t="str">
        <v>pak</v>
      </c>
    </row>
    <row r="92">
      <c r="A92" t="str">
        <v>PH.02.099</v>
      </c>
      <c r="B92" t="str">
        <v>Daging sapi/kerbau/kambing-lainnya</v>
      </c>
      <c r="C92" t="str">
        <v>kg</v>
      </c>
    </row>
    <row r="93">
      <c r="A93" t="str">
        <v>PH.03</v>
      </c>
      <c r="B93" t="str">
        <v>IKAN AIR TAWAR</v>
      </c>
    </row>
    <row r="94">
      <c r="A94" t="str">
        <v>PH.03.001</v>
      </c>
      <c r="B94" t="str">
        <v>Lele</v>
      </c>
      <c r="C94" t="str">
        <v>kg</v>
      </c>
    </row>
    <row r="95">
      <c r="A95" t="str">
        <v>PH.03.002</v>
      </c>
      <c r="B95" t="str">
        <v>Nila</v>
      </c>
      <c r="C95" t="str">
        <v>kg</v>
      </c>
    </row>
    <row r="96">
      <c r="A96" t="str">
        <v>PH.03.003</v>
      </c>
      <c r="B96" t="str">
        <v>Mujair</v>
      </c>
      <c r="C96" t="str">
        <v>kg</v>
      </c>
    </row>
    <row r="97">
      <c r="A97" t="str">
        <v>PH.03.004</v>
      </c>
      <c r="B97" t="str">
        <v>Patin</v>
      </c>
      <c r="C97" t="str">
        <v>kg</v>
      </c>
    </row>
    <row r="98">
      <c r="A98" t="str">
        <v>PH.03.005</v>
      </c>
      <c r="B98" t="str">
        <v>Gurame</v>
      </c>
      <c r="C98" t="str">
        <v>kg</v>
      </c>
    </row>
    <row r="99">
      <c r="A99" t="str">
        <v>PH.03.006</v>
      </c>
      <c r="B99" t="str">
        <v>Mas</v>
      </c>
      <c r="C99" t="str">
        <v>kg</v>
      </c>
    </row>
    <row r="100">
      <c r="A100" t="str">
        <v>PH.03.007</v>
      </c>
      <c r="B100" t="str">
        <v>Gabus</v>
      </c>
      <c r="C100" t="str">
        <v>kg</v>
      </c>
    </row>
    <row r="101">
      <c r="A101" t="str">
        <v>PH.03.008</v>
      </c>
      <c r="B101" t="str">
        <v>Fillet ikan tawar</v>
      </c>
      <c r="C101" t="str">
        <v>kg</v>
      </c>
    </row>
    <row r="102">
      <c r="A102" t="str">
        <v>PH.03.099</v>
      </c>
      <c r="B102" t="str">
        <v>Ikan air tawar-lainnya</v>
      </c>
      <c r="C102" t="str">
        <v>kg</v>
      </c>
    </row>
    <row r="103">
      <c r="A103" t="str">
        <v>PH.04</v>
      </c>
      <c r="B103" t="str">
        <v>IKAN LAUT</v>
      </c>
    </row>
    <row r="104">
      <c r="A104" t="str">
        <v>PH.04.001</v>
      </c>
      <c r="B104" t="str">
        <v>Kembung</v>
      </c>
      <c r="C104" t="str">
        <v>kg</v>
      </c>
    </row>
    <row r="105">
      <c r="A105" t="str">
        <v>PH.04.002</v>
      </c>
      <c r="B105" t="str">
        <v>Tongkol</v>
      </c>
      <c r="C105" t="str">
        <v>kg</v>
      </c>
    </row>
    <row r="106">
      <c r="A106" t="str">
        <v>PH.04.003</v>
      </c>
      <c r="B106" t="str">
        <v>Cakalang</v>
      </c>
      <c r="C106" t="str">
        <v>kg</v>
      </c>
    </row>
    <row r="107">
      <c r="A107" t="str">
        <v>PH.04.004</v>
      </c>
      <c r="B107" t="str">
        <v>Tuna</v>
      </c>
      <c r="C107" t="str">
        <v>kg</v>
      </c>
    </row>
    <row r="108">
      <c r="A108" t="str">
        <v>PH.04.005</v>
      </c>
      <c r="B108" t="str">
        <v>Sarden/lemuru</v>
      </c>
      <c r="C108" t="str">
        <v>kg</v>
      </c>
    </row>
    <row r="109">
      <c r="A109" t="str">
        <v>PH.04.006</v>
      </c>
      <c r="B109" t="str">
        <v>Bandeng</v>
      </c>
      <c r="C109" t="str">
        <v>kg</v>
      </c>
    </row>
    <row r="110">
      <c r="A110" t="str">
        <v>PH.04.007</v>
      </c>
      <c r="B110" t="str">
        <v>Tenggiri</v>
      </c>
      <c r="C110" t="str">
        <v>kg</v>
      </c>
    </row>
    <row r="111">
      <c r="A111" t="str">
        <v>PH.04.008</v>
      </c>
      <c r="B111" t="str">
        <v>Kakap</v>
      </c>
      <c r="C111" t="str">
        <v>kg</v>
      </c>
    </row>
    <row r="112">
      <c r="A112" t="str">
        <v>PH.04.009</v>
      </c>
      <c r="B112" t="str">
        <v>Fillet ikan laut</v>
      </c>
      <c r="C112" t="str">
        <v>kg</v>
      </c>
    </row>
    <row r="113">
      <c r="A113" t="str">
        <v>PH.04.010</v>
      </c>
      <c r="B113" t="str">
        <v>Ikan laut-lainnya</v>
      </c>
      <c r="C113" t="str">
        <v>kg</v>
      </c>
    </row>
    <row r="114">
      <c r="A114" t="str">
        <v>PH.05</v>
      </c>
      <c r="B114" t="str">
        <v>PRODUK PERIKANAN LAIN</v>
      </c>
    </row>
    <row r="115">
      <c r="A115" t="str">
        <v>PH.05.001</v>
      </c>
      <c r="B115" t="str">
        <v>Udang segar</v>
      </c>
      <c r="C115" t="str">
        <v>kg</v>
      </c>
    </row>
    <row r="116">
      <c r="A116" t="str">
        <v>PH.05.002</v>
      </c>
      <c r="B116" t="str">
        <v>Udang beku</v>
      </c>
      <c r="C116" t="str">
        <v>kg</v>
      </c>
    </row>
    <row r="117">
      <c r="A117" t="str">
        <v>PH.05.003</v>
      </c>
      <c r="B117" t="str">
        <v>Cumi-cumi</v>
      </c>
      <c r="C117" t="str">
        <v>kg</v>
      </c>
    </row>
    <row r="118">
      <c r="A118" t="str">
        <v>PH.05.004</v>
      </c>
      <c r="B118" t="str">
        <v>Sotong</v>
      </c>
      <c r="C118" t="str">
        <v>kg</v>
      </c>
    </row>
    <row r="119">
      <c r="A119" t="str">
        <v>PH.05.005</v>
      </c>
      <c r="B119" t="str">
        <v>Kepiting/rajungan</v>
      </c>
      <c r="C119" t="str">
        <v>kg</v>
      </c>
    </row>
    <row r="120">
      <c r="A120" t="str">
        <v>PH.05.006</v>
      </c>
      <c r="B120" t="str">
        <v>Kerang hijau</v>
      </c>
      <c r="C120" t="str">
        <v>kg</v>
      </c>
    </row>
    <row r="121">
      <c r="A121" t="str">
        <v>PH.05.007</v>
      </c>
      <c r="B121" t="str">
        <v>Kerang dara</v>
      </c>
      <c r="C121" t="str">
        <v>kg</v>
      </c>
    </row>
    <row r="122">
      <c r="A122" t="str">
        <v>PH.05.099</v>
      </c>
      <c r="B122" t="str">
        <v>Produk perikanan lain-lainnya</v>
      </c>
      <c r="C122" t="str">
        <v>kg</v>
      </c>
    </row>
    <row r="123">
      <c r="A123" t="str">
        <v>PH.06</v>
      </c>
      <c r="B123" t="str">
        <v>SUSU DAN OLAHANNYA</v>
      </c>
    </row>
    <row r="124">
      <c r="A124" t="str">
        <v>PH.06.001</v>
      </c>
      <c r="B124" t="str">
        <v>Susu UHT full cream</v>
      </c>
      <c r="C124" t="str">
        <v>liter</v>
      </c>
    </row>
    <row r="125">
      <c r="A125" t="str">
        <v>PH.06.002</v>
      </c>
      <c r="B125" t="str">
        <v>Susu UHT rendah lemak</v>
      </c>
      <c r="C125" t="str">
        <v>liter</v>
      </c>
    </row>
    <row r="126">
      <c r="A126" t="str">
        <v>PH.06.003</v>
      </c>
      <c r="B126" t="str">
        <v>Susu pasteurisasi</v>
      </c>
      <c r="C126" t="str">
        <v>liter</v>
      </c>
    </row>
    <row r="127">
      <c r="A127" t="str">
        <v>PH.06.004</v>
      </c>
      <c r="B127" t="str">
        <v>Susu bubuk</v>
      </c>
      <c r="C127" t="str">
        <v>kg</v>
      </c>
    </row>
    <row r="128">
      <c r="A128" t="str">
        <v>PH.06.005</v>
      </c>
      <c r="B128" t="str">
        <v>Yogurt plain</v>
      </c>
      <c r="C128" t="str">
        <v>pak</v>
      </c>
    </row>
    <row r="129">
      <c r="A129" t="str">
        <v>PH.06.006</v>
      </c>
      <c r="B129" t="str">
        <v>Keju cheddar</v>
      </c>
      <c r="C129" t="str">
        <v>pak</v>
      </c>
    </row>
    <row r="130">
      <c r="A130" t="str">
        <v>PH.06.007</v>
      </c>
      <c r="B130" t="str">
        <v>Keju olahan (slice)</v>
      </c>
      <c r="C130" t="str">
        <v>pak</v>
      </c>
    </row>
    <row r="131">
      <c r="A131" t="str">
        <v>PH.06.099</v>
      </c>
      <c r="B131" t="str">
        <v>Susu dan olahan-lainnya</v>
      </c>
      <c r="C131" t="str">
        <v>liter</v>
      </c>
    </row>
    <row r="132">
      <c r="A132" t="str">
        <v>PN</v>
      </c>
      <c r="B132" t="str">
        <v>PROTEIN NABATI</v>
      </c>
    </row>
    <row r="133">
      <c r="A133" t="str">
        <v>PN.01</v>
      </c>
      <c r="B133" t="str">
        <v>KEDELAI DAN OLAHANNYA</v>
      </c>
    </row>
    <row r="134">
      <c r="A134" t="str">
        <v>PN.01.001</v>
      </c>
      <c r="B134" t="str">
        <v>Kedelai biji kering</v>
      </c>
      <c r="C134" t="str">
        <v>kg</v>
      </c>
    </row>
    <row r="135">
      <c r="A135" t="str">
        <v>PN.01.002</v>
      </c>
      <c r="B135" t="str">
        <v>Tempe</v>
      </c>
      <c r="C135" t="str">
        <v>kg</v>
      </c>
    </row>
    <row r="136">
      <c r="A136" t="str">
        <v>PN.01.003</v>
      </c>
      <c r="B136" t="str">
        <v>Tahu putih</v>
      </c>
      <c r="C136" t="str">
        <v>kg</v>
      </c>
    </row>
    <row r="137">
      <c r="A137" t="str">
        <v>PN.01.004</v>
      </c>
      <c r="B137" t="str">
        <v>Tahu kuning</v>
      </c>
      <c r="C137" t="str">
        <v>kg</v>
      </c>
    </row>
    <row r="138">
      <c r="A138" t="str">
        <v>PN.01.005</v>
      </c>
      <c r="B138" t="str">
        <v>Tahu sutra</v>
      </c>
      <c r="C138" t="str">
        <v>kg</v>
      </c>
    </row>
    <row r="139">
      <c r="A139" t="str">
        <v>PN.01.006</v>
      </c>
      <c r="B139" t="str">
        <v>Susu kedelai</v>
      </c>
      <c r="C139" t="str">
        <v>liter</v>
      </c>
    </row>
    <row r="140">
      <c r="A140" t="str">
        <v>PN.01.007</v>
      </c>
      <c r="B140" t="str">
        <v>Tepung kedelai</v>
      </c>
      <c r="C140" t="str">
        <v>kg</v>
      </c>
    </row>
    <row r="141">
      <c r="A141" t="str">
        <v>PN.01.099</v>
      </c>
      <c r="B141" t="str">
        <v>Kedelai dan olahannya-lainnya</v>
      </c>
      <c r="C141" t="str">
        <v>kg</v>
      </c>
    </row>
    <row r="142">
      <c r="A142" t="str">
        <v>PN.02</v>
      </c>
      <c r="B142" t="str">
        <v>KACANG-KACANGAN</v>
      </c>
    </row>
    <row r="143">
      <c r="A143" t="str">
        <v>PN.02.001</v>
      </c>
      <c r="B143" t="str">
        <v>Kacang tanah kupas</v>
      </c>
      <c r="C143" t="str">
        <v>kg</v>
      </c>
    </row>
    <row r="144">
      <c r="A144" t="str">
        <v>PN.02.002</v>
      </c>
      <c r="B144" t="str">
        <v>Kacang tanah dengan kulit</v>
      </c>
      <c r="C144" t="str">
        <v>kg</v>
      </c>
    </row>
    <row r="145">
      <c r="A145" t="str">
        <v>PN.02.003</v>
      </c>
      <c r="B145" t="str">
        <v>Kacang hijau</v>
      </c>
      <c r="C145" t="str">
        <v>kg</v>
      </c>
    </row>
    <row r="146">
      <c r="A146" t="str">
        <v>PN.02.004</v>
      </c>
      <c r="B146" t="str">
        <v>Kacang merah</v>
      </c>
      <c r="C146" t="str">
        <v>kg</v>
      </c>
    </row>
    <row r="147">
      <c r="A147" t="str">
        <v>PN.02.005</v>
      </c>
      <c r="B147" t="str">
        <v>Kacang tolo/tunggak</v>
      </c>
      <c r="C147" t="str">
        <v>kg</v>
      </c>
    </row>
    <row r="148">
      <c r="A148" t="str">
        <v>PN.02.006</v>
      </c>
      <c r="B148" t="str">
        <v>Kacang hitam</v>
      </c>
      <c r="C148" t="str">
        <v>kg</v>
      </c>
    </row>
    <row r="149">
      <c r="A149" t="str">
        <v>PN.02.007</v>
      </c>
      <c r="B149" t="str">
        <v>Kacang arab/chickpea</v>
      </c>
      <c r="C149" t="str">
        <v>kg</v>
      </c>
    </row>
    <row r="150">
      <c r="A150" t="str">
        <v>PN.02.008</v>
      </c>
      <c r="B150" t="str">
        <v>Kacang polong/pea</v>
      </c>
      <c r="C150" t="str">
        <v>kg</v>
      </c>
    </row>
    <row r="151">
      <c r="A151" t="str">
        <v>PN.02.009</v>
      </c>
      <c r="B151" t="str">
        <v>Kacang mede</v>
      </c>
      <c r="C151" t="str">
        <v>kg</v>
      </c>
    </row>
    <row r="152">
      <c r="A152" t="str">
        <v>PN.02.010</v>
      </c>
      <c r="B152" t="str">
        <v>Kacang almond</v>
      </c>
      <c r="C152" t="str">
        <v>kg</v>
      </c>
    </row>
    <row r="153">
      <c r="A153" t="str">
        <v>PN.02.099</v>
      </c>
      <c r="B153" t="str">
        <v>Kacang kacangan-lainnya</v>
      </c>
      <c r="C153" t="str">
        <v>kg</v>
      </c>
    </row>
    <row r="154">
      <c r="A154" t="str">
        <v>PN.03</v>
      </c>
      <c r="B154" t="str">
        <v>BIJI-BIJIAN DAN PRODUKNYA</v>
      </c>
    </row>
    <row r="155">
      <c r="A155" t="str">
        <v>PN.03.001</v>
      </c>
      <c r="B155" t="str">
        <v>Wijen</v>
      </c>
      <c r="C155" t="str">
        <v>kg</v>
      </c>
    </row>
    <row r="156">
      <c r="A156" t="str">
        <v>PN.03.002</v>
      </c>
      <c r="B156" t="str">
        <v>Biji bunga matahari</v>
      </c>
      <c r="C156" t="str">
        <v>kg</v>
      </c>
    </row>
    <row r="157">
      <c r="A157" t="str">
        <v>PN.03.003</v>
      </c>
      <c r="B157" t="str">
        <v>Chia seed</v>
      </c>
      <c r="C157" t="str">
        <v>kg</v>
      </c>
    </row>
    <row r="158">
      <c r="A158" t="str">
        <v>PN.03.004</v>
      </c>
      <c r="B158" t="str">
        <v>Flaxseed</v>
      </c>
      <c r="C158" t="str">
        <v>kg</v>
      </c>
    </row>
    <row r="159">
      <c r="A159" t="str">
        <v>PN.03.099</v>
      </c>
      <c r="B159" t="str">
        <v>Biji-bijian dan produknya-lainnya</v>
      </c>
      <c r="C159" t="str">
        <v>kg</v>
      </c>
    </row>
    <row r="160">
      <c r="A160" t="str">
        <v>SY</v>
      </c>
      <c r="B160" t="str">
        <v>SAYURAN</v>
      </c>
    </row>
    <row r="161">
      <c r="A161" t="str">
        <v>SY.01</v>
      </c>
      <c r="B161" t="str">
        <v>SAYURAN DAUN/BATANG/BUNGA</v>
      </c>
    </row>
    <row r="162">
      <c r="A162" t="str">
        <v>SY.01.001</v>
      </c>
      <c r="B162" t="str">
        <v>Bayam</v>
      </c>
      <c r="C162" t="str">
        <v>ikat</v>
      </c>
    </row>
    <row r="163">
      <c r="A163" t="str">
        <v>SY.01.002</v>
      </c>
      <c r="B163" t="str">
        <v>Kangkung</v>
      </c>
      <c r="C163" t="str">
        <v>ikat</v>
      </c>
    </row>
    <row r="164">
      <c r="A164" t="str">
        <v>SY.01.003</v>
      </c>
      <c r="B164" t="str">
        <v>Sawi hijau</v>
      </c>
      <c r="C164" t="str">
        <v>ikat</v>
      </c>
    </row>
    <row r="165">
      <c r="A165" t="str">
        <v>SY.01.004</v>
      </c>
      <c r="B165" t="str">
        <v>Sawi putih</v>
      </c>
      <c r="C165" t="str">
        <v>ikat</v>
      </c>
    </row>
    <row r="166">
      <c r="A166" t="str">
        <v>SY.01.005</v>
      </c>
      <c r="B166" t="str">
        <v>Pakcoy</v>
      </c>
      <c r="C166" t="str">
        <v>ikat</v>
      </c>
    </row>
    <row r="167">
      <c r="A167" t="str">
        <v>SY.01.006</v>
      </c>
      <c r="B167" t="str">
        <v>Selada</v>
      </c>
      <c r="C167" t="str">
        <v>ikat</v>
      </c>
    </row>
    <row r="168">
      <c r="A168" t="str">
        <v>SY.01.007</v>
      </c>
      <c r="B168" t="str">
        <v>Daun singkong</v>
      </c>
      <c r="C168" t="str">
        <v>ikat</v>
      </c>
    </row>
    <row r="169">
      <c r="A169" t="str">
        <v>SY.01.008</v>
      </c>
      <c r="B169" t="str">
        <v>Daun pepaya</v>
      </c>
      <c r="C169" t="str">
        <v>ikat</v>
      </c>
    </row>
    <row r="170">
      <c r="A170" t="str">
        <v>SY.01.009</v>
      </c>
      <c r="B170" t="str">
        <v>Kelor</v>
      </c>
      <c r="C170" t="str">
        <v>ikat</v>
      </c>
    </row>
    <row r="171">
      <c r="A171" t="str">
        <v>SY.01.010</v>
      </c>
      <c r="B171" t="str">
        <v>Katuk</v>
      </c>
      <c r="C171" t="str">
        <v>ikat</v>
      </c>
    </row>
    <row r="172">
      <c r="A172" t="str">
        <v>SY.01.011</v>
      </c>
      <c r="B172" t="str">
        <v>Seledri daun</v>
      </c>
      <c r="C172" t="str">
        <v>ikat</v>
      </c>
    </row>
    <row r="173">
      <c r="A173" t="str">
        <v>SY.01.012</v>
      </c>
      <c r="B173" t="str">
        <v>Brokoli</v>
      </c>
      <c r="C173" t="str">
        <v>kg</v>
      </c>
    </row>
    <row r="174">
      <c r="A174" t="str">
        <v>SY.01.013</v>
      </c>
      <c r="B174" t="str">
        <v>Kembang kol</v>
      </c>
      <c r="C174" t="str">
        <v>kg</v>
      </c>
    </row>
    <row r="175">
      <c r="A175" t="str">
        <v>SY.01.014</v>
      </c>
      <c r="B175" t="str">
        <v>Buncis</v>
      </c>
      <c r="C175" t="str">
        <v>kg</v>
      </c>
    </row>
    <row r="176">
      <c r="A176" t="str">
        <v>SY.01.015</v>
      </c>
      <c r="B176" t="str">
        <v>Seledri batang</v>
      </c>
      <c r="C176" t="str">
        <v>ikat</v>
      </c>
    </row>
    <row r="177">
      <c r="A177" t="str">
        <v>SY.01.016</v>
      </c>
      <c r="B177" t="str">
        <v>Asparagus</v>
      </c>
      <c r="C177" t="str">
        <v>ikat</v>
      </c>
    </row>
    <row r="178">
      <c r="A178" t="str">
        <v>SY.01.099</v>
      </c>
      <c r="B178" t="str">
        <v>Sayuran daun/batang/bunga-lainnya</v>
      </c>
      <c r="C178" t="str">
        <v>ikat</v>
      </c>
    </row>
    <row r="179">
      <c r="A179" t="str">
        <v>SY.02</v>
      </c>
      <c r="B179" t="str">
        <v>SAYURAN BUAH/UMBI/AKAR</v>
      </c>
    </row>
    <row r="180">
      <c r="A180" t="str">
        <v>SY.02.001</v>
      </c>
      <c r="B180" t="str">
        <v>Tomat</v>
      </c>
      <c r="C180" t="str">
        <v>kg</v>
      </c>
    </row>
    <row r="181">
      <c r="A181" t="str">
        <v>SY.02.002</v>
      </c>
      <c r="B181" t="str">
        <v>Mentimun</v>
      </c>
      <c r="C181" t="str">
        <v>kg</v>
      </c>
    </row>
    <row r="182">
      <c r="A182" t="str">
        <v>SY.02.003</v>
      </c>
      <c r="B182" t="str">
        <v>Terong ungu</v>
      </c>
      <c r="C182" t="str">
        <v>kg</v>
      </c>
    </row>
    <row r="183">
      <c r="A183" t="str">
        <v>SY.02.004</v>
      </c>
      <c r="B183" t="str">
        <v>Terong hijau</v>
      </c>
      <c r="C183" t="str">
        <v>kg</v>
      </c>
    </row>
    <row r="184">
      <c r="A184" t="str">
        <v>SY.02.005</v>
      </c>
      <c r="B184" t="str">
        <v>Cabai merah besar</v>
      </c>
      <c r="C184" t="str">
        <v>kg</v>
      </c>
    </row>
    <row r="185">
      <c r="A185" t="str">
        <v>SY.02.006</v>
      </c>
      <c r="B185" t="str">
        <v>Cabai rawit</v>
      </c>
      <c r="C185" t="str">
        <v>kg</v>
      </c>
    </row>
    <row r="186">
      <c r="A186" t="str">
        <v>SY.02.007</v>
      </c>
      <c r="B186" t="str">
        <v>Labu siam</v>
      </c>
      <c r="C186" t="str">
        <v>kg</v>
      </c>
    </row>
    <row r="187">
      <c r="A187" t="str">
        <v>SY.02.008</v>
      </c>
      <c r="B187" t="str">
        <v>Pare</v>
      </c>
      <c r="C187" t="str">
        <v>kg</v>
      </c>
    </row>
    <row r="188">
      <c r="A188" t="str">
        <v>SY.02.009</v>
      </c>
      <c r="B188" t="str">
        <v>Paprika</v>
      </c>
      <c r="C188" t="str">
        <v>kg</v>
      </c>
    </row>
    <row r="189">
      <c r="A189" t="str">
        <v>SY.02.010</v>
      </c>
      <c r="B189" t="str">
        <v>Okra</v>
      </c>
      <c r="C189" t="str">
        <v>kg</v>
      </c>
    </row>
    <row r="190">
      <c r="A190" t="str">
        <v>SY.02.011</v>
      </c>
      <c r="B190" t="str">
        <v>Wortel</v>
      </c>
      <c r="C190" t="str">
        <v>kg</v>
      </c>
    </row>
    <row r="191">
      <c r="A191" t="str">
        <v>SY.02.012</v>
      </c>
      <c r="B191" t="str">
        <v>Lobak putih</v>
      </c>
      <c r="C191" t="str">
        <v>kg</v>
      </c>
    </row>
    <row r="192">
      <c r="A192" t="str">
        <v>SY.02.013</v>
      </c>
      <c r="B192" t="str">
        <v>Bit</v>
      </c>
      <c r="C192" t="str">
        <v>kg</v>
      </c>
    </row>
    <row r="193">
      <c r="A193" t="str">
        <v>SY.02.099</v>
      </c>
      <c r="B193" t="str">
        <v>Sayuran buah/umbi/akar-lainnya</v>
      </c>
      <c r="C193" t="str">
        <v>kg</v>
      </c>
    </row>
    <row r="194">
      <c r="A194" t="str">
        <v>SY.03</v>
      </c>
      <c r="B194" t="str">
        <v>SAYURAN BAWANG DAN AROMATIK</v>
      </c>
    </row>
    <row r="195">
      <c r="A195" t="str">
        <v>SY.03.001</v>
      </c>
      <c r="B195" t="str">
        <v>Bawang merah</v>
      </c>
      <c r="C195" t="str">
        <v>kg</v>
      </c>
    </row>
    <row r="196">
      <c r="A196" t="str">
        <v>SY.03.002</v>
      </c>
      <c r="B196" t="str">
        <v>Bawang putih</v>
      </c>
      <c r="C196" t="str">
        <v>kg</v>
      </c>
    </row>
    <row r="197">
      <c r="A197" t="str">
        <v>SY.03.003</v>
      </c>
      <c r="B197" t="str">
        <v>Bawang bombai</v>
      </c>
      <c r="C197" t="str">
        <v>kg</v>
      </c>
    </row>
    <row r="198">
      <c r="A198" t="str">
        <v>SY.03.004</v>
      </c>
      <c r="B198" t="str">
        <v>Daun bawang</v>
      </c>
      <c r="C198" t="str">
        <v>kg</v>
      </c>
    </row>
    <row r="199">
      <c r="A199" t="str">
        <v>SY.03.005</v>
      </c>
      <c r="B199" t="str">
        <v>Bawang prei</v>
      </c>
      <c r="C199" t="str">
        <v>kg</v>
      </c>
    </row>
    <row r="200">
      <c r="A200" t="str">
        <v>SY.03.006</v>
      </c>
      <c r="B200" t="str">
        <v>Jahe</v>
      </c>
      <c r="C200" t="str">
        <v>kg</v>
      </c>
    </row>
    <row r="201">
      <c r="A201" t="str">
        <v>SY.03.007</v>
      </c>
      <c r="B201" t="str">
        <v>Kunyit</v>
      </c>
      <c r="C201" t="str">
        <v>kg</v>
      </c>
    </row>
    <row r="202">
      <c r="A202" t="str">
        <v>SY.03.008</v>
      </c>
      <c r="B202" t="str">
        <v>Lengkuas</v>
      </c>
      <c r="C202" t="str">
        <v>kg</v>
      </c>
    </row>
    <row r="203">
      <c r="A203" t="str">
        <v>SY.03.009</v>
      </c>
      <c r="B203" t="str">
        <v>Kencur</v>
      </c>
      <c r="C203" t="str">
        <v>kg</v>
      </c>
    </row>
    <row r="204">
      <c r="A204" t="str">
        <v>SY.03.010</v>
      </c>
      <c r="B204" t="str">
        <v>Serai</v>
      </c>
      <c r="C204" t="str">
        <v>kg</v>
      </c>
    </row>
    <row r="205">
      <c r="A205" t="str">
        <v>SY.03.011</v>
      </c>
      <c r="B205" t="str">
        <v>Temu kunci</v>
      </c>
      <c r="C205" t="str">
        <v>kg</v>
      </c>
    </row>
    <row r="206">
      <c r="A206" t="str">
        <v>SY.03.012</v>
      </c>
      <c r="B206" t="str">
        <v>Kemiri</v>
      </c>
      <c r="C206" t="str">
        <v>kg</v>
      </c>
    </row>
    <row r="207">
      <c r="A207" t="str">
        <v>SY.03.099</v>
      </c>
      <c r="B207" t="str">
        <v>Sayuran bawang dan aromatik lainnya</v>
      </c>
      <c r="C207" t="str">
        <v>kg</v>
      </c>
    </row>
    <row r="208">
      <c r="A208" t="str">
        <v>SY.04</v>
      </c>
      <c r="B208" t="str">
        <v>JAMUR</v>
      </c>
    </row>
    <row r="209">
      <c r="A209" t="str">
        <v>SY.04.001</v>
      </c>
      <c r="B209" t="str">
        <v>Jamur tiram</v>
      </c>
      <c r="C209" t="str">
        <v>kg</v>
      </c>
    </row>
    <row r="210">
      <c r="A210" t="str">
        <v>SY.04.002</v>
      </c>
      <c r="B210" t="str">
        <v>Jamur kancing</v>
      </c>
      <c r="C210" t="str">
        <v>kg</v>
      </c>
    </row>
    <row r="211">
      <c r="A211" t="str">
        <v>SY.04.003</v>
      </c>
      <c r="B211" t="str">
        <v>Jamur kuping</v>
      </c>
      <c r="C211" t="str">
        <v>kg</v>
      </c>
    </row>
    <row r="212">
      <c r="A212" t="str">
        <v>SY.04.004</v>
      </c>
      <c r="B212" t="str">
        <v>Jamur shiitake</v>
      </c>
      <c r="C212" t="str">
        <v>kg</v>
      </c>
    </row>
    <row r="213">
      <c r="A213" t="str">
        <v>SY.04.099</v>
      </c>
      <c r="B213" t="str">
        <v>Jamur-lainnya</v>
      </c>
      <c r="C213" t="str">
        <v>kg</v>
      </c>
    </row>
    <row r="214">
      <c r="A214" t="str">
        <v>BU</v>
      </c>
      <c r="B214" t="str">
        <v>BUAH-BUAHAN</v>
      </c>
    </row>
    <row r="215">
      <c r="A215" t="str">
        <v>BU.01</v>
      </c>
      <c r="B215" t="str">
        <v>BUAH LOKAL</v>
      </c>
    </row>
    <row r="216">
      <c r="A216" t="str">
        <v>BU.01.001</v>
      </c>
      <c r="B216" t="str">
        <v>Pisang ambon</v>
      </c>
      <c r="C216" t="str">
        <v>kg</v>
      </c>
    </row>
    <row r="217">
      <c r="A217" t="str">
        <v>BU.01.002</v>
      </c>
      <c r="B217" t="str">
        <v>Pisang kepok</v>
      </c>
      <c r="C217" t="str">
        <v>kg</v>
      </c>
    </row>
    <row r="218">
      <c r="A218" t="str">
        <v>BU.01.003</v>
      </c>
      <c r="B218" t="str">
        <v>Pisang raja</v>
      </c>
      <c r="C218" t="str">
        <v>kg</v>
      </c>
    </row>
    <row r="219">
      <c r="A219" t="str">
        <v>BU.01.004</v>
      </c>
      <c r="B219" t="str">
        <v>Pepaya</v>
      </c>
      <c r="C219" t="str">
        <v>kg</v>
      </c>
    </row>
    <row r="220">
      <c r="A220" t="str">
        <v>BU.01.005</v>
      </c>
      <c r="B220" t="str">
        <v>Semangka</v>
      </c>
      <c r="C220" t="str">
        <v>kg</v>
      </c>
    </row>
    <row r="221">
      <c r="A221" t="str">
        <v>BU.01.006</v>
      </c>
      <c r="B221" t="str">
        <v>Melon</v>
      </c>
      <c r="C221" t="str">
        <v>kg</v>
      </c>
    </row>
    <row r="222">
      <c r="A222" t="str">
        <v>BU.01.007</v>
      </c>
      <c r="B222" t="str">
        <v>Mangga harum manis</v>
      </c>
      <c r="C222" t="str">
        <v>kg</v>
      </c>
    </row>
    <row r="223">
      <c r="A223" t="str">
        <v>BU.01.008</v>
      </c>
      <c r="B223" t="str">
        <v>Mangga gedong</v>
      </c>
      <c r="C223" t="str">
        <v>kg</v>
      </c>
    </row>
    <row r="224">
      <c r="A224" t="str">
        <v>BU.01.009</v>
      </c>
      <c r="B224" t="str">
        <v>Jeruk manis</v>
      </c>
      <c r="C224" t="str">
        <v>kg</v>
      </c>
    </row>
    <row r="225">
      <c r="A225" t="str">
        <v>BU.01.010</v>
      </c>
      <c r="B225" t="str">
        <v>Jeruk keprok</v>
      </c>
      <c r="C225" t="str">
        <v>kg</v>
      </c>
    </row>
    <row r="226">
      <c r="A226" t="str">
        <v>BU.01.011</v>
      </c>
      <c r="B226" t="str">
        <v>Jambu biji</v>
      </c>
      <c r="C226" t="str">
        <v>kg</v>
      </c>
    </row>
    <row r="227">
      <c r="A227" t="str">
        <v>BU.01.012</v>
      </c>
      <c r="B227" t="str">
        <v>Jambu air</v>
      </c>
      <c r="C227" t="str">
        <v>kg</v>
      </c>
    </row>
    <row r="228">
      <c r="A228" t="str">
        <v>BU.01.013</v>
      </c>
      <c r="B228" t="str">
        <v>Nanas</v>
      </c>
      <c r="C228" t="str">
        <v>kg</v>
      </c>
    </row>
    <row r="229">
      <c r="A229" t="str">
        <v>BU.01.014</v>
      </c>
      <c r="B229" t="str">
        <v>Salak</v>
      </c>
      <c r="C229" t="str">
        <v>kg</v>
      </c>
    </row>
    <row r="230">
      <c r="A230" t="str">
        <v>BU.01.015</v>
      </c>
      <c r="B230" t="str">
        <v>Rambutan</v>
      </c>
      <c r="C230" t="str">
        <v>kg</v>
      </c>
    </row>
    <row r="231">
      <c r="A231" t="str">
        <v>BU.01.016</v>
      </c>
      <c r="B231" t="str">
        <v>Duku</v>
      </c>
      <c r="C231" t="str">
        <v>kg</v>
      </c>
    </row>
    <row r="232">
      <c r="A232" t="str">
        <v>BU.01.017</v>
      </c>
      <c r="B232" t="str">
        <v>Sirsak</v>
      </c>
      <c r="C232" t="str">
        <v>kg</v>
      </c>
    </row>
    <row r="233">
      <c r="A233" t="str">
        <v>BU.01.018</v>
      </c>
      <c r="B233" t="str">
        <v>Durian</v>
      </c>
      <c r="C233" t="str">
        <v>kg</v>
      </c>
    </row>
    <row r="234">
      <c r="A234" t="str">
        <v>BU.01.019</v>
      </c>
      <c r="B234" t="str">
        <v>Manggis</v>
      </c>
      <c r="C234" t="str">
        <v>kg</v>
      </c>
    </row>
    <row r="235">
      <c r="A235" t="str">
        <v>BU.01.020</v>
      </c>
      <c r="B235" t="str">
        <v>Alpukat</v>
      </c>
      <c r="C235" t="str">
        <v>kg</v>
      </c>
    </row>
    <row r="236">
      <c r="A236" t="str">
        <v>BU.01.021</v>
      </c>
      <c r="B236" t="str">
        <v>Apel malang</v>
      </c>
      <c r="C236" t="str">
        <v>kg</v>
      </c>
    </row>
    <row r="237">
      <c r="A237" t="str">
        <v>BU.01.022</v>
      </c>
      <c r="B237" t="str">
        <v>Buah naga merah</v>
      </c>
      <c r="C237" t="str">
        <v>kg</v>
      </c>
    </row>
    <row r="238">
      <c r="A238" t="str">
        <v>BU.01.023</v>
      </c>
      <c r="B238" t="str">
        <v>Buah naga putih</v>
      </c>
      <c r="C238" t="str">
        <v>kg</v>
      </c>
    </row>
    <row r="239">
      <c r="A239" t="str">
        <v>BU.01.024</v>
      </c>
      <c r="B239" t="str">
        <v>Kedondong</v>
      </c>
      <c r="C239" t="str">
        <v>kg</v>
      </c>
    </row>
    <row r="240">
      <c r="A240" t="str">
        <v>BU.01.025</v>
      </c>
      <c r="B240" t="str">
        <v>Markisa</v>
      </c>
      <c r="C240" t="str">
        <v>kg</v>
      </c>
    </row>
    <row r="241">
      <c r="A241" t="str">
        <v>BU.01.026</v>
      </c>
      <c r="B241" t="str">
        <v>Belimbing</v>
      </c>
      <c r="C241" t="str">
        <v>kg</v>
      </c>
    </row>
    <row r="242">
      <c r="A242" t="str">
        <v>BU.01.027</v>
      </c>
      <c r="B242" t="str">
        <v>Sawo</v>
      </c>
      <c r="C242" t="str">
        <v>kg</v>
      </c>
    </row>
    <row r="243">
      <c r="A243" t="str">
        <v>BU.01.028</v>
      </c>
      <c r="B243" t="str">
        <v>Matoa</v>
      </c>
      <c r="C243" t="str">
        <v>kg</v>
      </c>
    </row>
    <row r="244">
      <c r="A244" t="str">
        <v>BU.01.099</v>
      </c>
      <c r="B244" t="str">
        <v>Buah lokal-lainnya</v>
      </c>
      <c r="C244" t="str">
        <v>kg</v>
      </c>
    </row>
    <row r="245">
      <c r="A245" t="str">
        <v>BU.02</v>
      </c>
      <c r="B245" t="str">
        <v>BUAH IMPOR</v>
      </c>
    </row>
    <row r="246">
      <c r="A246" t="str">
        <v>BU.02.001</v>
      </c>
      <c r="B246" t="str">
        <v>Apel</v>
      </c>
      <c r="C246" t="str">
        <v>kg</v>
      </c>
    </row>
    <row r="247">
      <c r="A247" t="str">
        <v>BU.02.002</v>
      </c>
      <c r="B247" t="str">
        <v>Pear</v>
      </c>
      <c r="C247" t="str">
        <v>kg</v>
      </c>
    </row>
    <row r="248">
      <c r="A248" t="str">
        <v>BU.02.003</v>
      </c>
      <c r="B248" t="str">
        <v>Anggur merah</v>
      </c>
      <c r="C248" t="str">
        <v>kg</v>
      </c>
    </row>
    <row r="249">
      <c r="A249" t="str">
        <v>BU.02.004</v>
      </c>
      <c r="B249" t="str">
        <v>Anggur hijau</v>
      </c>
      <c r="C249" t="str">
        <v>kg</v>
      </c>
    </row>
    <row r="250">
      <c r="A250" t="str">
        <v>BU.02.005</v>
      </c>
      <c r="B250" t="str">
        <v>Kiwi</v>
      </c>
      <c r="C250" t="str">
        <v>kg</v>
      </c>
    </row>
    <row r="251">
      <c r="A251" t="str">
        <v>BU.02.099</v>
      </c>
      <c r="B251" t="str">
        <v>Buah impor-lainnya</v>
      </c>
      <c r="C251" t="str">
        <v>kg</v>
      </c>
    </row>
    <row r="252">
      <c r="A252" t="str">
        <v>BB</v>
      </c>
      <c r="B252" t="str">
        <v>BAHAN BAKU LAIN</v>
      </c>
    </row>
    <row r="253">
      <c r="A253" t="str">
        <v>BB.01</v>
      </c>
      <c r="B253" t="str">
        <v>MINYAK DAN LEMAK</v>
      </c>
    </row>
    <row r="254">
      <c r="A254" t="str">
        <v>BB.01.001</v>
      </c>
      <c r="B254" t="str">
        <v>Minyak goreng sawit</v>
      </c>
      <c r="C254" t="str">
        <v>liter</v>
      </c>
    </row>
    <row r="255">
      <c r="A255" t="str">
        <v>BB.01.002</v>
      </c>
      <c r="B255" t="str">
        <v>Minyak goreng campuran</v>
      </c>
      <c r="C255" t="str">
        <v>liter</v>
      </c>
    </row>
    <row r="256">
      <c r="A256" t="str">
        <v>BB.01.003</v>
      </c>
      <c r="B256" t="str">
        <v>Minyak kelapa</v>
      </c>
      <c r="C256" t="str">
        <v>liter</v>
      </c>
    </row>
    <row r="257">
      <c r="A257" t="str">
        <v>BB.01.004</v>
      </c>
      <c r="B257" t="str">
        <v>Margarin</v>
      </c>
      <c r="C257" t="str">
        <v>kg</v>
      </c>
    </row>
    <row r="258">
      <c r="A258" t="str">
        <v>BB.01.005</v>
      </c>
      <c r="B258" t="str">
        <v>Mentega (butter)</v>
      </c>
      <c r="C258" t="str">
        <v>kg</v>
      </c>
    </row>
    <row r="259">
      <c r="A259" t="str">
        <v>BB.01.099</v>
      </c>
      <c r="B259" t="str">
        <v>Minyak dan lemak-lainnya</v>
      </c>
      <c r="C259" t="str">
        <v>kg</v>
      </c>
    </row>
    <row r="260">
      <c r="A260" t="str">
        <v>BB.02</v>
      </c>
      <c r="B260" t="str">
        <v>GARAM, GULA, DAN PEMANIS</v>
      </c>
    </row>
    <row r="261">
      <c r="A261" t="str">
        <v>BB.02.001</v>
      </c>
      <c r="B261" t="str">
        <v>Garam beryodium</v>
      </c>
      <c r="C261" t="str">
        <v>pak</v>
      </c>
    </row>
    <row r="262">
      <c r="A262" t="str">
        <v>BB.02.002</v>
      </c>
      <c r="B262" t="str">
        <v>Gula pasir</v>
      </c>
      <c r="C262" t="str">
        <v>kg</v>
      </c>
    </row>
    <row r="263">
      <c r="A263" t="str">
        <v>BB.02.003</v>
      </c>
      <c r="B263" t="str">
        <v>Gula merah/aren</v>
      </c>
      <c r="C263" t="str">
        <v>kg</v>
      </c>
    </row>
    <row r="264">
      <c r="A264" t="str">
        <v>BB.02.004</v>
      </c>
      <c r="B264" t="str">
        <v>Madu</v>
      </c>
      <c r="C264" t="str">
        <v>kg</v>
      </c>
    </row>
    <row r="265">
      <c r="A265" t="str">
        <v>BB.02.099</v>
      </c>
      <c r="B265" t="str">
        <v>Garam, gula, dan pemanis-lainnya</v>
      </c>
      <c r="C265" t="str">
        <v>kg</v>
      </c>
    </row>
    <row r="266">
      <c r="A266" t="str">
        <v>BB.03</v>
      </c>
      <c r="B266" t="str">
        <v>BUMBU KERING (REMPAH)</v>
      </c>
    </row>
    <row r="267">
      <c r="A267" t="str">
        <v>BB.03.001</v>
      </c>
      <c r="B267" t="str">
        <v>Lada/merica bubuk</v>
      </c>
      <c r="C267" t="str">
        <v>pcs</v>
      </c>
    </row>
    <row r="268">
      <c r="A268" t="str">
        <v>BB.03.002</v>
      </c>
      <c r="B268" t="str">
        <v>Ketumbar bubuk</v>
      </c>
      <c r="C268" t="str">
        <v>pcs</v>
      </c>
    </row>
    <row r="269">
      <c r="A269" t="str">
        <v>BB.03.003</v>
      </c>
      <c r="B269" t="str">
        <v>Jinten bubuk</v>
      </c>
      <c r="C269" t="str">
        <v>pcs</v>
      </c>
    </row>
    <row r="270">
      <c r="A270" t="str">
        <v>BB.03.004</v>
      </c>
      <c r="B270" t="str">
        <v>Pala bubuk</v>
      </c>
      <c r="C270" t="str">
        <v>pcs</v>
      </c>
    </row>
    <row r="271">
      <c r="A271" t="str">
        <v>BB.03.005</v>
      </c>
      <c r="B271" t="str">
        <v>Kayu manis</v>
      </c>
      <c r="C271" t="str">
        <v>pcs</v>
      </c>
    </row>
    <row r="272">
      <c r="A272" t="str">
        <v>BB.03.006</v>
      </c>
      <c r="B272" t="str">
        <v>Cengkeh</v>
      </c>
      <c r="C272" t="str">
        <v>pcs</v>
      </c>
    </row>
    <row r="273">
      <c r="A273" t="str">
        <v>BB.03.007</v>
      </c>
      <c r="B273" t="str">
        <v>Kapulaga</v>
      </c>
      <c r="C273" t="str">
        <v>pcs</v>
      </c>
    </row>
    <row r="274">
      <c r="A274" t="str">
        <v>BB.03.008</v>
      </c>
      <c r="B274" t="str">
        <v>Daun salam kering</v>
      </c>
      <c r="C274" t="str">
        <v>pcs</v>
      </c>
    </row>
    <row r="275">
      <c r="A275" t="str">
        <v>BB.03.009</v>
      </c>
      <c r="B275" t="str">
        <v>Oregano</v>
      </c>
      <c r="C275" t="str">
        <v>pcs</v>
      </c>
    </row>
    <row r="276">
      <c r="A276" t="str">
        <v>BB.03.099</v>
      </c>
      <c r="B276" t="str">
        <v>Bumbu kering (rempah)-lainnya</v>
      </c>
      <c r="C276" t="str">
        <v>pcs</v>
      </c>
    </row>
    <row r="277">
      <c r="A277" t="str">
        <v>BB.04</v>
      </c>
      <c r="B277" t="str">
        <v>BUMBU CAIR, SAUS, DAN KONDIMEN</v>
      </c>
    </row>
    <row r="278">
      <c r="A278" t="str">
        <v>BB.04.001</v>
      </c>
      <c r="B278" t="str">
        <v>Kecap manis</v>
      </c>
      <c r="C278" t="str">
        <v>botol</v>
      </c>
    </row>
    <row r="279">
      <c r="A279" t="str">
        <v>BB.04.002</v>
      </c>
      <c r="B279" t="str">
        <v>Kecap asin</v>
      </c>
      <c r="C279" t="str">
        <v>botol</v>
      </c>
    </row>
    <row r="280">
      <c r="A280" t="str">
        <v>BB.04.003</v>
      </c>
      <c r="B280" t="str">
        <v>Saus sambal</v>
      </c>
      <c r="C280" t="str">
        <v>botol</v>
      </c>
    </row>
    <row r="281">
      <c r="A281" t="str">
        <v>BB.04.004</v>
      </c>
      <c r="B281" t="str">
        <v>Saus tomat</v>
      </c>
      <c r="C281" t="str">
        <v>botol</v>
      </c>
    </row>
    <row r="282">
      <c r="A282" t="str">
        <v>BB.04.005</v>
      </c>
      <c r="B282" t="str">
        <v>Saus tiram</v>
      </c>
      <c r="C282" t="str">
        <v>botol</v>
      </c>
    </row>
    <row r="283">
      <c r="A283" t="str">
        <v>BB.04.006</v>
      </c>
      <c r="B283" t="str">
        <v>Cuka makan</v>
      </c>
      <c r="C283" t="str">
        <v>botol</v>
      </c>
    </row>
    <row r="284">
      <c r="A284" t="str">
        <v>BB.04.007</v>
      </c>
      <c r="B284" t="str">
        <v>Mayones</v>
      </c>
      <c r="C284" t="str">
        <v>botol</v>
      </c>
    </row>
    <row r="285">
      <c r="A285" t="str">
        <v>BB.04.099</v>
      </c>
      <c r="B285" t="str">
        <v>Bumbu cair, saus, dan kondimen-lainnya</v>
      </c>
      <c r="C285" t="str">
        <v>botol</v>
      </c>
    </row>
    <row r="286">
      <c r="A286" t="str">
        <v>BB.05</v>
      </c>
      <c r="B286" t="str">
        <v>PRODUK OLAHAN DASAR</v>
      </c>
    </row>
    <row r="287">
      <c r="A287" t="str">
        <v>BB.05.001</v>
      </c>
      <c r="B287" t="str">
        <v>Santan segar</v>
      </c>
      <c r="C287" t="str">
        <v>pcs</v>
      </c>
    </row>
    <row r="288">
      <c r="A288" t="str">
        <v>BB.05.002</v>
      </c>
      <c r="B288" t="str">
        <v>Santan instan cair</v>
      </c>
      <c r="C288" t="str">
        <v>pcs</v>
      </c>
    </row>
    <row r="289">
      <c r="A289" t="str">
        <v>BB.05.003</v>
      </c>
      <c r="B289" t="str">
        <v>Santan bubuk</v>
      </c>
      <c r="C289" t="str">
        <v>pcs</v>
      </c>
    </row>
    <row r="290">
      <c r="A290" t="str">
        <v>BB.05.004</v>
      </c>
      <c r="B290" t="str">
        <v>Kaldu bubuk ayam</v>
      </c>
      <c r="C290" t="str">
        <v>pcs</v>
      </c>
    </row>
    <row r="291">
      <c r="A291" t="str">
        <v>BB.05.005</v>
      </c>
      <c r="B291" t="str">
        <v>Kaldu bubuk sapi</v>
      </c>
      <c r="C291" t="str">
        <v>pcs</v>
      </c>
    </row>
    <row r="292">
      <c r="A292" t="str">
        <v>BB.05.006</v>
      </c>
      <c r="B292" t="str">
        <v>Kaldu jamur</v>
      </c>
      <c r="C292" t="str">
        <v>pcs</v>
      </c>
    </row>
    <row r="293">
      <c r="A293" t="str">
        <v>BB.05.007</v>
      </c>
      <c r="B293" t="str">
        <v>Agar-agar bubuk</v>
      </c>
      <c r="C293" t="str">
        <v>pcs</v>
      </c>
    </row>
    <row r="294">
      <c r="A294" t="str">
        <v>BB.05.008</v>
      </c>
      <c r="B294" t="str">
        <v>Gelatin</v>
      </c>
      <c r="C294" t="str">
        <v>pcs</v>
      </c>
    </row>
    <row r="295">
      <c r="A295" t="str">
        <v>BB.05.099</v>
      </c>
      <c r="B295" t="str">
        <v>Produk olahan dasar-lainnya</v>
      </c>
      <c r="C295" t="str">
        <v>pcs</v>
      </c>
    </row>
    <row r="296">
      <c r="A296" t="str">
        <v>BB.06</v>
      </c>
      <c r="B296" t="str">
        <v>BAHAN FERMENTASI/PELENGKAP</v>
      </c>
    </row>
    <row r="297">
      <c r="A297" t="str">
        <v>BB.06.001</v>
      </c>
      <c r="B297" t="str">
        <v>Terasi</v>
      </c>
      <c r="C297" t="str">
        <v>pcs</v>
      </c>
    </row>
    <row r="298">
      <c r="A298" t="str">
        <v>BB.06.002</v>
      </c>
      <c r="B298" t="str">
        <v>Tauco</v>
      </c>
      <c r="C298" t="str">
        <v>pcs</v>
      </c>
    </row>
    <row r="299">
      <c r="A299" t="str">
        <v>BB.06.003</v>
      </c>
      <c r="B299" t="str">
        <v>Ragi roti</v>
      </c>
      <c r="C299" t="str">
        <v>pcs</v>
      </c>
    </row>
    <row r="300">
      <c r="A300" t="str">
        <v>BB.06.004</v>
      </c>
      <c r="B300" t="str">
        <v>Baking powder</v>
      </c>
      <c r="C300" t="str">
        <v>pcs</v>
      </c>
    </row>
    <row r="301">
      <c r="A301" t="str">
        <v>BB.06.099</v>
      </c>
      <c r="B301" t="str">
        <v>Bahan fermentasi/pelengkap-lainnya</v>
      </c>
      <c r="C301" t="str">
        <v>pcs</v>
      </c>
    </row>
    <row r="302">
      <c r="A302" t="str">
        <v>BB.07</v>
      </c>
      <c r="B302" t="str">
        <v>BAHAN MINUMAN PENDAMPING</v>
      </c>
    </row>
    <row r="303">
      <c r="A303" t="str">
        <v>BB.07.001</v>
      </c>
      <c r="B303" t="str">
        <v>Air minum kemasan galon</v>
      </c>
      <c r="C303" t="str">
        <v>pcs</v>
      </c>
    </row>
    <row r="304">
      <c r="A304" t="str">
        <v>BB.07.002</v>
      </c>
      <c r="B304" t="str">
        <v>Air minum kemasan botol 2 liter</v>
      </c>
      <c r="C304" t="str">
        <v>dus</v>
      </c>
    </row>
    <row r="305">
      <c r="A305" t="str">
        <v>BB.07.003</v>
      </c>
      <c r="B305" t="str">
        <v>Air minum kemasan botol 1,5 liter</v>
      </c>
      <c r="C305" t="str">
        <v>dus</v>
      </c>
    </row>
    <row r="306">
      <c r="A306" t="str">
        <v>BB.07.004</v>
      </c>
      <c r="B306" t="str">
        <v>Air minum kemasan botol 600 ml</v>
      </c>
      <c r="C306" t="str">
        <v>dus</v>
      </c>
    </row>
    <row r="307">
      <c r="A307" t="str">
        <v>BB.07.005</v>
      </c>
      <c r="B307" t="str">
        <v>Air minum kemasan botol 330 ml</v>
      </c>
      <c r="C307" t="str">
        <v>dus</v>
      </c>
    </row>
    <row r="308">
      <c r="A308" t="str">
        <v>BB.07.006</v>
      </c>
      <c r="B308" t="str">
        <v>Air minum kemasan cup</v>
      </c>
      <c r="C308" t="str">
        <v>dus</v>
      </c>
    </row>
    <row r="309">
      <c r="A309" t="str">
        <v>BB.07.007</v>
      </c>
      <c r="B309" t="str">
        <v>Minuman kemasan botol/kaleng</v>
      </c>
      <c r="C309" t="str">
        <v>pcs</v>
      </c>
    </row>
    <row r="310">
      <c r="A310" t="str">
        <v>BB.07.008</v>
      </c>
      <c r="B310" t="str">
        <v>Susu kental manis</v>
      </c>
      <c r="C310" t="str">
        <v>pcs</v>
      </c>
    </row>
    <row r="311">
      <c r="A311" t="str">
        <v>BB.07.099</v>
      </c>
      <c r="B311" t="str">
        <v>Bahan minuman pendamping-lainnya</v>
      </c>
      <c r="C311" t="str">
        <v>pcs</v>
      </c>
    </row>
  </sheetData>
  <pageMargins left="0.354330708661417" right="0.354330708661417" top="0.590551181102362" bottom="0.590551181102362" header="0" footer="0"/>
  <ignoredErrors>
    <ignoredError numberStoredAsText="1" sqref="A1:U59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D812"/>
  <sheetViews>
    <sheetView workbookViewId="0" rightToLeft="0"/>
  </sheetViews>
  <sheetData>
    <row r="3">
      <c r="A3" t="str">
        <f>Saldo_Brg!A3</f>
        <v>Input Nama SPPG di sini</v>
      </c>
      <c r="L3" t="str">
        <v>JANGAN LUPA....!!!!</v>
      </c>
    </row>
    <row r="4">
      <c r="A4" t="str">
        <v>PEMBELIAN/PENERIMAAN BARANG</v>
      </c>
      <c r="L4" t="str">
        <v>Setelah Input data PEMBELIAN/PENERIMAAN,</v>
      </c>
    </row>
    <row r="5">
      <c r="A5" t="str">
        <f>Saldo_Brg!A5</f>
        <v>Periode : 05-01-2026 s.d. 17-01-2026</v>
      </c>
      <c r="L5" t="str">
        <v>langsung ke menu REFRESH, dengan klik</v>
      </c>
    </row>
    <row r="6">
      <c r="G6" t="str">
        <v>Total Belanja</v>
      </c>
      <c r="I6">
        <f>SUM(J312:J511)</f>
        <v>0</v>
      </c>
      <c r="J6" t="str">
        <v/>
      </c>
      <c r="L6" t="str">
        <v>tombol REFRESH.</v>
      </c>
    </row>
    <row r="8">
      <c r="A8" t="str">
        <v>No</v>
      </c>
      <c r="B8" t="str">
        <v>Row</v>
      </c>
      <c r="C8" t="str">
        <v>Tanggal</v>
      </c>
      <c r="D8" t="str">
        <v>Nama Supplier</v>
      </c>
      <c r="E8" t="str">
        <v>Nama Barang</v>
      </c>
      <c r="F8" t="str">
        <v>Column1</v>
      </c>
      <c r="G8" t="str">
        <v>Satuan</v>
      </c>
      <c r="H8" t="str">
        <v>Vol</v>
      </c>
      <c r="I8" t="str">
        <v>Harga Beli</v>
      </c>
      <c r="J8" t="str">
        <v>Jumlah Harga</v>
      </c>
    </row>
    <row r="9">
      <c r="A9">
        <v>1</v>
      </c>
      <c r="B9">
        <v>1</v>
      </c>
      <c r="D9" t="str">
        <v>Saldo Awal</v>
      </c>
      <c r="E9" t="str">
        <f>IF(Saldo_Brg!B9="","",Saldo_Brg!B9)</f>
        <v>BERAS DAN OLAHAN PADI</v>
      </c>
      <c r="G9" t="str">
        <f>IF(Saldo_Brg!C9="","",Saldo_Brg!C9)</f>
        <v/>
      </c>
      <c r="H9" t="str">
        <f>IF(Saldo_Brg!D9="","",Saldo_Brg!D9)</f>
        <v/>
      </c>
      <c r="I9" t="str">
        <f>IF(Saldo_Brg!E9="","",Saldo_Brg!E9)</f>
        <v/>
      </c>
    </row>
    <row r="10">
      <c r="A10">
        <v>2</v>
      </c>
      <c r="B10">
        <v>2</v>
      </c>
      <c r="D10" t="str">
        <v>Saldo Awal</v>
      </c>
      <c r="E10" t="str">
        <f>IF(Saldo_Brg!B10="","",Saldo_Brg!B10)</f>
        <v>Beras putih (premium)</v>
      </c>
      <c r="G10" t="str">
        <f>IF(Saldo_Brg!C10="","",Saldo_Brg!C10)</f>
        <v>kg</v>
      </c>
      <c r="H10" t="str">
        <f>IF(Saldo_Brg!D10="","",Saldo_Brg!D10)</f>
        <v/>
      </c>
      <c r="I10" t="str">
        <f>IF(Saldo_Brg!E10="","",Saldo_Brg!E10)</f>
        <v/>
      </c>
    </row>
    <row r="11">
      <c r="A11">
        <v>3</v>
      </c>
      <c r="B11">
        <v>3</v>
      </c>
      <c r="D11" t="str">
        <v>Saldo Awal</v>
      </c>
      <c r="E11" t="str">
        <f>IF(Saldo_Brg!B11="","",Saldo_Brg!B11)</f>
        <v>Beras putih (medium)</v>
      </c>
      <c r="G11" t="str">
        <f>IF(Saldo_Brg!C11="","",Saldo_Brg!C11)</f>
        <v>kg</v>
      </c>
      <c r="H11" t="str">
        <f>IF(Saldo_Brg!D11="","",Saldo_Brg!D11)</f>
        <v/>
      </c>
      <c r="I11" t="str">
        <f>IF(Saldo_Brg!E11="","",Saldo_Brg!E11)</f>
        <v/>
      </c>
    </row>
    <row r="12">
      <c r="A12">
        <v>4</v>
      </c>
      <c r="B12">
        <v>4</v>
      </c>
      <c r="D12" t="str">
        <v>Saldo Awal</v>
      </c>
      <c r="E12" t="str">
        <f>IF(Saldo_Brg!B12="","",Saldo_Brg!B12)</f>
        <v>Beras merah</v>
      </c>
      <c r="G12" t="str">
        <f>IF(Saldo_Brg!C12="","",Saldo_Brg!C12)</f>
        <v>kg</v>
      </c>
      <c r="H12" t="str">
        <f>IF(Saldo_Brg!D12="","",Saldo_Brg!D12)</f>
        <v/>
      </c>
      <c r="I12" t="str">
        <f>IF(Saldo_Brg!E12="","",Saldo_Brg!E12)</f>
        <v/>
      </c>
    </row>
    <row r="13">
      <c r="A13">
        <v>5</v>
      </c>
      <c r="B13">
        <v>5</v>
      </c>
      <c r="D13" t="str">
        <v>Saldo Awal</v>
      </c>
      <c r="E13" t="str">
        <f>IF(Saldo_Brg!B13="","",Saldo_Brg!B13)</f>
        <v>Beras hitam</v>
      </c>
      <c r="G13" t="str">
        <f>IF(Saldo_Brg!C13="","",Saldo_Brg!C13)</f>
        <v>kg</v>
      </c>
      <c r="H13" t="str">
        <f>IF(Saldo_Brg!D13="","",Saldo_Brg!D13)</f>
        <v/>
      </c>
      <c r="I13" t="str">
        <f>IF(Saldo_Brg!E13="","",Saldo_Brg!E13)</f>
        <v/>
      </c>
    </row>
    <row r="14">
      <c r="A14">
        <v>6</v>
      </c>
      <c r="B14">
        <v>6</v>
      </c>
      <c r="D14" t="str">
        <v>Saldo Awal</v>
      </c>
      <c r="E14" t="str">
        <f>IF(Saldo_Brg!B14="","",Saldo_Brg!B14)</f>
        <v>Beras ketan putih</v>
      </c>
      <c r="G14" t="str">
        <f>IF(Saldo_Brg!C14="","",Saldo_Brg!C14)</f>
        <v>kg</v>
      </c>
      <c r="H14" t="str">
        <f>IF(Saldo_Brg!D14="","",Saldo_Brg!D14)</f>
        <v/>
      </c>
      <c r="I14" t="str">
        <f>IF(Saldo_Brg!E14="","",Saldo_Brg!E14)</f>
        <v/>
      </c>
    </row>
    <row r="15">
      <c r="A15">
        <v>7</v>
      </c>
      <c r="B15">
        <v>7</v>
      </c>
      <c r="D15" t="str">
        <v>Saldo Awal</v>
      </c>
      <c r="E15" t="str">
        <f>IF(Saldo_Brg!B15="","",Saldo_Brg!B15)</f>
        <v>Beras ketan hitam</v>
      </c>
      <c r="G15" t="str">
        <f>IF(Saldo_Brg!C15="","",Saldo_Brg!C15)</f>
        <v>kg</v>
      </c>
      <c r="H15" t="str">
        <f>IF(Saldo_Brg!D15="","",Saldo_Brg!D15)</f>
        <v/>
      </c>
      <c r="I15" t="str">
        <f>IF(Saldo_Brg!E15="","",Saldo_Brg!E15)</f>
        <v/>
      </c>
    </row>
    <row r="16">
      <c r="A16">
        <v>8</v>
      </c>
      <c r="B16">
        <v>8</v>
      </c>
      <c r="D16" t="str">
        <v>Saldo Awal</v>
      </c>
      <c r="E16" t="str">
        <f>IF(Saldo_Brg!B16="","",Saldo_Brg!B16)</f>
        <v>Tepung beras</v>
      </c>
      <c r="G16" t="str">
        <f>IF(Saldo_Brg!C16="","",Saldo_Brg!C16)</f>
        <v>kg</v>
      </c>
      <c r="H16" t="str">
        <f>IF(Saldo_Brg!D16="","",Saldo_Brg!D16)</f>
        <v/>
      </c>
      <c r="I16" t="str">
        <f>IF(Saldo_Brg!E16="","",Saldo_Brg!E16)</f>
        <v/>
      </c>
    </row>
    <row r="17">
      <c r="A17">
        <v>9</v>
      </c>
      <c r="B17">
        <v>9</v>
      </c>
      <c r="D17" t="str">
        <v>Saldo Awal</v>
      </c>
      <c r="E17" t="str">
        <f>IF(Saldo_Brg!B17="","",Saldo_Brg!B17)</f>
        <v>Tepung ketan</v>
      </c>
      <c r="G17" t="str">
        <f>IF(Saldo_Brg!C17="","",Saldo_Brg!C17)</f>
        <v>kg</v>
      </c>
      <c r="H17" t="str">
        <f>IF(Saldo_Brg!D17="","",Saldo_Brg!D17)</f>
        <v/>
      </c>
      <c r="I17" t="str">
        <f>IF(Saldo_Brg!E17="","",Saldo_Brg!E17)</f>
        <v/>
      </c>
    </row>
    <row r="18">
      <c r="A18">
        <v>10</v>
      </c>
      <c r="B18">
        <v>10</v>
      </c>
      <c r="D18" t="str">
        <v>Saldo Awal</v>
      </c>
      <c r="E18" t="str">
        <f>IF(Saldo_Brg!B18="","",Saldo_Brg!B18)</f>
        <v>Mie beras</v>
      </c>
      <c r="G18" t="str">
        <f>IF(Saldo_Brg!C18="","",Saldo_Brg!C18)</f>
        <v>kg</v>
      </c>
      <c r="H18" t="str">
        <f>IF(Saldo_Brg!D18="","",Saldo_Brg!D18)</f>
        <v/>
      </c>
      <c r="I18" t="str">
        <f>IF(Saldo_Brg!E18="","",Saldo_Brg!E18)</f>
        <v/>
      </c>
    </row>
    <row r="19">
      <c r="A19">
        <v>11</v>
      </c>
      <c r="B19">
        <v>11</v>
      </c>
      <c r="D19" t="str">
        <v>Saldo Awal</v>
      </c>
      <c r="E19" t="str">
        <f>IF(Saldo_Brg!B19="","",Saldo_Brg!B19)</f>
        <v>Beras dan olahan padi-lainnya</v>
      </c>
      <c r="G19" t="str">
        <f>IF(Saldo_Brg!C19="","",Saldo_Brg!C19)</f>
        <v>kg</v>
      </c>
      <c r="H19" t="str">
        <f>IF(Saldo_Brg!D19="","",Saldo_Brg!D19)</f>
        <v/>
      </c>
      <c r="I19" t="str">
        <f>IF(Saldo_Brg!E19="","",Saldo_Brg!E19)</f>
        <v/>
      </c>
    </row>
    <row r="20">
      <c r="A20">
        <v>12</v>
      </c>
      <c r="B20">
        <v>12</v>
      </c>
      <c r="D20" t="str">
        <v>Saldo Awal</v>
      </c>
      <c r="E20" t="str">
        <f>IF(Saldo_Brg!B20="","",Saldo_Brg!B20)</f>
        <v>JAGUNG DAN OLAHANNYA</v>
      </c>
      <c r="G20" t="str">
        <f>IF(Saldo_Brg!C20="","",Saldo_Brg!C20)</f>
        <v/>
      </c>
      <c r="H20" t="str">
        <f>IF(Saldo_Brg!D20="","",Saldo_Brg!D20)</f>
        <v/>
      </c>
      <c r="I20" t="str">
        <f>IF(Saldo_Brg!E20="","",Saldo_Brg!E20)</f>
        <v/>
      </c>
    </row>
    <row r="21">
      <c r="A21">
        <v>13</v>
      </c>
      <c r="B21">
        <v>13</v>
      </c>
      <c r="D21" t="str">
        <v>Saldo Awal</v>
      </c>
      <c r="E21" t="str">
        <f>IF(Saldo_Brg!B21="","",Saldo_Brg!B21)</f>
        <v>Jagung pipil kering</v>
      </c>
      <c r="G21" t="str">
        <f>IF(Saldo_Brg!C21="","",Saldo_Brg!C21)</f>
        <v>kg</v>
      </c>
      <c r="H21" t="str">
        <f>IF(Saldo_Brg!D21="","",Saldo_Brg!D21)</f>
        <v/>
      </c>
      <c r="I21" t="str">
        <f>IF(Saldo_Brg!E21="","",Saldo_Brg!E21)</f>
        <v/>
      </c>
    </row>
    <row r="22">
      <c r="A22">
        <v>14</v>
      </c>
      <c r="B22">
        <v>14</v>
      </c>
      <c r="D22" t="str">
        <v>Saldo Awal</v>
      </c>
      <c r="E22" t="str">
        <f>IF(Saldo_Brg!B22="","",Saldo_Brg!B22)</f>
        <v>Jagung pipil segar</v>
      </c>
      <c r="G22" t="str">
        <f>IF(Saldo_Brg!C22="","",Saldo_Brg!C22)</f>
        <v>kg</v>
      </c>
      <c r="H22" t="str">
        <f>IF(Saldo_Brg!D22="","",Saldo_Brg!D22)</f>
        <v/>
      </c>
      <c r="I22" t="str">
        <f>IF(Saldo_Brg!E22="","",Saldo_Brg!E22)</f>
        <v/>
      </c>
    </row>
    <row r="23">
      <c r="A23">
        <v>15</v>
      </c>
      <c r="B23">
        <v>15</v>
      </c>
      <c r="D23" t="str">
        <v>Saldo Awal</v>
      </c>
      <c r="E23" t="str">
        <f>IF(Saldo_Brg!B23="","",Saldo_Brg!B23)</f>
        <v>Jagung manis segar</v>
      </c>
      <c r="G23" t="str">
        <f>IF(Saldo_Brg!C23="","",Saldo_Brg!C23)</f>
        <v>kg</v>
      </c>
      <c r="H23" t="str">
        <f>IF(Saldo_Brg!D23="","",Saldo_Brg!D23)</f>
        <v/>
      </c>
      <c r="I23" t="str">
        <f>IF(Saldo_Brg!E23="","",Saldo_Brg!E23)</f>
        <v/>
      </c>
    </row>
    <row r="24">
      <c r="A24">
        <v>16</v>
      </c>
      <c r="B24">
        <v>16</v>
      </c>
      <c r="D24" t="str">
        <v>Saldo Awal</v>
      </c>
      <c r="E24" t="str">
        <f>IF(Saldo_Brg!B24="","",Saldo_Brg!B24)</f>
        <v>Beras jagung</v>
      </c>
      <c r="G24" t="str">
        <f>IF(Saldo_Brg!C24="","",Saldo_Brg!C24)</f>
        <v>kg</v>
      </c>
      <c r="H24" t="str">
        <f>IF(Saldo_Brg!D24="","",Saldo_Brg!D24)</f>
        <v/>
      </c>
      <c r="I24" t="str">
        <f>IF(Saldo_Brg!E24="","",Saldo_Brg!E24)</f>
        <v/>
      </c>
    </row>
    <row r="25">
      <c r="A25">
        <v>17</v>
      </c>
      <c r="B25">
        <v>17</v>
      </c>
      <c r="D25" t="str">
        <v>Saldo Awal</v>
      </c>
      <c r="E25" t="str">
        <f>IF(Saldo_Brg!B25="","",Saldo_Brg!B25)</f>
        <v>Jagung giling</v>
      </c>
      <c r="G25" t="str">
        <f>IF(Saldo_Brg!C25="","",Saldo_Brg!C25)</f>
        <v>kg</v>
      </c>
      <c r="H25" t="str">
        <f>IF(Saldo_Brg!D25="","",Saldo_Brg!D25)</f>
        <v/>
      </c>
      <c r="I25" t="str">
        <f>IF(Saldo_Brg!E25="","",Saldo_Brg!E25)</f>
        <v/>
      </c>
    </row>
    <row r="26">
      <c r="A26">
        <v>18</v>
      </c>
      <c r="B26">
        <v>18</v>
      </c>
      <c r="D26" t="str">
        <v>Saldo Awal</v>
      </c>
      <c r="E26" t="str">
        <f>IF(Saldo_Brg!B26="","",Saldo_Brg!B26)</f>
        <v>Tepung jagung (maizena)</v>
      </c>
      <c r="G26" t="str">
        <f>IF(Saldo_Brg!C26="","",Saldo_Brg!C26)</f>
        <v>kg</v>
      </c>
      <c r="H26" t="str">
        <f>IF(Saldo_Brg!D26="","",Saldo_Brg!D26)</f>
        <v/>
      </c>
      <c r="I26" t="str">
        <f>IF(Saldo_Brg!E26="","",Saldo_Brg!E26)</f>
        <v/>
      </c>
    </row>
    <row r="27">
      <c r="A27">
        <v>19</v>
      </c>
      <c r="B27">
        <v>19</v>
      </c>
      <c r="D27" t="str">
        <v>Saldo Awal</v>
      </c>
      <c r="E27" t="str">
        <f>IF(Saldo_Brg!B27="","",Saldo_Brg!B27)</f>
        <v>Tepung jagung lokal (cornmeal)</v>
      </c>
      <c r="G27" t="str">
        <f>IF(Saldo_Brg!C27="","",Saldo_Brg!C27)</f>
        <v>kg</v>
      </c>
      <c r="H27" t="str">
        <f>IF(Saldo_Brg!D27="","",Saldo_Brg!D27)</f>
        <v/>
      </c>
      <c r="I27" t="str">
        <f>IF(Saldo_Brg!E27="","",Saldo_Brg!E27)</f>
        <v/>
      </c>
    </row>
    <row r="28">
      <c r="A28">
        <v>20</v>
      </c>
      <c r="B28">
        <v>20</v>
      </c>
      <c r="D28" t="str">
        <v>Saldo Awal</v>
      </c>
      <c r="E28" t="str">
        <f>IF(Saldo_Brg!B28="","",Saldo_Brg!B28)</f>
        <v>Jagung dan olahan-lainnya</v>
      </c>
      <c r="G28" t="str">
        <f>IF(Saldo_Brg!C28="","",Saldo_Brg!C28)</f>
        <v>kg</v>
      </c>
      <c r="H28" t="str">
        <f>IF(Saldo_Brg!D28="","",Saldo_Brg!D28)</f>
        <v/>
      </c>
      <c r="I28" t="str">
        <f>IF(Saldo_Brg!E28="","",Saldo_Brg!E28)</f>
        <v/>
      </c>
    </row>
    <row r="29">
      <c r="A29">
        <v>21</v>
      </c>
      <c r="B29">
        <v>21</v>
      </c>
      <c r="D29" t="str">
        <v>Saldo Awal</v>
      </c>
      <c r="E29" t="str">
        <f>IF(Saldo_Brg!B29="","",Saldo_Brg!B29)</f>
        <v>UMBI-UMBIAN</v>
      </c>
      <c r="G29" t="str">
        <f>IF(Saldo_Brg!C29="","",Saldo_Brg!C29)</f>
        <v/>
      </c>
      <c r="H29" t="str">
        <f>IF(Saldo_Brg!D29="","",Saldo_Brg!D29)</f>
        <v/>
      </c>
      <c r="I29" t="str">
        <f>IF(Saldo_Brg!E29="","",Saldo_Brg!E29)</f>
        <v/>
      </c>
    </row>
    <row r="30">
      <c r="A30">
        <v>22</v>
      </c>
      <c r="B30">
        <v>22</v>
      </c>
      <c r="D30" t="str">
        <v>Saldo Awal</v>
      </c>
      <c r="E30" t="str">
        <f>IF(Saldo_Brg!B30="","",Saldo_Brg!B30)</f>
        <v>Singkong segar</v>
      </c>
      <c r="G30" t="str">
        <f>IF(Saldo_Brg!C30="","",Saldo_Brg!C30)</f>
        <v>kg</v>
      </c>
      <c r="H30" t="str">
        <f>IF(Saldo_Brg!D30="","",Saldo_Brg!D30)</f>
        <v/>
      </c>
      <c r="I30" t="str">
        <f>IF(Saldo_Brg!E30="","",Saldo_Brg!E30)</f>
        <v/>
      </c>
    </row>
    <row r="31">
      <c r="A31">
        <v>23</v>
      </c>
      <c r="B31">
        <v>23</v>
      </c>
      <c r="D31" t="str">
        <v>Saldo Awal</v>
      </c>
      <c r="E31" t="str">
        <f>IF(Saldo_Brg!B31="","",Saldo_Brg!B31)</f>
        <v>Singkong kering/gaplek</v>
      </c>
      <c r="G31" t="str">
        <f>IF(Saldo_Brg!C31="","",Saldo_Brg!C31)</f>
        <v>kg</v>
      </c>
      <c r="H31" t="str">
        <f>IF(Saldo_Brg!D31="","",Saldo_Brg!D31)</f>
        <v/>
      </c>
      <c r="I31" t="str">
        <f>IF(Saldo_Brg!E31="","",Saldo_Brg!E31)</f>
        <v/>
      </c>
    </row>
    <row r="32">
      <c r="A32">
        <v>24</v>
      </c>
      <c r="B32">
        <v>24</v>
      </c>
      <c r="D32" t="str">
        <v>Saldo Awal</v>
      </c>
      <c r="E32" t="str">
        <f>IF(Saldo_Brg!B32="","",Saldo_Brg!B32)</f>
        <v>Tepung singkong (tapioka)</v>
      </c>
      <c r="G32" t="str">
        <f>IF(Saldo_Brg!C32="","",Saldo_Brg!C32)</f>
        <v>kg</v>
      </c>
      <c r="H32" t="str">
        <f>IF(Saldo_Brg!D32="","",Saldo_Brg!D32)</f>
        <v/>
      </c>
      <c r="I32" t="str">
        <f>IF(Saldo_Brg!E32="","",Saldo_Brg!E32)</f>
        <v/>
      </c>
    </row>
    <row r="33">
      <c r="A33">
        <v>25</v>
      </c>
      <c r="B33">
        <v>25</v>
      </c>
      <c r="D33" t="str">
        <v>Saldo Awal</v>
      </c>
      <c r="E33" t="str">
        <f>IF(Saldo_Brg!B33="","",Saldo_Brg!B33)</f>
        <v>Mocaf</v>
      </c>
      <c r="G33" t="str">
        <f>IF(Saldo_Brg!C33="","",Saldo_Brg!C33)</f>
        <v>kg</v>
      </c>
      <c r="H33" t="str">
        <f>IF(Saldo_Brg!D33="","",Saldo_Brg!D33)</f>
        <v/>
      </c>
      <c r="I33" t="str">
        <f>IF(Saldo_Brg!E33="","",Saldo_Brg!E33)</f>
        <v/>
      </c>
    </row>
    <row r="34">
      <c r="A34">
        <v>26</v>
      </c>
      <c r="B34">
        <v>26</v>
      </c>
      <c r="D34" t="str">
        <v>Saldo Awal</v>
      </c>
      <c r="E34" t="str">
        <f>IF(Saldo_Brg!B34="","",Saldo_Brg!B34)</f>
        <v>Ubi jalar putih</v>
      </c>
      <c r="G34" t="str">
        <f>IF(Saldo_Brg!C34="","",Saldo_Brg!C34)</f>
        <v>kg</v>
      </c>
      <c r="H34" t="str">
        <f>IF(Saldo_Brg!D34="","",Saldo_Brg!D34)</f>
        <v/>
      </c>
      <c r="I34" t="str">
        <f>IF(Saldo_Brg!E34="","",Saldo_Brg!E34)</f>
        <v/>
      </c>
    </row>
    <row r="35">
      <c r="A35">
        <v>27</v>
      </c>
      <c r="B35">
        <v>27</v>
      </c>
      <c r="D35" t="str">
        <v>Saldo Awal</v>
      </c>
      <c r="E35" t="str">
        <f>IF(Saldo_Brg!B35="","",Saldo_Brg!B35)</f>
        <v>Ubi jalar kuning/oranye</v>
      </c>
      <c r="G35" t="str">
        <f>IF(Saldo_Brg!C35="","",Saldo_Brg!C35)</f>
        <v>kg</v>
      </c>
      <c r="H35" t="str">
        <f>IF(Saldo_Brg!D35="","",Saldo_Brg!D35)</f>
        <v/>
      </c>
      <c r="I35" t="str">
        <f>IF(Saldo_Brg!E35="","",Saldo_Brg!E35)</f>
        <v/>
      </c>
    </row>
    <row r="36">
      <c r="A36">
        <v>28</v>
      </c>
      <c r="B36">
        <v>28</v>
      </c>
      <c r="D36" t="str">
        <v>Saldo Awal</v>
      </c>
      <c r="E36" t="str">
        <f>IF(Saldo_Brg!B36="","",Saldo_Brg!B36)</f>
        <v>Ubi jalar ungu</v>
      </c>
      <c r="G36" t="str">
        <f>IF(Saldo_Brg!C36="","",Saldo_Brg!C36)</f>
        <v>kg</v>
      </c>
      <c r="H36" t="str">
        <f>IF(Saldo_Brg!D36="","",Saldo_Brg!D36)</f>
        <v/>
      </c>
      <c r="I36" t="str">
        <f>IF(Saldo_Brg!E36="","",Saldo_Brg!E36)</f>
        <v/>
      </c>
    </row>
    <row r="37">
      <c r="A37">
        <v>29</v>
      </c>
      <c r="B37">
        <v>29</v>
      </c>
      <c r="D37" t="str">
        <v>Saldo Awal</v>
      </c>
      <c r="E37" t="str">
        <f>IF(Saldo_Brg!B37="","",Saldo_Brg!B37)</f>
        <v>Kentang</v>
      </c>
      <c r="G37" t="str">
        <f>IF(Saldo_Brg!C37="","",Saldo_Brg!C37)</f>
        <v>kg</v>
      </c>
      <c r="H37" t="str">
        <f>IF(Saldo_Brg!D37="","",Saldo_Brg!D37)</f>
        <v/>
      </c>
      <c r="I37" t="str">
        <f>IF(Saldo_Brg!E37="","",Saldo_Brg!E37)</f>
        <v/>
      </c>
    </row>
    <row r="38">
      <c r="A38">
        <v>30</v>
      </c>
      <c r="B38">
        <v>30</v>
      </c>
      <c r="D38" t="str">
        <v>Saldo Awal</v>
      </c>
      <c r="E38" t="str">
        <f>IF(Saldo_Brg!B38="","",Saldo_Brg!B38)</f>
        <v>Talas</v>
      </c>
      <c r="G38" t="str">
        <f>IF(Saldo_Brg!C38="","",Saldo_Brg!C38)</f>
        <v>kg</v>
      </c>
      <c r="H38" t="str">
        <f>IF(Saldo_Brg!D38="","",Saldo_Brg!D38)</f>
        <v/>
      </c>
      <c r="I38" t="str">
        <f>IF(Saldo_Brg!E38="","",Saldo_Brg!E38)</f>
        <v/>
      </c>
    </row>
    <row r="39">
      <c r="A39">
        <v>31</v>
      </c>
      <c r="B39">
        <v>31</v>
      </c>
      <c r="D39" t="str">
        <v>Saldo Awal</v>
      </c>
      <c r="E39" t="str">
        <f>IF(Saldo_Brg!B39="","",Saldo_Brg!B39)</f>
        <v>Ganyong</v>
      </c>
      <c r="G39" t="str">
        <f>IF(Saldo_Brg!C39="","",Saldo_Brg!C39)</f>
        <v>kg</v>
      </c>
      <c r="H39" t="str">
        <f>IF(Saldo_Brg!D39="","",Saldo_Brg!D39)</f>
        <v/>
      </c>
      <c r="I39" t="str">
        <f>IF(Saldo_Brg!E39="","",Saldo_Brg!E39)</f>
        <v/>
      </c>
    </row>
    <row r="40">
      <c r="A40">
        <v>32</v>
      </c>
      <c r="B40">
        <v>32</v>
      </c>
      <c r="D40" t="str">
        <v>Saldo Awal</v>
      </c>
      <c r="E40" t="str">
        <f>IF(Saldo_Brg!B40="","",Saldo_Brg!B40)</f>
        <v>Sagu basah</v>
      </c>
      <c r="G40" t="str">
        <f>IF(Saldo_Brg!C40="","",Saldo_Brg!C40)</f>
        <v>kg</v>
      </c>
      <c r="H40" t="str">
        <f>IF(Saldo_Brg!D40="","",Saldo_Brg!D40)</f>
        <v/>
      </c>
      <c r="I40" t="str">
        <f>IF(Saldo_Brg!E40="","",Saldo_Brg!E40)</f>
        <v/>
      </c>
    </row>
    <row r="41">
      <c r="A41">
        <v>33</v>
      </c>
      <c r="B41">
        <v>33</v>
      </c>
      <c r="D41" t="str">
        <v>Saldo Awal</v>
      </c>
      <c r="E41" t="str">
        <f>IF(Saldo_Brg!B41="","",Saldo_Brg!B41)</f>
        <v>Tepung sagu</v>
      </c>
      <c r="G41" t="str">
        <f>IF(Saldo_Brg!C41="","",Saldo_Brg!C41)</f>
        <v>kg</v>
      </c>
      <c r="H41" t="str">
        <f>IF(Saldo_Brg!D41="","",Saldo_Brg!D41)</f>
        <v/>
      </c>
      <c r="I41" t="str">
        <f>IF(Saldo_Brg!E41="","",Saldo_Brg!E41)</f>
        <v/>
      </c>
    </row>
    <row r="42">
      <c r="A42">
        <v>34</v>
      </c>
      <c r="B42">
        <v>34</v>
      </c>
      <c r="D42" t="str">
        <v>Saldo Awal</v>
      </c>
      <c r="E42" t="str">
        <f>IF(Saldo_Brg!B42="","",Saldo_Brg!B42)</f>
        <v>Umbi umbian-lainnya</v>
      </c>
      <c r="G42" t="str">
        <f>IF(Saldo_Brg!C42="","",Saldo_Brg!C42)</f>
        <v>kg</v>
      </c>
      <c r="H42" t="str">
        <f>IF(Saldo_Brg!D42="","",Saldo_Brg!D42)</f>
        <v/>
      </c>
      <c r="I42" t="str">
        <f>IF(Saldo_Brg!E42="","",Saldo_Brg!E42)</f>
        <v/>
      </c>
    </row>
    <row r="43">
      <c r="A43">
        <v>35</v>
      </c>
      <c r="B43">
        <v>35</v>
      </c>
      <c r="D43" t="str">
        <v>Saldo Awal</v>
      </c>
      <c r="E43" t="str">
        <f>IF(Saldo_Brg!B43="","",Saldo_Brg!B43)</f>
        <v>GANDUM DAN OLAHAN TEPUNG</v>
      </c>
      <c r="G43" t="str">
        <f>IF(Saldo_Brg!C43="","",Saldo_Brg!C43)</f>
        <v/>
      </c>
      <c r="H43" t="str">
        <f>IF(Saldo_Brg!D43="","",Saldo_Brg!D43)</f>
        <v/>
      </c>
      <c r="I43" t="str">
        <f>IF(Saldo_Brg!E43="","",Saldo_Brg!E43)</f>
        <v/>
      </c>
    </row>
    <row r="44">
      <c r="A44">
        <v>36</v>
      </c>
      <c r="B44">
        <v>36</v>
      </c>
      <c r="D44" t="str">
        <v>Saldo Awal</v>
      </c>
      <c r="E44" t="str">
        <f>IF(Saldo_Brg!B44="","",Saldo_Brg!B44)</f>
        <v>Tepung terigu protein rendah</v>
      </c>
      <c r="G44" t="str">
        <f>IF(Saldo_Brg!C44="","",Saldo_Brg!C44)</f>
        <v>kg</v>
      </c>
      <c r="H44" t="str">
        <f>IF(Saldo_Brg!D44="","",Saldo_Brg!D44)</f>
        <v/>
      </c>
      <c r="I44" t="str">
        <f>IF(Saldo_Brg!E44="","",Saldo_Brg!E44)</f>
        <v/>
      </c>
    </row>
    <row r="45">
      <c r="A45">
        <v>37</v>
      </c>
      <c r="B45">
        <v>37</v>
      </c>
      <c r="D45" t="str">
        <v>Saldo Awal</v>
      </c>
      <c r="E45" t="str">
        <f>IF(Saldo_Brg!B45="","",Saldo_Brg!B45)</f>
        <v>Tepung terigu protein sedang</v>
      </c>
      <c r="G45" t="str">
        <f>IF(Saldo_Brg!C45="","",Saldo_Brg!C45)</f>
        <v>kg</v>
      </c>
      <c r="H45" t="str">
        <f>IF(Saldo_Brg!D45="","",Saldo_Brg!D45)</f>
        <v/>
      </c>
      <c r="I45" t="str">
        <f>IF(Saldo_Brg!E45="","",Saldo_Brg!E45)</f>
        <v/>
      </c>
    </row>
    <row r="46">
      <c r="A46">
        <v>38</v>
      </c>
      <c r="B46">
        <v>38</v>
      </c>
      <c r="D46" t="str">
        <v>Saldo Awal</v>
      </c>
      <c r="E46" t="str">
        <f>IF(Saldo_Brg!B46="","",Saldo_Brg!B46)</f>
        <v>Tepung terigu protein tinggi</v>
      </c>
      <c r="G46" t="str">
        <f>IF(Saldo_Brg!C46="","",Saldo_Brg!C46)</f>
        <v>kg</v>
      </c>
      <c r="H46" t="str">
        <f>IF(Saldo_Brg!D46="","",Saldo_Brg!D46)</f>
        <v/>
      </c>
      <c r="I46" t="str">
        <f>IF(Saldo_Brg!E46="","",Saldo_Brg!E46)</f>
        <v/>
      </c>
    </row>
    <row r="47">
      <c r="A47">
        <v>39</v>
      </c>
      <c r="B47">
        <v>39</v>
      </c>
      <c r="D47" t="str">
        <v>Saldo Awal</v>
      </c>
      <c r="E47" t="str">
        <f>IF(Saldo_Brg!B47="","",Saldo_Brg!B47)</f>
        <v>Tepung semolina</v>
      </c>
      <c r="G47" t="str">
        <f>IF(Saldo_Brg!C47="","",Saldo_Brg!C47)</f>
        <v>kg</v>
      </c>
      <c r="H47" t="str">
        <f>IF(Saldo_Brg!D47="","",Saldo_Brg!D47)</f>
        <v/>
      </c>
      <c r="I47" t="str">
        <f>IF(Saldo_Brg!E47="","",Saldo_Brg!E47)</f>
        <v/>
      </c>
    </row>
    <row r="48">
      <c r="A48">
        <v>40</v>
      </c>
      <c r="B48">
        <v>40</v>
      </c>
      <c r="D48" t="str">
        <v>Saldo Awal</v>
      </c>
      <c r="E48" t="str">
        <f>IF(Saldo_Brg!B48="","",Saldo_Brg!B48)</f>
        <v>Mie kering (non-instan)</v>
      </c>
      <c r="G48" t="str">
        <f>IF(Saldo_Brg!C48="","",Saldo_Brg!C48)</f>
        <v>pak</v>
      </c>
      <c r="H48" t="str">
        <f>IF(Saldo_Brg!D48="","",Saldo_Brg!D48)</f>
        <v/>
      </c>
      <c r="I48" t="str">
        <f>IF(Saldo_Brg!E48="","",Saldo_Brg!E48)</f>
        <v/>
      </c>
    </row>
    <row r="49">
      <c r="A49">
        <v>41</v>
      </c>
      <c r="B49">
        <v>41</v>
      </c>
      <c r="D49" t="str">
        <v>Saldo Awal</v>
      </c>
      <c r="E49" t="str">
        <f>IF(Saldo_Brg!B49="","",Saldo_Brg!B49)</f>
        <v>Spageti</v>
      </c>
      <c r="G49" t="str">
        <f>IF(Saldo_Brg!C49="","",Saldo_Brg!C49)</f>
        <v>pak</v>
      </c>
      <c r="H49" t="str">
        <f>IF(Saldo_Brg!D49="","",Saldo_Brg!D49)</f>
        <v/>
      </c>
      <c r="I49" t="str">
        <f>IF(Saldo_Brg!E49="","",Saldo_Brg!E49)</f>
        <v/>
      </c>
    </row>
    <row r="50">
      <c r="A50">
        <v>42</v>
      </c>
      <c r="B50">
        <v>42</v>
      </c>
      <c r="D50" t="str">
        <v>Saldo Awal</v>
      </c>
      <c r="E50" t="str">
        <f>IF(Saldo_Brg!B50="","",Saldo_Brg!B50)</f>
        <v>Makaroni</v>
      </c>
      <c r="G50" t="str">
        <f>IF(Saldo_Brg!C50="","",Saldo_Brg!C50)</f>
        <v>pak</v>
      </c>
      <c r="H50" t="str">
        <f>IF(Saldo_Brg!D50="","",Saldo_Brg!D50)</f>
        <v/>
      </c>
      <c r="I50" t="str">
        <f>IF(Saldo_Brg!E50="","",Saldo_Brg!E50)</f>
        <v/>
      </c>
    </row>
    <row r="51">
      <c r="A51">
        <v>43</v>
      </c>
      <c r="B51">
        <v>43</v>
      </c>
      <c r="D51" t="str">
        <v>Saldo Awal</v>
      </c>
      <c r="E51" t="str">
        <f>IF(Saldo_Brg!B51="","",Saldo_Brg!B51)</f>
        <v>Roti tawar</v>
      </c>
      <c r="G51" t="str">
        <f>IF(Saldo_Brg!C51="","",Saldo_Brg!C51)</f>
        <v>pak</v>
      </c>
      <c r="H51" t="str">
        <f>IF(Saldo_Brg!D51="","",Saldo_Brg!D51)</f>
        <v/>
      </c>
      <c r="I51" t="str">
        <f>IF(Saldo_Brg!E51="","",Saldo_Brg!E51)</f>
        <v/>
      </c>
    </row>
    <row r="52">
      <c r="A52">
        <v>44</v>
      </c>
      <c r="B52">
        <v>44</v>
      </c>
      <c r="D52" t="str">
        <v>Saldo Awal</v>
      </c>
      <c r="E52" t="str">
        <f>IF(Saldo_Brg!B52="","",Saldo_Brg!B52)</f>
        <v>Roti gandum</v>
      </c>
      <c r="G52" t="str">
        <f>IF(Saldo_Brg!C52="","",Saldo_Brg!C52)</f>
        <v>pak</v>
      </c>
      <c r="H52" t="str">
        <f>IF(Saldo_Brg!D52="","",Saldo_Brg!D52)</f>
        <v/>
      </c>
      <c r="I52" t="str">
        <f>IF(Saldo_Brg!E52="","",Saldo_Brg!E52)</f>
        <v/>
      </c>
    </row>
    <row r="53">
      <c r="A53">
        <v>45</v>
      </c>
      <c r="B53">
        <v>45</v>
      </c>
      <c r="D53" t="str">
        <v>Saldo Awal</v>
      </c>
      <c r="E53" t="str">
        <f>IF(Saldo_Brg!B53="","",Saldo_Brg!B53)</f>
        <v>Tepung panir</v>
      </c>
      <c r="G53" t="str">
        <f>IF(Saldo_Brg!C53="","",Saldo_Brg!C53)</f>
        <v>pak</v>
      </c>
      <c r="H53" t="str">
        <f>IF(Saldo_Brg!D53="","",Saldo_Brg!D53)</f>
        <v/>
      </c>
      <c r="I53" t="str">
        <f>IF(Saldo_Brg!E53="","",Saldo_Brg!E53)</f>
        <v/>
      </c>
    </row>
    <row r="54">
      <c r="A54">
        <v>46</v>
      </c>
      <c r="B54">
        <v>46</v>
      </c>
      <c r="D54" t="str">
        <v>Saldo Awal</v>
      </c>
      <c r="E54" t="str">
        <f>IF(Saldo_Brg!B54="","",Saldo_Brg!B54)</f>
        <v>Biskuit</v>
      </c>
      <c r="G54" t="str">
        <f>IF(Saldo_Brg!C54="","",Saldo_Brg!C54)</f>
        <v>pak</v>
      </c>
      <c r="H54" t="str">
        <f>IF(Saldo_Brg!D54="","",Saldo_Brg!D54)</f>
        <v/>
      </c>
      <c r="I54" t="str">
        <f>IF(Saldo_Brg!E54="","",Saldo_Brg!E54)</f>
        <v/>
      </c>
    </row>
    <row r="55">
      <c r="A55">
        <v>47</v>
      </c>
      <c r="B55">
        <v>47</v>
      </c>
      <c r="D55" t="str">
        <v>Saldo Awal</v>
      </c>
      <c r="E55" t="str">
        <f>IF(Saldo_Brg!B55="","",Saldo_Brg!B55)</f>
        <v>Bubur bayi</v>
      </c>
      <c r="G55" t="str">
        <f>IF(Saldo_Brg!C55="","",Saldo_Brg!C55)</f>
        <v>pak</v>
      </c>
      <c r="H55" t="str">
        <f>IF(Saldo_Brg!D55="","",Saldo_Brg!D55)</f>
        <v/>
      </c>
      <c r="I55" t="str">
        <f>IF(Saldo_Brg!E55="","",Saldo_Brg!E55)</f>
        <v/>
      </c>
    </row>
    <row r="56">
      <c r="A56">
        <v>48</v>
      </c>
      <c r="B56">
        <v>48</v>
      </c>
      <c r="D56" t="str">
        <v>Saldo Awal</v>
      </c>
      <c r="E56" t="str">
        <f>IF(Saldo_Brg!B56="","",Saldo_Brg!B56)</f>
        <v>Gandum dan olahan tepung-lainnya</v>
      </c>
      <c r="G56" t="str">
        <f>IF(Saldo_Brg!C56="","",Saldo_Brg!C56)</f>
        <v>pak</v>
      </c>
      <c r="H56" t="str">
        <f>IF(Saldo_Brg!D56="","",Saldo_Brg!D56)</f>
        <v/>
      </c>
      <c r="I56" t="str">
        <f>IF(Saldo_Brg!E56="","",Saldo_Brg!E56)</f>
        <v/>
      </c>
    </row>
    <row r="57">
      <c r="A57">
        <v>49</v>
      </c>
      <c r="B57">
        <v>49</v>
      </c>
      <c r="D57" t="str">
        <v>Saldo Awal</v>
      </c>
      <c r="E57" t="str">
        <f>IF(Saldo_Brg!B57="","",Saldo_Brg!B57)</f>
        <v>SEREAL</v>
      </c>
      <c r="G57" t="str">
        <f>IF(Saldo_Brg!C57="","",Saldo_Brg!C57)</f>
        <v/>
      </c>
      <c r="H57" t="str">
        <f>IF(Saldo_Brg!D57="","",Saldo_Brg!D57)</f>
        <v/>
      </c>
      <c r="I57" t="str">
        <f>IF(Saldo_Brg!E57="","",Saldo_Brg!E57)</f>
        <v/>
      </c>
    </row>
    <row r="58">
      <c r="A58">
        <v>50</v>
      </c>
      <c r="B58">
        <v>50</v>
      </c>
      <c r="D58" t="str">
        <v>Saldo Awal</v>
      </c>
      <c r="E58" t="str">
        <f>IF(Saldo_Brg!B58="","",Saldo_Brg!B58)</f>
        <v>Oat (rolled oats)</v>
      </c>
      <c r="G58" t="str">
        <f>IF(Saldo_Brg!C58="","",Saldo_Brg!C58)</f>
        <v>kg</v>
      </c>
      <c r="H58" t="str">
        <f>IF(Saldo_Brg!D58="","",Saldo_Brg!D58)</f>
        <v/>
      </c>
      <c r="I58" t="str">
        <f>IF(Saldo_Brg!E58="","",Saldo_Brg!E58)</f>
        <v/>
      </c>
    </row>
    <row r="59">
      <c r="A59">
        <v>51</v>
      </c>
      <c r="B59">
        <v>51</v>
      </c>
      <c r="D59" t="str">
        <v>Saldo Awal</v>
      </c>
      <c r="E59" t="str">
        <f>IF(Saldo_Brg!B59="","",Saldo_Brg!B59)</f>
        <v>Oat instan</v>
      </c>
      <c r="G59" t="str">
        <f>IF(Saldo_Brg!C59="","",Saldo_Brg!C59)</f>
        <v>kg</v>
      </c>
      <c r="H59" t="str">
        <f>IF(Saldo_Brg!D59="","",Saldo_Brg!D59)</f>
        <v/>
      </c>
      <c r="I59" t="str">
        <f>IF(Saldo_Brg!E59="","",Saldo_Brg!E59)</f>
        <v/>
      </c>
    </row>
    <row r="60">
      <c r="A60">
        <v>52</v>
      </c>
      <c r="B60">
        <v>52</v>
      </c>
      <c r="D60" t="str">
        <v>Saldo Awal</v>
      </c>
      <c r="E60" t="str">
        <f>IF(Saldo_Brg!B60="","",Saldo_Brg!B60)</f>
        <v>Sorgum biji</v>
      </c>
      <c r="G60" t="str">
        <f>IF(Saldo_Brg!C60="","",Saldo_Brg!C60)</f>
        <v>kg</v>
      </c>
      <c r="H60" t="str">
        <f>IF(Saldo_Brg!D60="","",Saldo_Brg!D60)</f>
        <v/>
      </c>
      <c r="I60" t="str">
        <f>IF(Saldo_Brg!E60="","",Saldo_Brg!E60)</f>
        <v/>
      </c>
    </row>
    <row r="61">
      <c r="A61">
        <v>53</v>
      </c>
      <c r="B61">
        <v>53</v>
      </c>
      <c r="D61" t="str">
        <v>Saldo Awal</v>
      </c>
      <c r="E61" t="str">
        <f>IF(Saldo_Brg!B61="","",Saldo_Brg!B61)</f>
        <v>Tepung sorgum</v>
      </c>
      <c r="G61" t="str">
        <f>IF(Saldo_Brg!C61="","",Saldo_Brg!C61)</f>
        <v>kg</v>
      </c>
      <c r="H61" t="str">
        <f>IF(Saldo_Brg!D61="","",Saldo_Brg!D61)</f>
        <v/>
      </c>
      <c r="I61" t="str">
        <f>IF(Saldo_Brg!E61="","",Saldo_Brg!E61)</f>
        <v/>
      </c>
    </row>
    <row r="62">
      <c r="A62">
        <v>54</v>
      </c>
      <c r="B62">
        <v>54</v>
      </c>
      <c r="D62" t="str">
        <v>Saldo Awal</v>
      </c>
      <c r="E62" t="str">
        <f>IF(Saldo_Brg!B62="","",Saldo_Brg!B62)</f>
        <v>Millet/jewawut biji</v>
      </c>
      <c r="G62" t="str">
        <f>IF(Saldo_Brg!C62="","",Saldo_Brg!C62)</f>
        <v>kg</v>
      </c>
      <c r="H62" t="str">
        <f>IF(Saldo_Brg!D62="","",Saldo_Brg!D62)</f>
        <v/>
      </c>
      <c r="I62" t="str">
        <f>IF(Saldo_Brg!E62="","",Saldo_Brg!E62)</f>
        <v/>
      </c>
    </row>
    <row r="63">
      <c r="A63">
        <v>55</v>
      </c>
      <c r="B63">
        <v>55</v>
      </c>
      <c r="D63" t="str">
        <v>Saldo Awal</v>
      </c>
      <c r="E63" t="str">
        <f>IF(Saldo_Brg!B63="","",Saldo_Brg!B63)</f>
        <v>Tepung millet</v>
      </c>
      <c r="G63" t="str">
        <f>IF(Saldo_Brg!C63="","",Saldo_Brg!C63)</f>
        <v>kg</v>
      </c>
      <c r="H63" t="str">
        <f>IF(Saldo_Brg!D63="","",Saldo_Brg!D63)</f>
        <v/>
      </c>
      <c r="I63" t="str">
        <f>IF(Saldo_Brg!E63="","",Saldo_Brg!E63)</f>
        <v/>
      </c>
    </row>
    <row r="64">
      <c r="A64">
        <v>56</v>
      </c>
      <c r="B64">
        <v>56</v>
      </c>
      <c r="D64" t="str">
        <v>Saldo Awal</v>
      </c>
      <c r="E64" t="str">
        <f>IF(Saldo_Brg!B64="","",Saldo_Brg!B64)</f>
        <v>Sereal-lainnya</v>
      </c>
      <c r="G64" t="str">
        <f>IF(Saldo_Brg!C64="","",Saldo_Brg!C64)</f>
        <v>kg</v>
      </c>
      <c r="H64" t="str">
        <f>IF(Saldo_Brg!D64="","",Saldo_Brg!D64)</f>
        <v/>
      </c>
      <c r="I64" t="str">
        <f>IF(Saldo_Brg!E64="","",Saldo_Brg!E64)</f>
        <v/>
      </c>
    </row>
    <row r="65">
      <c r="A65">
        <v>57</v>
      </c>
      <c r="B65">
        <v>57</v>
      </c>
      <c r="D65" t="str">
        <v>Saldo Awal</v>
      </c>
      <c r="E65" t="str">
        <f>IF(Saldo_Brg!B65="","",Saldo_Brg!B65)</f>
        <v>PROTEIN HEWANI</v>
      </c>
      <c r="G65" t="str">
        <f>IF(Saldo_Brg!C65="","",Saldo_Brg!C65)</f>
        <v/>
      </c>
      <c r="H65" t="str">
        <f>IF(Saldo_Brg!D65="","",Saldo_Brg!D65)</f>
        <v/>
      </c>
      <c r="I65" t="str">
        <f>IF(Saldo_Brg!E65="","",Saldo_Brg!E65)</f>
        <v/>
      </c>
    </row>
    <row r="66">
      <c r="A66">
        <v>58</v>
      </c>
      <c r="B66">
        <v>58</v>
      </c>
      <c r="D66" t="str">
        <v>Saldo Awal</v>
      </c>
      <c r="E66" t="str">
        <f>IF(Saldo_Brg!B66="","",Saldo_Brg!B66)</f>
        <v>UNGGAS DAN OLAHANNYA</v>
      </c>
      <c r="G66" t="str">
        <f>IF(Saldo_Brg!C66="","",Saldo_Brg!C66)</f>
        <v/>
      </c>
      <c r="H66" t="str">
        <f>IF(Saldo_Brg!D66="","",Saldo_Brg!D66)</f>
        <v/>
      </c>
      <c r="I66" t="str">
        <f>IF(Saldo_Brg!E66="","",Saldo_Brg!E66)</f>
        <v/>
      </c>
    </row>
    <row r="67">
      <c r="A67">
        <v>59</v>
      </c>
      <c r="B67">
        <v>59</v>
      </c>
      <c r="D67" t="str">
        <v>Saldo Awal</v>
      </c>
      <c r="E67" t="str">
        <f>IF(Saldo_Brg!B67="","",Saldo_Brg!B67)</f>
        <v>Ayam broiler utuh</v>
      </c>
      <c r="G67" t="str">
        <f>IF(Saldo_Brg!C67="","",Saldo_Brg!C67)</f>
        <v>kg</v>
      </c>
      <c r="H67" t="str">
        <f>IF(Saldo_Brg!D67="","",Saldo_Brg!D67)</f>
        <v/>
      </c>
      <c r="I67" t="str">
        <f>IF(Saldo_Brg!E67="","",Saldo_Brg!E67)</f>
        <v/>
      </c>
    </row>
    <row r="68">
      <c r="A68">
        <v>60</v>
      </c>
      <c r="B68">
        <v>60</v>
      </c>
      <c r="D68" t="str">
        <v>Saldo Awal</v>
      </c>
      <c r="E68" t="str">
        <f>IF(Saldo_Brg!B68="","",Saldo_Brg!B68)</f>
        <v>Fillet dada ayam</v>
      </c>
      <c r="G68" t="str">
        <f>IF(Saldo_Brg!C68="","",Saldo_Brg!C68)</f>
        <v>kg</v>
      </c>
      <c r="H68" t="str">
        <f>IF(Saldo_Brg!D68="","",Saldo_Brg!D68)</f>
        <v/>
      </c>
      <c r="I68" t="str">
        <f>IF(Saldo_Brg!E68="","",Saldo_Brg!E68)</f>
        <v/>
      </c>
    </row>
    <row r="69">
      <c r="A69">
        <v>61</v>
      </c>
      <c r="B69">
        <v>61</v>
      </c>
      <c r="D69" t="str">
        <v>Saldo Awal</v>
      </c>
      <c r="E69" t="str">
        <f>IF(Saldo_Brg!B69="","",Saldo_Brg!B69)</f>
        <v>Paha ayam atas</v>
      </c>
      <c r="G69" t="str">
        <f>IF(Saldo_Brg!C69="","",Saldo_Brg!C69)</f>
        <v>kg</v>
      </c>
      <c r="H69" t="str">
        <f>IF(Saldo_Brg!D69="","",Saldo_Brg!D69)</f>
        <v/>
      </c>
      <c r="I69" t="str">
        <f>IF(Saldo_Brg!E69="","",Saldo_Brg!E69)</f>
        <v/>
      </c>
    </row>
    <row r="70">
      <c r="A70">
        <v>62</v>
      </c>
      <c r="B70">
        <v>62</v>
      </c>
      <c r="D70" t="str">
        <v>Saldo Awal</v>
      </c>
      <c r="E70" t="str">
        <f>IF(Saldo_Brg!B70="","",Saldo_Brg!B70)</f>
        <v>Paha ayam bawah (drumstick)</v>
      </c>
      <c r="G70" t="str">
        <f>IF(Saldo_Brg!C70="","",Saldo_Brg!C70)</f>
        <v>kg</v>
      </c>
      <c r="H70" t="str">
        <f>IF(Saldo_Brg!D70="","",Saldo_Brg!D70)</f>
        <v/>
      </c>
      <c r="I70" t="str">
        <f>IF(Saldo_Brg!E70="","",Saldo_Brg!E70)</f>
        <v/>
      </c>
    </row>
    <row r="71">
      <c r="A71">
        <v>63</v>
      </c>
      <c r="B71">
        <v>63</v>
      </c>
      <c r="D71" t="str">
        <v>Saldo Awal</v>
      </c>
      <c r="E71" t="str">
        <f>IF(Saldo_Brg!B71="","",Saldo_Brg!B71)</f>
        <v>Sayap ayam</v>
      </c>
      <c r="G71" t="str">
        <f>IF(Saldo_Brg!C71="","",Saldo_Brg!C71)</f>
        <v>kg</v>
      </c>
      <c r="H71" t="str">
        <f>IF(Saldo_Brg!D71="","",Saldo_Brg!D71)</f>
        <v/>
      </c>
      <c r="I71" t="str">
        <f>IF(Saldo_Brg!E71="","",Saldo_Brg!E71)</f>
        <v/>
      </c>
    </row>
    <row r="72">
      <c r="A72">
        <v>64</v>
      </c>
      <c r="B72">
        <v>64</v>
      </c>
      <c r="D72" t="str">
        <v>Saldo Awal</v>
      </c>
      <c r="E72" t="str">
        <f>IF(Saldo_Brg!B72="","",Saldo_Brg!B72)</f>
        <v>Hati ayam</v>
      </c>
      <c r="G72" t="str">
        <f>IF(Saldo_Brg!C72="","",Saldo_Brg!C72)</f>
        <v>kg</v>
      </c>
      <c r="H72" t="str">
        <f>IF(Saldo_Brg!D72="","",Saldo_Brg!D72)</f>
        <v/>
      </c>
      <c r="I72" t="str">
        <f>IF(Saldo_Brg!E72="","",Saldo_Brg!E72)</f>
        <v/>
      </c>
    </row>
    <row r="73">
      <c r="A73">
        <v>65</v>
      </c>
      <c r="B73">
        <v>65</v>
      </c>
      <c r="D73" t="str">
        <v>Saldo Awal</v>
      </c>
      <c r="E73" t="str">
        <f>IF(Saldo_Brg!B73="","",Saldo_Brg!B73)</f>
        <v>Ampela ayam</v>
      </c>
      <c r="G73" t="str">
        <f>IF(Saldo_Brg!C73="","",Saldo_Brg!C73)</f>
        <v>kg</v>
      </c>
      <c r="H73" t="str">
        <f>IF(Saldo_Brg!D73="","",Saldo_Brg!D73)</f>
        <v/>
      </c>
      <c r="I73" t="str">
        <f>IF(Saldo_Brg!E73="","",Saldo_Brg!E73)</f>
        <v/>
      </c>
    </row>
    <row r="74">
      <c r="A74">
        <v>66</v>
      </c>
      <c r="B74">
        <v>66</v>
      </c>
      <c r="D74" t="str">
        <v>Saldo Awal</v>
      </c>
      <c r="E74" t="str">
        <f>IF(Saldo_Brg!B74="","",Saldo_Brg!B74)</f>
        <v>Telur ayam ras/negeri</v>
      </c>
      <c r="G74" t="str">
        <f>IF(Saldo_Brg!C74="","",Saldo_Brg!C74)</f>
        <v>kg</v>
      </c>
      <c r="H74" t="str">
        <f>IF(Saldo_Brg!D74="","",Saldo_Brg!D74)</f>
        <v/>
      </c>
      <c r="I74" t="str">
        <f>IF(Saldo_Brg!E74="","",Saldo_Brg!E74)</f>
        <v/>
      </c>
    </row>
    <row r="75">
      <c r="A75">
        <v>67</v>
      </c>
      <c r="B75">
        <v>67</v>
      </c>
      <c r="D75" t="str">
        <v>Saldo Awal</v>
      </c>
      <c r="E75" t="str">
        <f>IF(Saldo_Brg!B75="","",Saldo_Brg!B75)</f>
        <v>Telur ayam kampung</v>
      </c>
      <c r="G75" t="str">
        <f>IF(Saldo_Brg!C75="","",Saldo_Brg!C75)</f>
        <v>kg</v>
      </c>
      <c r="H75" t="str">
        <f>IF(Saldo_Brg!D75="","",Saldo_Brg!D75)</f>
        <v/>
      </c>
      <c r="I75" t="str">
        <f>IF(Saldo_Brg!E75="","",Saldo_Brg!E75)</f>
        <v/>
      </c>
    </row>
    <row r="76">
      <c r="A76">
        <v>68</v>
      </c>
      <c r="B76">
        <v>68</v>
      </c>
      <c r="D76" t="str">
        <v>Saldo Awal</v>
      </c>
      <c r="E76" t="str">
        <f>IF(Saldo_Brg!B76="","",Saldo_Brg!B76)</f>
        <v>Telur puyuh</v>
      </c>
      <c r="G76" t="str">
        <f>IF(Saldo_Brg!C76="","",Saldo_Brg!C76)</f>
        <v>kg</v>
      </c>
      <c r="H76" t="str">
        <f>IF(Saldo_Brg!D76="","",Saldo_Brg!D76)</f>
        <v/>
      </c>
      <c r="I76" t="str">
        <f>IF(Saldo_Brg!E76="","",Saldo_Brg!E76)</f>
        <v/>
      </c>
    </row>
    <row r="77">
      <c r="A77">
        <v>69</v>
      </c>
      <c r="B77">
        <v>69</v>
      </c>
      <c r="D77" t="str">
        <v>Saldo Awal</v>
      </c>
      <c r="E77" t="str">
        <f>IF(Saldo_Brg!B77="","",Saldo_Brg!B77)</f>
        <v>Sosis ayam</v>
      </c>
      <c r="G77" t="str">
        <f>IF(Saldo_Brg!C77="","",Saldo_Brg!C77)</f>
        <v>pak</v>
      </c>
      <c r="H77" t="str">
        <f>IF(Saldo_Brg!D77="","",Saldo_Brg!D77)</f>
        <v/>
      </c>
      <c r="I77" t="str">
        <f>IF(Saldo_Brg!E77="","",Saldo_Brg!E77)</f>
        <v/>
      </c>
    </row>
    <row r="78">
      <c r="A78">
        <v>70</v>
      </c>
      <c r="B78">
        <v>70</v>
      </c>
      <c r="D78" t="str">
        <v>Saldo Awal</v>
      </c>
      <c r="E78" t="str">
        <f>IF(Saldo_Brg!B78="","",Saldo_Brg!B78)</f>
        <v>Ayam dan olahannya-lainnya</v>
      </c>
      <c r="G78" t="str">
        <f>IF(Saldo_Brg!C78="","",Saldo_Brg!C78)</f>
        <v>kg</v>
      </c>
      <c r="H78" t="str">
        <f>IF(Saldo_Brg!D78="","",Saldo_Brg!D78)</f>
        <v/>
      </c>
      <c r="I78" t="str">
        <f>IF(Saldo_Brg!E78="","",Saldo_Brg!E78)</f>
        <v/>
      </c>
    </row>
    <row r="79">
      <c r="A79">
        <v>71</v>
      </c>
      <c r="B79">
        <v>71</v>
      </c>
      <c r="D79" t="str">
        <v>Saldo Awal</v>
      </c>
      <c r="E79" t="str">
        <f>IF(Saldo_Brg!B79="","",Saldo_Brg!B79)</f>
        <v>DAGING SAPI/KERBAU/KAMBING</v>
      </c>
      <c r="G79" t="str">
        <f>IF(Saldo_Brg!C79="","",Saldo_Brg!C79)</f>
        <v/>
      </c>
      <c r="H79" t="str">
        <f>IF(Saldo_Brg!D79="","",Saldo_Brg!D79)</f>
        <v/>
      </c>
      <c r="I79" t="str">
        <f>IF(Saldo_Brg!E79="","",Saldo_Brg!E79)</f>
        <v/>
      </c>
    </row>
    <row r="80">
      <c r="A80">
        <v>72</v>
      </c>
      <c r="B80">
        <v>72</v>
      </c>
      <c r="D80" t="str">
        <v>Saldo Awal</v>
      </c>
      <c r="E80" t="str">
        <f>IF(Saldo_Brg!B80="","",Saldo_Brg!B80)</f>
        <v>Daging sapi segar (has luar/sirloin)</v>
      </c>
      <c r="G80" t="str">
        <f>IF(Saldo_Brg!C80="","",Saldo_Brg!C80)</f>
        <v>kg</v>
      </c>
      <c r="H80" t="str">
        <f>IF(Saldo_Brg!D80="","",Saldo_Brg!D80)</f>
        <v/>
      </c>
      <c r="I80" t="str">
        <f>IF(Saldo_Brg!E80="","",Saldo_Brg!E80)</f>
        <v/>
      </c>
    </row>
    <row r="81">
      <c r="A81">
        <v>73</v>
      </c>
      <c r="B81">
        <v>73</v>
      </c>
      <c r="D81" t="str">
        <v>Saldo Awal</v>
      </c>
      <c r="E81" t="str">
        <f>IF(Saldo_Brg!B81="","",Saldo_Brg!B81)</f>
        <v>Daging sapi segar (has dalam/tenderloin)</v>
      </c>
      <c r="G81" t="str">
        <f>IF(Saldo_Brg!C81="","",Saldo_Brg!C81)</f>
        <v>kg</v>
      </c>
      <c r="H81" t="str">
        <f>IF(Saldo_Brg!D81="","",Saldo_Brg!D81)</f>
        <v/>
      </c>
      <c r="I81" t="str">
        <f>IF(Saldo_Brg!E81="","",Saldo_Brg!E81)</f>
        <v/>
      </c>
    </row>
    <row r="82">
      <c r="A82">
        <v>74</v>
      </c>
      <c r="B82">
        <v>74</v>
      </c>
      <c r="D82" t="str">
        <v>Saldo Awal</v>
      </c>
      <c r="E82" t="str">
        <f>IF(Saldo_Brg!B82="","",Saldo_Brg!B82)</f>
        <v>Daging sapi segar (sandung lamur/brisket)</v>
      </c>
      <c r="G82" t="str">
        <f>IF(Saldo_Brg!C82="","",Saldo_Brg!C82)</f>
        <v>kg</v>
      </c>
      <c r="H82" t="str">
        <f>IF(Saldo_Brg!D82="","",Saldo_Brg!D82)</f>
        <v/>
      </c>
      <c r="I82" t="str">
        <f>IF(Saldo_Brg!E82="","",Saldo_Brg!E82)</f>
        <v/>
      </c>
    </row>
    <row r="83">
      <c r="A83">
        <v>75</v>
      </c>
      <c r="B83">
        <v>75</v>
      </c>
      <c r="D83" t="str">
        <v>Saldo Awal</v>
      </c>
      <c r="E83" t="str">
        <f>IF(Saldo_Brg!B83="","",Saldo_Brg!B83)</f>
        <v>Daging sapi segar (paha)</v>
      </c>
      <c r="G83" t="str">
        <f>IF(Saldo_Brg!C83="","",Saldo_Brg!C83)</f>
        <v>kg</v>
      </c>
      <c r="H83" t="str">
        <f>IF(Saldo_Brg!D83="","",Saldo_Brg!D83)</f>
        <v/>
      </c>
      <c r="I83" t="str">
        <f>IF(Saldo_Brg!E83="","",Saldo_Brg!E83)</f>
        <v/>
      </c>
    </row>
    <row r="84">
      <c r="A84">
        <v>76</v>
      </c>
      <c r="B84">
        <v>76</v>
      </c>
      <c r="D84" t="str">
        <v>Saldo Awal</v>
      </c>
      <c r="E84" t="str">
        <f>IF(Saldo_Brg!B84="","",Saldo_Brg!B84)</f>
        <v>Daging sapi giling</v>
      </c>
      <c r="G84" t="str">
        <f>IF(Saldo_Brg!C84="","",Saldo_Brg!C84)</f>
        <v>kg</v>
      </c>
      <c r="H84" t="str">
        <f>IF(Saldo_Brg!D84="","",Saldo_Brg!D84)</f>
        <v/>
      </c>
      <c r="I84" t="str">
        <f>IF(Saldo_Brg!E84="","",Saldo_Brg!E84)</f>
        <v/>
      </c>
    </row>
    <row r="85">
      <c r="A85">
        <v>77</v>
      </c>
      <c r="B85">
        <v>77</v>
      </c>
      <c r="D85" t="str">
        <v>Saldo Awal</v>
      </c>
      <c r="E85" t="str">
        <f>IF(Saldo_Brg!B85="","",Saldo_Brg!B85)</f>
        <v>Hati sapi</v>
      </c>
      <c r="G85" t="str">
        <f>IF(Saldo_Brg!C85="","",Saldo_Brg!C85)</f>
        <v>kg</v>
      </c>
      <c r="H85" t="str">
        <f>IF(Saldo_Brg!D85="","",Saldo_Brg!D85)</f>
        <v/>
      </c>
      <c r="I85" t="str">
        <f>IF(Saldo_Brg!E85="","",Saldo_Brg!E85)</f>
        <v/>
      </c>
    </row>
    <row r="86">
      <c r="A86">
        <v>78</v>
      </c>
      <c r="B86">
        <v>78</v>
      </c>
      <c r="D86" t="str">
        <v>Saldo Awal</v>
      </c>
      <c r="E86" t="str">
        <f>IF(Saldo_Brg!B86="","",Saldo_Brg!B86)</f>
        <v>Iga sapi</v>
      </c>
      <c r="G86" t="str">
        <f>IF(Saldo_Brg!C86="","",Saldo_Brg!C86)</f>
        <v>kg</v>
      </c>
      <c r="H86" t="str">
        <f>IF(Saldo_Brg!D86="","",Saldo_Brg!D86)</f>
        <v/>
      </c>
      <c r="I86" t="str">
        <f>IF(Saldo_Brg!E86="","",Saldo_Brg!E86)</f>
        <v/>
      </c>
    </row>
    <row r="87">
      <c r="A87">
        <v>79</v>
      </c>
      <c r="B87">
        <v>79</v>
      </c>
      <c r="D87" t="str">
        <v>Saldo Awal</v>
      </c>
      <c r="E87" t="str">
        <f>IF(Saldo_Brg!B87="","",Saldo_Brg!B87)</f>
        <v>Daging kerbau segar</v>
      </c>
      <c r="G87" t="str">
        <f>IF(Saldo_Brg!C87="","",Saldo_Brg!C87)</f>
        <v>kg</v>
      </c>
      <c r="H87" t="str">
        <f>IF(Saldo_Brg!D87="","",Saldo_Brg!D87)</f>
        <v/>
      </c>
      <c r="I87" t="str">
        <f>IF(Saldo_Brg!E87="","",Saldo_Brg!E87)</f>
        <v/>
      </c>
    </row>
    <row r="88">
      <c r="A88">
        <v>80</v>
      </c>
      <c r="B88">
        <v>80</v>
      </c>
      <c r="D88" t="str">
        <v>Saldo Awal</v>
      </c>
      <c r="E88" t="str">
        <f>IF(Saldo_Brg!B88="","",Saldo_Brg!B88)</f>
        <v>Daging kambing segar</v>
      </c>
      <c r="G88" t="str">
        <f>IF(Saldo_Brg!C88="","",Saldo_Brg!C88)</f>
        <v>kg</v>
      </c>
      <c r="H88" t="str">
        <f>IF(Saldo_Brg!D88="","",Saldo_Brg!D88)</f>
        <v/>
      </c>
      <c r="I88" t="str">
        <f>IF(Saldo_Brg!E88="","",Saldo_Brg!E88)</f>
        <v/>
      </c>
    </row>
    <row r="89">
      <c r="A89">
        <v>81</v>
      </c>
      <c r="B89">
        <v>81</v>
      </c>
      <c r="D89" t="str">
        <v>Saldo Awal</v>
      </c>
      <c r="E89" t="str">
        <f>IF(Saldo_Brg!B89="","",Saldo_Brg!B89)</f>
        <v>Daging domba segar</v>
      </c>
      <c r="G89" t="str">
        <f>IF(Saldo_Brg!C89="","",Saldo_Brg!C89)</f>
        <v>kg</v>
      </c>
      <c r="H89" t="str">
        <f>IF(Saldo_Brg!D89="","",Saldo_Brg!D89)</f>
        <v/>
      </c>
      <c r="I89" t="str">
        <f>IF(Saldo_Brg!E89="","",Saldo_Brg!E89)</f>
        <v/>
      </c>
    </row>
    <row r="90">
      <c r="A90">
        <v>82</v>
      </c>
      <c r="B90">
        <v>82</v>
      </c>
      <c r="D90" t="str">
        <v>Saldo Awal</v>
      </c>
      <c r="E90" t="str">
        <f>IF(Saldo_Brg!B90="","",Saldo_Brg!B90)</f>
        <v>Hati kambing</v>
      </c>
      <c r="G90" t="str">
        <f>IF(Saldo_Brg!C90="","",Saldo_Brg!C90)</f>
        <v>kg</v>
      </c>
      <c r="H90" t="str">
        <f>IF(Saldo_Brg!D90="","",Saldo_Brg!D90)</f>
        <v/>
      </c>
      <c r="I90" t="str">
        <f>IF(Saldo_Brg!E90="","",Saldo_Brg!E90)</f>
        <v/>
      </c>
    </row>
    <row r="91">
      <c r="A91">
        <v>83</v>
      </c>
      <c r="B91">
        <v>83</v>
      </c>
      <c r="D91" t="str">
        <v>Saldo Awal</v>
      </c>
      <c r="E91" t="str">
        <f>IF(Saldo_Brg!B91="","",Saldo_Brg!B91)</f>
        <v>Sosis sapi</v>
      </c>
      <c r="G91" t="str">
        <f>IF(Saldo_Brg!C91="","",Saldo_Brg!C91)</f>
        <v>pak</v>
      </c>
      <c r="H91" t="str">
        <f>IF(Saldo_Brg!D91="","",Saldo_Brg!D91)</f>
        <v/>
      </c>
      <c r="I91" t="str">
        <f>IF(Saldo_Brg!E91="","",Saldo_Brg!E91)</f>
        <v/>
      </c>
    </row>
    <row r="92">
      <c r="A92">
        <v>84</v>
      </c>
      <c r="B92">
        <v>84</v>
      </c>
      <c r="D92" t="str">
        <v>Saldo Awal</v>
      </c>
      <c r="E92" t="str">
        <f>IF(Saldo_Brg!B92="","",Saldo_Brg!B92)</f>
        <v>Daging sapi/kerbau/kambing-lainnya</v>
      </c>
      <c r="G92" t="str">
        <f>IF(Saldo_Brg!C92="","",Saldo_Brg!C92)</f>
        <v>kg</v>
      </c>
      <c r="H92" t="str">
        <f>IF(Saldo_Brg!D92="","",Saldo_Brg!D92)</f>
        <v/>
      </c>
      <c r="I92" t="str">
        <f>IF(Saldo_Brg!E92="","",Saldo_Brg!E92)</f>
        <v/>
      </c>
    </row>
    <row r="93">
      <c r="A93">
        <v>85</v>
      </c>
      <c r="B93">
        <v>85</v>
      </c>
      <c r="D93" t="str">
        <v>Saldo Awal</v>
      </c>
      <c r="E93" t="str">
        <f>IF(Saldo_Brg!B93="","",Saldo_Brg!B93)</f>
        <v>IKAN AIR TAWAR</v>
      </c>
      <c r="G93" t="str">
        <f>IF(Saldo_Brg!C93="","",Saldo_Brg!C93)</f>
        <v/>
      </c>
      <c r="H93" t="str">
        <f>IF(Saldo_Brg!D93="","",Saldo_Brg!D93)</f>
        <v/>
      </c>
      <c r="I93" t="str">
        <f>IF(Saldo_Brg!E93="","",Saldo_Brg!E93)</f>
        <v/>
      </c>
    </row>
    <row r="94">
      <c r="A94">
        <v>86</v>
      </c>
      <c r="B94">
        <v>86</v>
      </c>
      <c r="D94" t="str">
        <v>Saldo Awal</v>
      </c>
      <c r="E94" t="str">
        <f>IF(Saldo_Brg!B94="","",Saldo_Brg!B94)</f>
        <v>Lele</v>
      </c>
      <c r="G94" t="str">
        <f>IF(Saldo_Brg!C94="","",Saldo_Brg!C94)</f>
        <v>kg</v>
      </c>
      <c r="H94" t="str">
        <f>IF(Saldo_Brg!D94="","",Saldo_Brg!D94)</f>
        <v/>
      </c>
      <c r="I94" t="str">
        <f>IF(Saldo_Brg!E94="","",Saldo_Brg!E94)</f>
        <v/>
      </c>
    </row>
    <row r="95">
      <c r="A95">
        <v>87</v>
      </c>
      <c r="B95">
        <v>87</v>
      </c>
      <c r="D95" t="str">
        <v>Saldo Awal</v>
      </c>
      <c r="E95" t="str">
        <f>IF(Saldo_Brg!B95="","",Saldo_Brg!B95)</f>
        <v>Nila</v>
      </c>
      <c r="G95" t="str">
        <f>IF(Saldo_Brg!C95="","",Saldo_Brg!C95)</f>
        <v>kg</v>
      </c>
      <c r="H95" t="str">
        <f>IF(Saldo_Brg!D95="","",Saldo_Brg!D95)</f>
        <v/>
      </c>
      <c r="I95" t="str">
        <f>IF(Saldo_Brg!E95="","",Saldo_Brg!E95)</f>
        <v/>
      </c>
    </row>
    <row r="96">
      <c r="A96">
        <v>88</v>
      </c>
      <c r="B96">
        <v>88</v>
      </c>
      <c r="D96" t="str">
        <v>Saldo Awal</v>
      </c>
      <c r="E96" t="str">
        <f>IF(Saldo_Brg!B96="","",Saldo_Brg!B96)</f>
        <v>Mujair</v>
      </c>
      <c r="G96" t="str">
        <f>IF(Saldo_Brg!C96="","",Saldo_Brg!C96)</f>
        <v>kg</v>
      </c>
      <c r="H96" t="str">
        <f>IF(Saldo_Brg!D96="","",Saldo_Brg!D96)</f>
        <v/>
      </c>
      <c r="I96" t="str">
        <f>IF(Saldo_Brg!E96="","",Saldo_Brg!E96)</f>
        <v/>
      </c>
    </row>
    <row r="97">
      <c r="A97">
        <v>89</v>
      </c>
      <c r="B97">
        <v>89</v>
      </c>
      <c r="D97" t="str">
        <v>Saldo Awal</v>
      </c>
      <c r="E97" t="str">
        <f>IF(Saldo_Brg!B97="","",Saldo_Brg!B97)</f>
        <v>Patin</v>
      </c>
      <c r="G97" t="str">
        <f>IF(Saldo_Brg!C97="","",Saldo_Brg!C97)</f>
        <v>kg</v>
      </c>
      <c r="H97" t="str">
        <f>IF(Saldo_Brg!D97="","",Saldo_Brg!D97)</f>
        <v/>
      </c>
      <c r="I97" t="str">
        <f>IF(Saldo_Brg!E97="","",Saldo_Brg!E97)</f>
        <v/>
      </c>
    </row>
    <row r="98">
      <c r="A98">
        <v>90</v>
      </c>
      <c r="B98">
        <v>90</v>
      </c>
      <c r="D98" t="str">
        <v>Saldo Awal</v>
      </c>
      <c r="E98" t="str">
        <f>IF(Saldo_Brg!B98="","",Saldo_Brg!B98)</f>
        <v>Gurame</v>
      </c>
      <c r="G98" t="str">
        <f>IF(Saldo_Brg!C98="","",Saldo_Brg!C98)</f>
        <v>kg</v>
      </c>
      <c r="H98" t="str">
        <f>IF(Saldo_Brg!D98="","",Saldo_Brg!D98)</f>
        <v/>
      </c>
      <c r="I98" t="str">
        <f>IF(Saldo_Brg!E98="","",Saldo_Brg!E98)</f>
        <v/>
      </c>
    </row>
    <row r="99">
      <c r="A99">
        <v>91</v>
      </c>
      <c r="B99">
        <v>91</v>
      </c>
      <c r="D99" t="str">
        <v>Saldo Awal</v>
      </c>
      <c r="E99" t="str">
        <f>IF(Saldo_Brg!B99="","",Saldo_Brg!B99)</f>
        <v>Mas</v>
      </c>
      <c r="G99" t="str">
        <f>IF(Saldo_Brg!C99="","",Saldo_Brg!C99)</f>
        <v>kg</v>
      </c>
      <c r="H99" t="str">
        <f>IF(Saldo_Brg!D99="","",Saldo_Brg!D99)</f>
        <v/>
      </c>
      <c r="I99" t="str">
        <f>IF(Saldo_Brg!E99="","",Saldo_Brg!E99)</f>
        <v/>
      </c>
    </row>
    <row r="100">
      <c r="A100">
        <v>92</v>
      </c>
      <c r="B100">
        <v>92</v>
      </c>
      <c r="D100" t="str">
        <v>Saldo Awal</v>
      </c>
      <c r="E100" t="str">
        <f>IF(Saldo_Brg!B100="","",Saldo_Brg!B100)</f>
        <v>Gabus</v>
      </c>
      <c r="G100" t="str">
        <f>IF(Saldo_Brg!C100="","",Saldo_Brg!C100)</f>
        <v>kg</v>
      </c>
      <c r="H100" t="str">
        <f>IF(Saldo_Brg!D100="","",Saldo_Brg!D100)</f>
        <v/>
      </c>
      <c r="I100" t="str">
        <f>IF(Saldo_Brg!E100="","",Saldo_Brg!E100)</f>
        <v/>
      </c>
    </row>
    <row r="101">
      <c r="A101">
        <v>93</v>
      </c>
      <c r="B101">
        <v>93</v>
      </c>
      <c r="D101" t="str">
        <v>Saldo Awal</v>
      </c>
      <c r="E101" t="str">
        <f>IF(Saldo_Brg!B101="","",Saldo_Brg!B101)</f>
        <v>Fillet ikan tawar</v>
      </c>
      <c r="G101" t="str">
        <f>IF(Saldo_Brg!C101="","",Saldo_Brg!C101)</f>
        <v>kg</v>
      </c>
      <c r="H101" t="str">
        <f>IF(Saldo_Brg!D101="","",Saldo_Brg!D101)</f>
        <v/>
      </c>
      <c r="I101" t="str">
        <f>IF(Saldo_Brg!E101="","",Saldo_Brg!E101)</f>
        <v/>
      </c>
    </row>
    <row r="102">
      <c r="A102">
        <v>94</v>
      </c>
      <c r="B102">
        <v>94</v>
      </c>
      <c r="D102" t="str">
        <v>Saldo Awal</v>
      </c>
      <c r="E102" t="str">
        <f>IF(Saldo_Brg!B102="","",Saldo_Brg!B102)</f>
        <v>Ikan air tawar-lainnya</v>
      </c>
      <c r="G102" t="str">
        <f>IF(Saldo_Brg!C102="","",Saldo_Brg!C102)</f>
        <v>kg</v>
      </c>
      <c r="H102" t="str">
        <f>IF(Saldo_Brg!D102="","",Saldo_Brg!D102)</f>
        <v/>
      </c>
      <c r="I102" t="str">
        <f>IF(Saldo_Brg!E102="","",Saldo_Brg!E102)</f>
        <v/>
      </c>
    </row>
    <row r="103">
      <c r="A103">
        <v>95</v>
      </c>
      <c r="B103">
        <v>95</v>
      </c>
      <c r="D103" t="str">
        <v>Saldo Awal</v>
      </c>
      <c r="E103" t="str">
        <f>IF(Saldo_Brg!B103="","",Saldo_Brg!B103)</f>
        <v>IKAN LAUT</v>
      </c>
      <c r="G103" t="str">
        <f>IF(Saldo_Brg!C103="","",Saldo_Brg!C103)</f>
        <v/>
      </c>
      <c r="H103" t="str">
        <f>IF(Saldo_Brg!D103="","",Saldo_Brg!D103)</f>
        <v/>
      </c>
      <c r="I103" t="str">
        <f>IF(Saldo_Brg!E103="","",Saldo_Brg!E103)</f>
        <v/>
      </c>
    </row>
    <row r="104">
      <c r="A104">
        <v>96</v>
      </c>
      <c r="B104">
        <v>96</v>
      </c>
      <c r="D104" t="str">
        <v>Saldo Awal</v>
      </c>
      <c r="E104" t="str">
        <f>IF(Saldo_Brg!B104="","",Saldo_Brg!B104)</f>
        <v>Kembung</v>
      </c>
      <c r="G104" t="str">
        <f>IF(Saldo_Brg!C104="","",Saldo_Brg!C104)</f>
        <v>kg</v>
      </c>
      <c r="H104" t="str">
        <f>IF(Saldo_Brg!D104="","",Saldo_Brg!D104)</f>
        <v/>
      </c>
      <c r="I104" t="str">
        <f>IF(Saldo_Brg!E104="","",Saldo_Brg!E104)</f>
        <v/>
      </c>
    </row>
    <row r="105">
      <c r="A105">
        <v>97</v>
      </c>
      <c r="B105">
        <v>97</v>
      </c>
      <c r="D105" t="str">
        <v>Saldo Awal</v>
      </c>
      <c r="E105" t="str">
        <f>IF(Saldo_Brg!B105="","",Saldo_Brg!B105)</f>
        <v>Tongkol</v>
      </c>
      <c r="G105" t="str">
        <f>IF(Saldo_Brg!C105="","",Saldo_Brg!C105)</f>
        <v>kg</v>
      </c>
      <c r="H105" t="str">
        <f>IF(Saldo_Brg!D105="","",Saldo_Brg!D105)</f>
        <v/>
      </c>
      <c r="I105" t="str">
        <f>IF(Saldo_Brg!E105="","",Saldo_Brg!E105)</f>
        <v/>
      </c>
    </row>
    <row r="106">
      <c r="A106">
        <v>98</v>
      </c>
      <c r="B106">
        <v>98</v>
      </c>
      <c r="D106" t="str">
        <v>Saldo Awal</v>
      </c>
      <c r="E106" t="str">
        <f>IF(Saldo_Brg!B106="","",Saldo_Brg!B106)</f>
        <v>Cakalang</v>
      </c>
      <c r="G106" t="str">
        <f>IF(Saldo_Brg!C106="","",Saldo_Brg!C106)</f>
        <v>kg</v>
      </c>
      <c r="H106" t="str">
        <f>IF(Saldo_Brg!D106="","",Saldo_Brg!D106)</f>
        <v/>
      </c>
      <c r="I106" t="str">
        <f>IF(Saldo_Brg!E106="","",Saldo_Brg!E106)</f>
        <v/>
      </c>
    </row>
    <row r="107">
      <c r="A107">
        <v>99</v>
      </c>
      <c r="B107">
        <v>99</v>
      </c>
      <c r="D107" t="str">
        <v>Saldo Awal</v>
      </c>
      <c r="E107" t="str">
        <f>IF(Saldo_Brg!B107="","",Saldo_Brg!B107)</f>
        <v>Tuna</v>
      </c>
      <c r="G107" t="str">
        <f>IF(Saldo_Brg!C107="","",Saldo_Brg!C107)</f>
        <v>kg</v>
      </c>
      <c r="H107" t="str">
        <f>IF(Saldo_Brg!D107="","",Saldo_Brg!D107)</f>
        <v/>
      </c>
      <c r="I107" t="str">
        <f>IF(Saldo_Brg!E107="","",Saldo_Brg!E107)</f>
        <v/>
      </c>
    </row>
    <row r="108">
      <c r="A108">
        <v>100</v>
      </c>
      <c r="B108">
        <v>100</v>
      </c>
      <c r="D108" t="str">
        <v>Saldo Awal</v>
      </c>
      <c r="E108" t="str">
        <f>IF(Saldo_Brg!B108="","",Saldo_Brg!B108)</f>
        <v>Sarden/lemuru</v>
      </c>
      <c r="G108" t="str">
        <f>IF(Saldo_Brg!C108="","",Saldo_Brg!C108)</f>
        <v>kg</v>
      </c>
      <c r="H108" t="str">
        <f>IF(Saldo_Brg!D108="","",Saldo_Brg!D108)</f>
        <v/>
      </c>
      <c r="I108" t="str">
        <f>IF(Saldo_Brg!E108="","",Saldo_Brg!E108)</f>
        <v/>
      </c>
    </row>
    <row r="109">
      <c r="A109">
        <v>101</v>
      </c>
      <c r="B109">
        <v>101</v>
      </c>
      <c r="D109" t="str">
        <v>Saldo Awal</v>
      </c>
      <c r="E109" t="str">
        <f>IF(Saldo_Brg!B109="","",Saldo_Brg!B109)</f>
        <v>Bandeng</v>
      </c>
      <c r="G109" t="str">
        <f>IF(Saldo_Brg!C109="","",Saldo_Brg!C109)</f>
        <v>kg</v>
      </c>
      <c r="H109" t="str">
        <f>IF(Saldo_Brg!D109="","",Saldo_Brg!D109)</f>
        <v/>
      </c>
      <c r="I109" t="str">
        <f>IF(Saldo_Brg!E109="","",Saldo_Brg!E109)</f>
        <v/>
      </c>
    </row>
    <row r="110">
      <c r="A110">
        <v>102</v>
      </c>
      <c r="B110">
        <v>102</v>
      </c>
      <c r="D110" t="str">
        <v>Saldo Awal</v>
      </c>
      <c r="E110" t="str">
        <f>IF(Saldo_Brg!B110="","",Saldo_Brg!B110)</f>
        <v>Tenggiri</v>
      </c>
      <c r="G110" t="str">
        <f>IF(Saldo_Brg!C110="","",Saldo_Brg!C110)</f>
        <v>kg</v>
      </c>
      <c r="H110" t="str">
        <f>IF(Saldo_Brg!D110="","",Saldo_Brg!D110)</f>
        <v/>
      </c>
      <c r="I110" t="str">
        <f>IF(Saldo_Brg!E110="","",Saldo_Brg!E110)</f>
        <v/>
      </c>
    </row>
    <row r="111">
      <c r="A111">
        <v>103</v>
      </c>
      <c r="B111">
        <v>103</v>
      </c>
      <c r="D111" t="str">
        <v>Saldo Awal</v>
      </c>
      <c r="E111" t="str">
        <f>IF(Saldo_Brg!B111="","",Saldo_Brg!B111)</f>
        <v>Kakap</v>
      </c>
      <c r="G111" t="str">
        <f>IF(Saldo_Brg!C111="","",Saldo_Brg!C111)</f>
        <v>kg</v>
      </c>
      <c r="H111" t="str">
        <f>IF(Saldo_Brg!D111="","",Saldo_Brg!D111)</f>
        <v/>
      </c>
      <c r="I111" t="str">
        <f>IF(Saldo_Brg!E111="","",Saldo_Brg!E111)</f>
        <v/>
      </c>
    </row>
    <row r="112">
      <c r="A112">
        <v>104</v>
      </c>
      <c r="B112">
        <v>104</v>
      </c>
      <c r="D112" t="str">
        <v>Saldo Awal</v>
      </c>
      <c r="E112" t="str">
        <f>IF(Saldo_Brg!B112="","",Saldo_Brg!B112)</f>
        <v>Fillet ikan laut</v>
      </c>
      <c r="G112" t="str">
        <f>IF(Saldo_Brg!C112="","",Saldo_Brg!C112)</f>
        <v>kg</v>
      </c>
      <c r="H112" t="str">
        <f>IF(Saldo_Brg!D112="","",Saldo_Brg!D112)</f>
        <v/>
      </c>
      <c r="I112" t="str">
        <f>IF(Saldo_Brg!E112="","",Saldo_Brg!E112)</f>
        <v/>
      </c>
    </row>
    <row r="113">
      <c r="A113">
        <v>105</v>
      </c>
      <c r="B113">
        <v>105</v>
      </c>
      <c r="D113" t="str">
        <v>Saldo Awal</v>
      </c>
      <c r="E113" t="str">
        <f>IF(Saldo_Brg!B113="","",Saldo_Brg!B113)</f>
        <v>Ikan laut-lainnya</v>
      </c>
      <c r="G113" t="str">
        <f>IF(Saldo_Brg!C113="","",Saldo_Brg!C113)</f>
        <v>kg</v>
      </c>
      <c r="H113" t="str">
        <f>IF(Saldo_Brg!D113="","",Saldo_Brg!D113)</f>
        <v/>
      </c>
      <c r="I113" t="str">
        <f>IF(Saldo_Brg!E113="","",Saldo_Brg!E113)</f>
        <v/>
      </c>
    </row>
    <row r="114">
      <c r="A114">
        <v>106</v>
      </c>
      <c r="B114">
        <v>106</v>
      </c>
      <c r="D114" t="str">
        <v>Saldo Awal</v>
      </c>
      <c r="E114" t="str">
        <f>IF(Saldo_Brg!B114="","",Saldo_Brg!B114)</f>
        <v>PRODUK PERIKANAN LAIN</v>
      </c>
      <c r="G114" t="str">
        <f>IF(Saldo_Brg!C114="","",Saldo_Brg!C114)</f>
        <v/>
      </c>
      <c r="H114" t="str">
        <f>IF(Saldo_Brg!D114="","",Saldo_Brg!D114)</f>
        <v/>
      </c>
      <c r="I114" t="str">
        <f>IF(Saldo_Brg!E114="","",Saldo_Brg!E114)</f>
        <v/>
      </c>
    </row>
    <row r="115">
      <c r="A115">
        <v>107</v>
      </c>
      <c r="B115">
        <v>107</v>
      </c>
      <c r="D115" t="str">
        <v>Saldo Awal</v>
      </c>
      <c r="E115" t="str">
        <f>IF(Saldo_Brg!B115="","",Saldo_Brg!B115)</f>
        <v>Udang segar</v>
      </c>
      <c r="G115" t="str">
        <f>IF(Saldo_Brg!C115="","",Saldo_Brg!C115)</f>
        <v>kg</v>
      </c>
      <c r="H115" t="str">
        <f>IF(Saldo_Brg!D115="","",Saldo_Brg!D115)</f>
        <v/>
      </c>
      <c r="I115" t="str">
        <f>IF(Saldo_Brg!E115="","",Saldo_Brg!E115)</f>
        <v/>
      </c>
    </row>
    <row r="116">
      <c r="A116">
        <v>108</v>
      </c>
      <c r="B116">
        <v>108</v>
      </c>
      <c r="D116" t="str">
        <v>Saldo Awal</v>
      </c>
      <c r="E116" t="str">
        <f>IF(Saldo_Brg!B116="","",Saldo_Brg!B116)</f>
        <v>Udang beku</v>
      </c>
      <c r="G116" t="str">
        <f>IF(Saldo_Brg!C116="","",Saldo_Brg!C116)</f>
        <v>kg</v>
      </c>
      <c r="H116" t="str">
        <f>IF(Saldo_Brg!D116="","",Saldo_Brg!D116)</f>
        <v/>
      </c>
      <c r="I116" t="str">
        <f>IF(Saldo_Brg!E116="","",Saldo_Brg!E116)</f>
        <v/>
      </c>
    </row>
    <row r="117">
      <c r="A117">
        <v>109</v>
      </c>
      <c r="B117">
        <v>109</v>
      </c>
      <c r="D117" t="str">
        <v>Saldo Awal</v>
      </c>
      <c r="E117" t="str">
        <f>IF(Saldo_Brg!B117="","",Saldo_Brg!B117)</f>
        <v>Cumi-cumi</v>
      </c>
      <c r="G117" t="str">
        <f>IF(Saldo_Brg!C117="","",Saldo_Brg!C117)</f>
        <v>kg</v>
      </c>
      <c r="H117" t="str">
        <f>IF(Saldo_Brg!D117="","",Saldo_Brg!D117)</f>
        <v/>
      </c>
      <c r="I117" t="str">
        <f>IF(Saldo_Brg!E117="","",Saldo_Brg!E117)</f>
        <v/>
      </c>
    </row>
    <row r="118">
      <c r="A118">
        <v>110</v>
      </c>
      <c r="B118">
        <v>110</v>
      </c>
      <c r="D118" t="str">
        <v>Saldo Awal</v>
      </c>
      <c r="E118" t="str">
        <f>IF(Saldo_Brg!B118="","",Saldo_Brg!B118)</f>
        <v>Sotong</v>
      </c>
      <c r="G118" t="str">
        <f>IF(Saldo_Brg!C118="","",Saldo_Brg!C118)</f>
        <v>kg</v>
      </c>
      <c r="H118" t="str">
        <f>IF(Saldo_Brg!D118="","",Saldo_Brg!D118)</f>
        <v/>
      </c>
      <c r="I118" t="str">
        <f>IF(Saldo_Brg!E118="","",Saldo_Brg!E118)</f>
        <v/>
      </c>
    </row>
    <row r="119">
      <c r="A119">
        <v>111</v>
      </c>
      <c r="B119">
        <v>111</v>
      </c>
      <c r="D119" t="str">
        <v>Saldo Awal</v>
      </c>
      <c r="E119" t="str">
        <f>IF(Saldo_Brg!B119="","",Saldo_Brg!B119)</f>
        <v>Kepiting/rajungan</v>
      </c>
      <c r="G119" t="str">
        <f>IF(Saldo_Brg!C119="","",Saldo_Brg!C119)</f>
        <v>kg</v>
      </c>
      <c r="H119" t="str">
        <f>IF(Saldo_Brg!D119="","",Saldo_Brg!D119)</f>
        <v/>
      </c>
      <c r="I119" t="str">
        <f>IF(Saldo_Brg!E119="","",Saldo_Brg!E119)</f>
        <v/>
      </c>
    </row>
    <row r="120">
      <c r="A120">
        <v>112</v>
      </c>
      <c r="B120">
        <v>112</v>
      </c>
      <c r="D120" t="str">
        <v>Saldo Awal</v>
      </c>
      <c r="E120" t="str">
        <f>IF(Saldo_Brg!B120="","",Saldo_Brg!B120)</f>
        <v>Kerang hijau</v>
      </c>
      <c r="G120" t="str">
        <f>IF(Saldo_Brg!C120="","",Saldo_Brg!C120)</f>
        <v>kg</v>
      </c>
      <c r="H120" t="str">
        <f>IF(Saldo_Brg!D120="","",Saldo_Brg!D120)</f>
        <v/>
      </c>
      <c r="I120" t="str">
        <f>IF(Saldo_Brg!E120="","",Saldo_Brg!E120)</f>
        <v/>
      </c>
    </row>
    <row r="121">
      <c r="A121">
        <v>113</v>
      </c>
      <c r="B121">
        <v>113</v>
      </c>
      <c r="D121" t="str">
        <v>Saldo Awal</v>
      </c>
      <c r="E121" t="str">
        <f>IF(Saldo_Brg!B121="","",Saldo_Brg!B121)</f>
        <v>Kerang dara</v>
      </c>
      <c r="G121" t="str">
        <f>IF(Saldo_Brg!C121="","",Saldo_Brg!C121)</f>
        <v>kg</v>
      </c>
      <c r="H121" t="str">
        <f>IF(Saldo_Brg!D121="","",Saldo_Brg!D121)</f>
        <v/>
      </c>
      <c r="I121" t="str">
        <f>IF(Saldo_Brg!E121="","",Saldo_Brg!E121)</f>
        <v/>
      </c>
    </row>
    <row r="122">
      <c r="A122">
        <v>114</v>
      </c>
      <c r="B122">
        <v>114</v>
      </c>
      <c r="D122" t="str">
        <v>Saldo Awal</v>
      </c>
      <c r="E122" t="str">
        <f>IF(Saldo_Brg!B122="","",Saldo_Brg!B122)</f>
        <v>Produk perikanan lain-lainnya</v>
      </c>
      <c r="G122" t="str">
        <f>IF(Saldo_Brg!C122="","",Saldo_Brg!C122)</f>
        <v>kg</v>
      </c>
      <c r="H122" t="str">
        <f>IF(Saldo_Brg!D122="","",Saldo_Brg!D122)</f>
        <v/>
      </c>
      <c r="I122" t="str">
        <f>IF(Saldo_Brg!E122="","",Saldo_Brg!E122)</f>
        <v/>
      </c>
    </row>
    <row r="123">
      <c r="A123">
        <v>115</v>
      </c>
      <c r="B123">
        <v>115</v>
      </c>
      <c r="D123" t="str">
        <v>Saldo Awal</v>
      </c>
      <c r="E123" t="str">
        <f>IF(Saldo_Brg!B123="","",Saldo_Brg!B123)</f>
        <v>SUSU DAN OLAHANNYA</v>
      </c>
      <c r="G123" t="str">
        <f>IF(Saldo_Brg!C123="","",Saldo_Brg!C123)</f>
        <v/>
      </c>
      <c r="H123" t="str">
        <f>IF(Saldo_Brg!D123="","",Saldo_Brg!D123)</f>
        <v/>
      </c>
      <c r="I123" t="str">
        <f>IF(Saldo_Brg!E123="","",Saldo_Brg!E123)</f>
        <v/>
      </c>
    </row>
    <row r="124">
      <c r="A124">
        <v>116</v>
      </c>
      <c r="B124">
        <v>116</v>
      </c>
      <c r="D124" t="str">
        <v>Saldo Awal</v>
      </c>
      <c r="E124" t="str">
        <f>IF(Saldo_Brg!B124="","",Saldo_Brg!B124)</f>
        <v>Susu UHT full cream</v>
      </c>
      <c r="G124" t="str">
        <f>IF(Saldo_Brg!C124="","",Saldo_Brg!C124)</f>
        <v>liter</v>
      </c>
      <c r="H124" t="str">
        <f>IF(Saldo_Brg!D124="","",Saldo_Brg!D124)</f>
        <v/>
      </c>
      <c r="I124" t="str">
        <f>IF(Saldo_Brg!E124="","",Saldo_Brg!E124)</f>
        <v/>
      </c>
    </row>
    <row r="125">
      <c r="A125">
        <v>117</v>
      </c>
      <c r="B125">
        <v>117</v>
      </c>
      <c r="D125" t="str">
        <v>Saldo Awal</v>
      </c>
      <c r="E125" t="str">
        <f>IF(Saldo_Brg!B125="","",Saldo_Brg!B125)</f>
        <v>Susu UHT rendah lemak</v>
      </c>
      <c r="G125" t="str">
        <f>IF(Saldo_Brg!C125="","",Saldo_Brg!C125)</f>
        <v>liter</v>
      </c>
      <c r="H125" t="str">
        <f>IF(Saldo_Brg!D125="","",Saldo_Brg!D125)</f>
        <v/>
      </c>
      <c r="I125" t="str">
        <f>IF(Saldo_Brg!E125="","",Saldo_Brg!E125)</f>
        <v/>
      </c>
    </row>
    <row r="126">
      <c r="A126">
        <v>118</v>
      </c>
      <c r="B126">
        <v>118</v>
      </c>
      <c r="D126" t="str">
        <v>Saldo Awal</v>
      </c>
      <c r="E126" t="str">
        <f>IF(Saldo_Brg!B126="","",Saldo_Brg!B126)</f>
        <v>Susu pasteurisasi</v>
      </c>
      <c r="G126" t="str">
        <f>IF(Saldo_Brg!C126="","",Saldo_Brg!C126)</f>
        <v>liter</v>
      </c>
      <c r="H126" t="str">
        <f>IF(Saldo_Brg!D126="","",Saldo_Brg!D126)</f>
        <v/>
      </c>
      <c r="I126" t="str">
        <f>IF(Saldo_Brg!E126="","",Saldo_Brg!E126)</f>
        <v/>
      </c>
    </row>
    <row r="127">
      <c r="A127">
        <v>119</v>
      </c>
      <c r="B127">
        <v>119</v>
      </c>
      <c r="D127" t="str">
        <v>Saldo Awal</v>
      </c>
      <c r="E127" t="str">
        <f>IF(Saldo_Brg!B127="","",Saldo_Brg!B127)</f>
        <v>Susu bubuk</v>
      </c>
      <c r="G127" t="str">
        <f>IF(Saldo_Brg!C127="","",Saldo_Brg!C127)</f>
        <v>kg</v>
      </c>
      <c r="H127" t="str">
        <f>IF(Saldo_Brg!D127="","",Saldo_Brg!D127)</f>
        <v/>
      </c>
      <c r="I127" t="str">
        <f>IF(Saldo_Brg!E127="","",Saldo_Brg!E127)</f>
        <v/>
      </c>
    </row>
    <row r="128">
      <c r="A128">
        <v>120</v>
      </c>
      <c r="B128">
        <v>120</v>
      </c>
      <c r="D128" t="str">
        <v>Saldo Awal</v>
      </c>
      <c r="E128" t="str">
        <f>IF(Saldo_Brg!B128="","",Saldo_Brg!B128)</f>
        <v>Yogurt plain</v>
      </c>
      <c r="G128" t="str">
        <f>IF(Saldo_Brg!C128="","",Saldo_Brg!C128)</f>
        <v>pak</v>
      </c>
      <c r="H128" t="str">
        <f>IF(Saldo_Brg!D128="","",Saldo_Brg!D128)</f>
        <v/>
      </c>
      <c r="I128" t="str">
        <f>IF(Saldo_Brg!E128="","",Saldo_Brg!E128)</f>
        <v/>
      </c>
    </row>
    <row r="129">
      <c r="A129">
        <v>121</v>
      </c>
      <c r="B129">
        <v>121</v>
      </c>
      <c r="D129" t="str">
        <v>Saldo Awal</v>
      </c>
      <c r="E129" t="str">
        <f>IF(Saldo_Brg!B129="","",Saldo_Brg!B129)</f>
        <v>Keju cheddar</v>
      </c>
      <c r="G129" t="str">
        <f>IF(Saldo_Brg!C129="","",Saldo_Brg!C129)</f>
        <v>pak</v>
      </c>
      <c r="H129" t="str">
        <f>IF(Saldo_Brg!D129="","",Saldo_Brg!D129)</f>
        <v/>
      </c>
      <c r="I129" t="str">
        <f>IF(Saldo_Brg!E129="","",Saldo_Brg!E129)</f>
        <v/>
      </c>
    </row>
    <row r="130">
      <c r="A130">
        <v>122</v>
      </c>
      <c r="B130">
        <v>122</v>
      </c>
      <c r="D130" t="str">
        <v>Saldo Awal</v>
      </c>
      <c r="E130" t="str">
        <f>IF(Saldo_Brg!B130="","",Saldo_Brg!B130)</f>
        <v>Keju olahan (slice)</v>
      </c>
      <c r="G130" t="str">
        <f>IF(Saldo_Brg!C130="","",Saldo_Brg!C130)</f>
        <v>pak</v>
      </c>
      <c r="H130" t="str">
        <f>IF(Saldo_Brg!D130="","",Saldo_Brg!D130)</f>
        <v/>
      </c>
      <c r="I130" t="str">
        <f>IF(Saldo_Brg!E130="","",Saldo_Brg!E130)</f>
        <v/>
      </c>
    </row>
    <row r="131">
      <c r="A131">
        <v>123</v>
      </c>
      <c r="B131">
        <v>123</v>
      </c>
      <c r="D131" t="str">
        <v>Saldo Awal</v>
      </c>
      <c r="E131" t="str">
        <f>IF(Saldo_Brg!B131="","",Saldo_Brg!B131)</f>
        <v>Susu dan olahan-lainnya</v>
      </c>
      <c r="G131" t="str">
        <f>IF(Saldo_Brg!C131="","",Saldo_Brg!C131)</f>
        <v>liter</v>
      </c>
      <c r="H131" t="str">
        <f>IF(Saldo_Brg!D131="","",Saldo_Brg!D131)</f>
        <v/>
      </c>
      <c r="I131" t="str">
        <f>IF(Saldo_Brg!E131="","",Saldo_Brg!E131)</f>
        <v/>
      </c>
    </row>
    <row r="132">
      <c r="A132">
        <v>124</v>
      </c>
      <c r="B132">
        <v>124</v>
      </c>
      <c r="D132" t="str">
        <v>Saldo Awal</v>
      </c>
      <c r="E132" t="str">
        <f>IF(Saldo_Brg!B132="","",Saldo_Brg!B132)</f>
        <v>PROTEIN NABATI</v>
      </c>
      <c r="G132" t="str">
        <f>IF(Saldo_Brg!C132="","",Saldo_Brg!C132)</f>
        <v/>
      </c>
      <c r="H132" t="str">
        <f>IF(Saldo_Brg!D132="","",Saldo_Brg!D132)</f>
        <v/>
      </c>
      <c r="I132" t="str">
        <f>IF(Saldo_Brg!E132="","",Saldo_Brg!E132)</f>
        <v/>
      </c>
    </row>
    <row r="133">
      <c r="A133">
        <v>125</v>
      </c>
      <c r="B133">
        <v>125</v>
      </c>
      <c r="D133" t="str">
        <v>Saldo Awal</v>
      </c>
      <c r="E133" t="str">
        <f>IF(Saldo_Brg!B133="","",Saldo_Brg!B133)</f>
        <v>KEDELAI DAN OLAHANNYA</v>
      </c>
      <c r="G133" t="str">
        <f>IF(Saldo_Brg!C133="","",Saldo_Brg!C133)</f>
        <v/>
      </c>
      <c r="H133" t="str">
        <f>IF(Saldo_Brg!D133="","",Saldo_Brg!D133)</f>
        <v/>
      </c>
      <c r="I133" t="str">
        <f>IF(Saldo_Brg!E133="","",Saldo_Brg!E133)</f>
        <v/>
      </c>
    </row>
    <row r="134">
      <c r="A134">
        <v>126</v>
      </c>
      <c r="B134">
        <v>126</v>
      </c>
      <c r="D134" t="str">
        <v>Saldo Awal</v>
      </c>
      <c r="E134" t="str">
        <f>IF(Saldo_Brg!B134="","",Saldo_Brg!B134)</f>
        <v>Kedelai biji kering</v>
      </c>
      <c r="G134" t="str">
        <f>IF(Saldo_Brg!C134="","",Saldo_Brg!C134)</f>
        <v>kg</v>
      </c>
      <c r="H134" t="str">
        <f>IF(Saldo_Brg!D134="","",Saldo_Brg!D134)</f>
        <v/>
      </c>
      <c r="I134" t="str">
        <f>IF(Saldo_Brg!E134="","",Saldo_Brg!E134)</f>
        <v/>
      </c>
    </row>
    <row r="135">
      <c r="A135">
        <v>127</v>
      </c>
      <c r="B135">
        <v>127</v>
      </c>
      <c r="D135" t="str">
        <v>Saldo Awal</v>
      </c>
      <c r="E135" t="str">
        <f>IF(Saldo_Brg!B135="","",Saldo_Brg!B135)</f>
        <v>Tempe</v>
      </c>
      <c r="G135" t="str">
        <f>IF(Saldo_Brg!C135="","",Saldo_Brg!C135)</f>
        <v>kg</v>
      </c>
      <c r="H135" t="str">
        <f>IF(Saldo_Brg!D135="","",Saldo_Brg!D135)</f>
        <v/>
      </c>
      <c r="I135" t="str">
        <f>IF(Saldo_Brg!E135="","",Saldo_Brg!E135)</f>
        <v/>
      </c>
    </row>
    <row r="136">
      <c r="A136">
        <v>128</v>
      </c>
      <c r="B136">
        <v>128</v>
      </c>
      <c r="D136" t="str">
        <v>Saldo Awal</v>
      </c>
      <c r="E136" t="str">
        <f>IF(Saldo_Brg!B136="","",Saldo_Brg!B136)</f>
        <v>Tahu putih</v>
      </c>
      <c r="G136" t="str">
        <f>IF(Saldo_Brg!C136="","",Saldo_Brg!C136)</f>
        <v>kg</v>
      </c>
      <c r="H136" t="str">
        <f>IF(Saldo_Brg!D136="","",Saldo_Brg!D136)</f>
        <v/>
      </c>
      <c r="I136" t="str">
        <f>IF(Saldo_Brg!E136="","",Saldo_Brg!E136)</f>
        <v/>
      </c>
    </row>
    <row r="137">
      <c r="A137">
        <v>129</v>
      </c>
      <c r="B137">
        <v>129</v>
      </c>
      <c r="D137" t="str">
        <v>Saldo Awal</v>
      </c>
      <c r="E137" t="str">
        <f>IF(Saldo_Brg!B137="","",Saldo_Brg!B137)</f>
        <v>Tahu kuning</v>
      </c>
      <c r="G137" t="str">
        <f>IF(Saldo_Brg!C137="","",Saldo_Brg!C137)</f>
        <v>kg</v>
      </c>
      <c r="H137" t="str">
        <f>IF(Saldo_Brg!D137="","",Saldo_Brg!D137)</f>
        <v/>
      </c>
      <c r="I137" t="str">
        <f>IF(Saldo_Brg!E137="","",Saldo_Brg!E137)</f>
        <v/>
      </c>
    </row>
    <row r="138">
      <c r="A138">
        <v>130</v>
      </c>
      <c r="B138">
        <v>130</v>
      </c>
      <c r="D138" t="str">
        <v>Saldo Awal</v>
      </c>
      <c r="E138" t="str">
        <f>IF(Saldo_Brg!B138="","",Saldo_Brg!B138)</f>
        <v>Tahu sutra</v>
      </c>
      <c r="G138" t="str">
        <f>IF(Saldo_Brg!C138="","",Saldo_Brg!C138)</f>
        <v>kg</v>
      </c>
      <c r="H138" t="str">
        <f>IF(Saldo_Brg!D138="","",Saldo_Brg!D138)</f>
        <v/>
      </c>
      <c r="I138" t="str">
        <f>IF(Saldo_Brg!E138="","",Saldo_Brg!E138)</f>
        <v/>
      </c>
    </row>
    <row r="139">
      <c r="A139">
        <v>131</v>
      </c>
      <c r="B139">
        <v>131</v>
      </c>
      <c r="D139" t="str">
        <v>Saldo Awal</v>
      </c>
      <c r="E139" t="str">
        <f>IF(Saldo_Brg!B139="","",Saldo_Brg!B139)</f>
        <v>Susu kedelai</v>
      </c>
      <c r="G139" t="str">
        <f>IF(Saldo_Brg!C139="","",Saldo_Brg!C139)</f>
        <v>liter</v>
      </c>
      <c r="H139" t="str">
        <f>IF(Saldo_Brg!D139="","",Saldo_Brg!D139)</f>
        <v/>
      </c>
      <c r="I139" t="str">
        <f>IF(Saldo_Brg!E139="","",Saldo_Brg!E139)</f>
        <v/>
      </c>
    </row>
    <row r="140">
      <c r="A140">
        <v>132</v>
      </c>
      <c r="B140">
        <v>132</v>
      </c>
      <c r="D140" t="str">
        <v>Saldo Awal</v>
      </c>
      <c r="E140" t="str">
        <f>IF(Saldo_Brg!B140="","",Saldo_Brg!B140)</f>
        <v>Tepung kedelai</v>
      </c>
      <c r="G140" t="str">
        <f>IF(Saldo_Brg!C140="","",Saldo_Brg!C140)</f>
        <v>kg</v>
      </c>
      <c r="H140" t="str">
        <f>IF(Saldo_Brg!D140="","",Saldo_Brg!D140)</f>
        <v/>
      </c>
      <c r="I140" t="str">
        <f>IF(Saldo_Brg!E140="","",Saldo_Brg!E140)</f>
        <v/>
      </c>
    </row>
    <row r="141">
      <c r="A141">
        <v>133</v>
      </c>
      <c r="B141">
        <v>133</v>
      </c>
      <c r="D141" t="str">
        <v>Saldo Awal</v>
      </c>
      <c r="E141" t="str">
        <f>IF(Saldo_Brg!B141="","",Saldo_Brg!B141)</f>
        <v>Kedelai dan olahannya-lainnya</v>
      </c>
      <c r="G141" t="str">
        <f>IF(Saldo_Brg!C141="","",Saldo_Brg!C141)</f>
        <v>kg</v>
      </c>
      <c r="H141" t="str">
        <f>IF(Saldo_Brg!D141="","",Saldo_Brg!D141)</f>
        <v/>
      </c>
      <c r="I141" t="str">
        <f>IF(Saldo_Brg!E141="","",Saldo_Brg!E141)</f>
        <v/>
      </c>
    </row>
    <row r="142">
      <c r="A142">
        <v>134</v>
      </c>
      <c r="B142">
        <v>134</v>
      </c>
      <c r="D142" t="str">
        <v>Saldo Awal</v>
      </c>
      <c r="E142" t="str">
        <f>IF(Saldo_Brg!B142="","",Saldo_Brg!B142)</f>
        <v>KACANG-KACANGAN</v>
      </c>
      <c r="G142" t="str">
        <f>IF(Saldo_Brg!C142="","",Saldo_Brg!C142)</f>
        <v/>
      </c>
      <c r="H142" t="str">
        <f>IF(Saldo_Brg!D142="","",Saldo_Brg!D142)</f>
        <v/>
      </c>
      <c r="I142" t="str">
        <f>IF(Saldo_Brg!E142="","",Saldo_Brg!E142)</f>
        <v/>
      </c>
    </row>
    <row r="143">
      <c r="A143">
        <v>135</v>
      </c>
      <c r="B143">
        <v>135</v>
      </c>
      <c r="D143" t="str">
        <v>Saldo Awal</v>
      </c>
      <c r="E143" t="str">
        <f>IF(Saldo_Brg!B143="","",Saldo_Brg!B143)</f>
        <v>Kacang tanah kupas</v>
      </c>
      <c r="G143" t="str">
        <f>IF(Saldo_Brg!C143="","",Saldo_Brg!C143)</f>
        <v>kg</v>
      </c>
      <c r="H143" t="str">
        <f>IF(Saldo_Brg!D143="","",Saldo_Brg!D143)</f>
        <v/>
      </c>
      <c r="I143" t="str">
        <f>IF(Saldo_Brg!E143="","",Saldo_Brg!E143)</f>
        <v/>
      </c>
    </row>
    <row r="144">
      <c r="A144">
        <v>136</v>
      </c>
      <c r="B144">
        <v>136</v>
      </c>
      <c r="D144" t="str">
        <v>Saldo Awal</v>
      </c>
      <c r="E144" t="str">
        <f>IF(Saldo_Brg!B144="","",Saldo_Brg!B144)</f>
        <v>Kacang tanah dengan kulit</v>
      </c>
      <c r="G144" t="str">
        <f>IF(Saldo_Brg!C144="","",Saldo_Brg!C144)</f>
        <v>kg</v>
      </c>
      <c r="H144" t="str">
        <f>IF(Saldo_Brg!D144="","",Saldo_Brg!D144)</f>
        <v/>
      </c>
      <c r="I144" t="str">
        <f>IF(Saldo_Brg!E144="","",Saldo_Brg!E144)</f>
        <v/>
      </c>
    </row>
    <row r="145">
      <c r="A145">
        <v>137</v>
      </c>
      <c r="B145">
        <v>137</v>
      </c>
      <c r="D145" t="str">
        <v>Saldo Awal</v>
      </c>
      <c r="E145" t="str">
        <f>IF(Saldo_Brg!B145="","",Saldo_Brg!B145)</f>
        <v>Kacang hijau</v>
      </c>
      <c r="G145" t="str">
        <f>IF(Saldo_Brg!C145="","",Saldo_Brg!C145)</f>
        <v>kg</v>
      </c>
      <c r="H145" t="str">
        <f>IF(Saldo_Brg!D145="","",Saldo_Brg!D145)</f>
        <v/>
      </c>
      <c r="I145" t="str">
        <f>IF(Saldo_Brg!E145="","",Saldo_Brg!E145)</f>
        <v/>
      </c>
    </row>
    <row r="146">
      <c r="A146">
        <v>138</v>
      </c>
      <c r="B146">
        <v>138</v>
      </c>
      <c r="D146" t="str">
        <v>Saldo Awal</v>
      </c>
      <c r="E146" t="str">
        <f>IF(Saldo_Brg!B146="","",Saldo_Brg!B146)</f>
        <v>Kacang merah</v>
      </c>
      <c r="G146" t="str">
        <f>IF(Saldo_Brg!C146="","",Saldo_Brg!C146)</f>
        <v>kg</v>
      </c>
      <c r="H146" t="str">
        <f>IF(Saldo_Brg!D146="","",Saldo_Brg!D146)</f>
        <v/>
      </c>
      <c r="I146" t="str">
        <f>IF(Saldo_Brg!E146="","",Saldo_Brg!E146)</f>
        <v/>
      </c>
    </row>
    <row r="147">
      <c r="A147">
        <v>139</v>
      </c>
      <c r="B147">
        <v>139</v>
      </c>
      <c r="D147" t="str">
        <v>Saldo Awal</v>
      </c>
      <c r="E147" t="str">
        <f>IF(Saldo_Brg!B147="","",Saldo_Brg!B147)</f>
        <v>Kacang tolo/tunggak</v>
      </c>
      <c r="G147" t="str">
        <f>IF(Saldo_Brg!C147="","",Saldo_Brg!C147)</f>
        <v>kg</v>
      </c>
      <c r="H147" t="str">
        <f>IF(Saldo_Brg!D147="","",Saldo_Brg!D147)</f>
        <v/>
      </c>
      <c r="I147" t="str">
        <f>IF(Saldo_Brg!E147="","",Saldo_Brg!E147)</f>
        <v/>
      </c>
    </row>
    <row r="148">
      <c r="A148">
        <v>140</v>
      </c>
      <c r="B148">
        <v>140</v>
      </c>
      <c r="D148" t="str">
        <v>Saldo Awal</v>
      </c>
      <c r="E148" t="str">
        <f>IF(Saldo_Brg!B148="","",Saldo_Brg!B148)</f>
        <v>Kacang hitam</v>
      </c>
      <c r="G148" t="str">
        <f>IF(Saldo_Brg!C148="","",Saldo_Brg!C148)</f>
        <v>kg</v>
      </c>
      <c r="H148" t="str">
        <f>IF(Saldo_Brg!D148="","",Saldo_Brg!D148)</f>
        <v/>
      </c>
      <c r="I148" t="str">
        <f>IF(Saldo_Brg!E148="","",Saldo_Brg!E148)</f>
        <v/>
      </c>
    </row>
    <row r="149">
      <c r="A149">
        <v>141</v>
      </c>
      <c r="B149">
        <v>141</v>
      </c>
      <c r="D149" t="str">
        <v>Saldo Awal</v>
      </c>
      <c r="E149" t="str">
        <f>IF(Saldo_Brg!B149="","",Saldo_Brg!B149)</f>
        <v>Kacang arab/chickpea</v>
      </c>
      <c r="G149" t="str">
        <f>IF(Saldo_Brg!C149="","",Saldo_Brg!C149)</f>
        <v>kg</v>
      </c>
      <c r="H149" t="str">
        <f>IF(Saldo_Brg!D149="","",Saldo_Brg!D149)</f>
        <v/>
      </c>
      <c r="I149" t="str">
        <f>IF(Saldo_Brg!E149="","",Saldo_Brg!E149)</f>
        <v/>
      </c>
    </row>
    <row r="150">
      <c r="A150">
        <v>142</v>
      </c>
      <c r="B150">
        <v>142</v>
      </c>
      <c r="D150" t="str">
        <v>Saldo Awal</v>
      </c>
      <c r="E150" t="str">
        <f>IF(Saldo_Brg!B150="","",Saldo_Brg!B150)</f>
        <v>Kacang polong/pea</v>
      </c>
      <c r="G150" t="str">
        <f>IF(Saldo_Brg!C150="","",Saldo_Brg!C150)</f>
        <v>kg</v>
      </c>
      <c r="H150" t="str">
        <f>IF(Saldo_Brg!D150="","",Saldo_Brg!D150)</f>
        <v/>
      </c>
      <c r="I150" t="str">
        <f>IF(Saldo_Brg!E150="","",Saldo_Brg!E150)</f>
        <v/>
      </c>
    </row>
    <row r="151">
      <c r="A151">
        <v>143</v>
      </c>
      <c r="B151">
        <v>143</v>
      </c>
      <c r="D151" t="str">
        <v>Saldo Awal</v>
      </c>
      <c r="E151" t="str">
        <f>IF(Saldo_Brg!B151="","",Saldo_Brg!B151)</f>
        <v>Kacang mede</v>
      </c>
      <c r="G151" t="str">
        <f>IF(Saldo_Brg!C151="","",Saldo_Brg!C151)</f>
        <v>kg</v>
      </c>
      <c r="H151" t="str">
        <f>IF(Saldo_Brg!D151="","",Saldo_Brg!D151)</f>
        <v/>
      </c>
      <c r="I151" t="str">
        <f>IF(Saldo_Brg!E151="","",Saldo_Brg!E151)</f>
        <v/>
      </c>
    </row>
    <row r="152">
      <c r="A152">
        <v>144</v>
      </c>
      <c r="B152">
        <v>144</v>
      </c>
      <c r="D152" t="str">
        <v>Saldo Awal</v>
      </c>
      <c r="E152" t="str">
        <f>IF(Saldo_Brg!B152="","",Saldo_Brg!B152)</f>
        <v>Kacang almond</v>
      </c>
      <c r="G152" t="str">
        <f>IF(Saldo_Brg!C152="","",Saldo_Brg!C152)</f>
        <v>kg</v>
      </c>
      <c r="H152" t="str">
        <f>IF(Saldo_Brg!D152="","",Saldo_Brg!D152)</f>
        <v/>
      </c>
      <c r="I152" t="str">
        <f>IF(Saldo_Brg!E152="","",Saldo_Brg!E152)</f>
        <v/>
      </c>
    </row>
    <row r="153">
      <c r="A153">
        <v>145</v>
      </c>
      <c r="B153">
        <v>145</v>
      </c>
      <c r="D153" t="str">
        <v>Saldo Awal</v>
      </c>
      <c r="E153" t="str">
        <f>IF(Saldo_Brg!B153="","",Saldo_Brg!B153)</f>
        <v>Kacang kacangan-lainnya</v>
      </c>
      <c r="G153" t="str">
        <f>IF(Saldo_Brg!C153="","",Saldo_Brg!C153)</f>
        <v>kg</v>
      </c>
      <c r="H153" t="str">
        <f>IF(Saldo_Brg!D153="","",Saldo_Brg!D153)</f>
        <v/>
      </c>
      <c r="I153" t="str">
        <f>IF(Saldo_Brg!E153="","",Saldo_Brg!E153)</f>
        <v/>
      </c>
    </row>
    <row r="154">
      <c r="A154">
        <v>146</v>
      </c>
      <c r="B154">
        <v>146</v>
      </c>
      <c r="D154" t="str">
        <v>Saldo Awal</v>
      </c>
      <c r="E154" t="str">
        <f>IF(Saldo_Brg!B154="","",Saldo_Brg!B154)</f>
        <v>BIJI-BIJIAN DAN PRODUKNYA</v>
      </c>
      <c r="G154" t="str">
        <f>IF(Saldo_Brg!C154="","",Saldo_Brg!C154)</f>
        <v/>
      </c>
      <c r="H154" t="str">
        <f>IF(Saldo_Brg!D154="","",Saldo_Brg!D154)</f>
        <v/>
      </c>
      <c r="I154" t="str">
        <f>IF(Saldo_Brg!E154="","",Saldo_Brg!E154)</f>
        <v/>
      </c>
    </row>
    <row r="155">
      <c r="A155">
        <v>147</v>
      </c>
      <c r="B155">
        <v>147</v>
      </c>
      <c r="D155" t="str">
        <v>Saldo Awal</v>
      </c>
      <c r="E155" t="str">
        <f>IF(Saldo_Brg!B155="","",Saldo_Brg!B155)</f>
        <v>Wijen</v>
      </c>
      <c r="G155" t="str">
        <f>IF(Saldo_Brg!C155="","",Saldo_Brg!C155)</f>
        <v>kg</v>
      </c>
      <c r="H155" t="str">
        <f>IF(Saldo_Brg!D155="","",Saldo_Brg!D155)</f>
        <v/>
      </c>
      <c r="I155" t="str">
        <f>IF(Saldo_Brg!E155="","",Saldo_Brg!E155)</f>
        <v/>
      </c>
    </row>
    <row r="156">
      <c r="A156">
        <v>148</v>
      </c>
      <c r="B156">
        <v>148</v>
      </c>
      <c r="D156" t="str">
        <v>Saldo Awal</v>
      </c>
      <c r="E156" t="str">
        <f>IF(Saldo_Brg!B156="","",Saldo_Brg!B156)</f>
        <v>Biji bunga matahari</v>
      </c>
      <c r="G156" t="str">
        <f>IF(Saldo_Brg!C156="","",Saldo_Brg!C156)</f>
        <v>kg</v>
      </c>
      <c r="H156" t="str">
        <f>IF(Saldo_Brg!D156="","",Saldo_Brg!D156)</f>
        <v/>
      </c>
      <c r="I156" t="str">
        <f>IF(Saldo_Brg!E156="","",Saldo_Brg!E156)</f>
        <v/>
      </c>
    </row>
    <row r="157">
      <c r="A157">
        <v>149</v>
      </c>
      <c r="B157">
        <v>149</v>
      </c>
      <c r="D157" t="str">
        <v>Saldo Awal</v>
      </c>
      <c r="E157" t="str">
        <f>IF(Saldo_Brg!B157="","",Saldo_Brg!B157)</f>
        <v>Chia seed</v>
      </c>
      <c r="G157" t="str">
        <f>IF(Saldo_Brg!C157="","",Saldo_Brg!C157)</f>
        <v>kg</v>
      </c>
      <c r="H157" t="str">
        <f>IF(Saldo_Brg!D157="","",Saldo_Brg!D157)</f>
        <v/>
      </c>
      <c r="I157" t="str">
        <f>IF(Saldo_Brg!E157="","",Saldo_Brg!E157)</f>
        <v/>
      </c>
    </row>
    <row r="158">
      <c r="A158">
        <v>150</v>
      </c>
      <c r="B158">
        <v>150</v>
      </c>
      <c r="D158" t="str">
        <v>Saldo Awal</v>
      </c>
      <c r="E158" t="str">
        <f>IF(Saldo_Brg!B158="","",Saldo_Brg!B158)</f>
        <v>Flaxseed</v>
      </c>
      <c r="G158" t="str">
        <f>IF(Saldo_Brg!C158="","",Saldo_Brg!C158)</f>
        <v>kg</v>
      </c>
      <c r="H158" t="str">
        <f>IF(Saldo_Brg!D158="","",Saldo_Brg!D158)</f>
        <v/>
      </c>
      <c r="I158" t="str">
        <f>IF(Saldo_Brg!E158="","",Saldo_Brg!E158)</f>
        <v/>
      </c>
    </row>
    <row r="159">
      <c r="A159">
        <v>151</v>
      </c>
      <c r="B159">
        <v>151</v>
      </c>
      <c r="D159" t="str">
        <v>Saldo Awal</v>
      </c>
      <c r="E159" t="str">
        <f>IF(Saldo_Brg!B159="","",Saldo_Brg!B159)</f>
        <v>Biji-bijian dan produknya-lainnya</v>
      </c>
      <c r="G159" t="str">
        <f>IF(Saldo_Brg!C159="","",Saldo_Brg!C159)</f>
        <v>kg</v>
      </c>
      <c r="H159" t="str">
        <f>IF(Saldo_Brg!D159="","",Saldo_Brg!D159)</f>
        <v/>
      </c>
      <c r="I159" t="str">
        <f>IF(Saldo_Brg!E159="","",Saldo_Brg!E159)</f>
        <v/>
      </c>
    </row>
    <row r="160">
      <c r="A160">
        <v>152</v>
      </c>
      <c r="B160">
        <v>152</v>
      </c>
      <c r="D160" t="str">
        <v>Saldo Awal</v>
      </c>
      <c r="E160" t="str">
        <f>IF(Saldo_Brg!B160="","",Saldo_Brg!B160)</f>
        <v>SAYURAN</v>
      </c>
      <c r="G160" t="str">
        <f>IF(Saldo_Brg!C160="","",Saldo_Brg!C160)</f>
        <v/>
      </c>
      <c r="H160" t="str">
        <f>IF(Saldo_Brg!D160="","",Saldo_Brg!D160)</f>
        <v/>
      </c>
      <c r="I160" t="str">
        <f>IF(Saldo_Brg!E160="","",Saldo_Brg!E160)</f>
        <v/>
      </c>
    </row>
    <row r="161">
      <c r="A161">
        <v>153</v>
      </c>
      <c r="B161">
        <v>153</v>
      </c>
      <c r="D161" t="str">
        <v>Saldo Awal</v>
      </c>
      <c r="E161" t="str">
        <f>IF(Saldo_Brg!B161="","",Saldo_Brg!B161)</f>
        <v>SAYURAN DAUN/BATANG/BUNGA</v>
      </c>
      <c r="G161" t="str">
        <f>IF(Saldo_Brg!C161="","",Saldo_Brg!C161)</f>
        <v/>
      </c>
      <c r="H161" t="str">
        <f>IF(Saldo_Brg!D161="","",Saldo_Brg!D161)</f>
        <v/>
      </c>
      <c r="I161" t="str">
        <f>IF(Saldo_Brg!E161="","",Saldo_Brg!E161)</f>
        <v/>
      </c>
    </row>
    <row r="162">
      <c r="A162">
        <v>154</v>
      </c>
      <c r="B162">
        <v>154</v>
      </c>
      <c r="D162" t="str">
        <v>Saldo Awal</v>
      </c>
      <c r="E162" t="str">
        <f>IF(Saldo_Brg!B162="","",Saldo_Brg!B162)</f>
        <v>Bayam</v>
      </c>
      <c r="G162" t="str">
        <f>IF(Saldo_Brg!C162="","",Saldo_Brg!C162)</f>
        <v>ikat</v>
      </c>
      <c r="H162" t="str">
        <f>IF(Saldo_Brg!D162="","",Saldo_Brg!D162)</f>
        <v/>
      </c>
      <c r="I162" t="str">
        <f>IF(Saldo_Brg!E162="","",Saldo_Brg!E162)</f>
        <v/>
      </c>
    </row>
    <row r="163">
      <c r="A163">
        <v>155</v>
      </c>
      <c r="B163">
        <v>155</v>
      </c>
      <c r="D163" t="str">
        <v>Saldo Awal</v>
      </c>
      <c r="E163" t="str">
        <f>IF(Saldo_Brg!B163="","",Saldo_Brg!B163)</f>
        <v>Kangkung</v>
      </c>
      <c r="G163" t="str">
        <f>IF(Saldo_Brg!C163="","",Saldo_Brg!C163)</f>
        <v>ikat</v>
      </c>
      <c r="H163" t="str">
        <f>IF(Saldo_Brg!D163="","",Saldo_Brg!D163)</f>
        <v/>
      </c>
      <c r="I163" t="str">
        <f>IF(Saldo_Brg!E163="","",Saldo_Brg!E163)</f>
        <v/>
      </c>
    </row>
    <row r="164">
      <c r="A164">
        <v>156</v>
      </c>
      <c r="B164">
        <v>156</v>
      </c>
      <c r="D164" t="str">
        <v>Saldo Awal</v>
      </c>
      <c r="E164" t="str">
        <f>IF(Saldo_Brg!B164="","",Saldo_Brg!B164)</f>
        <v>Sawi hijau</v>
      </c>
      <c r="G164" t="str">
        <f>IF(Saldo_Brg!C164="","",Saldo_Brg!C164)</f>
        <v>ikat</v>
      </c>
      <c r="H164" t="str">
        <f>IF(Saldo_Brg!D164="","",Saldo_Brg!D164)</f>
        <v/>
      </c>
      <c r="I164" t="str">
        <f>IF(Saldo_Brg!E164="","",Saldo_Brg!E164)</f>
        <v/>
      </c>
    </row>
    <row r="165">
      <c r="A165">
        <v>157</v>
      </c>
      <c r="B165">
        <v>157</v>
      </c>
      <c r="D165" t="str">
        <v>Saldo Awal</v>
      </c>
      <c r="E165" t="str">
        <f>IF(Saldo_Brg!B165="","",Saldo_Brg!B165)</f>
        <v>Sawi putih</v>
      </c>
      <c r="G165" t="str">
        <f>IF(Saldo_Brg!C165="","",Saldo_Brg!C165)</f>
        <v>ikat</v>
      </c>
      <c r="H165" t="str">
        <f>IF(Saldo_Brg!D165="","",Saldo_Brg!D165)</f>
        <v/>
      </c>
      <c r="I165" t="str">
        <f>IF(Saldo_Brg!E165="","",Saldo_Brg!E165)</f>
        <v/>
      </c>
    </row>
    <row r="166">
      <c r="A166">
        <v>158</v>
      </c>
      <c r="B166">
        <v>158</v>
      </c>
      <c r="D166" t="str">
        <v>Saldo Awal</v>
      </c>
      <c r="E166" t="str">
        <f>IF(Saldo_Brg!B166="","",Saldo_Brg!B166)</f>
        <v>Pakcoy</v>
      </c>
      <c r="G166" t="str">
        <f>IF(Saldo_Brg!C166="","",Saldo_Brg!C166)</f>
        <v>ikat</v>
      </c>
      <c r="H166" t="str">
        <f>IF(Saldo_Brg!D166="","",Saldo_Brg!D166)</f>
        <v/>
      </c>
      <c r="I166" t="str">
        <f>IF(Saldo_Brg!E166="","",Saldo_Brg!E166)</f>
        <v/>
      </c>
    </row>
    <row r="167">
      <c r="A167">
        <v>159</v>
      </c>
      <c r="B167">
        <v>159</v>
      </c>
      <c r="D167" t="str">
        <v>Saldo Awal</v>
      </c>
      <c r="E167" t="str">
        <f>IF(Saldo_Brg!B167="","",Saldo_Brg!B167)</f>
        <v>Selada</v>
      </c>
      <c r="G167" t="str">
        <f>IF(Saldo_Brg!C167="","",Saldo_Brg!C167)</f>
        <v>ikat</v>
      </c>
      <c r="H167" t="str">
        <f>IF(Saldo_Brg!D167="","",Saldo_Brg!D167)</f>
        <v/>
      </c>
      <c r="I167" t="str">
        <f>IF(Saldo_Brg!E167="","",Saldo_Brg!E167)</f>
        <v/>
      </c>
    </row>
    <row r="168">
      <c r="A168">
        <v>160</v>
      </c>
      <c r="B168">
        <v>160</v>
      </c>
      <c r="D168" t="str">
        <v>Saldo Awal</v>
      </c>
      <c r="E168" t="str">
        <f>IF(Saldo_Brg!B168="","",Saldo_Brg!B168)</f>
        <v>Daun singkong</v>
      </c>
      <c r="G168" t="str">
        <f>IF(Saldo_Brg!C168="","",Saldo_Brg!C168)</f>
        <v>ikat</v>
      </c>
      <c r="H168" t="str">
        <f>IF(Saldo_Brg!D168="","",Saldo_Brg!D168)</f>
        <v/>
      </c>
      <c r="I168" t="str">
        <f>IF(Saldo_Brg!E168="","",Saldo_Brg!E168)</f>
        <v/>
      </c>
    </row>
    <row r="169">
      <c r="A169">
        <v>161</v>
      </c>
      <c r="B169">
        <v>161</v>
      </c>
      <c r="D169" t="str">
        <v>Saldo Awal</v>
      </c>
      <c r="E169" t="str">
        <f>IF(Saldo_Brg!B169="","",Saldo_Brg!B169)</f>
        <v>Daun pepaya</v>
      </c>
      <c r="G169" t="str">
        <f>IF(Saldo_Brg!C169="","",Saldo_Brg!C169)</f>
        <v>ikat</v>
      </c>
      <c r="H169" t="str">
        <f>IF(Saldo_Brg!D169="","",Saldo_Brg!D169)</f>
        <v/>
      </c>
      <c r="I169" t="str">
        <f>IF(Saldo_Brg!E169="","",Saldo_Brg!E169)</f>
        <v/>
      </c>
    </row>
    <row r="170">
      <c r="A170">
        <v>162</v>
      </c>
      <c r="B170">
        <v>162</v>
      </c>
      <c r="D170" t="str">
        <v>Saldo Awal</v>
      </c>
      <c r="E170" t="str">
        <f>IF(Saldo_Brg!B170="","",Saldo_Brg!B170)</f>
        <v>Kelor</v>
      </c>
      <c r="G170" t="str">
        <f>IF(Saldo_Brg!C170="","",Saldo_Brg!C170)</f>
        <v>ikat</v>
      </c>
      <c r="H170" t="str">
        <f>IF(Saldo_Brg!D170="","",Saldo_Brg!D170)</f>
        <v/>
      </c>
      <c r="I170" t="str">
        <f>IF(Saldo_Brg!E170="","",Saldo_Brg!E170)</f>
        <v/>
      </c>
    </row>
    <row r="171">
      <c r="A171">
        <v>163</v>
      </c>
      <c r="B171">
        <v>163</v>
      </c>
      <c r="D171" t="str">
        <v>Saldo Awal</v>
      </c>
      <c r="E171" t="str">
        <f>IF(Saldo_Brg!B171="","",Saldo_Brg!B171)</f>
        <v>Katuk</v>
      </c>
      <c r="G171" t="str">
        <f>IF(Saldo_Brg!C171="","",Saldo_Brg!C171)</f>
        <v>ikat</v>
      </c>
      <c r="H171" t="str">
        <f>IF(Saldo_Brg!D171="","",Saldo_Brg!D171)</f>
        <v/>
      </c>
      <c r="I171" t="str">
        <f>IF(Saldo_Brg!E171="","",Saldo_Brg!E171)</f>
        <v/>
      </c>
    </row>
    <row r="172">
      <c r="A172">
        <v>164</v>
      </c>
      <c r="B172">
        <v>164</v>
      </c>
      <c r="D172" t="str">
        <v>Saldo Awal</v>
      </c>
      <c r="E172" t="str">
        <f>IF(Saldo_Brg!B172="","",Saldo_Brg!B172)</f>
        <v>Seledri daun</v>
      </c>
      <c r="G172" t="str">
        <f>IF(Saldo_Brg!C172="","",Saldo_Brg!C172)</f>
        <v>ikat</v>
      </c>
      <c r="H172" t="str">
        <f>IF(Saldo_Brg!D172="","",Saldo_Brg!D172)</f>
        <v/>
      </c>
      <c r="I172" t="str">
        <f>IF(Saldo_Brg!E172="","",Saldo_Brg!E172)</f>
        <v/>
      </c>
    </row>
    <row r="173">
      <c r="A173">
        <v>165</v>
      </c>
      <c r="B173">
        <v>165</v>
      </c>
      <c r="D173" t="str">
        <v>Saldo Awal</v>
      </c>
      <c r="E173" t="str">
        <f>IF(Saldo_Brg!B173="","",Saldo_Brg!B173)</f>
        <v>Brokoli</v>
      </c>
      <c r="G173" t="str">
        <f>IF(Saldo_Brg!C173="","",Saldo_Brg!C173)</f>
        <v>kg</v>
      </c>
      <c r="H173" t="str">
        <f>IF(Saldo_Brg!D173="","",Saldo_Brg!D173)</f>
        <v/>
      </c>
      <c r="I173" t="str">
        <f>IF(Saldo_Brg!E173="","",Saldo_Brg!E173)</f>
        <v/>
      </c>
    </row>
    <row r="174">
      <c r="A174">
        <v>166</v>
      </c>
      <c r="B174">
        <v>166</v>
      </c>
      <c r="D174" t="str">
        <v>Saldo Awal</v>
      </c>
      <c r="E174" t="str">
        <f>IF(Saldo_Brg!B174="","",Saldo_Brg!B174)</f>
        <v>Kembang kol</v>
      </c>
      <c r="G174" t="str">
        <f>IF(Saldo_Brg!C174="","",Saldo_Brg!C174)</f>
        <v>kg</v>
      </c>
      <c r="H174" t="str">
        <f>IF(Saldo_Brg!D174="","",Saldo_Brg!D174)</f>
        <v/>
      </c>
      <c r="I174" t="str">
        <f>IF(Saldo_Brg!E174="","",Saldo_Brg!E174)</f>
        <v/>
      </c>
    </row>
    <row r="175">
      <c r="A175">
        <v>167</v>
      </c>
      <c r="B175">
        <v>167</v>
      </c>
      <c r="D175" t="str">
        <v>Saldo Awal</v>
      </c>
      <c r="E175" t="str">
        <f>IF(Saldo_Brg!B175="","",Saldo_Brg!B175)</f>
        <v>Buncis</v>
      </c>
      <c r="G175" t="str">
        <f>IF(Saldo_Brg!C175="","",Saldo_Brg!C175)</f>
        <v>kg</v>
      </c>
      <c r="H175" t="str">
        <f>IF(Saldo_Brg!D175="","",Saldo_Brg!D175)</f>
        <v/>
      </c>
      <c r="I175" t="str">
        <f>IF(Saldo_Brg!E175="","",Saldo_Brg!E175)</f>
        <v/>
      </c>
    </row>
    <row r="176">
      <c r="A176">
        <v>168</v>
      </c>
      <c r="B176">
        <v>168</v>
      </c>
      <c r="D176" t="str">
        <v>Saldo Awal</v>
      </c>
      <c r="E176" t="str">
        <f>IF(Saldo_Brg!B176="","",Saldo_Brg!B176)</f>
        <v>Seledri batang</v>
      </c>
      <c r="G176" t="str">
        <f>IF(Saldo_Brg!C176="","",Saldo_Brg!C176)</f>
        <v>ikat</v>
      </c>
      <c r="H176" t="str">
        <f>IF(Saldo_Brg!D176="","",Saldo_Brg!D176)</f>
        <v/>
      </c>
      <c r="I176" t="str">
        <f>IF(Saldo_Brg!E176="","",Saldo_Brg!E176)</f>
        <v/>
      </c>
    </row>
    <row r="177">
      <c r="A177">
        <v>169</v>
      </c>
      <c r="B177">
        <v>169</v>
      </c>
      <c r="D177" t="str">
        <v>Saldo Awal</v>
      </c>
      <c r="E177" t="str">
        <f>IF(Saldo_Brg!B177="","",Saldo_Brg!B177)</f>
        <v>Asparagus</v>
      </c>
      <c r="G177" t="str">
        <f>IF(Saldo_Brg!C177="","",Saldo_Brg!C177)</f>
        <v>ikat</v>
      </c>
      <c r="H177" t="str">
        <f>IF(Saldo_Brg!D177="","",Saldo_Brg!D177)</f>
        <v/>
      </c>
      <c r="I177" t="str">
        <f>IF(Saldo_Brg!E177="","",Saldo_Brg!E177)</f>
        <v/>
      </c>
    </row>
    <row r="178">
      <c r="A178">
        <v>170</v>
      </c>
      <c r="B178">
        <v>170</v>
      </c>
      <c r="D178" t="str">
        <v>Saldo Awal</v>
      </c>
      <c r="E178" t="str">
        <f>IF(Saldo_Brg!B178="","",Saldo_Brg!B178)</f>
        <v>Sayuran daun/batang/bunga-lainnya</v>
      </c>
      <c r="G178" t="str">
        <f>IF(Saldo_Brg!C178="","",Saldo_Brg!C178)</f>
        <v>ikat</v>
      </c>
      <c r="H178" t="str">
        <f>IF(Saldo_Brg!D178="","",Saldo_Brg!D178)</f>
        <v/>
      </c>
      <c r="I178" t="str">
        <f>IF(Saldo_Brg!E178="","",Saldo_Brg!E178)</f>
        <v/>
      </c>
    </row>
    <row r="179">
      <c r="A179">
        <v>171</v>
      </c>
      <c r="B179">
        <v>171</v>
      </c>
      <c r="D179" t="str">
        <v>Saldo Awal</v>
      </c>
      <c r="E179" t="str">
        <f>IF(Saldo_Brg!B179="","",Saldo_Brg!B179)</f>
        <v>SAYURAN BUAH/UMBI/AKAR</v>
      </c>
      <c r="G179" t="str">
        <f>IF(Saldo_Brg!C179="","",Saldo_Brg!C179)</f>
        <v/>
      </c>
      <c r="H179" t="str">
        <f>IF(Saldo_Brg!D179="","",Saldo_Brg!D179)</f>
        <v/>
      </c>
      <c r="I179" t="str">
        <f>IF(Saldo_Brg!E179="","",Saldo_Brg!E179)</f>
        <v/>
      </c>
    </row>
    <row r="180">
      <c r="A180">
        <v>172</v>
      </c>
      <c r="B180">
        <v>172</v>
      </c>
      <c r="D180" t="str">
        <v>Saldo Awal</v>
      </c>
      <c r="E180" t="str">
        <f>IF(Saldo_Brg!B180="","",Saldo_Brg!B180)</f>
        <v>Tomat</v>
      </c>
      <c r="G180" t="str">
        <f>IF(Saldo_Brg!C180="","",Saldo_Brg!C180)</f>
        <v>kg</v>
      </c>
      <c r="H180" t="str">
        <f>IF(Saldo_Brg!D180="","",Saldo_Brg!D180)</f>
        <v/>
      </c>
      <c r="I180" t="str">
        <f>IF(Saldo_Brg!E180="","",Saldo_Brg!E180)</f>
        <v/>
      </c>
    </row>
    <row r="181">
      <c r="A181">
        <v>173</v>
      </c>
      <c r="B181">
        <v>173</v>
      </c>
      <c r="D181" t="str">
        <v>Saldo Awal</v>
      </c>
      <c r="E181" t="str">
        <f>IF(Saldo_Brg!B181="","",Saldo_Brg!B181)</f>
        <v>Mentimun</v>
      </c>
      <c r="G181" t="str">
        <f>IF(Saldo_Brg!C181="","",Saldo_Brg!C181)</f>
        <v>kg</v>
      </c>
      <c r="H181" t="str">
        <f>IF(Saldo_Brg!D181="","",Saldo_Brg!D181)</f>
        <v/>
      </c>
      <c r="I181" t="str">
        <f>IF(Saldo_Brg!E181="","",Saldo_Brg!E181)</f>
        <v/>
      </c>
    </row>
    <row r="182">
      <c r="A182">
        <v>174</v>
      </c>
      <c r="B182">
        <v>174</v>
      </c>
      <c r="D182" t="str">
        <v>Saldo Awal</v>
      </c>
      <c r="E182" t="str">
        <f>IF(Saldo_Brg!B182="","",Saldo_Brg!B182)</f>
        <v>Terong ungu</v>
      </c>
      <c r="G182" t="str">
        <f>IF(Saldo_Brg!C182="","",Saldo_Brg!C182)</f>
        <v>kg</v>
      </c>
      <c r="H182" t="str">
        <f>IF(Saldo_Brg!D182="","",Saldo_Brg!D182)</f>
        <v/>
      </c>
      <c r="I182" t="str">
        <f>IF(Saldo_Brg!E182="","",Saldo_Brg!E182)</f>
        <v/>
      </c>
    </row>
    <row r="183">
      <c r="A183">
        <v>175</v>
      </c>
      <c r="B183">
        <v>175</v>
      </c>
      <c r="D183" t="str">
        <v>Saldo Awal</v>
      </c>
      <c r="E183" t="str">
        <f>IF(Saldo_Brg!B183="","",Saldo_Brg!B183)</f>
        <v>Terong hijau</v>
      </c>
      <c r="G183" t="str">
        <f>IF(Saldo_Brg!C183="","",Saldo_Brg!C183)</f>
        <v>kg</v>
      </c>
      <c r="H183" t="str">
        <f>IF(Saldo_Brg!D183="","",Saldo_Brg!D183)</f>
        <v/>
      </c>
      <c r="I183" t="str">
        <f>IF(Saldo_Brg!E183="","",Saldo_Brg!E183)</f>
        <v/>
      </c>
    </row>
    <row r="184">
      <c r="A184">
        <v>176</v>
      </c>
      <c r="B184">
        <v>176</v>
      </c>
      <c r="D184" t="str">
        <v>Saldo Awal</v>
      </c>
      <c r="E184" t="str">
        <f>IF(Saldo_Brg!B184="","",Saldo_Brg!B184)</f>
        <v>Cabai merah besar</v>
      </c>
      <c r="G184" t="str">
        <f>IF(Saldo_Brg!C184="","",Saldo_Brg!C184)</f>
        <v>kg</v>
      </c>
      <c r="H184" t="str">
        <f>IF(Saldo_Brg!D184="","",Saldo_Brg!D184)</f>
        <v/>
      </c>
      <c r="I184" t="str">
        <f>IF(Saldo_Brg!E184="","",Saldo_Brg!E184)</f>
        <v/>
      </c>
    </row>
    <row r="185">
      <c r="A185">
        <v>177</v>
      </c>
      <c r="B185">
        <v>177</v>
      </c>
      <c r="D185" t="str">
        <v>Saldo Awal</v>
      </c>
      <c r="E185" t="str">
        <f>IF(Saldo_Brg!B185="","",Saldo_Brg!B185)</f>
        <v>Cabai rawit</v>
      </c>
      <c r="G185" t="str">
        <f>IF(Saldo_Brg!C185="","",Saldo_Brg!C185)</f>
        <v>kg</v>
      </c>
      <c r="H185" t="str">
        <f>IF(Saldo_Brg!D185="","",Saldo_Brg!D185)</f>
        <v/>
      </c>
      <c r="I185" t="str">
        <f>IF(Saldo_Brg!E185="","",Saldo_Brg!E185)</f>
        <v/>
      </c>
    </row>
    <row r="186">
      <c r="A186">
        <v>178</v>
      </c>
      <c r="B186">
        <v>178</v>
      </c>
      <c r="D186" t="str">
        <v>Saldo Awal</v>
      </c>
      <c r="E186" t="str">
        <f>IF(Saldo_Brg!B186="","",Saldo_Brg!B186)</f>
        <v>Labu siam</v>
      </c>
      <c r="G186" t="str">
        <f>IF(Saldo_Brg!C186="","",Saldo_Brg!C186)</f>
        <v>kg</v>
      </c>
      <c r="H186" t="str">
        <f>IF(Saldo_Brg!D186="","",Saldo_Brg!D186)</f>
        <v/>
      </c>
      <c r="I186" t="str">
        <f>IF(Saldo_Brg!E186="","",Saldo_Brg!E186)</f>
        <v/>
      </c>
    </row>
    <row r="187">
      <c r="A187">
        <v>179</v>
      </c>
      <c r="B187">
        <v>179</v>
      </c>
      <c r="D187" t="str">
        <v>Saldo Awal</v>
      </c>
      <c r="E187" t="str">
        <f>IF(Saldo_Brg!B187="","",Saldo_Brg!B187)</f>
        <v>Pare</v>
      </c>
      <c r="G187" t="str">
        <f>IF(Saldo_Brg!C187="","",Saldo_Brg!C187)</f>
        <v>kg</v>
      </c>
      <c r="H187" t="str">
        <f>IF(Saldo_Brg!D187="","",Saldo_Brg!D187)</f>
        <v/>
      </c>
      <c r="I187" t="str">
        <f>IF(Saldo_Brg!E187="","",Saldo_Brg!E187)</f>
        <v/>
      </c>
    </row>
    <row r="188">
      <c r="A188">
        <v>180</v>
      </c>
      <c r="B188">
        <v>180</v>
      </c>
      <c r="D188" t="str">
        <v>Saldo Awal</v>
      </c>
      <c r="E188" t="str">
        <f>IF(Saldo_Brg!B188="","",Saldo_Brg!B188)</f>
        <v>Paprika</v>
      </c>
      <c r="G188" t="str">
        <f>IF(Saldo_Brg!C188="","",Saldo_Brg!C188)</f>
        <v>kg</v>
      </c>
      <c r="H188" t="str">
        <f>IF(Saldo_Brg!D188="","",Saldo_Brg!D188)</f>
        <v/>
      </c>
      <c r="I188" t="str">
        <f>IF(Saldo_Brg!E188="","",Saldo_Brg!E188)</f>
        <v/>
      </c>
    </row>
    <row r="189">
      <c r="A189">
        <v>181</v>
      </c>
      <c r="B189">
        <v>181</v>
      </c>
      <c r="D189" t="str">
        <v>Saldo Awal</v>
      </c>
      <c r="E189" t="str">
        <f>IF(Saldo_Brg!B189="","",Saldo_Brg!B189)</f>
        <v>Okra</v>
      </c>
      <c r="G189" t="str">
        <f>IF(Saldo_Brg!C189="","",Saldo_Brg!C189)</f>
        <v>kg</v>
      </c>
      <c r="H189" t="str">
        <f>IF(Saldo_Brg!D189="","",Saldo_Brg!D189)</f>
        <v/>
      </c>
      <c r="I189" t="str">
        <f>IF(Saldo_Brg!E189="","",Saldo_Brg!E189)</f>
        <v/>
      </c>
    </row>
    <row r="190">
      <c r="A190">
        <v>182</v>
      </c>
      <c r="B190">
        <v>182</v>
      </c>
      <c r="D190" t="str">
        <v>Saldo Awal</v>
      </c>
      <c r="E190" t="str">
        <f>IF(Saldo_Brg!B190="","",Saldo_Brg!B190)</f>
        <v>Wortel</v>
      </c>
      <c r="G190" t="str">
        <f>IF(Saldo_Brg!C190="","",Saldo_Brg!C190)</f>
        <v>kg</v>
      </c>
      <c r="H190" t="str">
        <f>IF(Saldo_Brg!D190="","",Saldo_Brg!D190)</f>
        <v/>
      </c>
      <c r="I190" t="str">
        <f>IF(Saldo_Brg!E190="","",Saldo_Brg!E190)</f>
        <v/>
      </c>
    </row>
    <row r="191">
      <c r="A191">
        <v>183</v>
      </c>
      <c r="B191">
        <v>183</v>
      </c>
      <c r="D191" t="str">
        <v>Saldo Awal</v>
      </c>
      <c r="E191" t="str">
        <f>IF(Saldo_Brg!B191="","",Saldo_Brg!B191)</f>
        <v>Lobak putih</v>
      </c>
      <c r="G191" t="str">
        <f>IF(Saldo_Brg!C191="","",Saldo_Brg!C191)</f>
        <v>kg</v>
      </c>
      <c r="H191" t="str">
        <f>IF(Saldo_Brg!D191="","",Saldo_Brg!D191)</f>
        <v/>
      </c>
      <c r="I191" t="str">
        <f>IF(Saldo_Brg!E191="","",Saldo_Brg!E191)</f>
        <v/>
      </c>
    </row>
    <row r="192">
      <c r="A192">
        <v>184</v>
      </c>
      <c r="B192">
        <v>184</v>
      </c>
      <c r="D192" t="str">
        <v>Saldo Awal</v>
      </c>
      <c r="E192" t="str">
        <f>IF(Saldo_Brg!B192="","",Saldo_Brg!B192)</f>
        <v>Bit</v>
      </c>
      <c r="G192" t="str">
        <f>IF(Saldo_Brg!C192="","",Saldo_Brg!C192)</f>
        <v>kg</v>
      </c>
      <c r="H192" t="str">
        <f>IF(Saldo_Brg!D192="","",Saldo_Brg!D192)</f>
        <v/>
      </c>
      <c r="I192" t="str">
        <f>IF(Saldo_Brg!E192="","",Saldo_Brg!E192)</f>
        <v/>
      </c>
    </row>
    <row r="193">
      <c r="A193">
        <v>185</v>
      </c>
      <c r="B193">
        <v>185</v>
      </c>
      <c r="D193" t="str">
        <v>Saldo Awal</v>
      </c>
      <c r="E193" t="str">
        <f>IF(Saldo_Brg!B193="","",Saldo_Brg!B193)</f>
        <v>Sayuran buah/umbi/akar-lainnya</v>
      </c>
      <c r="G193" t="str">
        <f>IF(Saldo_Brg!C193="","",Saldo_Brg!C193)</f>
        <v>kg</v>
      </c>
      <c r="H193" t="str">
        <f>IF(Saldo_Brg!D193="","",Saldo_Brg!D193)</f>
        <v/>
      </c>
      <c r="I193" t="str">
        <f>IF(Saldo_Brg!E193="","",Saldo_Brg!E193)</f>
        <v/>
      </c>
    </row>
    <row r="194">
      <c r="A194">
        <v>186</v>
      </c>
      <c r="B194">
        <v>186</v>
      </c>
      <c r="D194" t="str">
        <v>Saldo Awal</v>
      </c>
      <c r="E194" t="str">
        <f>IF(Saldo_Brg!B194="","",Saldo_Brg!B194)</f>
        <v>SAYURAN BAWANG DAN AROMATIK</v>
      </c>
      <c r="G194" t="str">
        <f>IF(Saldo_Brg!C194="","",Saldo_Brg!C194)</f>
        <v/>
      </c>
      <c r="H194" t="str">
        <f>IF(Saldo_Brg!D194="","",Saldo_Brg!D194)</f>
        <v/>
      </c>
      <c r="I194" t="str">
        <f>IF(Saldo_Brg!E194="","",Saldo_Brg!E194)</f>
        <v/>
      </c>
    </row>
    <row r="195">
      <c r="A195">
        <v>187</v>
      </c>
      <c r="B195">
        <v>187</v>
      </c>
      <c r="D195" t="str">
        <v>Saldo Awal</v>
      </c>
      <c r="E195" t="str">
        <f>IF(Saldo_Brg!B195="","",Saldo_Brg!B195)</f>
        <v>Bawang merah</v>
      </c>
      <c r="G195" t="str">
        <f>IF(Saldo_Brg!C195="","",Saldo_Brg!C195)</f>
        <v>kg</v>
      </c>
      <c r="H195" t="str">
        <f>IF(Saldo_Brg!D195="","",Saldo_Brg!D195)</f>
        <v/>
      </c>
      <c r="I195" t="str">
        <f>IF(Saldo_Brg!E195="","",Saldo_Brg!E195)</f>
        <v/>
      </c>
    </row>
    <row r="196">
      <c r="A196">
        <v>188</v>
      </c>
      <c r="B196">
        <v>188</v>
      </c>
      <c r="D196" t="str">
        <v>Saldo Awal</v>
      </c>
      <c r="E196" t="str">
        <f>IF(Saldo_Brg!B196="","",Saldo_Brg!B196)</f>
        <v>Bawang putih</v>
      </c>
      <c r="G196" t="str">
        <f>IF(Saldo_Brg!C196="","",Saldo_Brg!C196)</f>
        <v>kg</v>
      </c>
      <c r="H196" t="str">
        <f>IF(Saldo_Brg!D196="","",Saldo_Brg!D196)</f>
        <v/>
      </c>
      <c r="I196" t="str">
        <f>IF(Saldo_Brg!E196="","",Saldo_Brg!E196)</f>
        <v/>
      </c>
    </row>
    <row r="197">
      <c r="A197">
        <v>189</v>
      </c>
      <c r="B197">
        <v>189</v>
      </c>
      <c r="D197" t="str">
        <v>Saldo Awal</v>
      </c>
      <c r="E197" t="str">
        <f>IF(Saldo_Brg!B197="","",Saldo_Brg!B197)</f>
        <v>Bawang bombai</v>
      </c>
      <c r="G197" t="str">
        <f>IF(Saldo_Brg!C197="","",Saldo_Brg!C197)</f>
        <v>kg</v>
      </c>
      <c r="H197" t="str">
        <f>IF(Saldo_Brg!D197="","",Saldo_Brg!D197)</f>
        <v/>
      </c>
      <c r="I197" t="str">
        <f>IF(Saldo_Brg!E197="","",Saldo_Brg!E197)</f>
        <v/>
      </c>
    </row>
    <row r="198">
      <c r="A198">
        <v>190</v>
      </c>
      <c r="B198">
        <v>190</v>
      </c>
      <c r="D198" t="str">
        <v>Saldo Awal</v>
      </c>
      <c r="E198" t="str">
        <f>IF(Saldo_Brg!B198="","",Saldo_Brg!B198)</f>
        <v>Daun bawang</v>
      </c>
      <c r="G198" t="str">
        <f>IF(Saldo_Brg!C198="","",Saldo_Brg!C198)</f>
        <v>kg</v>
      </c>
      <c r="H198" t="str">
        <f>IF(Saldo_Brg!D198="","",Saldo_Brg!D198)</f>
        <v/>
      </c>
      <c r="I198" t="str">
        <f>IF(Saldo_Brg!E198="","",Saldo_Brg!E198)</f>
        <v/>
      </c>
    </row>
    <row r="199">
      <c r="A199">
        <v>191</v>
      </c>
      <c r="B199">
        <v>191</v>
      </c>
      <c r="D199" t="str">
        <v>Saldo Awal</v>
      </c>
      <c r="E199" t="str">
        <f>IF(Saldo_Brg!B199="","",Saldo_Brg!B199)</f>
        <v>Bawang prei</v>
      </c>
      <c r="G199" t="str">
        <f>IF(Saldo_Brg!C199="","",Saldo_Brg!C199)</f>
        <v>kg</v>
      </c>
      <c r="H199" t="str">
        <f>IF(Saldo_Brg!D199="","",Saldo_Brg!D199)</f>
        <v/>
      </c>
      <c r="I199" t="str">
        <f>IF(Saldo_Brg!E199="","",Saldo_Brg!E199)</f>
        <v/>
      </c>
    </row>
    <row r="200">
      <c r="A200">
        <v>192</v>
      </c>
      <c r="B200">
        <v>192</v>
      </c>
      <c r="D200" t="str">
        <v>Saldo Awal</v>
      </c>
      <c r="E200" t="str">
        <f>IF(Saldo_Brg!B200="","",Saldo_Brg!B200)</f>
        <v>Jahe</v>
      </c>
      <c r="G200" t="str">
        <f>IF(Saldo_Brg!C200="","",Saldo_Brg!C200)</f>
        <v>kg</v>
      </c>
      <c r="H200" t="str">
        <f>IF(Saldo_Brg!D200="","",Saldo_Brg!D200)</f>
        <v/>
      </c>
      <c r="I200" t="str">
        <f>IF(Saldo_Brg!E200="","",Saldo_Brg!E200)</f>
        <v/>
      </c>
    </row>
    <row r="201">
      <c r="A201">
        <v>193</v>
      </c>
      <c r="B201">
        <v>193</v>
      </c>
      <c r="D201" t="str">
        <v>Saldo Awal</v>
      </c>
      <c r="E201" t="str">
        <f>IF(Saldo_Brg!B201="","",Saldo_Brg!B201)</f>
        <v>Kunyit</v>
      </c>
      <c r="G201" t="str">
        <f>IF(Saldo_Brg!C201="","",Saldo_Brg!C201)</f>
        <v>kg</v>
      </c>
      <c r="H201" t="str">
        <f>IF(Saldo_Brg!D201="","",Saldo_Brg!D201)</f>
        <v/>
      </c>
      <c r="I201" t="str">
        <f>IF(Saldo_Brg!E201="","",Saldo_Brg!E201)</f>
        <v/>
      </c>
    </row>
    <row r="202">
      <c r="A202">
        <v>194</v>
      </c>
      <c r="B202">
        <v>194</v>
      </c>
      <c r="D202" t="str">
        <v>Saldo Awal</v>
      </c>
      <c r="E202" t="str">
        <f>IF(Saldo_Brg!B202="","",Saldo_Brg!B202)</f>
        <v>Lengkuas</v>
      </c>
      <c r="G202" t="str">
        <f>IF(Saldo_Brg!C202="","",Saldo_Brg!C202)</f>
        <v>kg</v>
      </c>
      <c r="H202" t="str">
        <f>IF(Saldo_Brg!D202="","",Saldo_Brg!D202)</f>
        <v/>
      </c>
      <c r="I202" t="str">
        <f>IF(Saldo_Brg!E202="","",Saldo_Brg!E202)</f>
        <v/>
      </c>
    </row>
    <row r="203">
      <c r="A203">
        <v>195</v>
      </c>
      <c r="B203">
        <v>195</v>
      </c>
      <c r="D203" t="str">
        <v>Saldo Awal</v>
      </c>
      <c r="E203" t="str">
        <f>IF(Saldo_Brg!B203="","",Saldo_Brg!B203)</f>
        <v>Kencur</v>
      </c>
      <c r="G203" t="str">
        <f>IF(Saldo_Brg!C203="","",Saldo_Brg!C203)</f>
        <v>kg</v>
      </c>
      <c r="H203" t="str">
        <f>IF(Saldo_Brg!D203="","",Saldo_Brg!D203)</f>
        <v/>
      </c>
      <c r="I203" t="str">
        <f>IF(Saldo_Brg!E203="","",Saldo_Brg!E203)</f>
        <v/>
      </c>
    </row>
    <row r="204">
      <c r="A204">
        <v>196</v>
      </c>
      <c r="B204">
        <v>196</v>
      </c>
      <c r="D204" t="str">
        <v>Saldo Awal</v>
      </c>
      <c r="E204" t="str">
        <f>IF(Saldo_Brg!B204="","",Saldo_Brg!B204)</f>
        <v>Serai</v>
      </c>
      <c r="G204" t="str">
        <f>IF(Saldo_Brg!C204="","",Saldo_Brg!C204)</f>
        <v>kg</v>
      </c>
      <c r="H204" t="str">
        <f>IF(Saldo_Brg!D204="","",Saldo_Brg!D204)</f>
        <v/>
      </c>
      <c r="I204" t="str">
        <f>IF(Saldo_Brg!E204="","",Saldo_Brg!E204)</f>
        <v/>
      </c>
    </row>
    <row r="205">
      <c r="A205">
        <v>197</v>
      </c>
      <c r="B205">
        <v>197</v>
      </c>
      <c r="D205" t="str">
        <v>Saldo Awal</v>
      </c>
      <c r="E205" t="str">
        <f>IF(Saldo_Brg!B205="","",Saldo_Brg!B205)</f>
        <v>Temu kunci</v>
      </c>
      <c r="G205" t="str">
        <f>IF(Saldo_Brg!C205="","",Saldo_Brg!C205)</f>
        <v>kg</v>
      </c>
      <c r="H205" t="str">
        <f>IF(Saldo_Brg!D205="","",Saldo_Brg!D205)</f>
        <v/>
      </c>
      <c r="I205" t="str">
        <f>IF(Saldo_Brg!E205="","",Saldo_Brg!E205)</f>
        <v/>
      </c>
    </row>
    <row r="206">
      <c r="A206">
        <v>198</v>
      </c>
      <c r="B206">
        <v>198</v>
      </c>
      <c r="D206" t="str">
        <v>Saldo Awal</v>
      </c>
      <c r="E206" t="str">
        <f>IF(Saldo_Brg!B206="","",Saldo_Brg!B206)</f>
        <v>Kemiri</v>
      </c>
      <c r="G206" t="str">
        <f>IF(Saldo_Brg!C206="","",Saldo_Brg!C206)</f>
        <v>kg</v>
      </c>
      <c r="H206" t="str">
        <f>IF(Saldo_Brg!D206="","",Saldo_Brg!D206)</f>
        <v/>
      </c>
      <c r="I206" t="str">
        <f>IF(Saldo_Brg!E206="","",Saldo_Brg!E206)</f>
        <v/>
      </c>
    </row>
    <row r="207">
      <c r="A207">
        <v>199</v>
      </c>
      <c r="B207">
        <v>199</v>
      </c>
      <c r="D207" t="str">
        <v>Saldo Awal</v>
      </c>
      <c r="E207" t="str">
        <f>IF(Saldo_Brg!B207="","",Saldo_Brg!B207)</f>
        <v>Sayuran bawang dan aromatik lainnya</v>
      </c>
      <c r="G207" t="str">
        <f>IF(Saldo_Brg!C207="","",Saldo_Brg!C207)</f>
        <v>kg</v>
      </c>
      <c r="H207" t="str">
        <f>IF(Saldo_Brg!D207="","",Saldo_Brg!D207)</f>
        <v/>
      </c>
      <c r="I207" t="str">
        <f>IF(Saldo_Brg!E207="","",Saldo_Brg!E207)</f>
        <v/>
      </c>
    </row>
    <row r="208">
      <c r="A208">
        <v>200</v>
      </c>
      <c r="B208">
        <v>200</v>
      </c>
      <c r="D208" t="str">
        <v>Saldo Awal</v>
      </c>
      <c r="E208" t="str">
        <f>IF(Saldo_Brg!B208="","",Saldo_Brg!B208)</f>
        <v>JAMUR</v>
      </c>
      <c r="G208" t="str">
        <f>IF(Saldo_Brg!C208="","",Saldo_Brg!C208)</f>
        <v/>
      </c>
      <c r="H208" t="str">
        <f>IF(Saldo_Brg!D208="","",Saldo_Brg!D208)</f>
        <v/>
      </c>
      <c r="I208" t="str">
        <f>IF(Saldo_Brg!E208="","",Saldo_Brg!E208)</f>
        <v/>
      </c>
    </row>
    <row r="209">
      <c r="A209">
        <v>201</v>
      </c>
      <c r="B209">
        <v>201</v>
      </c>
      <c r="D209" t="str">
        <v>Saldo Awal</v>
      </c>
      <c r="E209" t="str">
        <f>IF(Saldo_Brg!B209="","",Saldo_Brg!B209)</f>
        <v>Jamur tiram</v>
      </c>
      <c r="G209" t="str">
        <f>IF(Saldo_Brg!C209="","",Saldo_Brg!C209)</f>
        <v>kg</v>
      </c>
      <c r="H209" t="str">
        <f>IF(Saldo_Brg!D209="","",Saldo_Brg!D209)</f>
        <v/>
      </c>
      <c r="I209" t="str">
        <f>IF(Saldo_Brg!E209="","",Saldo_Brg!E209)</f>
        <v/>
      </c>
      <c r="J209" t="str">
        <f>IF(Table4[[#This Row],[Vol]]="","",Table4[[#This Row],[Vol]]*Table4[[#This Row],[Harga Beli]])</f>
        <v/>
      </c>
    </row>
    <row r="210">
      <c r="A210">
        <v>202</v>
      </c>
      <c r="B210">
        <v>202</v>
      </c>
      <c r="D210" t="str">
        <v>Saldo Awal</v>
      </c>
      <c r="E210" t="str">
        <f>IF(Saldo_Brg!B210="","",Saldo_Brg!B210)</f>
        <v>Jamur kancing</v>
      </c>
      <c r="G210" t="str">
        <f>IF(Saldo_Brg!C210="","",Saldo_Brg!C210)</f>
        <v>kg</v>
      </c>
      <c r="H210" t="str">
        <f>IF(Saldo_Brg!D210="","",Saldo_Brg!D210)</f>
        <v/>
      </c>
      <c r="I210" t="str">
        <f>IF(Saldo_Brg!E210="","",Saldo_Brg!E210)</f>
        <v/>
      </c>
      <c r="J210" t="str">
        <f>IF(Table4[[#This Row],[Vol]]="","",Table4[[#This Row],[Vol]]*Table4[[#This Row],[Harga Beli]])</f>
        <v/>
      </c>
    </row>
    <row r="211">
      <c r="A211">
        <v>203</v>
      </c>
      <c r="B211">
        <v>203</v>
      </c>
      <c r="D211" t="str">
        <v>Saldo Awal</v>
      </c>
      <c r="E211" t="str">
        <f>IF(Saldo_Brg!B211="","",Saldo_Brg!B211)</f>
        <v>Jamur kuping</v>
      </c>
      <c r="G211" t="str">
        <f>IF(Saldo_Brg!C211="","",Saldo_Brg!C211)</f>
        <v>kg</v>
      </c>
      <c r="H211" t="str">
        <f>IF(Saldo_Brg!D211="","",Saldo_Brg!D211)</f>
        <v/>
      </c>
      <c r="I211" t="str">
        <f>IF(Saldo_Brg!E211="","",Saldo_Brg!E211)</f>
        <v/>
      </c>
      <c r="J211" t="str">
        <f>IF(Table4[[#This Row],[Vol]]="","",Table4[[#This Row],[Vol]]*Table4[[#This Row],[Harga Beli]])</f>
        <v/>
      </c>
    </row>
    <row r="212">
      <c r="A212">
        <v>204</v>
      </c>
      <c r="B212">
        <v>204</v>
      </c>
      <c r="D212" t="str">
        <v>Saldo Awal</v>
      </c>
      <c r="E212" t="str">
        <f>IF(Saldo_Brg!B212="","",Saldo_Brg!B212)</f>
        <v>Jamur shiitake</v>
      </c>
      <c r="G212" t="str">
        <f>IF(Saldo_Brg!C212="","",Saldo_Brg!C212)</f>
        <v>kg</v>
      </c>
      <c r="H212" t="str">
        <f>IF(Saldo_Brg!D212="","",Saldo_Brg!D212)</f>
        <v/>
      </c>
      <c r="I212" t="str">
        <f>IF(Saldo_Brg!E212="","",Saldo_Brg!E212)</f>
        <v/>
      </c>
      <c r="J212" t="str">
        <f>IF(Table4[[#This Row],[Vol]]="","",Table4[[#This Row],[Vol]]*Table4[[#This Row],[Harga Beli]])</f>
        <v/>
      </c>
    </row>
    <row r="213">
      <c r="A213">
        <v>205</v>
      </c>
      <c r="B213">
        <v>205</v>
      </c>
      <c r="D213" t="str">
        <v>Saldo Awal</v>
      </c>
      <c r="E213" t="str">
        <f>IF(Saldo_Brg!B213="","",Saldo_Brg!B213)</f>
        <v>Jamur-lainnya</v>
      </c>
      <c r="G213" t="str">
        <f>IF(Saldo_Brg!C213="","",Saldo_Brg!C213)</f>
        <v>kg</v>
      </c>
      <c r="H213" t="str">
        <f>IF(Saldo_Brg!D213="","",Saldo_Brg!D213)</f>
        <v/>
      </c>
      <c r="I213" t="str">
        <f>IF(Saldo_Brg!E213="","",Saldo_Brg!E213)</f>
        <v/>
      </c>
      <c r="J213" t="str">
        <f>IF(Table4[[#This Row],[Vol]]="","",Table4[[#This Row],[Vol]]*Table4[[#This Row],[Harga Beli]])</f>
        <v/>
      </c>
    </row>
    <row r="214">
      <c r="A214">
        <v>206</v>
      </c>
      <c r="B214">
        <v>206</v>
      </c>
      <c r="D214" t="str">
        <v>Saldo Awal</v>
      </c>
      <c r="E214" t="str">
        <f>IF(Saldo_Brg!B214="","",Saldo_Brg!B214)</f>
        <v>BUAH-BUAHAN</v>
      </c>
      <c r="G214" t="str">
        <f>IF(Saldo_Brg!C214="","",Saldo_Brg!C214)</f>
        <v/>
      </c>
      <c r="H214" t="str">
        <f>IF(Saldo_Brg!D214="","",Saldo_Brg!D214)</f>
        <v/>
      </c>
      <c r="I214" t="str">
        <f>IF(Saldo_Brg!E214="","",Saldo_Brg!E214)</f>
        <v/>
      </c>
      <c r="J214" t="str">
        <f>IF(Table4[[#This Row],[Vol]]="","",Table4[[#This Row],[Vol]]*Table4[[#This Row],[Harga Beli]])</f>
        <v/>
      </c>
    </row>
    <row r="215">
      <c r="A215">
        <v>207</v>
      </c>
      <c r="B215">
        <v>207</v>
      </c>
      <c r="D215" t="str">
        <v>Saldo Awal</v>
      </c>
      <c r="E215" t="str">
        <f>IF(Saldo_Brg!B215="","",Saldo_Brg!B215)</f>
        <v>BUAH LOKAL</v>
      </c>
      <c r="G215" t="str">
        <f>IF(Saldo_Brg!C215="","",Saldo_Brg!C215)</f>
        <v/>
      </c>
      <c r="H215" t="str">
        <f>IF(Saldo_Brg!D215="","",Saldo_Brg!D215)</f>
        <v/>
      </c>
      <c r="I215" t="str">
        <f>IF(Saldo_Brg!E215="","",Saldo_Brg!E215)</f>
        <v/>
      </c>
      <c r="J215" t="str">
        <f>IF(Table4[[#This Row],[Vol]]="","",Table4[[#This Row],[Vol]]*Table4[[#This Row],[Harga Beli]])</f>
        <v/>
      </c>
    </row>
    <row r="216">
      <c r="A216">
        <v>208</v>
      </c>
      <c r="B216">
        <v>208</v>
      </c>
      <c r="D216" t="str">
        <v>Saldo Awal</v>
      </c>
      <c r="E216" t="str">
        <f>IF(Saldo_Brg!B216="","",Saldo_Brg!B216)</f>
        <v>Pisang ambon</v>
      </c>
      <c r="G216" t="str">
        <f>IF(Saldo_Brg!C216="","",Saldo_Brg!C216)</f>
        <v>kg</v>
      </c>
      <c r="H216" t="str">
        <f>IF(Saldo_Brg!D216="","",Saldo_Brg!D216)</f>
        <v/>
      </c>
      <c r="I216" t="str">
        <f>IF(Saldo_Brg!E216="","",Saldo_Brg!E216)</f>
        <v/>
      </c>
      <c r="J216" t="str">
        <f>IF(Table4[[#This Row],[Vol]]="","",Table4[[#This Row],[Vol]]*Table4[[#This Row],[Harga Beli]])</f>
        <v/>
      </c>
    </row>
    <row r="217">
      <c r="A217">
        <v>209</v>
      </c>
      <c r="B217">
        <v>209</v>
      </c>
      <c r="D217" t="str">
        <v>Saldo Awal</v>
      </c>
      <c r="E217" t="str">
        <f>IF(Saldo_Brg!B217="","",Saldo_Brg!B217)</f>
        <v>Pisang kepok</v>
      </c>
      <c r="G217" t="str">
        <f>IF(Saldo_Brg!C217="","",Saldo_Brg!C217)</f>
        <v>kg</v>
      </c>
      <c r="H217" t="str">
        <f>IF(Saldo_Brg!D217="","",Saldo_Brg!D217)</f>
        <v/>
      </c>
      <c r="I217" t="str">
        <f>IF(Saldo_Brg!E217="","",Saldo_Brg!E217)</f>
        <v/>
      </c>
      <c r="J217" t="str">
        <f>IF(Table4[[#This Row],[Vol]]="","",Table4[[#This Row],[Vol]]*Table4[[#This Row],[Harga Beli]])</f>
        <v/>
      </c>
    </row>
    <row r="218">
      <c r="A218">
        <v>210</v>
      </c>
      <c r="B218">
        <v>210</v>
      </c>
      <c r="D218" t="str">
        <v>Saldo Awal</v>
      </c>
      <c r="E218" t="str">
        <f>IF(Saldo_Brg!B218="","",Saldo_Brg!B218)</f>
        <v>Pisang raja</v>
      </c>
      <c r="G218" t="str">
        <f>IF(Saldo_Brg!C218="","",Saldo_Brg!C218)</f>
        <v>kg</v>
      </c>
      <c r="H218" t="str">
        <f>IF(Saldo_Brg!D218="","",Saldo_Brg!D218)</f>
        <v/>
      </c>
      <c r="I218" t="str">
        <f>IF(Saldo_Brg!E218="","",Saldo_Brg!E218)</f>
        <v/>
      </c>
      <c r="J218" t="str">
        <f>IF(Table4[[#This Row],[Vol]]="","",Table4[[#This Row],[Vol]]*Table4[[#This Row],[Harga Beli]])</f>
        <v/>
      </c>
    </row>
    <row r="219">
      <c r="A219">
        <v>211</v>
      </c>
      <c r="B219">
        <v>211</v>
      </c>
      <c r="D219" t="str">
        <v>Saldo Awal</v>
      </c>
      <c r="E219" t="str">
        <f>IF(Saldo_Brg!B219="","",Saldo_Brg!B219)</f>
        <v>Pepaya</v>
      </c>
      <c r="G219" t="str">
        <f>IF(Saldo_Brg!C219="","",Saldo_Brg!C219)</f>
        <v>kg</v>
      </c>
      <c r="H219" t="str">
        <f>IF(Saldo_Brg!D219="","",Saldo_Brg!D219)</f>
        <v/>
      </c>
      <c r="I219" t="str">
        <f>IF(Saldo_Brg!E219="","",Saldo_Brg!E219)</f>
        <v/>
      </c>
      <c r="J219" t="str">
        <f>IF(Table4[[#This Row],[Vol]]="","",Table4[[#This Row],[Vol]]*Table4[[#This Row],[Harga Beli]])</f>
        <v/>
      </c>
    </row>
    <row r="220">
      <c r="A220">
        <v>212</v>
      </c>
      <c r="B220">
        <v>212</v>
      </c>
      <c r="D220" t="str">
        <v>Saldo Awal</v>
      </c>
      <c r="E220" t="str">
        <f>IF(Saldo_Brg!B220="","",Saldo_Brg!B220)</f>
        <v>Semangka</v>
      </c>
      <c r="G220" t="str">
        <f>IF(Saldo_Brg!C220="","",Saldo_Brg!C220)</f>
        <v>kg</v>
      </c>
      <c r="H220" t="str">
        <f>IF(Saldo_Brg!D220="","",Saldo_Brg!D220)</f>
        <v/>
      </c>
      <c r="I220" t="str">
        <f>IF(Saldo_Brg!E220="","",Saldo_Brg!E220)</f>
        <v/>
      </c>
      <c r="J220" t="str">
        <f>IF(Table4[[#This Row],[Vol]]="","",Table4[[#This Row],[Vol]]*Table4[[#This Row],[Harga Beli]])</f>
        <v/>
      </c>
    </row>
    <row r="221">
      <c r="A221">
        <v>213</v>
      </c>
      <c r="B221">
        <v>213</v>
      </c>
      <c r="D221" t="str">
        <v>Saldo Awal</v>
      </c>
      <c r="E221" t="str">
        <f>IF(Saldo_Brg!B221="","",Saldo_Brg!B221)</f>
        <v>Melon</v>
      </c>
      <c r="G221" t="str">
        <f>IF(Saldo_Brg!C221="","",Saldo_Brg!C221)</f>
        <v>kg</v>
      </c>
      <c r="H221" t="str">
        <f>IF(Saldo_Brg!D221="","",Saldo_Brg!D221)</f>
        <v/>
      </c>
      <c r="I221" t="str">
        <f>IF(Saldo_Brg!E221="","",Saldo_Brg!E221)</f>
        <v/>
      </c>
      <c r="J221" t="str">
        <f>IF(Table4[[#This Row],[Vol]]="","",Table4[[#This Row],[Vol]]*Table4[[#This Row],[Harga Beli]])</f>
        <v/>
      </c>
    </row>
    <row r="222">
      <c r="A222">
        <v>214</v>
      </c>
      <c r="B222">
        <v>214</v>
      </c>
      <c r="D222" t="str">
        <v>Saldo Awal</v>
      </c>
      <c r="E222" t="str">
        <f>IF(Saldo_Brg!B222="","",Saldo_Brg!B222)</f>
        <v>Mangga harum manis</v>
      </c>
      <c r="G222" t="str">
        <f>IF(Saldo_Brg!C222="","",Saldo_Brg!C222)</f>
        <v>kg</v>
      </c>
      <c r="H222" t="str">
        <f>IF(Saldo_Brg!D222="","",Saldo_Brg!D222)</f>
        <v/>
      </c>
      <c r="I222" t="str">
        <f>IF(Saldo_Brg!E222="","",Saldo_Brg!E222)</f>
        <v/>
      </c>
      <c r="J222" t="str">
        <f>IF(Table4[[#This Row],[Vol]]="","",Table4[[#This Row],[Vol]]*Table4[[#This Row],[Harga Beli]])</f>
        <v/>
      </c>
    </row>
    <row r="223">
      <c r="A223">
        <v>215</v>
      </c>
      <c r="B223">
        <v>215</v>
      </c>
      <c r="D223" t="str">
        <v>Saldo Awal</v>
      </c>
      <c r="E223" t="str">
        <f>IF(Saldo_Brg!B223="","",Saldo_Brg!B223)</f>
        <v>Mangga gedong</v>
      </c>
      <c r="G223" t="str">
        <f>IF(Saldo_Brg!C223="","",Saldo_Brg!C223)</f>
        <v>kg</v>
      </c>
      <c r="H223" t="str">
        <f>IF(Saldo_Brg!D223="","",Saldo_Brg!D223)</f>
        <v/>
      </c>
      <c r="I223" t="str">
        <f>IF(Saldo_Brg!E223="","",Saldo_Brg!E223)</f>
        <v/>
      </c>
      <c r="J223" t="str">
        <f>IF(Table4[[#This Row],[Vol]]="","",Table4[[#This Row],[Vol]]*Table4[[#This Row],[Harga Beli]])</f>
        <v/>
      </c>
    </row>
    <row r="224">
      <c r="A224">
        <v>216</v>
      </c>
      <c r="B224">
        <v>216</v>
      </c>
      <c r="D224" t="str">
        <v>Saldo Awal</v>
      </c>
      <c r="E224" t="str">
        <f>IF(Saldo_Brg!B224="","",Saldo_Brg!B224)</f>
        <v>Jeruk manis</v>
      </c>
      <c r="G224" t="str">
        <f>IF(Saldo_Brg!C224="","",Saldo_Brg!C224)</f>
        <v>kg</v>
      </c>
      <c r="H224" t="str">
        <f>IF(Saldo_Brg!D224="","",Saldo_Brg!D224)</f>
        <v/>
      </c>
      <c r="I224" t="str">
        <f>IF(Saldo_Brg!E224="","",Saldo_Brg!E224)</f>
        <v/>
      </c>
      <c r="J224" t="str">
        <f>IF(Table4[[#This Row],[Vol]]="","",Table4[[#This Row],[Vol]]*Table4[[#This Row],[Harga Beli]])</f>
        <v/>
      </c>
    </row>
    <row r="225">
      <c r="A225">
        <v>217</v>
      </c>
      <c r="B225">
        <v>217</v>
      </c>
      <c r="D225" t="str">
        <v>Saldo Awal</v>
      </c>
      <c r="E225" t="str">
        <f>IF(Saldo_Brg!B225="","",Saldo_Brg!B225)</f>
        <v>Jeruk keprok</v>
      </c>
      <c r="G225" t="str">
        <f>IF(Saldo_Brg!C225="","",Saldo_Brg!C225)</f>
        <v>kg</v>
      </c>
      <c r="H225" t="str">
        <f>IF(Saldo_Brg!D225="","",Saldo_Brg!D225)</f>
        <v/>
      </c>
      <c r="I225" t="str">
        <f>IF(Saldo_Brg!E225="","",Saldo_Brg!E225)</f>
        <v/>
      </c>
      <c r="J225" t="str">
        <f>IF(Table4[[#This Row],[Vol]]="","",Table4[[#This Row],[Vol]]*Table4[[#This Row],[Harga Beli]])</f>
        <v/>
      </c>
    </row>
    <row r="226">
      <c r="A226">
        <v>218</v>
      </c>
      <c r="B226">
        <v>218</v>
      </c>
      <c r="D226" t="str">
        <v>Saldo Awal</v>
      </c>
      <c r="E226" t="str">
        <f>IF(Saldo_Brg!B226="","",Saldo_Brg!B226)</f>
        <v>Jambu biji</v>
      </c>
      <c r="G226" t="str">
        <f>IF(Saldo_Brg!C226="","",Saldo_Brg!C226)</f>
        <v>kg</v>
      </c>
      <c r="H226" t="str">
        <f>IF(Saldo_Brg!D226="","",Saldo_Brg!D226)</f>
        <v/>
      </c>
      <c r="I226" t="str">
        <f>IF(Saldo_Brg!E226="","",Saldo_Brg!E226)</f>
        <v/>
      </c>
      <c r="J226" t="str">
        <f>IF(Table4[[#This Row],[Vol]]="","",Table4[[#This Row],[Vol]]*Table4[[#This Row],[Harga Beli]])</f>
        <v/>
      </c>
    </row>
    <row r="227">
      <c r="A227">
        <v>219</v>
      </c>
      <c r="B227">
        <v>219</v>
      </c>
      <c r="D227" t="str">
        <v>Saldo Awal</v>
      </c>
      <c r="E227" t="str">
        <f>IF(Saldo_Brg!B227="","",Saldo_Brg!B227)</f>
        <v>Jambu air</v>
      </c>
      <c r="G227" t="str">
        <f>IF(Saldo_Brg!C227="","",Saldo_Brg!C227)</f>
        <v>kg</v>
      </c>
      <c r="H227" t="str">
        <f>IF(Saldo_Brg!D227="","",Saldo_Brg!D227)</f>
        <v/>
      </c>
      <c r="I227" t="str">
        <f>IF(Saldo_Brg!E227="","",Saldo_Brg!E227)</f>
        <v/>
      </c>
      <c r="J227" t="str">
        <f>IF(Table4[[#This Row],[Vol]]="","",Table4[[#This Row],[Vol]]*Table4[[#This Row],[Harga Beli]])</f>
        <v/>
      </c>
    </row>
    <row r="228">
      <c r="A228">
        <v>220</v>
      </c>
      <c r="B228">
        <v>220</v>
      </c>
      <c r="D228" t="str">
        <v>Saldo Awal</v>
      </c>
      <c r="E228" t="str">
        <f>IF(Saldo_Brg!B228="","",Saldo_Brg!B228)</f>
        <v>Nanas</v>
      </c>
      <c r="G228" t="str">
        <f>IF(Saldo_Brg!C228="","",Saldo_Brg!C228)</f>
        <v>kg</v>
      </c>
      <c r="H228" t="str">
        <f>IF(Saldo_Brg!D228="","",Saldo_Brg!D228)</f>
        <v/>
      </c>
      <c r="I228" t="str">
        <f>IF(Saldo_Brg!E228="","",Saldo_Brg!E228)</f>
        <v/>
      </c>
      <c r="J228" t="str">
        <f>IF(Table4[[#This Row],[Vol]]="","",Table4[[#This Row],[Vol]]*Table4[[#This Row],[Harga Beli]])</f>
        <v/>
      </c>
    </row>
    <row r="229">
      <c r="A229">
        <v>221</v>
      </c>
      <c r="B229">
        <v>221</v>
      </c>
      <c r="D229" t="str">
        <v>Saldo Awal</v>
      </c>
      <c r="E229" t="str">
        <f>IF(Saldo_Brg!B229="","",Saldo_Brg!B229)</f>
        <v>Salak</v>
      </c>
      <c r="G229" t="str">
        <f>IF(Saldo_Brg!C229="","",Saldo_Brg!C229)</f>
        <v>kg</v>
      </c>
      <c r="H229" t="str">
        <f>IF(Saldo_Brg!D229="","",Saldo_Brg!D229)</f>
        <v/>
      </c>
      <c r="I229" t="str">
        <f>IF(Saldo_Brg!E229="","",Saldo_Brg!E229)</f>
        <v/>
      </c>
      <c r="J229" t="str">
        <f>IF(Table4[[#This Row],[Vol]]="","",Table4[[#This Row],[Vol]]*Table4[[#This Row],[Harga Beli]])</f>
        <v/>
      </c>
    </row>
    <row r="230">
      <c r="A230">
        <v>222</v>
      </c>
      <c r="B230">
        <v>222</v>
      </c>
      <c r="D230" t="str">
        <v>Saldo Awal</v>
      </c>
      <c r="E230" t="str">
        <f>IF(Saldo_Brg!B230="","",Saldo_Brg!B230)</f>
        <v>Rambutan</v>
      </c>
      <c r="G230" t="str">
        <f>IF(Saldo_Brg!C230="","",Saldo_Brg!C230)</f>
        <v>kg</v>
      </c>
      <c r="H230" t="str">
        <f>IF(Saldo_Brg!D230="","",Saldo_Brg!D230)</f>
        <v/>
      </c>
      <c r="I230" t="str">
        <f>IF(Saldo_Brg!E230="","",Saldo_Brg!E230)</f>
        <v/>
      </c>
      <c r="J230" t="str">
        <f>IF(Table4[[#This Row],[Vol]]="","",Table4[[#This Row],[Vol]]*Table4[[#This Row],[Harga Beli]])</f>
        <v/>
      </c>
    </row>
    <row r="231">
      <c r="A231">
        <v>223</v>
      </c>
      <c r="B231">
        <v>223</v>
      </c>
      <c r="D231" t="str">
        <v>Saldo Awal</v>
      </c>
      <c r="E231" t="str">
        <f>IF(Saldo_Brg!B231="","",Saldo_Brg!B231)</f>
        <v>Duku</v>
      </c>
      <c r="G231" t="str">
        <f>IF(Saldo_Brg!C231="","",Saldo_Brg!C231)</f>
        <v>kg</v>
      </c>
      <c r="H231" t="str">
        <f>IF(Saldo_Brg!D231="","",Saldo_Brg!D231)</f>
        <v/>
      </c>
      <c r="I231" t="str">
        <f>IF(Saldo_Brg!E231="","",Saldo_Brg!E231)</f>
        <v/>
      </c>
      <c r="J231" t="str">
        <f>IF(Table4[[#This Row],[Vol]]="","",Table4[[#This Row],[Vol]]*Table4[[#This Row],[Harga Beli]])</f>
        <v/>
      </c>
    </row>
    <row r="232">
      <c r="A232">
        <v>224</v>
      </c>
      <c r="B232">
        <v>224</v>
      </c>
      <c r="D232" t="str">
        <v>Saldo Awal</v>
      </c>
      <c r="E232" t="str">
        <f>IF(Saldo_Brg!B232="","",Saldo_Brg!B232)</f>
        <v>Sirsak</v>
      </c>
      <c r="G232" t="str">
        <f>IF(Saldo_Brg!C232="","",Saldo_Brg!C232)</f>
        <v>kg</v>
      </c>
      <c r="H232" t="str">
        <f>IF(Saldo_Brg!D232="","",Saldo_Brg!D232)</f>
        <v/>
      </c>
      <c r="I232" t="str">
        <f>IF(Saldo_Brg!E232="","",Saldo_Brg!E232)</f>
        <v/>
      </c>
      <c r="J232" t="str">
        <f>IF(Table4[[#This Row],[Vol]]="","",Table4[[#This Row],[Vol]]*Table4[[#This Row],[Harga Beli]])</f>
        <v/>
      </c>
    </row>
    <row r="233">
      <c r="A233">
        <v>225</v>
      </c>
      <c r="B233">
        <v>225</v>
      </c>
      <c r="D233" t="str">
        <v>Saldo Awal</v>
      </c>
      <c r="E233" t="str">
        <f>IF(Saldo_Brg!B233="","",Saldo_Brg!B233)</f>
        <v>Durian</v>
      </c>
      <c r="G233" t="str">
        <f>IF(Saldo_Brg!C233="","",Saldo_Brg!C233)</f>
        <v>kg</v>
      </c>
      <c r="H233" t="str">
        <f>IF(Saldo_Brg!D233="","",Saldo_Brg!D233)</f>
        <v/>
      </c>
      <c r="I233" t="str">
        <f>IF(Saldo_Brg!E233="","",Saldo_Brg!E233)</f>
        <v/>
      </c>
      <c r="J233" t="str">
        <f>IF(Table4[[#This Row],[Vol]]="","",Table4[[#This Row],[Vol]]*Table4[[#This Row],[Harga Beli]])</f>
        <v/>
      </c>
    </row>
    <row r="234">
      <c r="A234">
        <v>226</v>
      </c>
      <c r="B234">
        <v>226</v>
      </c>
      <c r="D234" t="str">
        <v>Saldo Awal</v>
      </c>
      <c r="E234" t="str">
        <f>IF(Saldo_Brg!B234="","",Saldo_Brg!B234)</f>
        <v>Manggis</v>
      </c>
      <c r="G234" t="str">
        <f>IF(Saldo_Brg!C234="","",Saldo_Brg!C234)</f>
        <v>kg</v>
      </c>
      <c r="H234" t="str">
        <f>IF(Saldo_Brg!D234="","",Saldo_Brg!D234)</f>
        <v/>
      </c>
      <c r="I234" t="str">
        <f>IF(Saldo_Brg!E234="","",Saldo_Brg!E234)</f>
        <v/>
      </c>
      <c r="J234" t="str">
        <f>IF(Table4[[#This Row],[Vol]]="","",Table4[[#This Row],[Vol]]*Table4[[#This Row],[Harga Beli]])</f>
        <v/>
      </c>
    </row>
    <row r="235">
      <c r="A235">
        <v>227</v>
      </c>
      <c r="B235">
        <v>227</v>
      </c>
      <c r="D235" t="str">
        <v>Saldo Awal</v>
      </c>
      <c r="E235" t="str">
        <f>IF(Saldo_Brg!B235="","",Saldo_Brg!B235)</f>
        <v>Alpukat</v>
      </c>
      <c r="G235" t="str">
        <f>IF(Saldo_Brg!C235="","",Saldo_Brg!C235)</f>
        <v>kg</v>
      </c>
      <c r="H235" t="str">
        <f>IF(Saldo_Brg!D235="","",Saldo_Brg!D235)</f>
        <v/>
      </c>
      <c r="I235" t="str">
        <f>IF(Saldo_Brg!E235="","",Saldo_Brg!E235)</f>
        <v/>
      </c>
      <c r="J235" t="str">
        <f>IF(Table4[[#This Row],[Vol]]="","",Table4[[#This Row],[Vol]]*Table4[[#This Row],[Harga Beli]])</f>
        <v/>
      </c>
    </row>
    <row r="236">
      <c r="A236">
        <v>228</v>
      </c>
      <c r="B236">
        <v>228</v>
      </c>
      <c r="D236" t="str">
        <v>Saldo Awal</v>
      </c>
      <c r="E236" t="str">
        <f>IF(Saldo_Brg!B236="","",Saldo_Brg!B236)</f>
        <v>Apel malang</v>
      </c>
      <c r="G236" t="str">
        <f>IF(Saldo_Brg!C236="","",Saldo_Brg!C236)</f>
        <v>kg</v>
      </c>
      <c r="H236" t="str">
        <f>IF(Saldo_Brg!D236="","",Saldo_Brg!D236)</f>
        <v/>
      </c>
      <c r="I236" t="str">
        <f>IF(Saldo_Brg!E236="","",Saldo_Brg!E236)</f>
        <v/>
      </c>
      <c r="J236" t="str">
        <f>IF(Table4[[#This Row],[Vol]]="","",Table4[[#This Row],[Vol]]*Table4[[#This Row],[Harga Beli]])</f>
        <v/>
      </c>
    </row>
    <row r="237">
      <c r="A237">
        <v>229</v>
      </c>
      <c r="B237">
        <v>229</v>
      </c>
      <c r="D237" t="str">
        <v>Saldo Awal</v>
      </c>
      <c r="E237" t="str">
        <f>IF(Saldo_Brg!B237="","",Saldo_Brg!B237)</f>
        <v>Buah naga merah</v>
      </c>
      <c r="G237" t="str">
        <f>IF(Saldo_Brg!C237="","",Saldo_Brg!C237)</f>
        <v>kg</v>
      </c>
      <c r="H237" t="str">
        <f>IF(Saldo_Brg!D237="","",Saldo_Brg!D237)</f>
        <v/>
      </c>
      <c r="I237" t="str">
        <f>IF(Saldo_Brg!E237="","",Saldo_Brg!E237)</f>
        <v/>
      </c>
      <c r="J237" t="str">
        <f>IF(Table4[[#This Row],[Vol]]="","",Table4[[#This Row],[Vol]]*Table4[[#This Row],[Harga Beli]])</f>
        <v/>
      </c>
    </row>
    <row r="238">
      <c r="A238">
        <v>230</v>
      </c>
      <c r="B238">
        <v>230</v>
      </c>
      <c r="D238" t="str">
        <v>Saldo Awal</v>
      </c>
      <c r="E238" t="str">
        <f>IF(Saldo_Brg!B238="","",Saldo_Brg!B238)</f>
        <v>Buah naga putih</v>
      </c>
      <c r="G238" t="str">
        <f>IF(Saldo_Brg!C238="","",Saldo_Brg!C238)</f>
        <v>kg</v>
      </c>
      <c r="H238" t="str">
        <f>IF(Saldo_Brg!D238="","",Saldo_Brg!D238)</f>
        <v/>
      </c>
      <c r="I238" t="str">
        <f>IF(Saldo_Brg!E238="","",Saldo_Brg!E238)</f>
        <v/>
      </c>
      <c r="J238" t="str">
        <f>IF(Table4[[#This Row],[Vol]]="","",Table4[[#This Row],[Vol]]*Table4[[#This Row],[Harga Beli]])</f>
        <v/>
      </c>
    </row>
    <row r="239">
      <c r="A239">
        <v>231</v>
      </c>
      <c r="B239">
        <v>231</v>
      </c>
      <c r="D239" t="str">
        <v>Saldo Awal</v>
      </c>
      <c r="E239" t="str">
        <f>IF(Saldo_Brg!B239="","",Saldo_Brg!B239)</f>
        <v>Kedondong</v>
      </c>
      <c r="G239" t="str">
        <f>IF(Saldo_Brg!C239="","",Saldo_Brg!C239)</f>
        <v>kg</v>
      </c>
      <c r="H239" t="str">
        <f>IF(Saldo_Brg!D239="","",Saldo_Brg!D239)</f>
        <v/>
      </c>
      <c r="I239" t="str">
        <f>IF(Saldo_Brg!E239="","",Saldo_Brg!E239)</f>
        <v/>
      </c>
      <c r="J239" t="str">
        <f>IF(Table4[[#This Row],[Vol]]="","",Table4[[#This Row],[Vol]]*Table4[[#This Row],[Harga Beli]])</f>
        <v/>
      </c>
    </row>
    <row r="240">
      <c r="A240">
        <v>232</v>
      </c>
      <c r="B240">
        <v>232</v>
      </c>
      <c r="D240" t="str">
        <v>Saldo Awal</v>
      </c>
      <c r="E240" t="str">
        <f>IF(Saldo_Brg!B240="","",Saldo_Brg!B240)</f>
        <v>Markisa</v>
      </c>
      <c r="G240" t="str">
        <f>IF(Saldo_Brg!C240="","",Saldo_Brg!C240)</f>
        <v>kg</v>
      </c>
      <c r="H240" t="str">
        <f>IF(Saldo_Brg!D240="","",Saldo_Brg!D240)</f>
        <v/>
      </c>
      <c r="I240" t="str">
        <f>IF(Saldo_Brg!E240="","",Saldo_Brg!E240)</f>
        <v/>
      </c>
      <c r="J240" t="str">
        <f>IF(Table4[[#This Row],[Vol]]="","",Table4[[#This Row],[Vol]]*Table4[[#This Row],[Harga Beli]])</f>
        <v/>
      </c>
    </row>
    <row r="241">
      <c r="A241">
        <v>233</v>
      </c>
      <c r="B241">
        <v>233</v>
      </c>
      <c r="D241" t="str">
        <v>Saldo Awal</v>
      </c>
      <c r="E241" t="str">
        <f>IF(Saldo_Brg!B241="","",Saldo_Brg!B241)</f>
        <v>Belimbing</v>
      </c>
      <c r="G241" t="str">
        <f>IF(Saldo_Brg!C241="","",Saldo_Brg!C241)</f>
        <v>kg</v>
      </c>
      <c r="H241" t="str">
        <f>IF(Saldo_Brg!D241="","",Saldo_Brg!D241)</f>
        <v/>
      </c>
      <c r="I241" t="str">
        <f>IF(Saldo_Brg!E241="","",Saldo_Brg!E241)</f>
        <v/>
      </c>
      <c r="J241" t="str">
        <f>IF(Table4[[#This Row],[Vol]]="","",Table4[[#This Row],[Vol]]*Table4[[#This Row],[Harga Beli]])</f>
        <v/>
      </c>
    </row>
    <row r="242">
      <c r="A242">
        <v>234</v>
      </c>
      <c r="B242">
        <v>234</v>
      </c>
      <c r="D242" t="str">
        <v>Saldo Awal</v>
      </c>
      <c r="E242" t="str">
        <f>IF(Saldo_Brg!B242="","",Saldo_Brg!B242)</f>
        <v>Sawo</v>
      </c>
      <c r="G242" t="str">
        <f>IF(Saldo_Brg!C242="","",Saldo_Brg!C242)</f>
        <v>kg</v>
      </c>
      <c r="H242" t="str">
        <f>IF(Saldo_Brg!D242="","",Saldo_Brg!D242)</f>
        <v/>
      </c>
      <c r="I242" t="str">
        <f>IF(Saldo_Brg!E242="","",Saldo_Brg!E242)</f>
        <v/>
      </c>
      <c r="J242" t="str">
        <f>IF(Table4[[#This Row],[Vol]]="","",Table4[[#This Row],[Vol]]*Table4[[#This Row],[Harga Beli]])</f>
        <v/>
      </c>
    </row>
    <row r="243">
      <c r="A243">
        <v>235</v>
      </c>
      <c r="B243">
        <v>235</v>
      </c>
      <c r="D243" t="str">
        <v>Saldo Awal</v>
      </c>
      <c r="E243" t="str">
        <f>IF(Saldo_Brg!B243="","",Saldo_Brg!B243)</f>
        <v>Matoa</v>
      </c>
      <c r="G243" t="str">
        <f>IF(Saldo_Brg!C243="","",Saldo_Brg!C243)</f>
        <v>kg</v>
      </c>
      <c r="H243" t="str">
        <f>IF(Saldo_Brg!D243="","",Saldo_Brg!D243)</f>
        <v/>
      </c>
      <c r="I243" t="str">
        <f>IF(Saldo_Brg!E243="","",Saldo_Brg!E243)</f>
        <v/>
      </c>
      <c r="J243" t="str">
        <f>IF(Table4[[#This Row],[Vol]]="","",Table4[[#This Row],[Vol]]*Table4[[#This Row],[Harga Beli]])</f>
        <v/>
      </c>
    </row>
    <row r="244">
      <c r="A244">
        <v>236</v>
      </c>
      <c r="B244">
        <v>236</v>
      </c>
      <c r="D244" t="str">
        <v>Saldo Awal</v>
      </c>
      <c r="E244" t="str">
        <f>IF(Saldo_Brg!B244="","",Saldo_Brg!B244)</f>
        <v>Buah lokal-lainnya</v>
      </c>
      <c r="G244" t="str">
        <f>IF(Saldo_Brg!C244="","",Saldo_Brg!C244)</f>
        <v>kg</v>
      </c>
      <c r="H244" t="str">
        <f>IF(Saldo_Brg!D244="","",Saldo_Brg!D244)</f>
        <v/>
      </c>
      <c r="I244" t="str">
        <f>IF(Saldo_Brg!E244="","",Saldo_Brg!E244)</f>
        <v/>
      </c>
      <c r="J244" t="str">
        <f>IF(Table4[[#This Row],[Vol]]="","",Table4[[#This Row],[Vol]]*Table4[[#This Row],[Harga Beli]])</f>
        <v/>
      </c>
    </row>
    <row r="245">
      <c r="A245">
        <v>237</v>
      </c>
      <c r="B245">
        <v>237</v>
      </c>
      <c r="D245" t="str">
        <v>Saldo Awal</v>
      </c>
      <c r="E245" t="str">
        <f>IF(Saldo_Brg!B245="","",Saldo_Brg!B245)</f>
        <v>BUAH IMPOR</v>
      </c>
      <c r="G245" t="str">
        <f>IF(Saldo_Brg!C245="","",Saldo_Brg!C245)</f>
        <v/>
      </c>
      <c r="H245" t="str">
        <f>IF(Saldo_Brg!D245="","",Saldo_Brg!D245)</f>
        <v/>
      </c>
      <c r="I245" t="str">
        <f>IF(Saldo_Brg!E245="","",Saldo_Brg!E245)</f>
        <v/>
      </c>
      <c r="J245" t="str">
        <f>IF(Table4[[#This Row],[Vol]]="","",Table4[[#This Row],[Vol]]*Table4[[#This Row],[Harga Beli]])</f>
        <v/>
      </c>
    </row>
    <row r="246">
      <c r="A246">
        <v>238</v>
      </c>
      <c r="B246">
        <v>238</v>
      </c>
      <c r="D246" t="str">
        <v>Saldo Awal</v>
      </c>
      <c r="E246" t="str">
        <f>IF(Saldo_Brg!B246="","",Saldo_Brg!B246)</f>
        <v>Apel</v>
      </c>
      <c r="G246" t="str">
        <f>IF(Saldo_Brg!C246="","",Saldo_Brg!C246)</f>
        <v>kg</v>
      </c>
      <c r="H246" t="str">
        <f>IF(Saldo_Brg!D246="","",Saldo_Brg!D246)</f>
        <v/>
      </c>
      <c r="I246" t="str">
        <f>IF(Saldo_Brg!E246="","",Saldo_Brg!E246)</f>
        <v/>
      </c>
      <c r="J246" t="str">
        <f>IF(Table4[[#This Row],[Vol]]="","",Table4[[#This Row],[Vol]]*Table4[[#This Row],[Harga Beli]])</f>
        <v/>
      </c>
    </row>
    <row r="247">
      <c r="A247">
        <v>239</v>
      </c>
      <c r="B247">
        <v>239</v>
      </c>
      <c r="D247" t="str">
        <v>Saldo Awal</v>
      </c>
      <c r="E247" t="str">
        <f>IF(Saldo_Brg!B247="","",Saldo_Brg!B247)</f>
        <v>Pear</v>
      </c>
      <c r="G247" t="str">
        <f>IF(Saldo_Brg!C247="","",Saldo_Brg!C247)</f>
        <v>kg</v>
      </c>
      <c r="H247" t="str">
        <f>IF(Saldo_Brg!D247="","",Saldo_Brg!D247)</f>
        <v/>
      </c>
      <c r="I247" t="str">
        <f>IF(Saldo_Brg!E247="","",Saldo_Brg!E247)</f>
        <v/>
      </c>
      <c r="J247" t="str">
        <f>IF(Table4[[#This Row],[Vol]]="","",Table4[[#This Row],[Vol]]*Table4[[#This Row],[Harga Beli]])</f>
        <v/>
      </c>
    </row>
    <row r="248">
      <c r="A248">
        <v>240</v>
      </c>
      <c r="B248">
        <v>240</v>
      </c>
      <c r="D248" t="str">
        <v>Saldo Awal</v>
      </c>
      <c r="E248" t="str">
        <f>IF(Saldo_Brg!B248="","",Saldo_Brg!B248)</f>
        <v>Anggur merah</v>
      </c>
      <c r="G248" t="str">
        <f>IF(Saldo_Brg!C248="","",Saldo_Brg!C248)</f>
        <v>kg</v>
      </c>
      <c r="H248" t="str">
        <f>IF(Saldo_Brg!D248="","",Saldo_Brg!D248)</f>
        <v/>
      </c>
      <c r="I248" t="str">
        <f>IF(Saldo_Brg!E248="","",Saldo_Brg!E248)</f>
        <v/>
      </c>
      <c r="J248" t="str">
        <f>IF(Table4[[#This Row],[Vol]]="","",Table4[[#This Row],[Vol]]*Table4[[#This Row],[Harga Beli]])</f>
        <v/>
      </c>
    </row>
    <row r="249">
      <c r="A249">
        <v>241</v>
      </c>
      <c r="B249">
        <v>241</v>
      </c>
      <c r="D249" t="str">
        <v>Saldo Awal</v>
      </c>
      <c r="E249" t="str">
        <f>IF(Saldo_Brg!B249="","",Saldo_Brg!B249)</f>
        <v>Anggur hijau</v>
      </c>
      <c r="G249" t="str">
        <f>IF(Saldo_Brg!C249="","",Saldo_Brg!C249)</f>
        <v>kg</v>
      </c>
      <c r="H249" t="str">
        <f>IF(Saldo_Brg!D249="","",Saldo_Brg!D249)</f>
        <v/>
      </c>
      <c r="I249" t="str">
        <f>IF(Saldo_Brg!E249="","",Saldo_Brg!E249)</f>
        <v/>
      </c>
      <c r="J249" t="str">
        <f>IF(Table4[[#This Row],[Vol]]="","",Table4[[#This Row],[Vol]]*Table4[[#This Row],[Harga Beli]])</f>
        <v/>
      </c>
    </row>
    <row r="250">
      <c r="A250">
        <v>242</v>
      </c>
      <c r="B250">
        <v>242</v>
      </c>
      <c r="D250" t="str">
        <v>Saldo Awal</v>
      </c>
      <c r="E250" t="str">
        <f>IF(Saldo_Brg!B250="","",Saldo_Brg!B250)</f>
        <v>Kiwi</v>
      </c>
      <c r="G250" t="str">
        <f>IF(Saldo_Brg!C250="","",Saldo_Brg!C250)</f>
        <v>kg</v>
      </c>
      <c r="H250" t="str">
        <f>IF(Saldo_Brg!D250="","",Saldo_Brg!D250)</f>
        <v/>
      </c>
      <c r="I250" t="str">
        <f>IF(Saldo_Brg!E250="","",Saldo_Brg!E250)</f>
        <v/>
      </c>
      <c r="J250" t="str">
        <f>IF(Table4[[#This Row],[Vol]]="","",Table4[[#This Row],[Vol]]*Table4[[#This Row],[Harga Beli]])</f>
        <v/>
      </c>
    </row>
    <row r="251">
      <c r="A251">
        <v>243</v>
      </c>
      <c r="B251">
        <v>243</v>
      </c>
      <c r="D251" t="str">
        <v>Saldo Awal</v>
      </c>
      <c r="E251" t="str">
        <f>IF(Saldo_Brg!B251="","",Saldo_Brg!B251)</f>
        <v>Buah impor-lainnya</v>
      </c>
      <c r="G251" t="str">
        <f>IF(Saldo_Brg!C251="","",Saldo_Brg!C251)</f>
        <v>kg</v>
      </c>
      <c r="H251" t="str">
        <f>IF(Saldo_Brg!D251="","",Saldo_Brg!D251)</f>
        <v/>
      </c>
      <c r="I251" t="str">
        <f>IF(Saldo_Brg!E251="","",Saldo_Brg!E251)</f>
        <v/>
      </c>
      <c r="J251" t="str">
        <f>IF(Table4[[#This Row],[Vol]]="","",Table4[[#This Row],[Vol]]*Table4[[#This Row],[Harga Beli]])</f>
        <v/>
      </c>
    </row>
    <row r="252">
      <c r="A252">
        <v>244</v>
      </c>
      <c r="B252">
        <v>244</v>
      </c>
      <c r="D252" t="str">
        <v>Saldo Awal</v>
      </c>
      <c r="E252" t="str">
        <f>IF(Saldo_Brg!B252="","",Saldo_Brg!B252)</f>
        <v>BAHAN BAKU LAIN</v>
      </c>
      <c r="G252" t="str">
        <f>IF(Saldo_Brg!C252="","",Saldo_Brg!C252)</f>
        <v/>
      </c>
      <c r="H252" t="str">
        <f>IF(Saldo_Brg!D252="","",Saldo_Brg!D252)</f>
        <v/>
      </c>
      <c r="I252" t="str">
        <f>IF(Saldo_Brg!E252="","",Saldo_Brg!E252)</f>
        <v/>
      </c>
      <c r="J252" t="str">
        <f>IF(Table4[[#This Row],[Vol]]="","",Table4[[#This Row],[Vol]]*Table4[[#This Row],[Harga Beli]])</f>
        <v/>
      </c>
    </row>
    <row r="253">
      <c r="A253">
        <v>245</v>
      </c>
      <c r="B253">
        <v>245</v>
      </c>
      <c r="D253" t="str">
        <v>Saldo Awal</v>
      </c>
      <c r="E253" t="str">
        <f>IF(Saldo_Brg!B253="","",Saldo_Brg!B253)</f>
        <v>MINYAK DAN LEMAK</v>
      </c>
      <c r="G253" t="str">
        <f>IF(Saldo_Brg!C253="","",Saldo_Brg!C253)</f>
        <v/>
      </c>
      <c r="H253" t="str">
        <f>IF(Saldo_Brg!D253="","",Saldo_Brg!D253)</f>
        <v/>
      </c>
      <c r="I253" t="str">
        <f>IF(Saldo_Brg!E253="","",Saldo_Brg!E253)</f>
        <v/>
      </c>
      <c r="J253" t="str">
        <f>IF(Table4[[#This Row],[Vol]]="","",Table4[[#This Row],[Vol]]*Table4[[#This Row],[Harga Beli]])</f>
        <v/>
      </c>
    </row>
    <row r="254">
      <c r="A254">
        <v>246</v>
      </c>
      <c r="B254">
        <v>246</v>
      </c>
      <c r="D254" t="str">
        <v>Saldo Awal</v>
      </c>
      <c r="E254" t="str">
        <f>IF(Saldo_Brg!B254="","",Saldo_Brg!B254)</f>
        <v>Minyak goreng sawit</v>
      </c>
      <c r="G254" t="str">
        <f>IF(Saldo_Brg!C254="","",Saldo_Brg!C254)</f>
        <v>liter</v>
      </c>
      <c r="H254" t="str">
        <f>IF(Saldo_Brg!D254="","",Saldo_Brg!D254)</f>
        <v/>
      </c>
      <c r="I254" t="str">
        <f>IF(Saldo_Brg!E254="","",Saldo_Brg!E254)</f>
        <v/>
      </c>
      <c r="J254" t="str">
        <f>IF(Table4[[#This Row],[Vol]]="","",Table4[[#This Row],[Vol]]*Table4[[#This Row],[Harga Beli]])</f>
        <v/>
      </c>
    </row>
    <row r="255">
      <c r="A255">
        <v>247</v>
      </c>
      <c r="B255">
        <v>247</v>
      </c>
      <c r="D255" t="str">
        <v>Saldo Awal</v>
      </c>
      <c r="E255" t="str">
        <f>IF(Saldo_Brg!B255="","",Saldo_Brg!B255)</f>
        <v>Minyak goreng campuran</v>
      </c>
      <c r="G255" t="str">
        <f>IF(Saldo_Brg!C255="","",Saldo_Brg!C255)</f>
        <v>liter</v>
      </c>
      <c r="H255" t="str">
        <f>IF(Saldo_Brg!D255="","",Saldo_Brg!D255)</f>
        <v/>
      </c>
      <c r="I255" t="str">
        <f>IF(Saldo_Brg!E255="","",Saldo_Brg!E255)</f>
        <v/>
      </c>
      <c r="J255" t="str">
        <f>IF(Table4[[#This Row],[Vol]]="","",Table4[[#This Row],[Vol]]*Table4[[#This Row],[Harga Beli]])</f>
        <v/>
      </c>
    </row>
    <row r="256">
      <c r="A256">
        <v>248</v>
      </c>
      <c r="B256">
        <v>248</v>
      </c>
      <c r="D256" t="str">
        <v>Saldo Awal</v>
      </c>
      <c r="E256" t="str">
        <f>IF(Saldo_Brg!B256="","",Saldo_Brg!B256)</f>
        <v>Minyak kelapa</v>
      </c>
      <c r="G256" t="str">
        <f>IF(Saldo_Brg!C256="","",Saldo_Brg!C256)</f>
        <v>liter</v>
      </c>
      <c r="H256" t="str">
        <f>IF(Saldo_Brg!D256="","",Saldo_Brg!D256)</f>
        <v/>
      </c>
      <c r="I256" t="str">
        <f>IF(Saldo_Brg!E256="","",Saldo_Brg!E256)</f>
        <v/>
      </c>
      <c r="J256" t="str">
        <f>IF(Table4[[#This Row],[Vol]]="","",Table4[[#This Row],[Vol]]*Table4[[#This Row],[Harga Beli]])</f>
        <v/>
      </c>
    </row>
    <row r="257">
      <c r="A257">
        <v>249</v>
      </c>
      <c r="B257">
        <v>249</v>
      </c>
      <c r="D257" t="str">
        <v>Saldo Awal</v>
      </c>
      <c r="E257" t="str">
        <f>IF(Saldo_Brg!B257="","",Saldo_Brg!B257)</f>
        <v>Margarin</v>
      </c>
      <c r="G257" t="str">
        <f>IF(Saldo_Brg!C257="","",Saldo_Brg!C257)</f>
        <v>kg</v>
      </c>
      <c r="H257" t="str">
        <f>IF(Saldo_Brg!D257="","",Saldo_Brg!D257)</f>
        <v/>
      </c>
      <c r="I257" t="str">
        <f>IF(Saldo_Brg!E257="","",Saldo_Brg!E257)</f>
        <v/>
      </c>
      <c r="J257" t="str">
        <f>IF(Table4[[#This Row],[Vol]]="","",Table4[[#This Row],[Vol]]*Table4[[#This Row],[Harga Beli]])</f>
        <v/>
      </c>
    </row>
    <row r="258">
      <c r="A258">
        <v>250</v>
      </c>
      <c r="B258">
        <v>250</v>
      </c>
      <c r="D258" t="str">
        <v>Saldo Awal</v>
      </c>
      <c r="E258" t="str">
        <f>IF(Saldo_Brg!B258="","",Saldo_Brg!B258)</f>
        <v>Mentega (butter)</v>
      </c>
      <c r="G258" t="str">
        <f>IF(Saldo_Brg!C258="","",Saldo_Brg!C258)</f>
        <v>kg</v>
      </c>
      <c r="H258" t="str">
        <f>IF(Saldo_Brg!D258="","",Saldo_Brg!D258)</f>
        <v/>
      </c>
      <c r="I258" t="str">
        <f>IF(Saldo_Brg!E258="","",Saldo_Brg!E258)</f>
        <v/>
      </c>
      <c r="J258" t="str">
        <f>IF(Table4[[#This Row],[Vol]]="","",Table4[[#This Row],[Vol]]*Table4[[#This Row],[Harga Beli]])</f>
        <v/>
      </c>
    </row>
    <row r="259">
      <c r="A259">
        <v>251</v>
      </c>
      <c r="B259">
        <v>251</v>
      </c>
      <c r="D259" t="str">
        <v>Saldo Awal</v>
      </c>
      <c r="E259" t="str">
        <f>IF(Saldo_Brg!B259="","",Saldo_Brg!B259)</f>
        <v>Minyak dan lemak-lainnya</v>
      </c>
      <c r="G259" t="str">
        <f>IF(Saldo_Brg!C259="","",Saldo_Brg!C259)</f>
        <v>kg</v>
      </c>
      <c r="H259" t="str">
        <f>IF(Saldo_Brg!D259="","",Saldo_Brg!D259)</f>
        <v/>
      </c>
      <c r="I259" t="str">
        <f>IF(Saldo_Brg!E259="","",Saldo_Brg!E259)</f>
        <v/>
      </c>
      <c r="J259" t="str">
        <f>IF(Table4[[#This Row],[Vol]]="","",Table4[[#This Row],[Vol]]*Table4[[#This Row],[Harga Beli]])</f>
        <v/>
      </c>
    </row>
    <row r="260">
      <c r="A260">
        <v>252</v>
      </c>
      <c r="B260">
        <v>252</v>
      </c>
      <c r="D260" t="str">
        <v>Saldo Awal</v>
      </c>
      <c r="E260" t="str">
        <f>IF(Saldo_Brg!B260="","",Saldo_Brg!B260)</f>
        <v>GARAM, GULA, DAN PEMANIS</v>
      </c>
      <c r="G260" t="str">
        <f>IF(Saldo_Brg!C260="","",Saldo_Brg!C260)</f>
        <v/>
      </c>
      <c r="H260" t="str">
        <f>IF(Saldo_Brg!D260="","",Saldo_Brg!D260)</f>
        <v/>
      </c>
      <c r="I260" t="str">
        <f>IF(Saldo_Brg!E260="","",Saldo_Brg!E260)</f>
        <v/>
      </c>
      <c r="J260" t="str">
        <f>IF(Table4[[#This Row],[Vol]]="","",Table4[[#This Row],[Vol]]*Table4[[#This Row],[Harga Beli]])</f>
        <v/>
      </c>
    </row>
    <row r="261">
      <c r="A261">
        <v>253</v>
      </c>
      <c r="B261">
        <v>253</v>
      </c>
      <c r="D261" t="str">
        <v>Saldo Awal</v>
      </c>
      <c r="E261" t="str">
        <f>IF(Saldo_Brg!B261="","",Saldo_Brg!B261)</f>
        <v>Garam beryodium</v>
      </c>
      <c r="G261" t="str">
        <f>IF(Saldo_Brg!C261="","",Saldo_Brg!C261)</f>
        <v>pak</v>
      </c>
      <c r="H261" t="str">
        <f>IF(Saldo_Brg!D261="","",Saldo_Brg!D261)</f>
        <v/>
      </c>
      <c r="I261" t="str">
        <f>IF(Saldo_Brg!E261="","",Saldo_Brg!E261)</f>
        <v/>
      </c>
      <c r="J261" t="str">
        <f>IF(Table4[[#This Row],[Vol]]="","",Table4[[#This Row],[Vol]]*Table4[[#This Row],[Harga Beli]])</f>
        <v/>
      </c>
    </row>
    <row r="262">
      <c r="A262">
        <v>254</v>
      </c>
      <c r="B262">
        <v>254</v>
      </c>
      <c r="D262" t="str">
        <v>Saldo Awal</v>
      </c>
      <c r="E262" t="str">
        <f>IF(Saldo_Brg!B262="","",Saldo_Brg!B262)</f>
        <v>Gula pasir</v>
      </c>
      <c r="G262" t="str">
        <f>IF(Saldo_Brg!C262="","",Saldo_Brg!C262)</f>
        <v>kg</v>
      </c>
      <c r="H262" t="str">
        <f>IF(Saldo_Brg!D262="","",Saldo_Brg!D262)</f>
        <v/>
      </c>
      <c r="I262" t="str">
        <f>IF(Saldo_Brg!E262="","",Saldo_Brg!E262)</f>
        <v/>
      </c>
      <c r="J262" t="str">
        <f>IF(Table4[[#This Row],[Vol]]="","",Table4[[#This Row],[Vol]]*Table4[[#This Row],[Harga Beli]])</f>
        <v/>
      </c>
    </row>
    <row r="263">
      <c r="A263">
        <v>255</v>
      </c>
      <c r="B263">
        <v>255</v>
      </c>
      <c r="D263" t="str">
        <v>Saldo Awal</v>
      </c>
      <c r="E263" t="str">
        <f>IF(Saldo_Brg!B263="","",Saldo_Brg!B263)</f>
        <v>Gula merah/aren</v>
      </c>
      <c r="G263" t="str">
        <f>IF(Saldo_Brg!C263="","",Saldo_Brg!C263)</f>
        <v>kg</v>
      </c>
      <c r="H263" t="str">
        <f>IF(Saldo_Brg!D263="","",Saldo_Brg!D263)</f>
        <v/>
      </c>
      <c r="I263" t="str">
        <f>IF(Saldo_Brg!E263="","",Saldo_Brg!E263)</f>
        <v/>
      </c>
      <c r="J263" t="str">
        <f>IF(Table4[[#This Row],[Vol]]="","",Table4[[#This Row],[Vol]]*Table4[[#This Row],[Harga Beli]])</f>
        <v/>
      </c>
    </row>
    <row r="264">
      <c r="A264">
        <v>256</v>
      </c>
      <c r="B264">
        <v>256</v>
      </c>
      <c r="D264" t="str">
        <v>Saldo Awal</v>
      </c>
      <c r="E264" t="str">
        <f>IF(Saldo_Brg!B264="","",Saldo_Brg!B264)</f>
        <v>Madu</v>
      </c>
      <c r="G264" t="str">
        <f>IF(Saldo_Brg!C264="","",Saldo_Brg!C264)</f>
        <v>kg</v>
      </c>
      <c r="H264" t="str">
        <f>IF(Saldo_Brg!D264="","",Saldo_Brg!D264)</f>
        <v/>
      </c>
      <c r="I264" t="str">
        <f>IF(Saldo_Brg!E264="","",Saldo_Brg!E264)</f>
        <v/>
      </c>
      <c r="J264" t="str">
        <f>IF(Table4[[#This Row],[Vol]]="","",Table4[[#This Row],[Vol]]*Table4[[#This Row],[Harga Beli]])</f>
        <v/>
      </c>
    </row>
    <row r="265">
      <c r="A265">
        <v>257</v>
      </c>
      <c r="B265">
        <v>257</v>
      </c>
      <c r="D265" t="str">
        <v>Saldo Awal</v>
      </c>
      <c r="E265" t="str">
        <f>IF(Saldo_Brg!B265="","",Saldo_Brg!B265)</f>
        <v>Garam, gula, dan pemanis-lainnya</v>
      </c>
      <c r="G265" t="str">
        <f>IF(Saldo_Brg!C265="","",Saldo_Brg!C265)</f>
        <v>kg</v>
      </c>
      <c r="H265" t="str">
        <f>IF(Saldo_Brg!D265="","",Saldo_Brg!D265)</f>
        <v/>
      </c>
      <c r="I265" t="str">
        <f>IF(Saldo_Brg!E265="","",Saldo_Brg!E265)</f>
        <v/>
      </c>
      <c r="J265" t="str">
        <f>IF(Table4[[#This Row],[Vol]]="","",Table4[[#This Row],[Vol]]*Table4[[#This Row],[Harga Beli]])</f>
        <v/>
      </c>
    </row>
    <row r="266">
      <c r="A266">
        <v>258</v>
      </c>
      <c r="B266">
        <v>258</v>
      </c>
      <c r="D266" t="str">
        <v>Saldo Awal</v>
      </c>
      <c r="E266" t="str">
        <f>IF(Saldo_Brg!B266="","",Saldo_Brg!B266)</f>
        <v>BUMBU KERING (REMPAH)</v>
      </c>
      <c r="G266" t="str">
        <f>IF(Saldo_Brg!C266="","",Saldo_Brg!C266)</f>
        <v/>
      </c>
      <c r="H266" t="str">
        <f>IF(Saldo_Brg!D266="","",Saldo_Brg!D266)</f>
        <v/>
      </c>
      <c r="I266" t="str">
        <f>IF(Saldo_Brg!E266="","",Saldo_Brg!E266)</f>
        <v/>
      </c>
      <c r="J266" t="str">
        <f>IF(Table4[[#This Row],[Vol]]="","",Table4[[#This Row],[Vol]]*Table4[[#This Row],[Harga Beli]])</f>
        <v/>
      </c>
    </row>
    <row r="267">
      <c r="A267">
        <v>259</v>
      </c>
      <c r="B267">
        <v>259</v>
      </c>
      <c r="D267" t="str">
        <v>Saldo Awal</v>
      </c>
      <c r="E267" t="str">
        <f>IF(Saldo_Brg!B267="","",Saldo_Brg!B267)</f>
        <v>Lada/merica bubuk</v>
      </c>
      <c r="G267" t="str">
        <f>IF(Saldo_Brg!C267="","",Saldo_Brg!C267)</f>
        <v>pcs</v>
      </c>
      <c r="H267" t="str">
        <f>IF(Saldo_Brg!D267="","",Saldo_Brg!D267)</f>
        <v/>
      </c>
      <c r="I267" t="str">
        <f>IF(Saldo_Brg!E267="","",Saldo_Brg!E267)</f>
        <v/>
      </c>
      <c r="J267" t="str">
        <f>IF(Table4[[#This Row],[Vol]]="","",Table4[[#This Row],[Vol]]*Table4[[#This Row],[Harga Beli]])</f>
        <v/>
      </c>
    </row>
    <row r="268">
      <c r="A268">
        <v>260</v>
      </c>
      <c r="B268">
        <v>260</v>
      </c>
      <c r="D268" t="str">
        <v>Saldo Awal</v>
      </c>
      <c r="E268" t="str">
        <f>IF(Saldo_Brg!B268="","",Saldo_Brg!B268)</f>
        <v>Ketumbar bubuk</v>
      </c>
      <c r="G268" t="str">
        <f>IF(Saldo_Brg!C268="","",Saldo_Brg!C268)</f>
        <v>pcs</v>
      </c>
      <c r="H268" t="str">
        <f>IF(Saldo_Brg!D268="","",Saldo_Brg!D268)</f>
        <v/>
      </c>
      <c r="I268" t="str">
        <f>IF(Saldo_Brg!E268="","",Saldo_Brg!E268)</f>
        <v/>
      </c>
      <c r="J268" t="str">
        <f>IF(Table4[[#This Row],[Vol]]="","",Table4[[#This Row],[Vol]]*Table4[[#This Row],[Harga Beli]])</f>
        <v/>
      </c>
    </row>
    <row r="269">
      <c r="A269">
        <v>261</v>
      </c>
      <c r="B269">
        <v>261</v>
      </c>
      <c r="D269" t="str">
        <v>Saldo Awal</v>
      </c>
      <c r="E269" t="str">
        <f>IF(Saldo_Brg!B269="","",Saldo_Brg!B269)</f>
        <v>Jinten bubuk</v>
      </c>
      <c r="G269" t="str">
        <f>IF(Saldo_Brg!C269="","",Saldo_Brg!C269)</f>
        <v>pcs</v>
      </c>
      <c r="H269" t="str">
        <f>IF(Saldo_Brg!D269="","",Saldo_Brg!D269)</f>
        <v/>
      </c>
      <c r="I269" t="str">
        <f>IF(Saldo_Brg!E269="","",Saldo_Brg!E269)</f>
        <v/>
      </c>
      <c r="J269" t="str">
        <f>IF(Table4[[#This Row],[Vol]]="","",Table4[[#This Row],[Vol]]*Table4[[#This Row],[Harga Beli]])</f>
        <v/>
      </c>
    </row>
    <row r="270">
      <c r="A270">
        <v>262</v>
      </c>
      <c r="B270">
        <v>262</v>
      </c>
      <c r="D270" t="str">
        <v>Saldo Awal</v>
      </c>
      <c r="E270" t="str">
        <f>IF(Saldo_Brg!B270="","",Saldo_Brg!B270)</f>
        <v>Pala bubuk</v>
      </c>
      <c r="G270" t="str">
        <f>IF(Saldo_Brg!C270="","",Saldo_Brg!C270)</f>
        <v>pcs</v>
      </c>
      <c r="H270" t="str">
        <f>IF(Saldo_Brg!D270="","",Saldo_Brg!D270)</f>
        <v/>
      </c>
      <c r="I270" t="str">
        <f>IF(Saldo_Brg!E270="","",Saldo_Brg!E270)</f>
        <v/>
      </c>
      <c r="J270" t="str">
        <f>IF(Table4[[#This Row],[Vol]]="","",Table4[[#This Row],[Vol]]*Table4[[#This Row],[Harga Beli]])</f>
        <v/>
      </c>
    </row>
    <row r="271">
      <c r="A271">
        <v>263</v>
      </c>
      <c r="B271">
        <v>263</v>
      </c>
      <c r="D271" t="str">
        <v>Saldo Awal</v>
      </c>
      <c r="E271" t="str">
        <f>IF(Saldo_Brg!B271="","",Saldo_Brg!B271)</f>
        <v>Kayu manis</v>
      </c>
      <c r="G271" t="str">
        <f>IF(Saldo_Brg!C271="","",Saldo_Brg!C271)</f>
        <v>pcs</v>
      </c>
      <c r="H271" t="str">
        <f>IF(Saldo_Brg!D271="","",Saldo_Brg!D271)</f>
        <v/>
      </c>
      <c r="I271" t="str">
        <f>IF(Saldo_Brg!E271="","",Saldo_Brg!E271)</f>
        <v/>
      </c>
      <c r="J271" t="str">
        <f>IF(Table4[[#This Row],[Vol]]="","",Table4[[#This Row],[Vol]]*Table4[[#This Row],[Harga Beli]])</f>
        <v/>
      </c>
    </row>
    <row r="272">
      <c r="A272">
        <v>264</v>
      </c>
      <c r="B272">
        <v>264</v>
      </c>
      <c r="D272" t="str">
        <v>Saldo Awal</v>
      </c>
      <c r="E272" t="str">
        <f>IF(Saldo_Brg!B272="","",Saldo_Brg!B272)</f>
        <v>Cengkeh</v>
      </c>
      <c r="G272" t="str">
        <f>IF(Saldo_Brg!C272="","",Saldo_Brg!C272)</f>
        <v>pcs</v>
      </c>
      <c r="H272" t="str">
        <f>IF(Saldo_Brg!D272="","",Saldo_Brg!D272)</f>
        <v/>
      </c>
      <c r="I272" t="str">
        <f>IF(Saldo_Brg!E272="","",Saldo_Brg!E272)</f>
        <v/>
      </c>
      <c r="J272" t="str">
        <f>IF(Table4[[#This Row],[Vol]]="","",Table4[[#This Row],[Vol]]*Table4[[#This Row],[Harga Beli]])</f>
        <v/>
      </c>
    </row>
    <row r="273">
      <c r="A273">
        <v>265</v>
      </c>
      <c r="B273">
        <v>265</v>
      </c>
      <c r="D273" t="str">
        <v>Saldo Awal</v>
      </c>
      <c r="E273" t="str">
        <f>IF(Saldo_Brg!B273="","",Saldo_Brg!B273)</f>
        <v>Kapulaga</v>
      </c>
      <c r="G273" t="str">
        <f>IF(Saldo_Brg!C273="","",Saldo_Brg!C273)</f>
        <v>pcs</v>
      </c>
      <c r="H273" t="str">
        <f>IF(Saldo_Brg!D273="","",Saldo_Brg!D273)</f>
        <v/>
      </c>
      <c r="I273" t="str">
        <f>IF(Saldo_Brg!E273="","",Saldo_Brg!E273)</f>
        <v/>
      </c>
      <c r="J273" t="str">
        <f>IF(Table4[[#This Row],[Vol]]="","",Table4[[#This Row],[Vol]]*Table4[[#This Row],[Harga Beli]])</f>
        <v/>
      </c>
    </row>
    <row r="274">
      <c r="A274">
        <v>266</v>
      </c>
      <c r="B274">
        <v>266</v>
      </c>
      <c r="D274" t="str">
        <v>Saldo Awal</v>
      </c>
      <c r="E274" t="str">
        <f>IF(Saldo_Brg!B274="","",Saldo_Brg!B274)</f>
        <v>Daun salam kering</v>
      </c>
      <c r="G274" t="str">
        <f>IF(Saldo_Brg!C274="","",Saldo_Brg!C274)</f>
        <v>pcs</v>
      </c>
      <c r="H274" t="str">
        <f>IF(Saldo_Brg!D274="","",Saldo_Brg!D274)</f>
        <v/>
      </c>
      <c r="I274" t="str">
        <f>IF(Saldo_Brg!E274="","",Saldo_Brg!E274)</f>
        <v/>
      </c>
      <c r="J274" t="str">
        <f>IF(Table4[[#This Row],[Vol]]="","",Table4[[#This Row],[Vol]]*Table4[[#This Row],[Harga Beli]])</f>
        <v/>
      </c>
    </row>
    <row r="275">
      <c r="A275">
        <v>267</v>
      </c>
      <c r="B275">
        <v>267</v>
      </c>
      <c r="D275" t="str">
        <v>Saldo Awal</v>
      </c>
      <c r="E275" t="str">
        <f>IF(Saldo_Brg!B275="","",Saldo_Brg!B275)</f>
        <v>Oregano</v>
      </c>
      <c r="G275" t="str">
        <f>IF(Saldo_Brg!C275="","",Saldo_Brg!C275)</f>
        <v>pcs</v>
      </c>
      <c r="H275" t="str">
        <f>IF(Saldo_Brg!D275="","",Saldo_Brg!D275)</f>
        <v/>
      </c>
      <c r="I275" t="str">
        <f>IF(Saldo_Brg!E275="","",Saldo_Brg!E275)</f>
        <v/>
      </c>
      <c r="J275" t="str">
        <f>IF(Table4[[#This Row],[Vol]]="","",Table4[[#This Row],[Vol]]*Table4[[#This Row],[Harga Beli]])</f>
        <v/>
      </c>
    </row>
    <row r="276">
      <c r="A276">
        <v>268</v>
      </c>
      <c r="B276">
        <v>268</v>
      </c>
      <c r="D276" t="str">
        <v>Saldo Awal</v>
      </c>
      <c r="E276" t="str">
        <f>IF(Saldo_Brg!B276="","",Saldo_Brg!B276)</f>
        <v>Bumbu kering (rempah)-lainnya</v>
      </c>
      <c r="G276" t="str">
        <f>IF(Saldo_Brg!C276="","",Saldo_Brg!C276)</f>
        <v>pcs</v>
      </c>
      <c r="H276" t="str">
        <f>IF(Saldo_Brg!D276="","",Saldo_Brg!D276)</f>
        <v/>
      </c>
      <c r="I276" t="str">
        <f>IF(Saldo_Brg!E276="","",Saldo_Brg!E276)</f>
        <v/>
      </c>
      <c r="J276" t="str">
        <f>IF(Table4[[#This Row],[Vol]]="","",Table4[[#This Row],[Vol]]*Table4[[#This Row],[Harga Beli]])</f>
        <v/>
      </c>
    </row>
    <row r="277">
      <c r="A277">
        <v>269</v>
      </c>
      <c r="B277">
        <v>269</v>
      </c>
      <c r="D277" t="str">
        <v>Saldo Awal</v>
      </c>
      <c r="E277" t="str">
        <f>IF(Saldo_Brg!B277="","",Saldo_Brg!B277)</f>
        <v>BUMBU CAIR, SAUS, DAN KONDIMEN</v>
      </c>
      <c r="G277" t="str">
        <f>IF(Saldo_Brg!C277="","",Saldo_Brg!C277)</f>
        <v/>
      </c>
      <c r="H277" t="str">
        <f>IF(Saldo_Brg!D277="","",Saldo_Brg!D277)</f>
        <v/>
      </c>
      <c r="I277" t="str">
        <f>IF(Saldo_Brg!E277="","",Saldo_Brg!E277)</f>
        <v/>
      </c>
      <c r="J277" t="str">
        <f>IF(Table4[[#This Row],[Vol]]="","",Table4[[#This Row],[Vol]]*Table4[[#This Row],[Harga Beli]])</f>
        <v/>
      </c>
    </row>
    <row r="278">
      <c r="A278">
        <v>270</v>
      </c>
      <c r="B278">
        <v>270</v>
      </c>
      <c r="D278" t="str">
        <v>Saldo Awal</v>
      </c>
      <c r="E278" t="str">
        <f>IF(Saldo_Brg!B278="","",Saldo_Brg!B278)</f>
        <v>Kecap manis</v>
      </c>
      <c r="G278" t="str">
        <f>IF(Saldo_Brg!C278="","",Saldo_Brg!C278)</f>
        <v>botol</v>
      </c>
      <c r="H278" t="str">
        <f>IF(Saldo_Brg!D278="","",Saldo_Brg!D278)</f>
        <v/>
      </c>
      <c r="I278" t="str">
        <f>IF(Saldo_Brg!E278="","",Saldo_Brg!E278)</f>
        <v/>
      </c>
      <c r="J278" t="str">
        <f>IF(Table4[[#This Row],[Vol]]="","",Table4[[#This Row],[Vol]]*Table4[[#This Row],[Harga Beli]])</f>
        <v/>
      </c>
    </row>
    <row r="279">
      <c r="A279">
        <v>271</v>
      </c>
      <c r="B279">
        <v>271</v>
      </c>
      <c r="D279" t="str">
        <v>Saldo Awal</v>
      </c>
      <c r="E279" t="str">
        <f>IF(Saldo_Brg!B279="","",Saldo_Brg!B279)</f>
        <v>Kecap asin</v>
      </c>
      <c r="G279" t="str">
        <f>IF(Saldo_Brg!C279="","",Saldo_Brg!C279)</f>
        <v>botol</v>
      </c>
      <c r="H279" t="str">
        <f>IF(Saldo_Brg!D279="","",Saldo_Brg!D279)</f>
        <v/>
      </c>
      <c r="I279" t="str">
        <f>IF(Saldo_Brg!E279="","",Saldo_Brg!E279)</f>
        <v/>
      </c>
      <c r="J279" t="str">
        <f>IF(Table4[[#This Row],[Vol]]="","",Table4[[#This Row],[Vol]]*Table4[[#This Row],[Harga Beli]])</f>
        <v/>
      </c>
    </row>
    <row r="280">
      <c r="A280">
        <v>272</v>
      </c>
      <c r="B280">
        <v>272</v>
      </c>
      <c r="D280" t="str">
        <v>Saldo Awal</v>
      </c>
      <c r="E280" t="str">
        <f>IF(Saldo_Brg!B280="","",Saldo_Brg!B280)</f>
        <v>Saus sambal</v>
      </c>
      <c r="G280" t="str">
        <f>IF(Saldo_Brg!C280="","",Saldo_Brg!C280)</f>
        <v>botol</v>
      </c>
      <c r="H280" t="str">
        <f>IF(Saldo_Brg!D280="","",Saldo_Brg!D280)</f>
        <v/>
      </c>
      <c r="I280" t="str">
        <f>IF(Saldo_Brg!E280="","",Saldo_Brg!E280)</f>
        <v/>
      </c>
      <c r="J280" t="str">
        <f>IF(Table4[[#This Row],[Vol]]="","",Table4[[#This Row],[Vol]]*Table4[[#This Row],[Harga Beli]])</f>
        <v/>
      </c>
    </row>
    <row r="281">
      <c r="A281">
        <v>273</v>
      </c>
      <c r="B281">
        <v>273</v>
      </c>
      <c r="D281" t="str">
        <v>Saldo Awal</v>
      </c>
      <c r="E281" t="str">
        <f>IF(Saldo_Brg!B281="","",Saldo_Brg!B281)</f>
        <v>Saus tomat</v>
      </c>
      <c r="G281" t="str">
        <f>IF(Saldo_Brg!C281="","",Saldo_Brg!C281)</f>
        <v>botol</v>
      </c>
      <c r="H281" t="str">
        <f>IF(Saldo_Brg!D281="","",Saldo_Brg!D281)</f>
        <v/>
      </c>
      <c r="I281" t="str">
        <f>IF(Saldo_Brg!E281="","",Saldo_Brg!E281)</f>
        <v/>
      </c>
      <c r="J281" t="str">
        <f>IF(Table4[[#This Row],[Vol]]="","",Table4[[#This Row],[Vol]]*Table4[[#This Row],[Harga Beli]])</f>
        <v/>
      </c>
    </row>
    <row r="282">
      <c r="A282">
        <v>274</v>
      </c>
      <c r="B282">
        <v>274</v>
      </c>
      <c r="D282" t="str">
        <v>Saldo Awal</v>
      </c>
      <c r="E282" t="str">
        <f>IF(Saldo_Brg!B282="","",Saldo_Brg!B282)</f>
        <v>Saus tiram</v>
      </c>
      <c r="G282" t="str">
        <f>IF(Saldo_Brg!C282="","",Saldo_Brg!C282)</f>
        <v>botol</v>
      </c>
      <c r="H282" t="str">
        <f>IF(Saldo_Brg!D282="","",Saldo_Brg!D282)</f>
        <v/>
      </c>
      <c r="I282" t="str">
        <f>IF(Saldo_Brg!E282="","",Saldo_Brg!E282)</f>
        <v/>
      </c>
      <c r="J282" t="str">
        <f>IF(Table4[[#This Row],[Vol]]="","",Table4[[#This Row],[Vol]]*Table4[[#This Row],[Harga Beli]])</f>
        <v/>
      </c>
    </row>
    <row r="283">
      <c r="A283">
        <v>275</v>
      </c>
      <c r="B283">
        <v>275</v>
      </c>
      <c r="D283" t="str">
        <v>Saldo Awal</v>
      </c>
      <c r="E283" t="str">
        <f>IF(Saldo_Brg!B283="","",Saldo_Brg!B283)</f>
        <v>Cuka makan</v>
      </c>
      <c r="G283" t="str">
        <f>IF(Saldo_Brg!C283="","",Saldo_Brg!C283)</f>
        <v>botol</v>
      </c>
      <c r="H283" t="str">
        <f>IF(Saldo_Brg!D283="","",Saldo_Brg!D283)</f>
        <v/>
      </c>
      <c r="I283" t="str">
        <f>IF(Saldo_Brg!E283="","",Saldo_Brg!E283)</f>
        <v/>
      </c>
      <c r="J283" t="str">
        <f>IF(Table4[[#This Row],[Vol]]="","",Table4[[#This Row],[Vol]]*Table4[[#This Row],[Harga Beli]])</f>
        <v/>
      </c>
    </row>
    <row r="284">
      <c r="A284">
        <v>276</v>
      </c>
      <c r="B284">
        <v>276</v>
      </c>
      <c r="D284" t="str">
        <v>Saldo Awal</v>
      </c>
      <c r="E284" t="str">
        <f>IF(Saldo_Brg!B284="","",Saldo_Brg!B284)</f>
        <v>Mayones</v>
      </c>
      <c r="G284" t="str">
        <f>IF(Saldo_Brg!C284="","",Saldo_Brg!C284)</f>
        <v>botol</v>
      </c>
      <c r="H284" t="str">
        <f>IF(Saldo_Brg!D284="","",Saldo_Brg!D284)</f>
        <v/>
      </c>
      <c r="I284" t="str">
        <f>IF(Saldo_Brg!E284="","",Saldo_Brg!E284)</f>
        <v/>
      </c>
      <c r="J284" t="str">
        <f>IF(Table4[[#This Row],[Vol]]="","",Table4[[#This Row],[Vol]]*Table4[[#This Row],[Harga Beli]])</f>
        <v/>
      </c>
    </row>
    <row r="285">
      <c r="A285">
        <v>277</v>
      </c>
      <c r="B285">
        <v>277</v>
      </c>
      <c r="D285" t="str">
        <v>Saldo Awal</v>
      </c>
      <c r="E285" t="str">
        <f>IF(Saldo_Brg!B285="","",Saldo_Brg!B285)</f>
        <v>Bumbu cair, saus, dan kondimen-lainnya</v>
      </c>
      <c r="G285" t="str">
        <f>IF(Saldo_Brg!C285="","",Saldo_Brg!C285)</f>
        <v>botol</v>
      </c>
      <c r="H285" t="str">
        <f>IF(Saldo_Brg!D285="","",Saldo_Brg!D285)</f>
        <v/>
      </c>
      <c r="I285" t="str">
        <f>IF(Saldo_Brg!E285="","",Saldo_Brg!E285)</f>
        <v/>
      </c>
      <c r="J285" t="str">
        <f>IF(Table4[[#This Row],[Vol]]="","",Table4[[#This Row],[Vol]]*Table4[[#This Row],[Harga Beli]])</f>
        <v/>
      </c>
    </row>
    <row r="286">
      <c r="A286">
        <v>278</v>
      </c>
      <c r="B286">
        <v>278</v>
      </c>
      <c r="D286" t="str">
        <v>Saldo Awal</v>
      </c>
      <c r="E286" t="str">
        <f>IF(Saldo_Brg!B286="","",Saldo_Brg!B286)</f>
        <v>PRODUK OLAHAN DASAR</v>
      </c>
      <c r="G286" t="str">
        <f>IF(Saldo_Brg!C286="","",Saldo_Brg!C286)</f>
        <v/>
      </c>
      <c r="H286" t="str">
        <f>IF(Saldo_Brg!D286="","",Saldo_Brg!D286)</f>
        <v/>
      </c>
      <c r="I286" t="str">
        <f>IF(Saldo_Brg!E286="","",Saldo_Brg!E286)</f>
        <v/>
      </c>
      <c r="J286" t="str">
        <f>IF(Table4[[#This Row],[Vol]]="","",Table4[[#This Row],[Vol]]*Table4[[#This Row],[Harga Beli]])</f>
        <v/>
      </c>
    </row>
    <row r="287">
      <c r="A287">
        <v>279</v>
      </c>
      <c r="B287">
        <v>279</v>
      </c>
      <c r="D287" t="str">
        <v>Saldo Awal</v>
      </c>
      <c r="E287" t="str">
        <f>IF(Saldo_Brg!B287="","",Saldo_Brg!B287)</f>
        <v>Santan segar</v>
      </c>
      <c r="G287" t="str">
        <f>IF(Saldo_Brg!C287="","",Saldo_Brg!C287)</f>
        <v>pcs</v>
      </c>
      <c r="H287" t="str">
        <f>IF(Saldo_Brg!D287="","",Saldo_Brg!D287)</f>
        <v/>
      </c>
      <c r="I287" t="str">
        <f>IF(Saldo_Brg!E287="","",Saldo_Brg!E287)</f>
        <v/>
      </c>
      <c r="J287" t="str">
        <f>IF(Table4[[#This Row],[Vol]]="","",Table4[[#This Row],[Vol]]*Table4[[#This Row],[Harga Beli]])</f>
        <v/>
      </c>
    </row>
    <row r="288">
      <c r="A288">
        <v>280</v>
      </c>
      <c r="B288">
        <v>280</v>
      </c>
      <c r="D288" t="str">
        <v>Saldo Awal</v>
      </c>
      <c r="E288" t="str">
        <f>IF(Saldo_Brg!B288="","",Saldo_Brg!B288)</f>
        <v>Santan instan cair</v>
      </c>
      <c r="G288" t="str">
        <f>IF(Saldo_Brg!C288="","",Saldo_Brg!C288)</f>
        <v>pcs</v>
      </c>
      <c r="H288" t="str">
        <f>IF(Saldo_Brg!D288="","",Saldo_Brg!D288)</f>
        <v/>
      </c>
      <c r="I288" t="str">
        <f>IF(Saldo_Brg!E288="","",Saldo_Brg!E288)</f>
        <v/>
      </c>
      <c r="J288" t="str">
        <f>IF(Table4[[#This Row],[Vol]]="","",Table4[[#This Row],[Vol]]*Table4[[#This Row],[Harga Beli]])</f>
        <v/>
      </c>
    </row>
    <row r="289">
      <c r="A289">
        <v>281</v>
      </c>
      <c r="B289">
        <v>281</v>
      </c>
      <c r="D289" t="str">
        <v>Saldo Awal</v>
      </c>
      <c r="E289" t="str">
        <f>IF(Saldo_Brg!B289="","",Saldo_Brg!B289)</f>
        <v>Santan bubuk</v>
      </c>
      <c r="G289" t="str">
        <f>IF(Saldo_Brg!C289="","",Saldo_Brg!C289)</f>
        <v>pcs</v>
      </c>
      <c r="H289" t="str">
        <f>IF(Saldo_Brg!D289="","",Saldo_Brg!D289)</f>
        <v/>
      </c>
      <c r="I289" t="str">
        <f>IF(Saldo_Brg!E289="","",Saldo_Brg!E289)</f>
        <v/>
      </c>
      <c r="J289" t="str">
        <f>IF(Table4[[#This Row],[Vol]]="","",Table4[[#This Row],[Vol]]*Table4[[#This Row],[Harga Beli]])</f>
        <v/>
      </c>
    </row>
    <row r="290">
      <c r="A290">
        <v>282</v>
      </c>
      <c r="B290">
        <v>282</v>
      </c>
      <c r="D290" t="str">
        <v>Saldo Awal</v>
      </c>
      <c r="E290" t="str">
        <f>IF(Saldo_Brg!B290="","",Saldo_Brg!B290)</f>
        <v>Kaldu bubuk ayam</v>
      </c>
      <c r="G290" t="str">
        <f>IF(Saldo_Brg!C290="","",Saldo_Brg!C290)</f>
        <v>pcs</v>
      </c>
      <c r="H290" t="str">
        <f>IF(Saldo_Brg!D290="","",Saldo_Brg!D290)</f>
        <v/>
      </c>
      <c r="I290" t="str">
        <f>IF(Saldo_Brg!E290="","",Saldo_Brg!E290)</f>
        <v/>
      </c>
      <c r="J290" t="str">
        <f>IF(Table4[[#This Row],[Vol]]="","",Table4[[#This Row],[Vol]]*Table4[[#This Row],[Harga Beli]])</f>
        <v/>
      </c>
    </row>
    <row r="291">
      <c r="A291">
        <v>283</v>
      </c>
      <c r="B291">
        <v>283</v>
      </c>
      <c r="D291" t="str">
        <v>Saldo Awal</v>
      </c>
      <c r="E291" t="str">
        <f>IF(Saldo_Brg!B291="","",Saldo_Brg!B291)</f>
        <v>Kaldu bubuk sapi</v>
      </c>
      <c r="G291" t="str">
        <f>IF(Saldo_Brg!C291="","",Saldo_Brg!C291)</f>
        <v>pcs</v>
      </c>
      <c r="H291" t="str">
        <f>IF(Saldo_Brg!D291="","",Saldo_Brg!D291)</f>
        <v/>
      </c>
      <c r="I291" t="str">
        <f>IF(Saldo_Brg!E291="","",Saldo_Brg!E291)</f>
        <v/>
      </c>
      <c r="J291" t="str">
        <f>IF(Table4[[#This Row],[Vol]]="","",Table4[[#This Row],[Vol]]*Table4[[#This Row],[Harga Beli]])</f>
        <v/>
      </c>
    </row>
    <row r="292">
      <c r="A292">
        <v>284</v>
      </c>
      <c r="B292">
        <v>284</v>
      </c>
      <c r="D292" t="str">
        <v>Saldo Awal</v>
      </c>
      <c r="E292" t="str">
        <f>IF(Saldo_Brg!B292="","",Saldo_Brg!B292)</f>
        <v>Kaldu jamur</v>
      </c>
      <c r="G292" t="str">
        <f>IF(Saldo_Brg!C292="","",Saldo_Brg!C292)</f>
        <v>pcs</v>
      </c>
      <c r="H292" t="str">
        <f>IF(Saldo_Brg!D292="","",Saldo_Brg!D292)</f>
        <v/>
      </c>
      <c r="I292" t="str">
        <f>IF(Saldo_Brg!E292="","",Saldo_Brg!E292)</f>
        <v/>
      </c>
      <c r="J292" t="str">
        <f>IF(Table4[[#This Row],[Vol]]="","",Table4[[#This Row],[Vol]]*Table4[[#This Row],[Harga Beli]])</f>
        <v/>
      </c>
    </row>
    <row r="293">
      <c r="A293">
        <v>285</v>
      </c>
      <c r="B293">
        <v>285</v>
      </c>
      <c r="D293" t="str">
        <v>Saldo Awal</v>
      </c>
      <c r="E293" t="str">
        <f>IF(Saldo_Brg!B293="","",Saldo_Brg!B293)</f>
        <v>Agar-agar bubuk</v>
      </c>
      <c r="G293" t="str">
        <f>IF(Saldo_Brg!C293="","",Saldo_Brg!C293)</f>
        <v>pcs</v>
      </c>
      <c r="H293" t="str">
        <f>IF(Saldo_Brg!D293="","",Saldo_Brg!D293)</f>
        <v/>
      </c>
      <c r="I293" t="str">
        <f>IF(Saldo_Brg!E293="","",Saldo_Brg!E293)</f>
        <v/>
      </c>
      <c r="J293" t="str">
        <f>IF(Table4[[#This Row],[Vol]]="","",Table4[[#This Row],[Vol]]*Table4[[#This Row],[Harga Beli]])</f>
        <v/>
      </c>
    </row>
    <row r="294">
      <c r="A294">
        <v>286</v>
      </c>
      <c r="B294">
        <v>286</v>
      </c>
      <c r="D294" t="str">
        <v>Saldo Awal</v>
      </c>
      <c r="E294" t="str">
        <f>IF(Saldo_Brg!B294="","",Saldo_Brg!B294)</f>
        <v>Gelatin</v>
      </c>
      <c r="G294" t="str">
        <f>IF(Saldo_Brg!C294="","",Saldo_Brg!C294)</f>
        <v>pcs</v>
      </c>
      <c r="H294" t="str">
        <f>IF(Saldo_Brg!D294="","",Saldo_Brg!D294)</f>
        <v/>
      </c>
      <c r="I294" t="str">
        <f>IF(Saldo_Brg!E294="","",Saldo_Brg!E294)</f>
        <v/>
      </c>
      <c r="J294" t="str">
        <f>IF(Table4[[#This Row],[Vol]]="","",Table4[[#This Row],[Vol]]*Table4[[#This Row],[Harga Beli]])</f>
        <v/>
      </c>
    </row>
    <row r="295">
      <c r="A295">
        <v>287</v>
      </c>
      <c r="B295">
        <v>287</v>
      </c>
      <c r="D295" t="str">
        <v>Saldo Awal</v>
      </c>
      <c r="E295" t="str">
        <f>IF(Saldo_Brg!B295="","",Saldo_Brg!B295)</f>
        <v>Produk olahan dasar-lainnya</v>
      </c>
      <c r="G295" t="str">
        <f>IF(Saldo_Brg!C295="","",Saldo_Brg!C295)</f>
        <v>pcs</v>
      </c>
      <c r="H295" t="str">
        <f>IF(Saldo_Brg!D295="","",Saldo_Brg!D295)</f>
        <v/>
      </c>
      <c r="I295" t="str">
        <f>IF(Saldo_Brg!E295="","",Saldo_Brg!E295)</f>
        <v/>
      </c>
      <c r="J295" t="str">
        <f>IF(Table4[[#This Row],[Vol]]="","",Table4[[#This Row],[Vol]]*Table4[[#This Row],[Harga Beli]])</f>
        <v/>
      </c>
    </row>
    <row r="296">
      <c r="A296">
        <v>288</v>
      </c>
      <c r="B296">
        <v>288</v>
      </c>
      <c r="D296" t="str">
        <v>Saldo Awal</v>
      </c>
      <c r="E296" t="str">
        <f>IF(Saldo_Brg!B296="","",Saldo_Brg!B296)</f>
        <v>BAHAN FERMENTASI/PELENGKAP</v>
      </c>
      <c r="G296" t="str">
        <f>IF(Saldo_Brg!C296="","",Saldo_Brg!C296)</f>
        <v/>
      </c>
      <c r="H296" t="str">
        <f>IF(Saldo_Brg!D296="","",Saldo_Brg!D296)</f>
        <v/>
      </c>
      <c r="I296" t="str">
        <f>IF(Saldo_Brg!E296="","",Saldo_Brg!E296)</f>
        <v/>
      </c>
      <c r="J296" t="str">
        <f>IF(Table4[[#This Row],[Vol]]="","",Table4[[#This Row],[Vol]]*Table4[[#This Row],[Harga Beli]])</f>
        <v/>
      </c>
    </row>
    <row r="297">
      <c r="A297">
        <v>289</v>
      </c>
      <c r="B297">
        <v>289</v>
      </c>
      <c r="D297" t="str">
        <v>Saldo Awal</v>
      </c>
      <c r="E297" t="str">
        <f>IF(Saldo_Brg!B297="","",Saldo_Brg!B297)</f>
        <v>Terasi</v>
      </c>
      <c r="G297" t="str">
        <f>IF(Saldo_Brg!C297="","",Saldo_Brg!C297)</f>
        <v>pcs</v>
      </c>
      <c r="H297" t="str">
        <f>IF(Saldo_Brg!D297="","",Saldo_Brg!D297)</f>
        <v/>
      </c>
      <c r="I297" t="str">
        <f>IF(Saldo_Brg!E297="","",Saldo_Brg!E297)</f>
        <v/>
      </c>
      <c r="J297" t="str">
        <f>IF(Table4[[#This Row],[Vol]]="","",Table4[[#This Row],[Vol]]*Table4[[#This Row],[Harga Beli]])</f>
        <v/>
      </c>
    </row>
    <row r="298">
      <c r="A298">
        <v>290</v>
      </c>
      <c r="B298">
        <v>290</v>
      </c>
      <c r="D298" t="str">
        <v>Saldo Awal</v>
      </c>
      <c r="E298" t="str">
        <f>IF(Saldo_Brg!B298="","",Saldo_Brg!B298)</f>
        <v>Tauco</v>
      </c>
      <c r="G298" t="str">
        <f>IF(Saldo_Brg!C298="","",Saldo_Brg!C298)</f>
        <v>pcs</v>
      </c>
      <c r="H298" t="str">
        <f>IF(Saldo_Brg!D298="","",Saldo_Brg!D298)</f>
        <v/>
      </c>
      <c r="I298" t="str">
        <f>IF(Saldo_Brg!E298="","",Saldo_Brg!E298)</f>
        <v/>
      </c>
      <c r="J298" t="str">
        <f>IF(Table4[[#This Row],[Vol]]="","",Table4[[#This Row],[Vol]]*Table4[[#This Row],[Harga Beli]])</f>
        <v/>
      </c>
    </row>
    <row r="299">
      <c r="A299">
        <v>291</v>
      </c>
      <c r="B299">
        <v>291</v>
      </c>
      <c r="D299" t="str">
        <v>Saldo Awal</v>
      </c>
      <c r="E299" t="str">
        <f>IF(Saldo_Brg!B299="","",Saldo_Brg!B299)</f>
        <v>Ragi roti</v>
      </c>
      <c r="G299" t="str">
        <f>IF(Saldo_Brg!C299="","",Saldo_Brg!C299)</f>
        <v>pcs</v>
      </c>
      <c r="H299" t="str">
        <f>IF(Saldo_Brg!D299="","",Saldo_Brg!D299)</f>
        <v/>
      </c>
      <c r="I299" t="str">
        <f>IF(Saldo_Brg!E299="","",Saldo_Brg!E299)</f>
        <v/>
      </c>
      <c r="J299" t="str">
        <f>IF(Table4[[#This Row],[Vol]]="","",Table4[[#This Row],[Vol]]*Table4[[#This Row],[Harga Beli]])</f>
        <v/>
      </c>
    </row>
    <row r="300">
      <c r="A300">
        <v>292</v>
      </c>
      <c r="B300">
        <v>292</v>
      </c>
      <c r="D300" t="str">
        <v>Saldo Awal</v>
      </c>
      <c r="E300" t="str">
        <f>IF(Saldo_Brg!B300="","",Saldo_Brg!B300)</f>
        <v>Baking powder</v>
      </c>
      <c r="G300" t="str">
        <f>IF(Saldo_Brg!C300="","",Saldo_Brg!C300)</f>
        <v>pcs</v>
      </c>
      <c r="H300" t="str">
        <f>IF(Saldo_Brg!D300="","",Saldo_Brg!D300)</f>
        <v/>
      </c>
      <c r="I300" t="str">
        <f>IF(Saldo_Brg!E300="","",Saldo_Brg!E300)</f>
        <v/>
      </c>
      <c r="J300" t="str">
        <f>IF(Table4[[#This Row],[Vol]]="","",Table4[[#This Row],[Vol]]*Table4[[#This Row],[Harga Beli]])</f>
        <v/>
      </c>
    </row>
    <row r="301">
      <c r="A301">
        <v>293</v>
      </c>
      <c r="B301">
        <v>293</v>
      </c>
      <c r="D301" t="str">
        <v>Saldo Awal</v>
      </c>
      <c r="E301" t="str">
        <f>IF(Saldo_Brg!B301="","",Saldo_Brg!B301)</f>
        <v>Bahan fermentasi/pelengkap-lainnya</v>
      </c>
      <c r="G301" t="str">
        <f>IF(Saldo_Brg!C301="","",Saldo_Brg!C301)</f>
        <v>pcs</v>
      </c>
      <c r="H301" t="str">
        <f>IF(Saldo_Brg!D301="","",Saldo_Brg!D301)</f>
        <v/>
      </c>
      <c r="I301" t="str">
        <f>IF(Saldo_Brg!E301="","",Saldo_Brg!E301)</f>
        <v/>
      </c>
      <c r="J301" t="str">
        <f>IF(Table4[[#This Row],[Vol]]="","",Table4[[#This Row],[Vol]]*Table4[[#This Row],[Harga Beli]])</f>
        <v/>
      </c>
    </row>
    <row r="302">
      <c r="A302">
        <v>294</v>
      </c>
      <c r="B302">
        <v>294</v>
      </c>
      <c r="D302" t="str">
        <v>Saldo Awal</v>
      </c>
      <c r="E302" t="str">
        <f>IF(Saldo_Brg!B302="","",Saldo_Brg!B302)</f>
        <v>BAHAN MINUMAN PENDAMPING</v>
      </c>
      <c r="G302" t="str">
        <f>IF(Saldo_Brg!C302="","",Saldo_Brg!C302)</f>
        <v/>
      </c>
      <c r="H302" t="str">
        <f>IF(Saldo_Brg!D302="","",Saldo_Brg!D302)</f>
        <v/>
      </c>
      <c r="I302" t="str">
        <f>IF(Saldo_Brg!E302="","",Saldo_Brg!E302)</f>
        <v/>
      </c>
      <c r="J302" t="str">
        <f>IF(Table4[[#This Row],[Vol]]="","",Table4[[#This Row],[Vol]]*Table4[[#This Row],[Harga Beli]])</f>
        <v/>
      </c>
    </row>
    <row r="303">
      <c r="A303">
        <v>295</v>
      </c>
      <c r="B303">
        <v>295</v>
      </c>
      <c r="D303" t="str">
        <v>Saldo Awal</v>
      </c>
      <c r="E303" t="str">
        <f>IF(Saldo_Brg!B303="","",Saldo_Brg!B303)</f>
        <v>Air minum kemasan galon</v>
      </c>
      <c r="G303" t="str">
        <f>IF(Saldo_Brg!C303="","",Saldo_Brg!C303)</f>
        <v>pcs</v>
      </c>
      <c r="H303" t="str">
        <f>IF(Saldo_Brg!D303="","",Saldo_Brg!D303)</f>
        <v/>
      </c>
      <c r="I303" t="str">
        <f>IF(Saldo_Brg!E303="","",Saldo_Brg!E303)</f>
        <v/>
      </c>
      <c r="J303" t="str">
        <f>IF(Table4[[#This Row],[Vol]]="","",Table4[[#This Row],[Vol]]*Table4[[#This Row],[Harga Beli]])</f>
        <v/>
      </c>
    </row>
    <row r="304">
      <c r="A304">
        <v>296</v>
      </c>
      <c r="B304">
        <v>296</v>
      </c>
      <c r="D304" t="str">
        <v>Saldo Awal</v>
      </c>
      <c r="E304" t="str">
        <f>IF(Saldo_Brg!B304="","",Saldo_Brg!B304)</f>
        <v>Air minum kemasan botol 2 liter</v>
      </c>
      <c r="G304" t="str">
        <f>IF(Saldo_Brg!C304="","",Saldo_Brg!C304)</f>
        <v>dus</v>
      </c>
      <c r="H304" t="str">
        <f>IF(Saldo_Brg!D304="","",Saldo_Brg!D304)</f>
        <v/>
      </c>
      <c r="I304" t="str">
        <f>IF(Saldo_Brg!E304="","",Saldo_Brg!E304)</f>
        <v/>
      </c>
      <c r="J304" t="str">
        <f>IF(Table4[[#This Row],[Vol]]="","",Table4[[#This Row],[Vol]]*Table4[[#This Row],[Harga Beli]])</f>
        <v/>
      </c>
    </row>
    <row r="305">
      <c r="A305">
        <v>297</v>
      </c>
      <c r="B305">
        <v>297</v>
      </c>
      <c r="D305" t="str">
        <v>Saldo Awal</v>
      </c>
      <c r="E305" t="str">
        <f>IF(Saldo_Brg!B305="","",Saldo_Brg!B305)</f>
        <v>Air minum kemasan botol 1,5 liter</v>
      </c>
      <c r="G305" t="str">
        <f>IF(Saldo_Brg!C305="","",Saldo_Brg!C305)</f>
        <v>dus</v>
      </c>
      <c r="H305" t="str">
        <f>IF(Saldo_Brg!D305="","",Saldo_Brg!D305)</f>
        <v/>
      </c>
      <c r="I305" t="str">
        <f>IF(Saldo_Brg!E305="","",Saldo_Brg!E305)</f>
        <v/>
      </c>
      <c r="J305" t="str">
        <f>IF(Table4[[#This Row],[Vol]]="","",Table4[[#This Row],[Vol]]*Table4[[#This Row],[Harga Beli]])</f>
        <v/>
      </c>
    </row>
    <row r="306">
      <c r="A306">
        <v>298</v>
      </c>
      <c r="B306">
        <v>298</v>
      </c>
      <c r="D306" t="str">
        <v>Saldo Awal</v>
      </c>
      <c r="E306" t="str">
        <f>IF(Saldo_Brg!B306="","",Saldo_Brg!B306)</f>
        <v>Air minum kemasan botol 600 ml</v>
      </c>
      <c r="G306" t="str">
        <f>IF(Saldo_Brg!C306="","",Saldo_Brg!C306)</f>
        <v>dus</v>
      </c>
      <c r="H306" t="str">
        <f>IF(Saldo_Brg!D306="","",Saldo_Brg!D306)</f>
        <v/>
      </c>
      <c r="I306" t="str">
        <f>IF(Saldo_Brg!E306="","",Saldo_Brg!E306)</f>
        <v/>
      </c>
      <c r="J306" t="str">
        <f>IF(Table4[[#This Row],[Vol]]="","",Table4[[#This Row],[Vol]]*Table4[[#This Row],[Harga Beli]])</f>
        <v/>
      </c>
    </row>
    <row r="307">
      <c r="A307">
        <v>299</v>
      </c>
      <c r="B307">
        <v>299</v>
      </c>
      <c r="D307" t="str">
        <v>Saldo Awal</v>
      </c>
      <c r="E307" t="str">
        <f>IF(Saldo_Brg!B307="","",Saldo_Brg!B307)</f>
        <v>Air minum kemasan botol 330 ml</v>
      </c>
      <c r="G307" t="str">
        <f>IF(Saldo_Brg!C307="","",Saldo_Brg!C307)</f>
        <v>dus</v>
      </c>
      <c r="H307" t="str">
        <f>IF(Saldo_Brg!D307="","",Saldo_Brg!D307)</f>
        <v/>
      </c>
      <c r="I307" t="str">
        <f>IF(Saldo_Brg!E307="","",Saldo_Brg!E307)</f>
        <v/>
      </c>
      <c r="J307" t="str">
        <f>IF(Table4[[#This Row],[Vol]]="","",Table4[[#This Row],[Vol]]*Table4[[#This Row],[Harga Beli]])</f>
        <v/>
      </c>
    </row>
    <row r="308">
      <c r="A308">
        <v>300</v>
      </c>
      <c r="B308">
        <v>300</v>
      </c>
      <c r="D308" t="str">
        <v>Saldo Awal</v>
      </c>
      <c r="E308" t="str">
        <f>IF(Saldo_Brg!B308="","",Saldo_Brg!B308)</f>
        <v>Air minum kemasan cup</v>
      </c>
      <c r="G308" t="str">
        <f>IF(Saldo_Brg!C308="","",Saldo_Brg!C308)</f>
        <v>dus</v>
      </c>
      <c r="H308" t="str">
        <f>IF(Saldo_Brg!D308="","",Saldo_Brg!D308)</f>
        <v/>
      </c>
      <c r="I308" t="str">
        <f>IF(Saldo_Brg!E308="","",Saldo_Brg!E308)</f>
        <v/>
      </c>
      <c r="J308" t="str">
        <f>IF(Table4[[#This Row],[Vol]]="","",Table4[[#This Row],[Vol]]*Table4[[#This Row],[Harga Beli]])</f>
        <v/>
      </c>
    </row>
    <row r="309">
      <c r="A309">
        <v>301</v>
      </c>
      <c r="B309">
        <v>301</v>
      </c>
      <c r="D309" t="str">
        <v>Saldo Awal</v>
      </c>
      <c r="E309" t="str">
        <f>IF(Saldo_Brg!B309="","",Saldo_Brg!B309)</f>
        <v>Minuman kemasan botol/kaleng</v>
      </c>
      <c r="G309" t="str">
        <f>IF(Saldo_Brg!C309="","",Saldo_Brg!C309)</f>
        <v>pcs</v>
      </c>
      <c r="H309" t="str">
        <f>IF(Saldo_Brg!D309="","",Saldo_Brg!D309)</f>
        <v/>
      </c>
      <c r="I309" t="str">
        <f>IF(Saldo_Brg!E309="","",Saldo_Brg!E309)</f>
        <v/>
      </c>
      <c r="J309" t="str">
        <f>IF(Table4[[#This Row],[Vol]]="","",Table4[[#This Row],[Vol]]*Table4[[#This Row],[Harga Beli]])</f>
        <v/>
      </c>
    </row>
    <row r="310">
      <c r="A310">
        <v>302</v>
      </c>
      <c r="B310">
        <v>302</v>
      </c>
      <c r="D310" t="str">
        <v>Saldo Awal</v>
      </c>
      <c r="E310" t="str">
        <f>IF(Saldo_Brg!B310="","",Saldo_Brg!B310)</f>
        <v>Susu kental manis</v>
      </c>
      <c r="G310" t="str">
        <f>IF(Saldo_Brg!C310="","",Saldo_Brg!C310)</f>
        <v>pcs</v>
      </c>
      <c r="H310" t="str">
        <f>IF(Saldo_Brg!D310="","",Saldo_Brg!D310)</f>
        <v/>
      </c>
      <c r="I310" t="str">
        <f>IF(Saldo_Brg!E310="","",Saldo_Brg!E310)</f>
        <v/>
      </c>
      <c r="J310" t="str">
        <f>IF(Table4[[#This Row],[Vol]]="","",Table4[[#This Row],[Vol]]*Table4[[#This Row],[Harga Beli]])</f>
        <v/>
      </c>
    </row>
    <row r="311">
      <c r="A311">
        <v>303</v>
      </c>
      <c r="B311">
        <v>303</v>
      </c>
      <c r="D311" t="str">
        <v>Saldo Awal</v>
      </c>
      <c r="E311" t="str">
        <f>IF(Saldo_Brg!B311="","",Saldo_Brg!B311)</f>
        <v>Bahan minuman pendamping-lainnya</v>
      </c>
      <c r="G311" t="str">
        <f>IF(Saldo_Brg!C311="","",Saldo_Brg!C311)</f>
        <v>pcs</v>
      </c>
      <c r="H311" t="str">
        <f>IF(Saldo_Brg!D311="","",Saldo_Brg!D311)</f>
        <v/>
      </c>
      <c r="I311" t="str">
        <f>IF(Saldo_Brg!E311="","",Saldo_Brg!E311)</f>
        <v/>
      </c>
      <c r="J311" t="str">
        <f>IF(Table4[[#This Row],[Vol]]="","",Table4[[#This Row],[Vol]]*Table4[[#This Row],[Harga Beli]])</f>
        <v/>
      </c>
    </row>
    <row r="312">
      <c r="A312">
        <v>1</v>
      </c>
      <c r="B312">
        <v>304</v>
      </c>
      <c r="G312" t="str">
        <f>IF(E312="","",VLOOKUP(E312,Ref_Brg!$B$8:$C$311,2,FALSE))</f>
        <v/>
      </c>
      <c r="J312" t="str">
        <f>IF(Table4[[#This Row],[Vol]]="","",Table4[[#This Row],[Vol]]*Table4[[#This Row],[Harga Beli]])</f>
        <v/>
      </c>
    </row>
    <row r="313">
      <c r="A313">
        <v>2</v>
      </c>
      <c r="B313">
        <v>305</v>
      </c>
      <c r="G313" t="str">
        <f>IF(E313="","",VLOOKUP(E313,Ref_Brg!$B$8:$C$311,2,FALSE))</f>
        <v/>
      </c>
      <c r="J313" t="str">
        <f>IF(Table4[[#This Row],[Vol]]="","",Table4[[#This Row],[Vol]]*Table4[[#This Row],[Harga Beli]])</f>
        <v/>
      </c>
    </row>
    <row r="314">
      <c r="A314">
        <v>3</v>
      </c>
      <c r="B314">
        <v>306</v>
      </c>
      <c r="G314" t="str">
        <f>IF(E314="","",VLOOKUP(E314,Ref_Brg!$B$8:$C$311,2,FALSE))</f>
        <v/>
      </c>
      <c r="J314" t="str">
        <f>IF(Table4[[#This Row],[Vol]]="","",Table4[[#This Row],[Vol]]*Table4[[#This Row],[Harga Beli]])</f>
        <v/>
      </c>
    </row>
    <row r="315">
      <c r="A315">
        <v>4</v>
      </c>
      <c r="B315">
        <v>307</v>
      </c>
      <c r="G315" t="str">
        <f>IF(E315="","",VLOOKUP(E315,Ref_Brg!$B$8:$C$311,2,FALSE))</f>
        <v/>
      </c>
      <c r="J315" t="str">
        <f>IF(Table4[[#This Row],[Vol]]="","",Table4[[#This Row],[Vol]]*Table4[[#This Row],[Harga Beli]])</f>
        <v/>
      </c>
    </row>
    <row r="316">
      <c r="A316">
        <v>5</v>
      </c>
      <c r="B316">
        <v>308</v>
      </c>
      <c r="G316" t="str">
        <f>IF(E316="","",VLOOKUP(E316,Ref_Brg!$B$8:$C$311,2,FALSE))</f>
        <v/>
      </c>
      <c r="J316" t="str">
        <f>IF(Table4[[#This Row],[Vol]]="","",Table4[[#This Row],[Vol]]*Table4[[#This Row],[Harga Beli]])</f>
        <v/>
      </c>
    </row>
    <row r="317">
      <c r="A317">
        <v>6</v>
      </c>
      <c r="B317">
        <v>309</v>
      </c>
      <c r="G317" t="str">
        <f>IF(E317="","",VLOOKUP(E317,Ref_Brg!$B$8:$C$311,2,FALSE))</f>
        <v/>
      </c>
      <c r="J317" t="str">
        <f>IF(Table4[[#This Row],[Vol]]="","",Table4[[#This Row],[Vol]]*Table4[[#This Row],[Harga Beli]])</f>
        <v/>
      </c>
    </row>
    <row r="318">
      <c r="A318">
        <v>7</v>
      </c>
      <c r="B318">
        <v>310</v>
      </c>
      <c r="G318" t="str">
        <f>IF(E318="","",VLOOKUP(E318,Ref_Brg!$B$8:$C$311,2,FALSE))</f>
        <v/>
      </c>
      <c r="J318" t="str">
        <f>IF(Table4[[#This Row],[Vol]]="","",Table4[[#This Row],[Vol]]*Table4[[#This Row],[Harga Beli]])</f>
        <v/>
      </c>
    </row>
    <row r="319">
      <c r="A319">
        <v>8</v>
      </c>
      <c r="B319">
        <v>311</v>
      </c>
      <c r="G319" t="str">
        <f>IF(E319="","",VLOOKUP(E319,Ref_Brg!$B$8:$C$311,2,FALSE))</f>
        <v/>
      </c>
      <c r="J319" t="str">
        <f>IF(Table4[[#This Row],[Vol]]="","",Table4[[#This Row],[Vol]]*Table4[[#This Row],[Harga Beli]])</f>
        <v/>
      </c>
    </row>
    <row r="320">
      <c r="A320">
        <v>9</v>
      </c>
      <c r="B320">
        <v>312</v>
      </c>
      <c r="G320" t="str">
        <f>IF(E320="","",VLOOKUP(E320,Ref_Brg!$B$8:$C$311,2,FALSE))</f>
        <v/>
      </c>
      <c r="J320" t="str">
        <f>IF(Table4[[#This Row],[Vol]]="","",Table4[[#This Row],[Vol]]*Table4[[#This Row],[Harga Beli]])</f>
        <v/>
      </c>
    </row>
    <row r="321">
      <c r="A321">
        <v>10</v>
      </c>
      <c r="B321">
        <v>313</v>
      </c>
      <c r="G321" t="str">
        <f>IF(E321="","",VLOOKUP(E321,Ref_Brg!$B$8:$C$311,2,FALSE))</f>
        <v/>
      </c>
      <c r="J321" t="str">
        <f>IF(Table4[[#This Row],[Vol]]="","",Table4[[#This Row],[Vol]]*Table4[[#This Row],[Harga Beli]])</f>
        <v/>
      </c>
    </row>
    <row r="322">
      <c r="A322">
        <v>11</v>
      </c>
      <c r="B322">
        <v>314</v>
      </c>
      <c r="G322" t="str">
        <f>IF(E322="","",VLOOKUP(E322,Ref_Brg!$B$8:$C$311,2,FALSE))</f>
        <v/>
      </c>
      <c r="J322" t="str">
        <f>IF(Table4[[#This Row],[Vol]]="","",Table4[[#This Row],[Vol]]*Table4[[#This Row],[Harga Beli]])</f>
        <v/>
      </c>
    </row>
    <row r="323">
      <c r="A323">
        <v>12</v>
      </c>
      <c r="B323">
        <v>315</v>
      </c>
      <c r="G323" t="str">
        <f>IF(E323="","",VLOOKUP(E323,Ref_Brg!$B$8:$C$311,2,FALSE))</f>
        <v/>
      </c>
      <c r="J323" t="str">
        <f>IF(Table4[[#This Row],[Vol]]="","",Table4[[#This Row],[Vol]]*Table4[[#This Row],[Harga Beli]])</f>
        <v/>
      </c>
    </row>
    <row r="324">
      <c r="A324">
        <v>13</v>
      </c>
      <c r="B324">
        <v>316</v>
      </c>
      <c r="G324" t="str">
        <f>IF(E324="","",VLOOKUP(E324,Ref_Brg!$B$8:$C$311,2,FALSE))</f>
        <v/>
      </c>
      <c r="J324" t="str">
        <f>IF(Table4[[#This Row],[Vol]]="","",Table4[[#This Row],[Vol]]*Table4[[#This Row],[Harga Beli]])</f>
        <v/>
      </c>
    </row>
    <row r="325">
      <c r="A325">
        <v>14</v>
      </c>
      <c r="B325">
        <v>317</v>
      </c>
      <c r="G325" t="str">
        <f>IF(E325="","",VLOOKUP(E325,Ref_Brg!$B$8:$C$311,2,FALSE))</f>
        <v/>
      </c>
      <c r="J325" t="str">
        <f>IF(Table4[[#This Row],[Vol]]="","",Table4[[#This Row],[Vol]]*Table4[[#This Row],[Harga Beli]])</f>
        <v/>
      </c>
    </row>
    <row r="326">
      <c r="A326">
        <v>15</v>
      </c>
      <c r="B326">
        <v>318</v>
      </c>
      <c r="G326" t="str">
        <f>IF(E326="","",VLOOKUP(E326,Ref_Brg!$B$8:$C$311,2,FALSE))</f>
        <v/>
      </c>
      <c r="J326" t="str">
        <f>IF(Table4[[#This Row],[Vol]]="","",Table4[[#This Row],[Vol]]*Table4[[#This Row],[Harga Beli]])</f>
        <v/>
      </c>
    </row>
    <row r="327">
      <c r="A327">
        <v>16</v>
      </c>
      <c r="B327">
        <v>319</v>
      </c>
      <c r="G327" t="str">
        <f>IF(E327="","",VLOOKUP(E327,Ref_Brg!$B$8:$C$311,2,FALSE))</f>
        <v/>
      </c>
      <c r="J327" t="str">
        <f>IF(Table4[[#This Row],[Vol]]="","",Table4[[#This Row],[Vol]]*Table4[[#This Row],[Harga Beli]])</f>
        <v/>
      </c>
    </row>
    <row r="328">
      <c r="A328">
        <v>17</v>
      </c>
      <c r="B328">
        <v>320</v>
      </c>
      <c r="G328" t="str">
        <f>IF(E328="","",VLOOKUP(E328,Ref_Brg!$B$8:$C$311,2,FALSE))</f>
        <v/>
      </c>
      <c r="J328" t="str">
        <f>IF(Table4[[#This Row],[Vol]]="","",Table4[[#This Row],[Vol]]*Table4[[#This Row],[Harga Beli]])</f>
        <v/>
      </c>
    </row>
    <row r="329">
      <c r="A329">
        <v>18</v>
      </c>
      <c r="B329">
        <v>321</v>
      </c>
      <c r="G329" t="str">
        <f>IF(E329="","",VLOOKUP(E329,Ref_Brg!$B$8:$C$311,2,FALSE))</f>
        <v/>
      </c>
      <c r="J329" t="str">
        <f>IF(Table4[[#This Row],[Vol]]="","",Table4[[#This Row],[Vol]]*Table4[[#This Row],[Harga Beli]])</f>
        <v/>
      </c>
    </row>
    <row r="330">
      <c r="A330">
        <v>19</v>
      </c>
      <c r="B330">
        <v>322</v>
      </c>
      <c r="G330" t="str">
        <f>IF(E330="","",VLOOKUP(E330,Ref_Brg!$B$8:$C$311,2,FALSE))</f>
        <v/>
      </c>
      <c r="J330" t="str">
        <f>IF(Table4[[#This Row],[Vol]]="","",Table4[[#This Row],[Vol]]*Table4[[#This Row],[Harga Beli]])</f>
        <v/>
      </c>
    </row>
    <row r="331">
      <c r="A331">
        <v>20</v>
      </c>
      <c r="B331">
        <v>323</v>
      </c>
      <c r="G331" t="str">
        <f>IF(E331="","",VLOOKUP(E331,Ref_Brg!$B$8:$C$311,2,FALSE))</f>
        <v/>
      </c>
      <c r="J331" t="str">
        <f>IF(Table4[[#This Row],[Vol]]="","",Table4[[#This Row],[Vol]]*Table4[[#This Row],[Harga Beli]])</f>
        <v/>
      </c>
    </row>
    <row r="332">
      <c r="A332">
        <v>21</v>
      </c>
      <c r="B332">
        <v>324</v>
      </c>
      <c r="G332" t="str">
        <f>IF(E332="","",VLOOKUP(E332,Ref_Brg!$B$8:$C$311,2,FALSE))</f>
        <v/>
      </c>
      <c r="J332" t="str">
        <f>IF(Table4[[#This Row],[Vol]]="","",Table4[[#This Row],[Vol]]*Table4[[#This Row],[Harga Beli]])</f>
        <v/>
      </c>
    </row>
    <row r="333">
      <c r="A333">
        <v>22</v>
      </c>
      <c r="B333">
        <v>325</v>
      </c>
      <c r="G333" t="str">
        <f>IF(E333="","",VLOOKUP(E333,Ref_Brg!$B$8:$C$311,2,FALSE))</f>
        <v/>
      </c>
      <c r="J333" t="str">
        <f>IF(Table4[[#This Row],[Vol]]="","",Table4[[#This Row],[Vol]]*Table4[[#This Row],[Harga Beli]])</f>
        <v/>
      </c>
    </row>
    <row r="334">
      <c r="A334">
        <v>23</v>
      </c>
      <c r="B334">
        <v>326</v>
      </c>
      <c r="G334" t="str">
        <f>IF(E334="","",VLOOKUP(E334,Ref_Brg!$B$8:$C$311,2,FALSE))</f>
        <v/>
      </c>
      <c r="J334" t="str">
        <f>IF(Table4[[#This Row],[Vol]]="","",Table4[[#This Row],[Vol]]*Table4[[#This Row],[Harga Beli]])</f>
        <v/>
      </c>
    </row>
    <row r="335">
      <c r="A335">
        <v>24</v>
      </c>
      <c r="B335">
        <v>327</v>
      </c>
      <c r="G335" t="str">
        <f>IF(E335="","",VLOOKUP(E335,Ref_Brg!$B$8:$C$311,2,FALSE))</f>
        <v/>
      </c>
      <c r="J335" t="str">
        <f>IF(Table4[[#This Row],[Vol]]="","",Table4[[#This Row],[Vol]]*Table4[[#This Row],[Harga Beli]])</f>
        <v/>
      </c>
    </row>
    <row r="336">
      <c r="A336">
        <v>25</v>
      </c>
      <c r="B336">
        <v>328</v>
      </c>
      <c r="G336" t="str">
        <f>IF(E336="","",VLOOKUP(E336,Ref_Brg!$B$8:$C$311,2,FALSE))</f>
        <v/>
      </c>
      <c r="J336" t="str">
        <f>IF(Table4[[#This Row],[Vol]]="","",Table4[[#This Row],[Vol]]*Table4[[#This Row],[Harga Beli]])</f>
        <v/>
      </c>
    </row>
    <row r="337">
      <c r="A337">
        <v>26</v>
      </c>
      <c r="B337">
        <v>329</v>
      </c>
      <c r="G337" t="str">
        <f>IF(E337="","",VLOOKUP(E337,Ref_Brg!$B$8:$C$311,2,FALSE))</f>
        <v/>
      </c>
      <c r="J337" t="str">
        <f>IF(Table4[[#This Row],[Vol]]="","",Table4[[#This Row],[Vol]]*Table4[[#This Row],[Harga Beli]])</f>
        <v/>
      </c>
    </row>
    <row r="338">
      <c r="A338">
        <v>27</v>
      </c>
      <c r="B338">
        <v>330</v>
      </c>
      <c r="G338" t="str">
        <f>IF(E338="","",VLOOKUP(E338,Ref_Brg!$B$8:$C$311,2,FALSE))</f>
        <v/>
      </c>
      <c r="J338" t="str">
        <f>IF(Table4[[#This Row],[Vol]]="","",Table4[[#This Row],[Vol]]*Table4[[#This Row],[Harga Beli]])</f>
        <v/>
      </c>
    </row>
    <row r="339">
      <c r="A339">
        <v>28</v>
      </c>
      <c r="B339">
        <v>331</v>
      </c>
      <c r="G339" t="str">
        <f>IF(E339="","",VLOOKUP(E339,Ref_Brg!$B$8:$C$311,2,FALSE))</f>
        <v/>
      </c>
      <c r="J339" t="str">
        <f>IF(Table4[[#This Row],[Vol]]="","",Table4[[#This Row],[Vol]]*Table4[[#This Row],[Harga Beli]])</f>
        <v/>
      </c>
    </row>
    <row r="340">
      <c r="A340">
        <v>29</v>
      </c>
      <c r="B340">
        <v>332</v>
      </c>
      <c r="G340" t="str">
        <f>IF(E340="","",VLOOKUP(E340,Ref_Brg!$B$8:$C$311,2,FALSE))</f>
        <v/>
      </c>
      <c r="J340" t="str">
        <f>IF(Table4[[#This Row],[Vol]]="","",Table4[[#This Row],[Vol]]*Table4[[#This Row],[Harga Beli]])</f>
        <v/>
      </c>
    </row>
    <row r="341">
      <c r="A341">
        <v>30</v>
      </c>
      <c r="B341">
        <v>333</v>
      </c>
      <c r="G341" t="str">
        <f>IF(E341="","",VLOOKUP(E341,Ref_Brg!$B$8:$C$311,2,FALSE))</f>
        <v/>
      </c>
      <c r="J341" t="str">
        <f>IF(Table4[[#This Row],[Vol]]="","",Table4[[#This Row],[Vol]]*Table4[[#This Row],[Harga Beli]])</f>
        <v/>
      </c>
    </row>
    <row r="342">
      <c r="A342">
        <v>31</v>
      </c>
      <c r="B342">
        <v>334</v>
      </c>
      <c r="G342" t="str">
        <f>IF(E342="","",VLOOKUP(E342,Ref_Brg!$B$8:$C$311,2,FALSE))</f>
        <v/>
      </c>
      <c r="J342" t="str">
        <f>IF(Table4[[#This Row],[Vol]]="","",Table4[[#This Row],[Vol]]*Table4[[#This Row],[Harga Beli]])</f>
        <v/>
      </c>
    </row>
    <row r="343">
      <c r="A343">
        <v>32</v>
      </c>
      <c r="B343">
        <v>335</v>
      </c>
      <c r="G343" t="str">
        <f>IF(E343="","",VLOOKUP(E343,Ref_Brg!$B$8:$C$311,2,FALSE))</f>
        <v/>
      </c>
      <c r="J343" t="str">
        <f>IF(Table4[[#This Row],[Vol]]="","",Table4[[#This Row],[Vol]]*Table4[[#This Row],[Harga Beli]])</f>
        <v/>
      </c>
    </row>
    <row r="344">
      <c r="A344">
        <v>33</v>
      </c>
      <c r="B344">
        <v>336</v>
      </c>
      <c r="G344" t="str">
        <f>IF(E344="","",VLOOKUP(E344,Ref_Brg!$B$8:$C$311,2,FALSE))</f>
        <v/>
      </c>
      <c r="J344" t="str">
        <f>IF(Table4[[#This Row],[Vol]]="","",Table4[[#This Row],[Vol]]*Table4[[#This Row],[Harga Beli]])</f>
        <v/>
      </c>
    </row>
    <row r="345">
      <c r="A345">
        <v>34</v>
      </c>
      <c r="B345">
        <v>337</v>
      </c>
      <c r="G345" t="str">
        <f>IF(E345="","",VLOOKUP(E345,Ref_Brg!$B$8:$C$311,2,FALSE))</f>
        <v/>
      </c>
      <c r="J345" t="str">
        <f>IF(Table4[[#This Row],[Vol]]="","",Table4[[#This Row],[Vol]]*Table4[[#This Row],[Harga Beli]])</f>
        <v/>
      </c>
    </row>
    <row r="346">
      <c r="A346">
        <v>35</v>
      </c>
      <c r="B346">
        <v>338</v>
      </c>
      <c r="G346" t="str">
        <f>IF(E346="","",VLOOKUP(E346,Ref_Brg!$B$8:$C$311,2,FALSE))</f>
        <v/>
      </c>
      <c r="J346" t="str">
        <f>IF(Table4[[#This Row],[Vol]]="","",Table4[[#This Row],[Vol]]*Table4[[#This Row],[Harga Beli]])</f>
        <v/>
      </c>
    </row>
    <row r="347">
      <c r="A347">
        <v>36</v>
      </c>
      <c r="B347">
        <v>339</v>
      </c>
      <c r="G347" t="str">
        <f>IF(E347="","",VLOOKUP(E347,Ref_Brg!$B$8:$C$311,2,FALSE))</f>
        <v/>
      </c>
      <c r="J347" t="str">
        <f>IF(Table4[[#This Row],[Vol]]="","",Table4[[#This Row],[Vol]]*Table4[[#This Row],[Harga Beli]])</f>
        <v/>
      </c>
    </row>
    <row r="348">
      <c r="A348">
        <v>37</v>
      </c>
      <c r="B348">
        <v>340</v>
      </c>
      <c r="G348" t="str">
        <f>IF(E348="","",VLOOKUP(E348,Ref_Brg!$B$8:$C$311,2,FALSE))</f>
        <v/>
      </c>
      <c r="J348" t="str">
        <f>IF(Table4[[#This Row],[Vol]]="","",Table4[[#This Row],[Vol]]*Table4[[#This Row],[Harga Beli]])</f>
        <v/>
      </c>
    </row>
    <row r="349">
      <c r="A349">
        <v>38</v>
      </c>
      <c r="B349">
        <v>341</v>
      </c>
      <c r="G349" t="str">
        <f>IF(E349="","",VLOOKUP(E349,Ref_Brg!$B$8:$C$311,2,FALSE))</f>
        <v/>
      </c>
      <c r="J349" t="str">
        <f>IF(Table4[[#This Row],[Vol]]="","",Table4[[#This Row],[Vol]]*Table4[[#This Row],[Harga Beli]])</f>
        <v/>
      </c>
    </row>
    <row r="350">
      <c r="A350">
        <v>39</v>
      </c>
      <c r="B350">
        <v>342</v>
      </c>
      <c r="G350" t="str">
        <f>IF(E350="","",VLOOKUP(E350,Ref_Brg!$B$8:$C$311,2,FALSE))</f>
        <v/>
      </c>
      <c r="J350" t="str">
        <f>IF(Table4[[#This Row],[Vol]]="","",Table4[[#This Row],[Vol]]*Table4[[#This Row],[Harga Beli]])</f>
        <v/>
      </c>
    </row>
    <row r="351">
      <c r="A351">
        <v>40</v>
      </c>
      <c r="B351">
        <v>343</v>
      </c>
      <c r="G351" t="str">
        <f>IF(E351="","",VLOOKUP(E351,Ref_Brg!$B$8:$C$311,2,FALSE))</f>
        <v/>
      </c>
      <c r="J351" t="str">
        <f>IF(Table4[[#This Row],[Vol]]="","",Table4[[#This Row],[Vol]]*Table4[[#This Row],[Harga Beli]])</f>
        <v/>
      </c>
    </row>
    <row r="352">
      <c r="A352">
        <v>41</v>
      </c>
      <c r="B352">
        <v>344</v>
      </c>
      <c r="G352" t="str">
        <f>IF(E352="","",VLOOKUP(E352,Ref_Brg!$B$8:$C$311,2,FALSE))</f>
        <v/>
      </c>
      <c r="J352" t="str">
        <f>IF(Table4[[#This Row],[Vol]]="","",Table4[[#This Row],[Vol]]*Table4[[#This Row],[Harga Beli]])</f>
        <v/>
      </c>
    </row>
    <row r="353">
      <c r="A353">
        <v>42</v>
      </c>
      <c r="B353">
        <v>345</v>
      </c>
      <c r="G353" t="str">
        <f>IF(E353="","",VLOOKUP(E353,Ref_Brg!$B$8:$C$311,2,FALSE))</f>
        <v/>
      </c>
      <c r="J353" t="str">
        <f>IF(Table4[[#This Row],[Vol]]="","",Table4[[#This Row],[Vol]]*Table4[[#This Row],[Harga Beli]])</f>
        <v/>
      </c>
    </row>
    <row r="354">
      <c r="A354">
        <v>43</v>
      </c>
      <c r="B354">
        <v>346</v>
      </c>
      <c r="G354" t="str">
        <f>IF(E354="","",VLOOKUP(E354,Ref_Brg!$B$8:$C$311,2,FALSE))</f>
        <v/>
      </c>
      <c r="J354" t="str">
        <f>IF(Table4[[#This Row],[Vol]]="","",Table4[[#This Row],[Vol]]*Table4[[#This Row],[Harga Beli]])</f>
        <v/>
      </c>
    </row>
    <row r="355">
      <c r="A355">
        <v>44</v>
      </c>
      <c r="B355">
        <v>347</v>
      </c>
      <c r="G355" t="str">
        <f>IF(E355="","",VLOOKUP(E355,Ref_Brg!$B$8:$C$311,2,FALSE))</f>
        <v/>
      </c>
      <c r="J355" t="str">
        <f>IF(Table4[[#This Row],[Vol]]="","",Table4[[#This Row],[Vol]]*Table4[[#This Row],[Harga Beli]])</f>
        <v/>
      </c>
    </row>
    <row r="356">
      <c r="A356">
        <v>45</v>
      </c>
      <c r="B356">
        <v>348</v>
      </c>
      <c r="G356" t="str">
        <f>IF(E356="","",VLOOKUP(E356,Ref_Brg!$B$8:$C$311,2,FALSE))</f>
        <v/>
      </c>
      <c r="J356" t="str">
        <f>IF(Table4[[#This Row],[Vol]]="","",Table4[[#This Row],[Vol]]*Table4[[#This Row],[Harga Beli]])</f>
        <v/>
      </c>
    </row>
    <row r="357">
      <c r="A357">
        <v>46</v>
      </c>
      <c r="B357">
        <v>349</v>
      </c>
      <c r="G357" t="str">
        <f>IF(E357="","",VLOOKUP(E357,Ref_Brg!$B$8:$C$311,2,FALSE))</f>
        <v/>
      </c>
      <c r="J357" t="str">
        <f>IF(Table4[[#This Row],[Vol]]="","",Table4[[#This Row],[Vol]]*Table4[[#This Row],[Harga Beli]])</f>
        <v/>
      </c>
    </row>
    <row r="358">
      <c r="A358">
        <v>47</v>
      </c>
      <c r="B358">
        <v>350</v>
      </c>
      <c r="G358" t="str">
        <f>IF(E358="","",VLOOKUP(E358,Ref_Brg!$B$8:$C$311,2,FALSE))</f>
        <v/>
      </c>
      <c r="J358" t="str">
        <f>IF(Table4[[#This Row],[Vol]]="","",Table4[[#This Row],[Vol]]*Table4[[#This Row],[Harga Beli]])</f>
        <v/>
      </c>
    </row>
    <row r="359">
      <c r="A359">
        <v>48</v>
      </c>
      <c r="B359">
        <v>351</v>
      </c>
      <c r="G359" t="str">
        <f>IF(E359="","",VLOOKUP(E359,Ref_Brg!$B$8:$C$311,2,FALSE))</f>
        <v/>
      </c>
      <c r="J359" t="str">
        <f>IF(Table4[[#This Row],[Vol]]="","",Table4[[#This Row],[Vol]]*Table4[[#This Row],[Harga Beli]])</f>
        <v/>
      </c>
    </row>
    <row r="360">
      <c r="A360">
        <v>49</v>
      </c>
      <c r="B360">
        <v>352</v>
      </c>
      <c r="G360" t="str">
        <f>IF(E360="","",VLOOKUP(E360,Ref_Brg!$B$8:$C$311,2,FALSE))</f>
        <v/>
      </c>
      <c r="J360" t="str">
        <f>IF(Table4[[#This Row],[Vol]]="","",Table4[[#This Row],[Vol]]*Table4[[#This Row],[Harga Beli]])</f>
        <v/>
      </c>
    </row>
    <row r="361">
      <c r="A361">
        <v>50</v>
      </c>
      <c r="B361">
        <v>353</v>
      </c>
      <c r="G361" t="str">
        <f>IF(E361="","",VLOOKUP(E361,Ref_Brg!$B$8:$C$311,2,FALSE))</f>
        <v/>
      </c>
      <c r="J361" t="str">
        <f>IF(Table4[[#This Row],[Vol]]="","",Table4[[#This Row],[Vol]]*Table4[[#This Row],[Harga Beli]])</f>
        <v/>
      </c>
    </row>
    <row r="362">
      <c r="A362">
        <v>51</v>
      </c>
      <c r="B362">
        <v>354</v>
      </c>
      <c r="G362" t="str">
        <f>IF(E362="","",VLOOKUP(E362,Ref_Brg!$B$8:$C$311,2,FALSE))</f>
        <v/>
      </c>
      <c r="J362" t="str">
        <f>IF(Table4[[#This Row],[Vol]]="","",Table4[[#This Row],[Vol]]*Table4[[#This Row],[Harga Beli]])</f>
        <v/>
      </c>
    </row>
    <row r="363">
      <c r="A363">
        <v>52</v>
      </c>
      <c r="B363">
        <v>355</v>
      </c>
      <c r="G363" t="str">
        <f>IF(E363="","",VLOOKUP(E363,Ref_Brg!$B$8:$C$311,2,FALSE))</f>
        <v/>
      </c>
      <c r="J363" t="str">
        <f>IF(Table4[[#This Row],[Vol]]="","",Table4[[#This Row],[Vol]]*Table4[[#This Row],[Harga Beli]])</f>
        <v/>
      </c>
    </row>
    <row r="364">
      <c r="A364">
        <v>53</v>
      </c>
      <c r="B364">
        <v>356</v>
      </c>
      <c r="G364" t="str">
        <f>IF(E364="","",VLOOKUP(E364,Ref_Brg!$B$8:$C$311,2,FALSE))</f>
        <v/>
      </c>
      <c r="J364" t="str">
        <f>IF(Table4[[#This Row],[Vol]]="","",Table4[[#This Row],[Vol]]*Table4[[#This Row],[Harga Beli]])</f>
        <v/>
      </c>
    </row>
    <row r="365">
      <c r="A365">
        <v>54</v>
      </c>
      <c r="B365">
        <v>357</v>
      </c>
      <c r="G365" t="str">
        <f>IF(E365="","",VLOOKUP(E365,Ref_Brg!$B$8:$C$311,2,FALSE))</f>
        <v/>
      </c>
      <c r="J365" t="str">
        <f>IF(Table4[[#This Row],[Vol]]="","",Table4[[#This Row],[Vol]]*Table4[[#This Row],[Harga Beli]])</f>
        <v/>
      </c>
    </row>
    <row r="366">
      <c r="A366">
        <v>55</v>
      </c>
      <c r="B366">
        <v>358</v>
      </c>
      <c r="G366" t="str">
        <f>IF(E366="","",VLOOKUP(E366,Ref_Brg!$B$8:$C$311,2,FALSE))</f>
        <v/>
      </c>
      <c r="J366" t="str">
        <f>IF(Table4[[#This Row],[Vol]]="","",Table4[[#This Row],[Vol]]*Table4[[#This Row],[Harga Beli]])</f>
        <v/>
      </c>
    </row>
    <row r="367">
      <c r="A367">
        <v>56</v>
      </c>
      <c r="B367">
        <v>359</v>
      </c>
      <c r="G367" t="str">
        <f>IF(E367="","",VLOOKUP(E367,Ref_Brg!$B$8:$C$311,2,FALSE))</f>
        <v/>
      </c>
      <c r="J367" t="str">
        <f>IF(Table4[[#This Row],[Vol]]="","",Table4[[#This Row],[Vol]]*Table4[[#This Row],[Harga Beli]])</f>
        <v/>
      </c>
    </row>
    <row r="368">
      <c r="A368">
        <v>57</v>
      </c>
      <c r="B368">
        <v>360</v>
      </c>
      <c r="G368" t="str">
        <f>IF(E368="","",VLOOKUP(E368,Ref_Brg!$B$8:$C$311,2,FALSE))</f>
        <v/>
      </c>
      <c r="J368" t="str">
        <f>IF(Table4[[#This Row],[Vol]]="","",Table4[[#This Row],[Vol]]*Table4[[#This Row],[Harga Beli]])</f>
        <v/>
      </c>
    </row>
    <row r="369">
      <c r="A369">
        <v>58</v>
      </c>
      <c r="B369">
        <v>361</v>
      </c>
      <c r="G369" t="str">
        <f>IF(E369="","",VLOOKUP(E369,Ref_Brg!$B$8:$C$311,2,FALSE))</f>
        <v/>
      </c>
      <c r="J369" t="str">
        <f>IF(Table4[[#This Row],[Vol]]="","",Table4[[#This Row],[Vol]]*Table4[[#This Row],[Harga Beli]])</f>
        <v/>
      </c>
    </row>
    <row r="370">
      <c r="A370">
        <v>59</v>
      </c>
      <c r="B370">
        <v>362</v>
      </c>
      <c r="G370" t="str">
        <f>IF(E370="","",VLOOKUP(E370,Ref_Brg!$B$8:$C$311,2,FALSE))</f>
        <v/>
      </c>
      <c r="J370" t="str">
        <f>IF(Table4[[#This Row],[Vol]]="","",Table4[[#This Row],[Vol]]*Table4[[#This Row],[Harga Beli]])</f>
        <v/>
      </c>
    </row>
    <row r="371">
      <c r="A371">
        <v>60</v>
      </c>
      <c r="B371">
        <v>363</v>
      </c>
      <c r="G371" t="str">
        <f>IF(E371="","",VLOOKUP(E371,Ref_Brg!$B$8:$C$311,2,FALSE))</f>
        <v/>
      </c>
      <c r="J371" t="str">
        <f>IF(Table4[[#This Row],[Vol]]="","",Table4[[#This Row],[Vol]]*Table4[[#This Row],[Harga Beli]])</f>
        <v/>
      </c>
    </row>
    <row r="372">
      <c r="A372">
        <v>61</v>
      </c>
      <c r="B372">
        <v>364</v>
      </c>
      <c r="G372" t="str">
        <f>IF(E372="","",VLOOKUP(E372,Ref_Brg!$B$8:$C$311,2,FALSE))</f>
        <v/>
      </c>
      <c r="J372" t="str">
        <f>IF(Table4[[#This Row],[Vol]]="","",Table4[[#This Row],[Vol]]*Table4[[#This Row],[Harga Beli]])</f>
        <v/>
      </c>
    </row>
    <row r="373">
      <c r="A373">
        <v>62</v>
      </c>
      <c r="B373">
        <v>365</v>
      </c>
      <c r="G373" t="str">
        <f>IF(E373="","",VLOOKUP(E373,Ref_Brg!$B$8:$C$311,2,FALSE))</f>
        <v/>
      </c>
      <c r="J373" t="str">
        <f>IF(Table4[[#This Row],[Vol]]="","",Table4[[#This Row],[Vol]]*Table4[[#This Row],[Harga Beli]])</f>
        <v/>
      </c>
    </row>
    <row r="374">
      <c r="A374">
        <v>63</v>
      </c>
      <c r="B374">
        <v>366</v>
      </c>
      <c r="G374" t="str">
        <f>IF(E374="","",VLOOKUP(E374,Ref_Brg!$B$8:$C$311,2,FALSE))</f>
        <v/>
      </c>
      <c r="J374" t="str">
        <f>IF(Table4[[#This Row],[Vol]]="","",Table4[[#This Row],[Vol]]*Table4[[#This Row],[Harga Beli]])</f>
        <v/>
      </c>
    </row>
    <row r="375">
      <c r="A375">
        <v>64</v>
      </c>
      <c r="B375">
        <v>367</v>
      </c>
      <c r="G375" t="str">
        <f>IF(E375="","",VLOOKUP(E375,Ref_Brg!$B$8:$C$311,2,FALSE))</f>
        <v/>
      </c>
      <c r="J375" t="str">
        <f>IF(Table4[[#This Row],[Vol]]="","",Table4[[#This Row],[Vol]]*Table4[[#This Row],[Harga Beli]])</f>
        <v/>
      </c>
    </row>
    <row r="376">
      <c r="A376">
        <v>65</v>
      </c>
      <c r="B376">
        <v>368</v>
      </c>
      <c r="G376" t="str">
        <f>IF(E376="","",VLOOKUP(E376,Ref_Brg!$B$8:$C$311,2,FALSE))</f>
        <v/>
      </c>
      <c r="J376" t="str">
        <f>IF(Table4[[#This Row],[Vol]]="","",Table4[[#This Row],[Vol]]*Table4[[#This Row],[Harga Beli]])</f>
        <v/>
      </c>
    </row>
    <row r="377">
      <c r="A377">
        <v>66</v>
      </c>
      <c r="B377">
        <v>369</v>
      </c>
      <c r="G377" t="str">
        <f>IF(E377="","",VLOOKUP(E377,Ref_Brg!$B$8:$C$311,2,FALSE))</f>
        <v/>
      </c>
      <c r="J377" t="str">
        <f>IF(Table4[[#This Row],[Vol]]="","",Table4[[#This Row],[Vol]]*Table4[[#This Row],[Harga Beli]])</f>
        <v/>
      </c>
    </row>
    <row r="378">
      <c r="A378">
        <v>67</v>
      </c>
      <c r="B378">
        <v>370</v>
      </c>
      <c r="G378" t="str">
        <f>IF(E378="","",VLOOKUP(E378,Ref_Brg!$B$8:$C$311,2,FALSE))</f>
        <v/>
      </c>
      <c r="J378" t="str">
        <f>IF(Table4[[#This Row],[Vol]]="","",Table4[[#This Row],[Vol]]*Table4[[#This Row],[Harga Beli]])</f>
        <v/>
      </c>
    </row>
    <row r="379">
      <c r="A379">
        <v>68</v>
      </c>
      <c r="B379">
        <v>371</v>
      </c>
      <c r="G379" t="str">
        <f>IF(E379="","",VLOOKUP(E379,Ref_Brg!$B$8:$C$311,2,FALSE))</f>
        <v/>
      </c>
      <c r="J379" t="str">
        <f>IF(Table4[[#This Row],[Vol]]="","",Table4[[#This Row],[Vol]]*Table4[[#This Row],[Harga Beli]])</f>
        <v/>
      </c>
    </row>
    <row r="380">
      <c r="A380">
        <v>69</v>
      </c>
      <c r="B380">
        <v>372</v>
      </c>
      <c r="G380" t="str">
        <f>IF(E380="","",VLOOKUP(E380,Ref_Brg!$B$8:$C$311,2,FALSE))</f>
        <v/>
      </c>
      <c r="J380" t="str">
        <f>IF(Table4[[#This Row],[Vol]]="","",Table4[[#This Row],[Vol]]*Table4[[#This Row],[Harga Beli]])</f>
        <v/>
      </c>
    </row>
    <row r="381">
      <c r="A381">
        <v>70</v>
      </c>
      <c r="B381">
        <v>373</v>
      </c>
      <c r="G381" t="str">
        <f>IF(E381="","",VLOOKUP(E381,Ref_Brg!$B$8:$C$311,2,FALSE))</f>
        <v/>
      </c>
      <c r="J381" t="str">
        <f>IF(Table4[[#This Row],[Vol]]="","",Table4[[#This Row],[Vol]]*Table4[[#This Row],[Harga Beli]])</f>
        <v/>
      </c>
    </row>
    <row r="382">
      <c r="A382">
        <v>71</v>
      </c>
      <c r="B382">
        <v>374</v>
      </c>
      <c r="G382" t="str">
        <f>IF(E382="","",VLOOKUP(E382,Ref_Brg!$B$8:$C$311,2,FALSE))</f>
        <v/>
      </c>
      <c r="J382" t="str">
        <f>IF(Table4[[#This Row],[Vol]]="","",Table4[[#This Row],[Vol]]*Table4[[#This Row],[Harga Beli]])</f>
        <v/>
      </c>
    </row>
    <row r="383">
      <c r="A383">
        <v>72</v>
      </c>
      <c r="B383">
        <v>375</v>
      </c>
      <c r="G383" t="str">
        <f>IF(E383="","",VLOOKUP(E383,Ref_Brg!$B$8:$C$311,2,FALSE))</f>
        <v/>
      </c>
      <c r="J383" t="str">
        <f>IF(Table4[[#This Row],[Vol]]="","",Table4[[#This Row],[Vol]]*Table4[[#This Row],[Harga Beli]])</f>
        <v/>
      </c>
    </row>
    <row r="384">
      <c r="A384">
        <v>73</v>
      </c>
      <c r="B384">
        <v>376</v>
      </c>
      <c r="G384" t="str">
        <f>IF(E384="","",VLOOKUP(E384,Ref_Brg!$B$8:$C$311,2,FALSE))</f>
        <v/>
      </c>
      <c r="J384" t="str">
        <f>IF(Table4[[#This Row],[Vol]]="","",Table4[[#This Row],[Vol]]*Table4[[#This Row],[Harga Beli]])</f>
        <v/>
      </c>
    </row>
    <row r="385">
      <c r="A385">
        <v>74</v>
      </c>
      <c r="B385">
        <v>377</v>
      </c>
      <c r="G385" t="str">
        <f>IF(E385="","",VLOOKUP(E385,Ref_Brg!$B$8:$C$311,2,FALSE))</f>
        <v/>
      </c>
      <c r="J385" t="str">
        <f>IF(Table4[[#This Row],[Vol]]="","",Table4[[#This Row],[Vol]]*Table4[[#This Row],[Harga Beli]])</f>
        <v/>
      </c>
    </row>
    <row r="386">
      <c r="A386">
        <v>75</v>
      </c>
      <c r="B386">
        <v>378</v>
      </c>
      <c r="G386" t="str">
        <f>IF(E386="","",VLOOKUP(E386,Ref_Brg!$B$8:$C$311,2,FALSE))</f>
        <v/>
      </c>
      <c r="J386" t="str">
        <f>IF(Table4[[#This Row],[Vol]]="","",Table4[[#This Row],[Vol]]*Table4[[#This Row],[Harga Beli]])</f>
        <v/>
      </c>
    </row>
    <row r="387">
      <c r="A387">
        <v>76</v>
      </c>
      <c r="B387">
        <v>379</v>
      </c>
      <c r="G387" t="str">
        <f>IF(E387="","",VLOOKUP(E387,Ref_Brg!$B$8:$C$311,2,FALSE))</f>
        <v/>
      </c>
      <c r="J387" t="str">
        <f>IF(Table4[[#This Row],[Vol]]="","",Table4[[#This Row],[Vol]]*Table4[[#This Row],[Harga Beli]])</f>
        <v/>
      </c>
    </row>
    <row r="388">
      <c r="A388">
        <v>77</v>
      </c>
      <c r="B388">
        <v>380</v>
      </c>
      <c r="G388" t="str">
        <f>IF(E388="","",VLOOKUP(E388,Ref_Brg!$B$8:$C$311,2,FALSE))</f>
        <v/>
      </c>
      <c r="J388" t="str">
        <f>IF(Table4[[#This Row],[Vol]]="","",Table4[[#This Row],[Vol]]*Table4[[#This Row],[Harga Beli]])</f>
        <v/>
      </c>
    </row>
    <row r="389">
      <c r="A389">
        <v>78</v>
      </c>
      <c r="B389">
        <v>381</v>
      </c>
      <c r="G389" t="str">
        <f>IF(E389="","",VLOOKUP(E389,Ref_Brg!$B$8:$C$311,2,FALSE))</f>
        <v/>
      </c>
      <c r="J389" t="str">
        <f>IF(Table4[[#This Row],[Vol]]="","",Table4[[#This Row],[Vol]]*Table4[[#This Row],[Harga Beli]])</f>
        <v/>
      </c>
    </row>
    <row r="390">
      <c r="A390">
        <v>79</v>
      </c>
      <c r="B390">
        <v>382</v>
      </c>
      <c r="G390" t="str">
        <f>IF(E390="","",VLOOKUP(E390,Ref_Brg!$B$8:$C$311,2,FALSE))</f>
        <v/>
      </c>
      <c r="J390" t="str">
        <f>IF(Table4[[#This Row],[Vol]]="","",Table4[[#This Row],[Vol]]*Table4[[#This Row],[Harga Beli]])</f>
        <v/>
      </c>
    </row>
    <row r="391">
      <c r="A391">
        <v>80</v>
      </c>
      <c r="B391">
        <v>383</v>
      </c>
      <c r="G391" t="str">
        <f>IF(E391="","",VLOOKUP(E391,Ref_Brg!$B$8:$C$311,2,FALSE))</f>
        <v/>
      </c>
      <c r="J391" t="str">
        <f>IF(Table4[[#This Row],[Vol]]="","",Table4[[#This Row],[Vol]]*Table4[[#This Row],[Harga Beli]])</f>
        <v/>
      </c>
    </row>
    <row r="392">
      <c r="A392">
        <v>81</v>
      </c>
      <c r="B392">
        <v>384</v>
      </c>
      <c r="G392" t="str">
        <f>IF(E392="","",VLOOKUP(E392,Ref_Brg!$B$8:$C$311,2,FALSE))</f>
        <v/>
      </c>
      <c r="J392" t="str">
        <f>IF(Table4[[#This Row],[Vol]]="","",Table4[[#This Row],[Vol]]*Table4[[#This Row],[Harga Beli]])</f>
        <v/>
      </c>
    </row>
    <row r="393">
      <c r="A393">
        <v>82</v>
      </c>
      <c r="B393">
        <v>385</v>
      </c>
      <c r="G393" t="str">
        <f>IF(E393="","",VLOOKUP(E393,Ref_Brg!$B$8:$C$311,2,FALSE))</f>
        <v/>
      </c>
      <c r="J393" t="str">
        <f>IF(Table4[[#This Row],[Vol]]="","",Table4[[#This Row],[Vol]]*Table4[[#This Row],[Harga Beli]])</f>
        <v/>
      </c>
    </row>
    <row r="394">
      <c r="A394">
        <v>83</v>
      </c>
      <c r="B394">
        <v>386</v>
      </c>
      <c r="G394" t="str">
        <f>IF(E394="","",VLOOKUP(E394,Ref_Brg!$B$8:$C$311,2,FALSE))</f>
        <v/>
      </c>
      <c r="J394" t="str">
        <f>IF(Table4[[#This Row],[Vol]]="","",Table4[[#This Row],[Vol]]*Table4[[#This Row],[Harga Beli]])</f>
        <v/>
      </c>
    </row>
    <row r="395">
      <c r="A395">
        <v>84</v>
      </c>
      <c r="B395">
        <v>387</v>
      </c>
      <c r="G395" t="str">
        <f>IF(E395="","",VLOOKUP(E395,Ref_Brg!$B$8:$C$311,2,FALSE))</f>
        <v/>
      </c>
      <c r="J395" t="str">
        <f>IF(Table4[[#This Row],[Vol]]="","",Table4[[#This Row],[Vol]]*Table4[[#This Row],[Harga Beli]])</f>
        <v/>
      </c>
    </row>
    <row r="396">
      <c r="A396">
        <v>85</v>
      </c>
      <c r="B396">
        <v>388</v>
      </c>
      <c r="G396" t="str">
        <f>IF(E396="","",VLOOKUP(E396,Ref_Brg!$B$8:$C$311,2,FALSE))</f>
        <v/>
      </c>
      <c r="J396" t="str">
        <f>IF(Table4[[#This Row],[Vol]]="","",Table4[[#This Row],[Vol]]*Table4[[#This Row],[Harga Beli]])</f>
        <v/>
      </c>
    </row>
    <row r="397">
      <c r="A397">
        <v>86</v>
      </c>
      <c r="B397">
        <v>389</v>
      </c>
      <c r="G397" t="str">
        <f>IF(E397="","",VLOOKUP(E397,Ref_Brg!$B$8:$C$311,2,FALSE))</f>
        <v/>
      </c>
      <c r="J397" t="str">
        <f>IF(Table4[[#This Row],[Vol]]="","",Table4[[#This Row],[Vol]]*Table4[[#This Row],[Harga Beli]])</f>
        <v/>
      </c>
    </row>
    <row r="398">
      <c r="A398">
        <v>87</v>
      </c>
      <c r="B398">
        <v>390</v>
      </c>
      <c r="G398" t="str">
        <f>IF(E398="","",VLOOKUP(E398,Ref_Brg!$B$8:$C$311,2,FALSE))</f>
        <v/>
      </c>
      <c r="J398" t="str">
        <f>IF(Table4[[#This Row],[Vol]]="","",Table4[[#This Row],[Vol]]*Table4[[#This Row],[Harga Beli]])</f>
        <v/>
      </c>
    </row>
    <row r="399">
      <c r="A399">
        <v>88</v>
      </c>
      <c r="B399">
        <v>391</v>
      </c>
      <c r="G399" t="str">
        <f>IF(E399="","",VLOOKUP(E399,Ref_Brg!$B$8:$C$311,2,FALSE))</f>
        <v/>
      </c>
      <c r="J399" t="str">
        <f>IF(Table4[[#This Row],[Vol]]="","",Table4[[#This Row],[Vol]]*Table4[[#This Row],[Harga Beli]])</f>
        <v/>
      </c>
    </row>
    <row r="400">
      <c r="A400">
        <v>89</v>
      </c>
      <c r="B400">
        <v>392</v>
      </c>
      <c r="G400" t="str">
        <f>IF(E400="","",VLOOKUP(E400,Ref_Brg!$B$8:$C$311,2,FALSE))</f>
        <v/>
      </c>
      <c r="J400" t="str">
        <f>IF(Table4[[#This Row],[Vol]]="","",Table4[[#This Row],[Vol]]*Table4[[#This Row],[Harga Beli]])</f>
        <v/>
      </c>
    </row>
    <row r="401">
      <c r="A401">
        <v>90</v>
      </c>
      <c r="B401">
        <v>393</v>
      </c>
      <c r="G401" t="str">
        <f>IF(E401="","",VLOOKUP(E401,Ref_Brg!$B$8:$C$311,2,FALSE))</f>
        <v/>
      </c>
      <c r="J401" t="str">
        <f>IF(Table4[[#This Row],[Vol]]="","",Table4[[#This Row],[Vol]]*Table4[[#This Row],[Harga Beli]])</f>
        <v/>
      </c>
    </row>
    <row r="402">
      <c r="A402">
        <v>91</v>
      </c>
      <c r="B402">
        <v>394</v>
      </c>
      <c r="G402" t="str">
        <f>IF(E402="","",VLOOKUP(E402,Ref_Brg!$B$8:$C$311,2,FALSE))</f>
        <v/>
      </c>
      <c r="J402" t="str">
        <f>IF(Table4[[#This Row],[Vol]]="","",Table4[[#This Row],[Vol]]*Table4[[#This Row],[Harga Beli]])</f>
        <v/>
      </c>
    </row>
    <row r="403">
      <c r="A403">
        <v>92</v>
      </c>
      <c r="B403">
        <v>395</v>
      </c>
      <c r="G403" t="str">
        <f>IF(E403="","",VLOOKUP(E403,Ref_Brg!$B$8:$C$311,2,FALSE))</f>
        <v/>
      </c>
      <c r="J403" t="str">
        <f>IF(Table4[[#This Row],[Vol]]="","",Table4[[#This Row],[Vol]]*Table4[[#This Row],[Harga Beli]])</f>
        <v/>
      </c>
    </row>
    <row r="404">
      <c r="A404">
        <v>93</v>
      </c>
      <c r="B404">
        <v>396</v>
      </c>
      <c r="G404" t="str">
        <f>IF(E404="","",VLOOKUP(E404,Ref_Brg!$B$8:$C$311,2,FALSE))</f>
        <v/>
      </c>
      <c r="J404" t="str">
        <f>IF(Table4[[#This Row],[Vol]]="","",Table4[[#This Row],[Vol]]*Table4[[#This Row],[Harga Beli]])</f>
        <v/>
      </c>
    </row>
    <row r="405">
      <c r="A405">
        <v>94</v>
      </c>
      <c r="B405">
        <v>397</v>
      </c>
      <c r="G405" t="str">
        <f>IF(E405="","",VLOOKUP(E405,Ref_Brg!$B$8:$C$311,2,FALSE))</f>
        <v/>
      </c>
      <c r="J405" t="str">
        <f>IF(Table4[[#This Row],[Vol]]="","",Table4[[#This Row],[Vol]]*Table4[[#This Row],[Harga Beli]])</f>
        <v/>
      </c>
    </row>
    <row r="406">
      <c r="A406">
        <v>95</v>
      </c>
      <c r="B406">
        <v>398</v>
      </c>
      <c r="G406" t="str">
        <f>IF(E406="","",VLOOKUP(E406,Ref_Brg!$B$8:$C$311,2,FALSE))</f>
        <v/>
      </c>
      <c r="J406" t="str">
        <f>IF(Table4[[#This Row],[Vol]]="","",Table4[[#This Row],[Vol]]*Table4[[#This Row],[Harga Beli]])</f>
        <v/>
      </c>
    </row>
    <row r="407">
      <c r="A407">
        <v>96</v>
      </c>
      <c r="B407">
        <v>399</v>
      </c>
      <c r="G407" t="str">
        <f>IF(E407="","",VLOOKUP(E407,Ref_Brg!$B$8:$C$311,2,FALSE))</f>
        <v/>
      </c>
      <c r="J407" t="str">
        <f>IF(Table4[[#This Row],[Vol]]="","",Table4[[#This Row],[Vol]]*Table4[[#This Row],[Harga Beli]])</f>
        <v/>
      </c>
    </row>
    <row r="408">
      <c r="A408">
        <v>97</v>
      </c>
      <c r="B408">
        <v>400</v>
      </c>
      <c r="G408" t="str">
        <f>IF(E408="","",VLOOKUP(E408,Ref_Brg!$B$8:$C$311,2,FALSE))</f>
        <v/>
      </c>
      <c r="J408" t="str">
        <f>IF(Table4[[#This Row],[Vol]]="","",Table4[[#This Row],[Vol]]*Table4[[#This Row],[Harga Beli]])</f>
        <v/>
      </c>
    </row>
    <row r="409">
      <c r="A409">
        <v>98</v>
      </c>
      <c r="B409">
        <f>B408+1</f>
        <v>401</v>
      </c>
      <c r="G409" t="str">
        <f>IF(E409="","",VLOOKUP(E409,Ref_Brg!$B$8:$C$311,2,FALSE))</f>
        <v/>
      </c>
      <c r="J409" t="str">
        <f>IF(Table4[[#This Row],[Vol]]="","",Table4[[#This Row],[Vol]]*Table4[[#This Row],[Harga Beli]])</f>
        <v/>
      </c>
    </row>
    <row r="410">
      <c r="A410">
        <v>99</v>
      </c>
      <c r="B410">
        <f>B409+1</f>
        <v>402</v>
      </c>
      <c r="G410" t="str">
        <f>IF(E410="","",VLOOKUP(E410,Ref_Brg!$B$8:$C$311,2,FALSE))</f>
        <v/>
      </c>
      <c r="J410" t="str">
        <f>IF(Table4[[#This Row],[Vol]]="","",Table4[[#This Row],[Vol]]*Table4[[#This Row],[Harga Beli]])</f>
        <v/>
      </c>
    </row>
    <row r="411">
      <c r="A411">
        <v>100</v>
      </c>
      <c r="B411">
        <f>B410+1</f>
        <v>403</v>
      </c>
      <c r="G411" t="str">
        <f>IF(E411="","",VLOOKUP(E411,Ref_Brg!$B$8:$C$311,2,FALSE))</f>
        <v/>
      </c>
      <c r="J411" t="str">
        <f>IF(Table4[[#This Row],[Vol]]="","",Table4[[#This Row],[Vol]]*Table4[[#This Row],[Harga Beli]])</f>
        <v/>
      </c>
    </row>
    <row r="412">
      <c r="A412">
        <v>101</v>
      </c>
      <c r="B412">
        <f>B411+1</f>
        <v>404</v>
      </c>
      <c r="G412" t="str">
        <f>IF(E412="","",VLOOKUP(E412,Ref_Brg!$B$8:$C$311,2,FALSE))</f>
        <v/>
      </c>
      <c r="J412" t="str">
        <f>IF(Table4[[#This Row],[Vol]]="","",Table4[[#This Row],[Vol]]*Table4[[#This Row],[Harga Beli]])</f>
        <v/>
      </c>
    </row>
    <row r="413">
      <c r="A413">
        <v>102</v>
      </c>
      <c r="B413">
        <f>B412+1</f>
        <v>405</v>
      </c>
      <c r="G413" t="str">
        <f>IF(E413="","",VLOOKUP(E413,Ref_Brg!$B$8:$C$311,2,FALSE))</f>
        <v/>
      </c>
      <c r="J413" t="str">
        <f>IF(Table4[[#This Row],[Vol]]="","",Table4[[#This Row],[Vol]]*Table4[[#This Row],[Harga Beli]])</f>
        <v/>
      </c>
    </row>
    <row r="414">
      <c r="A414">
        <v>103</v>
      </c>
      <c r="B414">
        <f>B413+1</f>
        <v>406</v>
      </c>
      <c r="G414" t="str">
        <f>IF(E414="","",VLOOKUP(E414,Ref_Brg!$B$8:$C$311,2,FALSE))</f>
        <v/>
      </c>
      <c r="J414" t="str">
        <f>IF(Table4[[#This Row],[Vol]]="","",Table4[[#This Row],[Vol]]*Table4[[#This Row],[Harga Beli]])</f>
        <v/>
      </c>
    </row>
    <row r="415">
      <c r="A415">
        <v>104</v>
      </c>
      <c r="B415">
        <f>B414+1</f>
        <v>407</v>
      </c>
      <c r="G415" t="str">
        <f>IF(E415="","",VLOOKUP(E415,Ref_Brg!$B$8:$C$311,2,FALSE))</f>
        <v/>
      </c>
      <c r="J415" t="str">
        <f>IF(Table4[[#This Row],[Vol]]="","",Table4[[#This Row],[Vol]]*Table4[[#This Row],[Harga Beli]])</f>
        <v/>
      </c>
    </row>
    <row r="416">
      <c r="A416">
        <v>105</v>
      </c>
      <c r="B416">
        <f>B415+1</f>
        <v>408</v>
      </c>
      <c r="G416" t="str">
        <f>IF(E416="","",VLOOKUP(E416,Ref_Brg!$B$8:$C$311,2,FALSE))</f>
        <v/>
      </c>
      <c r="J416" t="str">
        <f>IF(Table4[[#This Row],[Vol]]="","",Table4[[#This Row],[Vol]]*Table4[[#This Row],[Harga Beli]])</f>
        <v/>
      </c>
    </row>
    <row r="417">
      <c r="A417">
        <v>106</v>
      </c>
      <c r="B417">
        <f>B416+1</f>
        <v>409</v>
      </c>
      <c r="G417" t="str">
        <f>IF(E417="","",VLOOKUP(E417,Ref_Brg!$B$8:$C$311,2,FALSE))</f>
        <v/>
      </c>
      <c r="J417" t="str">
        <f>IF(Table4[[#This Row],[Vol]]="","",Table4[[#This Row],[Vol]]*Table4[[#This Row],[Harga Beli]])</f>
        <v/>
      </c>
    </row>
    <row r="418">
      <c r="A418">
        <v>107</v>
      </c>
      <c r="B418">
        <f>B417+1</f>
        <v>410</v>
      </c>
      <c r="G418" t="str">
        <f>IF(E418="","",VLOOKUP(E418,Ref_Brg!$B$8:$C$311,2,FALSE))</f>
        <v/>
      </c>
      <c r="J418" t="str">
        <f>IF(Table4[[#This Row],[Vol]]="","",Table4[[#This Row],[Vol]]*Table4[[#This Row],[Harga Beli]])</f>
        <v/>
      </c>
    </row>
    <row r="419">
      <c r="A419">
        <v>108</v>
      </c>
      <c r="B419">
        <f>B418+1</f>
        <v>411</v>
      </c>
      <c r="G419" t="str">
        <f>IF(E419="","",VLOOKUP(E419,Ref_Brg!$B$8:$C$311,2,FALSE))</f>
        <v/>
      </c>
      <c r="J419" t="str">
        <f>IF(Table4[[#This Row],[Vol]]="","",Table4[[#This Row],[Vol]]*Table4[[#This Row],[Harga Beli]])</f>
        <v/>
      </c>
    </row>
    <row r="420">
      <c r="A420">
        <v>109</v>
      </c>
      <c r="B420">
        <f>B419+1</f>
        <v>412</v>
      </c>
      <c r="G420" t="str">
        <f>IF(E420="","",VLOOKUP(E420,Ref_Brg!$B$8:$C$311,2,FALSE))</f>
        <v/>
      </c>
      <c r="J420" t="str">
        <f>IF(Table4[[#This Row],[Vol]]="","",Table4[[#This Row],[Vol]]*Table4[[#This Row],[Harga Beli]])</f>
        <v/>
      </c>
    </row>
    <row r="421">
      <c r="A421">
        <v>110</v>
      </c>
      <c r="B421">
        <f>B420+1</f>
        <v>413</v>
      </c>
      <c r="G421" t="str">
        <f>IF(E421="","",VLOOKUP(E421,Ref_Brg!$B$8:$C$311,2,FALSE))</f>
        <v/>
      </c>
      <c r="J421" t="str">
        <f>IF(Table4[[#This Row],[Vol]]="","",Table4[[#This Row],[Vol]]*Table4[[#This Row],[Harga Beli]])</f>
        <v/>
      </c>
    </row>
    <row r="422">
      <c r="A422">
        <v>111</v>
      </c>
      <c r="B422">
        <f>B421+1</f>
        <v>414</v>
      </c>
      <c r="G422" t="str">
        <f>IF(E422="","",VLOOKUP(E422,Ref_Brg!$B$8:$C$311,2,FALSE))</f>
        <v/>
      </c>
      <c r="J422" t="str">
        <f>IF(Table4[[#This Row],[Vol]]="","",Table4[[#This Row],[Vol]]*Table4[[#This Row],[Harga Beli]])</f>
        <v/>
      </c>
    </row>
    <row r="423">
      <c r="A423">
        <v>112</v>
      </c>
      <c r="B423">
        <f>B422+1</f>
        <v>415</v>
      </c>
      <c r="G423" t="str">
        <f>IF(E423="","",VLOOKUP(E423,Ref_Brg!$B$8:$C$311,2,FALSE))</f>
        <v/>
      </c>
      <c r="J423" t="str">
        <f>IF(Table4[[#This Row],[Vol]]="","",Table4[[#This Row],[Vol]]*Table4[[#This Row],[Harga Beli]])</f>
        <v/>
      </c>
    </row>
    <row r="424">
      <c r="A424">
        <v>113</v>
      </c>
      <c r="B424">
        <f>B423+1</f>
        <v>416</v>
      </c>
      <c r="G424" t="str">
        <f>IF(E424="","",VLOOKUP(E424,Ref_Brg!$B$8:$C$311,2,FALSE))</f>
        <v/>
      </c>
      <c r="J424" t="str">
        <f>IF(Table4[[#This Row],[Vol]]="","",Table4[[#This Row],[Vol]]*Table4[[#This Row],[Harga Beli]])</f>
        <v/>
      </c>
    </row>
    <row r="425">
      <c r="A425">
        <v>114</v>
      </c>
      <c r="B425">
        <f>B424+1</f>
        <v>417</v>
      </c>
      <c r="G425" t="str">
        <f>IF(E425="","",VLOOKUP(E425,Ref_Brg!$B$8:$C$311,2,FALSE))</f>
        <v/>
      </c>
      <c r="J425" t="str">
        <f>IF(Table4[[#This Row],[Vol]]="","",Table4[[#This Row],[Vol]]*Table4[[#This Row],[Harga Beli]])</f>
        <v/>
      </c>
    </row>
    <row r="426">
      <c r="A426">
        <v>115</v>
      </c>
      <c r="B426">
        <f>B425+1</f>
        <v>418</v>
      </c>
      <c r="G426" t="str">
        <f>IF(E426="","",VLOOKUP(E426,Ref_Brg!$B$8:$C$311,2,FALSE))</f>
        <v/>
      </c>
      <c r="J426" t="str">
        <f>IF(Table4[[#This Row],[Vol]]="","",Table4[[#This Row],[Vol]]*Table4[[#This Row],[Harga Beli]])</f>
        <v/>
      </c>
    </row>
    <row r="427">
      <c r="A427">
        <v>116</v>
      </c>
      <c r="B427">
        <f>B426+1</f>
        <v>419</v>
      </c>
      <c r="G427" t="str">
        <f>IF(E427="","",VLOOKUP(E427,Ref_Brg!$B$8:$C$311,2,FALSE))</f>
        <v/>
      </c>
      <c r="J427" t="str">
        <f>IF(Table4[[#This Row],[Vol]]="","",Table4[[#This Row],[Vol]]*Table4[[#This Row],[Harga Beli]])</f>
        <v/>
      </c>
    </row>
    <row r="428">
      <c r="A428">
        <v>117</v>
      </c>
      <c r="B428">
        <f>B427+1</f>
        <v>420</v>
      </c>
      <c r="G428" t="str">
        <f>IF(E428="","",VLOOKUP(E428,Ref_Brg!$B$8:$C$311,2,FALSE))</f>
        <v/>
      </c>
      <c r="J428" t="str">
        <f>IF(Table4[[#This Row],[Vol]]="","",Table4[[#This Row],[Vol]]*Table4[[#This Row],[Harga Beli]])</f>
        <v/>
      </c>
    </row>
    <row r="429">
      <c r="A429">
        <v>118</v>
      </c>
      <c r="B429">
        <f>B428+1</f>
        <v>421</v>
      </c>
      <c r="G429" t="str">
        <f>IF(E429="","",VLOOKUP(E429,Ref_Brg!$B$8:$C$311,2,FALSE))</f>
        <v/>
      </c>
      <c r="J429" t="str">
        <f>IF(Table4[[#This Row],[Vol]]="","",Table4[[#This Row],[Vol]]*Table4[[#This Row],[Harga Beli]])</f>
        <v/>
      </c>
    </row>
    <row r="430">
      <c r="A430">
        <v>119</v>
      </c>
      <c r="B430">
        <f>B429+1</f>
        <v>422</v>
      </c>
      <c r="G430" t="str">
        <f>IF(E430="","",VLOOKUP(E430,Ref_Brg!$B$8:$C$311,2,FALSE))</f>
        <v/>
      </c>
      <c r="J430" t="str">
        <f>IF(Table4[[#This Row],[Vol]]="","",Table4[[#This Row],[Vol]]*Table4[[#This Row],[Harga Beli]])</f>
        <v/>
      </c>
    </row>
    <row r="431">
      <c r="A431">
        <v>120</v>
      </c>
      <c r="B431">
        <f>B430+1</f>
        <v>423</v>
      </c>
      <c r="G431" t="str">
        <f>IF(E431="","",VLOOKUP(E431,Ref_Brg!$B$8:$C$311,2,FALSE))</f>
        <v/>
      </c>
      <c r="J431" t="str">
        <f>IF(Table4[[#This Row],[Vol]]="","",Table4[[#This Row],[Vol]]*Table4[[#This Row],[Harga Beli]])</f>
        <v/>
      </c>
    </row>
    <row r="432">
      <c r="A432">
        <v>121</v>
      </c>
      <c r="B432">
        <f>B431+1</f>
        <v>424</v>
      </c>
      <c r="G432" t="str">
        <f>IF(E432="","",VLOOKUP(E432,Ref_Brg!$B$8:$C$311,2,FALSE))</f>
        <v/>
      </c>
      <c r="J432" t="str">
        <f>IF(Table4[[#This Row],[Vol]]="","",Table4[[#This Row],[Vol]]*Table4[[#This Row],[Harga Beli]])</f>
        <v/>
      </c>
    </row>
    <row r="433">
      <c r="A433">
        <v>122</v>
      </c>
      <c r="B433">
        <f>B432+1</f>
        <v>425</v>
      </c>
      <c r="G433" t="str">
        <f>IF(E433="","",VLOOKUP(E433,Ref_Brg!$B$8:$C$311,2,FALSE))</f>
        <v/>
      </c>
      <c r="J433" t="str">
        <f>IF(Table4[[#This Row],[Vol]]="","",Table4[[#This Row],[Vol]]*Table4[[#This Row],[Harga Beli]])</f>
        <v/>
      </c>
    </row>
    <row r="434">
      <c r="A434">
        <v>123</v>
      </c>
      <c r="B434">
        <f>B433+1</f>
        <v>426</v>
      </c>
      <c r="G434" t="str">
        <f>IF(E434="","",VLOOKUP(E434,Ref_Brg!$B$8:$C$311,2,FALSE))</f>
        <v/>
      </c>
      <c r="J434" t="str">
        <f>IF(Table4[[#This Row],[Vol]]="","",Table4[[#This Row],[Vol]]*Table4[[#This Row],[Harga Beli]])</f>
        <v/>
      </c>
    </row>
    <row r="435">
      <c r="A435">
        <v>124</v>
      </c>
      <c r="B435">
        <f>B434+1</f>
        <v>427</v>
      </c>
      <c r="G435" t="str">
        <f>IF(E435="","",VLOOKUP(E435,Ref_Brg!$B$8:$C$311,2,FALSE))</f>
        <v/>
      </c>
      <c r="J435" t="str">
        <f>IF(Table4[[#This Row],[Vol]]="","",Table4[[#This Row],[Vol]]*Table4[[#This Row],[Harga Beli]])</f>
        <v/>
      </c>
    </row>
    <row r="436">
      <c r="A436">
        <v>125</v>
      </c>
      <c r="B436">
        <f>B435+1</f>
        <v>428</v>
      </c>
      <c r="G436" t="str">
        <f>IF(E436="","",VLOOKUP(E436,Ref_Brg!$B$8:$C$311,2,FALSE))</f>
        <v/>
      </c>
      <c r="J436" t="str">
        <f>IF(Table4[[#This Row],[Vol]]="","",Table4[[#This Row],[Vol]]*Table4[[#This Row],[Harga Beli]])</f>
        <v/>
      </c>
    </row>
    <row r="437">
      <c r="A437">
        <v>126</v>
      </c>
      <c r="B437">
        <f>B436+1</f>
        <v>429</v>
      </c>
      <c r="G437" t="str">
        <f>IF(E437="","",VLOOKUP(E437,Ref_Brg!$B$8:$C$311,2,FALSE))</f>
        <v/>
      </c>
      <c r="J437" t="str">
        <f>IF(Table4[[#This Row],[Vol]]="","",Table4[[#This Row],[Vol]]*Table4[[#This Row],[Harga Beli]])</f>
        <v/>
      </c>
    </row>
    <row r="438">
      <c r="A438">
        <v>127</v>
      </c>
      <c r="B438">
        <f>B437+1</f>
        <v>430</v>
      </c>
      <c r="G438" t="str">
        <f>IF(E438="","",VLOOKUP(E438,Ref_Brg!$B$8:$C$311,2,FALSE))</f>
        <v/>
      </c>
      <c r="J438" t="str">
        <f>IF(Table4[[#This Row],[Vol]]="","",Table4[[#This Row],[Vol]]*Table4[[#This Row],[Harga Beli]])</f>
        <v/>
      </c>
    </row>
    <row r="439">
      <c r="A439">
        <v>128</v>
      </c>
      <c r="B439">
        <f>B438+1</f>
        <v>431</v>
      </c>
      <c r="G439" t="str">
        <f>IF(E439="","",VLOOKUP(E439,Ref_Brg!$B$8:$C$311,2,FALSE))</f>
        <v/>
      </c>
      <c r="J439" t="str">
        <f>IF(Table4[[#This Row],[Vol]]="","",Table4[[#This Row],[Vol]]*Table4[[#This Row],[Harga Beli]])</f>
        <v/>
      </c>
    </row>
    <row r="440">
      <c r="A440">
        <v>129</v>
      </c>
      <c r="B440">
        <f>B439+1</f>
        <v>432</v>
      </c>
      <c r="G440" t="str">
        <f>IF(E440="","",VLOOKUP(E440,Ref_Brg!$B$8:$C$311,2,FALSE))</f>
        <v/>
      </c>
      <c r="J440" t="str">
        <f>IF(Table4[[#This Row],[Vol]]="","",Table4[[#This Row],[Vol]]*Table4[[#This Row],[Harga Beli]])</f>
        <v/>
      </c>
    </row>
    <row r="441">
      <c r="A441">
        <v>130</v>
      </c>
      <c r="B441">
        <f>B440+1</f>
        <v>433</v>
      </c>
      <c r="G441" t="str">
        <f>IF(E441="","",VLOOKUP(E441,Ref_Brg!$B$8:$C$311,2,FALSE))</f>
        <v/>
      </c>
      <c r="J441" t="str">
        <f>IF(Table4[[#This Row],[Vol]]="","",Table4[[#This Row],[Vol]]*Table4[[#This Row],[Harga Beli]])</f>
        <v/>
      </c>
    </row>
    <row r="442">
      <c r="A442">
        <v>131</v>
      </c>
      <c r="B442">
        <f>B441+1</f>
        <v>434</v>
      </c>
      <c r="G442" t="str">
        <f>IF(E442="","",VLOOKUP(E442,Ref_Brg!$B$8:$C$311,2,FALSE))</f>
        <v/>
      </c>
      <c r="J442" t="str">
        <f>IF(Table4[[#This Row],[Vol]]="","",Table4[[#This Row],[Vol]]*Table4[[#This Row],[Harga Beli]])</f>
        <v/>
      </c>
    </row>
    <row r="443">
      <c r="A443">
        <v>132</v>
      </c>
      <c r="B443">
        <f>B442+1</f>
        <v>435</v>
      </c>
      <c r="G443" t="str">
        <f>IF(E443="","",VLOOKUP(E443,Ref_Brg!$B$8:$C$311,2,FALSE))</f>
        <v/>
      </c>
      <c r="J443" t="str">
        <f>IF(Table4[[#This Row],[Vol]]="","",Table4[[#This Row],[Vol]]*Table4[[#This Row],[Harga Beli]])</f>
        <v/>
      </c>
    </row>
    <row r="444">
      <c r="A444">
        <v>133</v>
      </c>
      <c r="B444">
        <f>B443+1</f>
        <v>436</v>
      </c>
      <c r="G444" t="str">
        <f>IF(E444="","",VLOOKUP(E444,Ref_Brg!$B$8:$C$311,2,FALSE))</f>
        <v/>
      </c>
      <c r="J444" t="str">
        <f>IF(Table4[[#This Row],[Vol]]="","",Table4[[#This Row],[Vol]]*Table4[[#This Row],[Harga Beli]])</f>
        <v/>
      </c>
    </row>
    <row r="445">
      <c r="A445">
        <v>134</v>
      </c>
      <c r="B445">
        <f>B444+1</f>
        <v>437</v>
      </c>
      <c r="G445" t="str">
        <f>IF(E445="","",VLOOKUP(E445,Ref_Brg!$B$8:$C$311,2,FALSE))</f>
        <v/>
      </c>
      <c r="J445" t="str">
        <f>IF(Table4[[#This Row],[Vol]]="","",Table4[[#This Row],[Vol]]*Table4[[#This Row],[Harga Beli]])</f>
        <v/>
      </c>
    </row>
    <row r="446">
      <c r="A446">
        <v>135</v>
      </c>
      <c r="B446">
        <f>B445+1</f>
        <v>438</v>
      </c>
      <c r="G446" t="str">
        <f>IF(E446="","",VLOOKUP(E446,Ref_Brg!$B$8:$C$311,2,FALSE))</f>
        <v/>
      </c>
      <c r="J446" t="str">
        <f>IF(Table4[[#This Row],[Vol]]="","",Table4[[#This Row],[Vol]]*Table4[[#This Row],[Harga Beli]])</f>
        <v/>
      </c>
    </row>
    <row r="447">
      <c r="A447">
        <v>136</v>
      </c>
      <c r="B447">
        <f>B446+1</f>
        <v>439</v>
      </c>
      <c r="G447" t="str">
        <f>IF(E447="","",VLOOKUP(E447,Ref_Brg!$B$8:$C$311,2,FALSE))</f>
        <v/>
      </c>
      <c r="J447" t="str">
        <f>IF(Table4[[#This Row],[Vol]]="","",Table4[[#This Row],[Vol]]*Table4[[#This Row],[Harga Beli]])</f>
        <v/>
      </c>
    </row>
    <row r="448">
      <c r="A448">
        <v>137</v>
      </c>
      <c r="B448">
        <f>B447+1</f>
        <v>440</v>
      </c>
      <c r="G448" t="str">
        <f>IF(E448="","",VLOOKUP(E448,Ref_Brg!$B$8:$C$311,2,FALSE))</f>
        <v/>
      </c>
      <c r="J448" t="str">
        <f>IF(Table4[[#This Row],[Vol]]="","",Table4[[#This Row],[Vol]]*Table4[[#This Row],[Harga Beli]])</f>
        <v/>
      </c>
    </row>
    <row r="449">
      <c r="A449">
        <v>138</v>
      </c>
      <c r="B449">
        <f>B448+1</f>
        <v>441</v>
      </c>
      <c r="G449" t="str">
        <f>IF(E449="","",VLOOKUP(E449,Ref_Brg!$B$8:$C$311,2,FALSE))</f>
        <v/>
      </c>
      <c r="J449" t="str">
        <f>IF(Table4[[#This Row],[Vol]]="","",Table4[[#This Row],[Vol]]*Table4[[#This Row],[Harga Beli]])</f>
        <v/>
      </c>
    </row>
    <row r="450">
      <c r="A450">
        <v>139</v>
      </c>
      <c r="B450">
        <f>B449+1</f>
        <v>442</v>
      </c>
      <c r="G450" t="str">
        <f>IF(E450="","",VLOOKUP(E450,Ref_Brg!$B$8:$C$311,2,FALSE))</f>
        <v/>
      </c>
      <c r="J450" t="str">
        <f>IF(Table4[[#This Row],[Vol]]="","",Table4[[#This Row],[Vol]]*Table4[[#This Row],[Harga Beli]])</f>
        <v/>
      </c>
    </row>
    <row r="451">
      <c r="A451">
        <v>140</v>
      </c>
      <c r="B451">
        <f>B450+1</f>
        <v>443</v>
      </c>
      <c r="G451" t="str">
        <f>IF(E451="","",VLOOKUP(E451,Ref_Brg!$B$8:$C$311,2,FALSE))</f>
        <v/>
      </c>
      <c r="J451" t="str">
        <f>IF(Table4[[#This Row],[Vol]]="","",Table4[[#This Row],[Vol]]*Table4[[#This Row],[Harga Beli]])</f>
        <v/>
      </c>
    </row>
    <row r="452">
      <c r="A452">
        <v>141</v>
      </c>
      <c r="B452">
        <f>B451+1</f>
        <v>444</v>
      </c>
      <c r="G452" t="str">
        <f>IF(E452="","",VLOOKUP(E452,Ref_Brg!$B$8:$C$311,2,FALSE))</f>
        <v/>
      </c>
      <c r="J452" t="str">
        <f>IF(Table4[[#This Row],[Vol]]="","",Table4[[#This Row],[Vol]]*Table4[[#This Row],[Harga Beli]])</f>
        <v/>
      </c>
    </row>
    <row r="453">
      <c r="A453">
        <v>142</v>
      </c>
      <c r="B453">
        <f>B452+1</f>
        <v>445</v>
      </c>
      <c r="G453" t="str">
        <f>IF(E453="","",VLOOKUP(E453,Ref_Brg!$B$8:$C$311,2,FALSE))</f>
        <v/>
      </c>
      <c r="J453" t="str">
        <f>IF(Table4[[#This Row],[Vol]]="","",Table4[[#This Row],[Vol]]*Table4[[#This Row],[Harga Beli]])</f>
        <v/>
      </c>
    </row>
    <row r="454">
      <c r="A454">
        <v>143</v>
      </c>
      <c r="B454">
        <f>B453+1</f>
        <v>446</v>
      </c>
      <c r="G454" t="str">
        <f>IF(E454="","",VLOOKUP(E454,Ref_Brg!$B$8:$C$311,2,FALSE))</f>
        <v/>
      </c>
      <c r="J454" t="str">
        <f>IF(Table4[[#This Row],[Vol]]="","",Table4[[#This Row],[Vol]]*Table4[[#This Row],[Harga Beli]])</f>
        <v/>
      </c>
    </row>
    <row r="455">
      <c r="A455">
        <v>144</v>
      </c>
      <c r="B455">
        <f>B454+1</f>
        <v>447</v>
      </c>
      <c r="G455" t="str">
        <f>IF(E455="","",VLOOKUP(E455,Ref_Brg!$B$8:$C$311,2,FALSE))</f>
        <v/>
      </c>
      <c r="J455" t="str">
        <f>IF(Table4[[#This Row],[Vol]]="","",Table4[[#This Row],[Vol]]*Table4[[#This Row],[Harga Beli]])</f>
        <v/>
      </c>
    </row>
    <row r="456">
      <c r="A456">
        <v>145</v>
      </c>
      <c r="B456">
        <f>B455+1</f>
        <v>448</v>
      </c>
      <c r="G456" t="str">
        <f>IF(E456="","",VLOOKUP(E456,Ref_Brg!$B$8:$C$311,2,FALSE))</f>
        <v/>
      </c>
      <c r="J456" t="str">
        <f>IF(Table4[[#This Row],[Vol]]="","",Table4[[#This Row],[Vol]]*Table4[[#This Row],[Harga Beli]])</f>
        <v/>
      </c>
    </row>
    <row r="457">
      <c r="A457">
        <v>146</v>
      </c>
      <c r="B457">
        <f>B456+1</f>
        <v>449</v>
      </c>
      <c r="G457" t="str">
        <f>IF(E457="","",VLOOKUP(E457,Ref_Brg!$B$8:$C$311,2,FALSE))</f>
        <v/>
      </c>
      <c r="J457" t="str">
        <f>IF(Table4[[#This Row],[Vol]]="","",Table4[[#This Row],[Vol]]*Table4[[#This Row],[Harga Beli]])</f>
        <v/>
      </c>
    </row>
    <row r="458">
      <c r="A458">
        <v>147</v>
      </c>
      <c r="B458">
        <f>B457+1</f>
        <v>450</v>
      </c>
      <c r="G458" t="str">
        <f>IF(E458="","",VLOOKUP(E458,Ref_Brg!$B$8:$C$311,2,FALSE))</f>
        <v/>
      </c>
      <c r="J458" t="str">
        <f>IF(Table4[[#This Row],[Vol]]="","",Table4[[#This Row],[Vol]]*Table4[[#This Row],[Harga Beli]])</f>
        <v/>
      </c>
    </row>
    <row r="459">
      <c r="A459">
        <v>148</v>
      </c>
      <c r="B459">
        <f>B458+1</f>
        <v>451</v>
      </c>
      <c r="G459" t="str">
        <f>IF(E459="","",VLOOKUP(E459,Ref_Brg!$B$8:$C$311,2,FALSE))</f>
        <v/>
      </c>
      <c r="J459" t="str">
        <f>IF(Table4[[#This Row],[Vol]]="","",Table4[[#This Row],[Vol]]*Table4[[#This Row],[Harga Beli]])</f>
        <v/>
      </c>
    </row>
    <row r="460">
      <c r="A460">
        <v>149</v>
      </c>
      <c r="B460">
        <f>B459+1</f>
        <v>452</v>
      </c>
      <c r="G460" t="str">
        <f>IF(E460="","",VLOOKUP(E460,Ref_Brg!$B$8:$C$311,2,FALSE))</f>
        <v/>
      </c>
      <c r="J460" t="str">
        <f>IF(Table4[[#This Row],[Vol]]="","",Table4[[#This Row],[Vol]]*Table4[[#This Row],[Harga Beli]])</f>
        <v/>
      </c>
    </row>
    <row r="461">
      <c r="A461">
        <v>150</v>
      </c>
      <c r="B461">
        <f>B460+1</f>
        <v>453</v>
      </c>
      <c r="G461" t="str">
        <f>IF(E461="","",VLOOKUP(E461,Ref_Brg!$B$8:$C$311,2,FALSE))</f>
        <v/>
      </c>
      <c r="J461" t="str">
        <f>IF(Table4[[#This Row],[Vol]]="","",Table4[[#This Row],[Vol]]*Table4[[#This Row],[Harga Beli]])</f>
        <v/>
      </c>
    </row>
    <row r="462">
      <c r="A462">
        <v>151</v>
      </c>
      <c r="B462">
        <f>B461+1</f>
        <v>454</v>
      </c>
      <c r="G462" t="str">
        <f>IF(E462="","",VLOOKUP(E462,Ref_Brg!$B$8:$C$311,2,FALSE))</f>
        <v/>
      </c>
      <c r="J462" t="str">
        <f>IF(Table4[[#This Row],[Vol]]="","",Table4[[#This Row],[Vol]]*Table4[[#This Row],[Harga Beli]])</f>
        <v/>
      </c>
    </row>
    <row r="463">
      <c r="A463">
        <v>152</v>
      </c>
      <c r="B463">
        <f>B462+1</f>
        <v>455</v>
      </c>
      <c r="G463" t="str">
        <f>IF(E463="","",VLOOKUP(E463,Ref_Brg!$B$8:$C$311,2,FALSE))</f>
        <v/>
      </c>
      <c r="J463" t="str">
        <f>IF(Table4[[#This Row],[Vol]]="","",Table4[[#This Row],[Vol]]*Table4[[#This Row],[Harga Beli]])</f>
        <v/>
      </c>
    </row>
    <row r="464">
      <c r="A464">
        <v>153</v>
      </c>
      <c r="B464">
        <f>B463+1</f>
        <v>456</v>
      </c>
      <c r="G464" t="str">
        <f>IF(E464="","",VLOOKUP(E464,Ref_Brg!$B$8:$C$311,2,FALSE))</f>
        <v/>
      </c>
      <c r="J464" t="str">
        <f>IF(Table4[[#This Row],[Vol]]="","",Table4[[#This Row],[Vol]]*Table4[[#This Row],[Harga Beli]])</f>
        <v/>
      </c>
    </row>
    <row r="465">
      <c r="A465">
        <v>154</v>
      </c>
      <c r="B465">
        <f>B464+1</f>
        <v>457</v>
      </c>
      <c r="G465" t="str">
        <f>IF(E465="","",VLOOKUP(E465,Ref_Brg!$B$8:$C$311,2,FALSE))</f>
        <v/>
      </c>
      <c r="J465" t="str">
        <f>IF(Table4[[#This Row],[Vol]]="","",Table4[[#This Row],[Vol]]*Table4[[#This Row],[Harga Beli]])</f>
        <v/>
      </c>
    </row>
    <row r="466">
      <c r="A466">
        <v>155</v>
      </c>
      <c r="B466">
        <f>B465+1</f>
        <v>458</v>
      </c>
      <c r="G466" t="str">
        <f>IF(E466="","",VLOOKUP(E466,Ref_Brg!$B$8:$C$311,2,FALSE))</f>
        <v/>
      </c>
      <c r="J466" t="str">
        <f>IF(Table4[[#This Row],[Vol]]="","",Table4[[#This Row],[Vol]]*Table4[[#This Row],[Harga Beli]])</f>
        <v/>
      </c>
    </row>
    <row r="467">
      <c r="A467">
        <v>156</v>
      </c>
      <c r="B467">
        <f>B466+1</f>
        <v>459</v>
      </c>
      <c r="G467" t="str">
        <f>IF(E467="","",VLOOKUP(E467,Ref_Brg!$B$8:$C$311,2,FALSE))</f>
        <v/>
      </c>
      <c r="J467" t="str">
        <f>IF(Table4[[#This Row],[Vol]]="","",Table4[[#This Row],[Vol]]*Table4[[#This Row],[Harga Beli]])</f>
        <v/>
      </c>
    </row>
    <row r="468">
      <c r="A468">
        <v>157</v>
      </c>
      <c r="B468">
        <f>B467+1</f>
        <v>460</v>
      </c>
      <c r="G468" t="str">
        <f>IF(E468="","",VLOOKUP(E468,Ref_Brg!$B$8:$C$311,2,FALSE))</f>
        <v/>
      </c>
      <c r="J468" t="str">
        <f>IF(Table4[[#This Row],[Vol]]="","",Table4[[#This Row],[Vol]]*Table4[[#This Row],[Harga Beli]])</f>
        <v/>
      </c>
    </row>
    <row r="469">
      <c r="A469">
        <v>158</v>
      </c>
      <c r="B469">
        <f>B468+1</f>
        <v>461</v>
      </c>
      <c r="G469" t="str">
        <f>IF(E469="","",VLOOKUP(E469,Ref_Brg!$B$8:$C$311,2,FALSE))</f>
        <v/>
      </c>
      <c r="J469" t="str">
        <f>IF(Table4[[#This Row],[Vol]]="","",Table4[[#This Row],[Vol]]*Table4[[#This Row],[Harga Beli]])</f>
        <v/>
      </c>
    </row>
    <row r="470">
      <c r="A470">
        <v>159</v>
      </c>
      <c r="B470">
        <f>B469+1</f>
        <v>462</v>
      </c>
      <c r="G470" t="str">
        <f>IF(E470="","",VLOOKUP(E470,Ref_Brg!$B$8:$C$311,2,FALSE))</f>
        <v/>
      </c>
      <c r="J470" t="str">
        <f>IF(Table4[[#This Row],[Vol]]="","",Table4[[#This Row],[Vol]]*Table4[[#This Row],[Harga Beli]])</f>
        <v/>
      </c>
    </row>
    <row r="471">
      <c r="A471">
        <v>160</v>
      </c>
      <c r="B471">
        <f>B470+1</f>
        <v>463</v>
      </c>
      <c r="G471" t="str">
        <f>IF(E471="","",VLOOKUP(E471,Ref_Brg!$B$8:$C$311,2,FALSE))</f>
        <v/>
      </c>
      <c r="J471" t="str">
        <f>IF(Table4[[#This Row],[Vol]]="","",Table4[[#This Row],[Vol]]*Table4[[#This Row],[Harga Beli]])</f>
        <v/>
      </c>
    </row>
    <row r="472">
      <c r="A472">
        <v>161</v>
      </c>
      <c r="B472">
        <f>B471+1</f>
        <v>464</v>
      </c>
      <c r="G472" t="str">
        <f>IF(E472="","",VLOOKUP(E472,Ref_Brg!$B$8:$C$311,2,FALSE))</f>
        <v/>
      </c>
      <c r="J472" t="str">
        <f>IF(Table4[[#This Row],[Vol]]="","",Table4[[#This Row],[Vol]]*Table4[[#This Row],[Harga Beli]])</f>
        <v/>
      </c>
    </row>
    <row r="473">
      <c r="A473">
        <v>162</v>
      </c>
      <c r="B473">
        <f>B472+1</f>
        <v>465</v>
      </c>
      <c r="G473" t="str">
        <f>IF(E473="","",VLOOKUP(E473,Ref_Brg!$B$8:$C$311,2,FALSE))</f>
        <v/>
      </c>
      <c r="J473" t="str">
        <f>IF(Table4[[#This Row],[Vol]]="","",Table4[[#This Row],[Vol]]*Table4[[#This Row],[Harga Beli]])</f>
        <v/>
      </c>
    </row>
    <row r="474">
      <c r="A474">
        <v>163</v>
      </c>
      <c r="B474">
        <f>B473+1</f>
        <v>466</v>
      </c>
      <c r="G474" t="str">
        <f>IF(E474="","",VLOOKUP(E474,Ref_Brg!$B$8:$C$311,2,FALSE))</f>
        <v/>
      </c>
      <c r="J474" t="str">
        <f>IF(Table4[[#This Row],[Vol]]="","",Table4[[#This Row],[Vol]]*Table4[[#This Row],[Harga Beli]])</f>
        <v/>
      </c>
    </row>
    <row r="475">
      <c r="A475">
        <v>164</v>
      </c>
      <c r="B475">
        <f>B474+1</f>
        <v>467</v>
      </c>
      <c r="G475" t="str">
        <f>IF(E475="","",VLOOKUP(E475,Ref_Brg!$B$8:$C$311,2,FALSE))</f>
        <v/>
      </c>
      <c r="J475" t="str">
        <f>IF(Table4[[#This Row],[Vol]]="","",Table4[[#This Row],[Vol]]*Table4[[#This Row],[Harga Beli]])</f>
        <v/>
      </c>
    </row>
    <row r="476">
      <c r="A476">
        <v>165</v>
      </c>
      <c r="B476">
        <f>B475+1</f>
        <v>468</v>
      </c>
      <c r="G476" t="str">
        <f>IF(E476="","",VLOOKUP(E476,Ref_Brg!$B$8:$C$311,2,FALSE))</f>
        <v/>
      </c>
      <c r="J476" t="str">
        <f>IF(Table4[[#This Row],[Vol]]="","",Table4[[#This Row],[Vol]]*Table4[[#This Row],[Harga Beli]])</f>
        <v/>
      </c>
    </row>
    <row r="477">
      <c r="A477">
        <v>166</v>
      </c>
      <c r="B477">
        <f>B476+1</f>
        <v>469</v>
      </c>
      <c r="G477" t="str">
        <f>IF(E477="","",VLOOKUP(E477,Ref_Brg!$B$8:$C$311,2,FALSE))</f>
        <v/>
      </c>
      <c r="J477" t="str">
        <f>IF(Table4[[#This Row],[Vol]]="","",Table4[[#This Row],[Vol]]*Table4[[#This Row],[Harga Beli]])</f>
        <v/>
      </c>
    </row>
    <row r="478">
      <c r="A478">
        <v>167</v>
      </c>
      <c r="B478">
        <f>B477+1</f>
        <v>470</v>
      </c>
      <c r="G478" t="str">
        <f>IF(E478="","",VLOOKUP(E478,Ref_Brg!$B$8:$C$311,2,FALSE))</f>
        <v/>
      </c>
      <c r="J478" t="str">
        <f>IF(Table4[[#This Row],[Vol]]="","",Table4[[#This Row],[Vol]]*Table4[[#This Row],[Harga Beli]])</f>
        <v/>
      </c>
    </row>
    <row r="479">
      <c r="A479">
        <v>168</v>
      </c>
      <c r="B479">
        <f>B478+1</f>
        <v>471</v>
      </c>
      <c r="G479" t="str">
        <f>IF(E479="","",VLOOKUP(E479,Ref_Brg!$B$8:$C$311,2,FALSE))</f>
        <v/>
      </c>
      <c r="J479" t="str">
        <f>IF(Table4[[#This Row],[Vol]]="","",Table4[[#This Row],[Vol]]*Table4[[#This Row],[Harga Beli]])</f>
        <v/>
      </c>
    </row>
    <row r="480">
      <c r="A480">
        <v>169</v>
      </c>
      <c r="B480">
        <f>B479+1</f>
        <v>472</v>
      </c>
      <c r="G480" t="str">
        <f>IF(E480="","",VLOOKUP(E480,Ref_Brg!$B$8:$C$311,2,FALSE))</f>
        <v/>
      </c>
      <c r="J480" t="str">
        <f>IF(Table4[[#This Row],[Vol]]="","",Table4[[#This Row],[Vol]]*Table4[[#This Row],[Harga Beli]])</f>
        <v/>
      </c>
    </row>
    <row r="481">
      <c r="A481">
        <v>170</v>
      </c>
      <c r="B481">
        <f>B480+1</f>
        <v>473</v>
      </c>
      <c r="G481" t="str">
        <f>IF(E481="","",VLOOKUP(E481,Ref_Brg!$B$8:$C$311,2,FALSE))</f>
        <v/>
      </c>
      <c r="J481" t="str">
        <f>IF(Table4[[#This Row],[Vol]]="","",Table4[[#This Row],[Vol]]*Table4[[#This Row],[Harga Beli]])</f>
        <v/>
      </c>
    </row>
    <row r="482">
      <c r="A482">
        <v>171</v>
      </c>
      <c r="B482">
        <f>B481+1</f>
        <v>474</v>
      </c>
      <c r="G482" t="str">
        <f>IF(E482="","",VLOOKUP(E482,Ref_Brg!$B$8:$C$311,2,FALSE))</f>
        <v/>
      </c>
      <c r="J482" t="str">
        <f>IF(Table4[[#This Row],[Vol]]="","",Table4[[#This Row],[Vol]]*Table4[[#This Row],[Harga Beli]])</f>
        <v/>
      </c>
    </row>
    <row r="483">
      <c r="A483">
        <v>172</v>
      </c>
      <c r="B483">
        <f>B482+1</f>
        <v>475</v>
      </c>
      <c r="G483" t="str">
        <f>IF(E483="","",VLOOKUP(E483,Ref_Brg!$B$8:$C$311,2,FALSE))</f>
        <v/>
      </c>
      <c r="J483" t="str">
        <f>IF(Table4[[#This Row],[Vol]]="","",Table4[[#This Row],[Vol]]*Table4[[#This Row],[Harga Beli]])</f>
        <v/>
      </c>
    </row>
    <row r="484">
      <c r="A484">
        <v>173</v>
      </c>
      <c r="B484">
        <f>B483+1</f>
        <v>476</v>
      </c>
      <c r="G484" t="str">
        <f>IF(E484="","",VLOOKUP(E484,Ref_Brg!$B$8:$C$311,2,FALSE))</f>
        <v/>
      </c>
      <c r="J484" t="str">
        <f>IF(Table4[[#This Row],[Vol]]="","",Table4[[#This Row],[Vol]]*Table4[[#This Row],[Harga Beli]])</f>
        <v/>
      </c>
    </row>
    <row r="485">
      <c r="A485">
        <v>174</v>
      </c>
      <c r="B485">
        <f>B484+1</f>
        <v>477</v>
      </c>
      <c r="G485" t="str">
        <f>IF(E485="","",VLOOKUP(E485,Ref_Brg!$B$8:$C$311,2,FALSE))</f>
        <v/>
      </c>
      <c r="J485" t="str">
        <f>IF(Table4[[#This Row],[Vol]]="","",Table4[[#This Row],[Vol]]*Table4[[#This Row],[Harga Beli]])</f>
        <v/>
      </c>
    </row>
    <row r="486">
      <c r="A486">
        <v>175</v>
      </c>
      <c r="B486">
        <f>B485+1</f>
        <v>478</v>
      </c>
      <c r="G486" t="str">
        <f>IF(E486="","",VLOOKUP(E486,Ref_Brg!$B$8:$C$311,2,FALSE))</f>
        <v/>
      </c>
      <c r="J486" t="str">
        <f>IF(Table4[[#This Row],[Vol]]="","",Table4[[#This Row],[Vol]]*Table4[[#This Row],[Harga Beli]])</f>
        <v/>
      </c>
    </row>
    <row r="487">
      <c r="A487">
        <v>176</v>
      </c>
      <c r="B487">
        <f>B486+1</f>
        <v>479</v>
      </c>
      <c r="G487" t="str">
        <f>IF(E487="","",VLOOKUP(E487,Ref_Brg!$B$8:$C$311,2,FALSE))</f>
        <v/>
      </c>
      <c r="J487" t="str">
        <f>IF(Table4[[#This Row],[Vol]]="","",Table4[[#This Row],[Vol]]*Table4[[#This Row],[Harga Beli]])</f>
        <v/>
      </c>
    </row>
    <row r="488">
      <c r="A488">
        <v>177</v>
      </c>
      <c r="B488">
        <f>B487+1</f>
        <v>480</v>
      </c>
      <c r="G488" t="str">
        <f>IF(E488="","",VLOOKUP(E488,Ref_Brg!$B$8:$C$311,2,FALSE))</f>
        <v/>
      </c>
      <c r="J488" t="str">
        <f>IF(Table4[[#This Row],[Vol]]="","",Table4[[#This Row],[Vol]]*Table4[[#This Row],[Harga Beli]])</f>
        <v/>
      </c>
    </row>
    <row r="489">
      <c r="A489">
        <v>178</v>
      </c>
      <c r="B489">
        <f>B488+1</f>
        <v>481</v>
      </c>
      <c r="G489" t="str">
        <f>IF(E489="","",VLOOKUP(E489,Ref_Brg!$B$8:$C$311,2,FALSE))</f>
        <v/>
      </c>
      <c r="J489" t="str">
        <f>IF(Table4[[#This Row],[Vol]]="","",Table4[[#This Row],[Vol]]*Table4[[#This Row],[Harga Beli]])</f>
        <v/>
      </c>
    </row>
    <row r="490">
      <c r="A490">
        <v>179</v>
      </c>
      <c r="B490">
        <f>B489+1</f>
        <v>482</v>
      </c>
      <c r="G490" t="str">
        <f>IF(E490="","",VLOOKUP(E490,Ref_Brg!$B$8:$C$311,2,FALSE))</f>
        <v/>
      </c>
      <c r="J490" t="str">
        <f>IF(Table4[[#This Row],[Vol]]="","",Table4[[#This Row],[Vol]]*Table4[[#This Row],[Harga Beli]])</f>
        <v/>
      </c>
    </row>
    <row r="491">
      <c r="A491">
        <v>180</v>
      </c>
      <c r="B491">
        <f>B490+1</f>
        <v>483</v>
      </c>
      <c r="G491" t="str">
        <f>IF(E491="","",VLOOKUP(E491,Ref_Brg!$B$8:$C$311,2,FALSE))</f>
        <v/>
      </c>
      <c r="J491" t="str">
        <f>IF(Table4[[#This Row],[Vol]]="","",Table4[[#This Row],[Vol]]*Table4[[#This Row],[Harga Beli]])</f>
        <v/>
      </c>
    </row>
    <row r="492">
      <c r="A492">
        <v>181</v>
      </c>
      <c r="B492">
        <f>B491+1</f>
        <v>484</v>
      </c>
      <c r="G492" t="str">
        <f>IF(E492="","",VLOOKUP(E492,Ref_Brg!$B$8:$C$311,2,FALSE))</f>
        <v/>
      </c>
      <c r="J492" t="str">
        <f>IF(Table4[[#This Row],[Vol]]="","",Table4[[#This Row],[Vol]]*Table4[[#This Row],[Harga Beli]])</f>
        <v/>
      </c>
    </row>
    <row r="493">
      <c r="A493">
        <v>182</v>
      </c>
      <c r="B493">
        <f>B492+1</f>
        <v>485</v>
      </c>
      <c r="G493" t="str">
        <f>IF(E493="","",VLOOKUP(E493,Ref_Brg!$B$8:$C$311,2,FALSE))</f>
        <v/>
      </c>
      <c r="J493" t="str">
        <f>IF(Table4[[#This Row],[Vol]]="","",Table4[[#This Row],[Vol]]*Table4[[#This Row],[Harga Beli]])</f>
        <v/>
      </c>
    </row>
    <row r="494">
      <c r="A494">
        <v>183</v>
      </c>
      <c r="B494">
        <f>B493+1</f>
        <v>486</v>
      </c>
      <c r="G494" t="str">
        <f>IF(E494="","",VLOOKUP(E494,Ref_Brg!$B$8:$C$311,2,FALSE))</f>
        <v/>
      </c>
      <c r="J494" t="str">
        <f>IF(Table4[[#This Row],[Vol]]="","",Table4[[#This Row],[Vol]]*Table4[[#This Row],[Harga Beli]])</f>
        <v/>
      </c>
    </row>
    <row r="495">
      <c r="A495">
        <v>184</v>
      </c>
      <c r="B495">
        <f>B494+1</f>
        <v>487</v>
      </c>
      <c r="G495" t="str">
        <f>IF(E495="","",VLOOKUP(E495,Ref_Brg!$B$8:$C$311,2,FALSE))</f>
        <v/>
      </c>
      <c r="J495" t="str">
        <f>IF(Table4[[#This Row],[Vol]]="","",Table4[[#This Row],[Vol]]*Table4[[#This Row],[Harga Beli]])</f>
        <v/>
      </c>
    </row>
    <row r="496">
      <c r="A496">
        <v>185</v>
      </c>
      <c r="B496">
        <f>B495+1</f>
        <v>488</v>
      </c>
      <c r="G496" t="str">
        <f>IF(E496="","",VLOOKUP(E496,Ref_Brg!$B$8:$C$311,2,FALSE))</f>
        <v/>
      </c>
      <c r="J496" t="str">
        <f>IF(Table4[[#This Row],[Vol]]="","",Table4[[#This Row],[Vol]]*Table4[[#This Row],[Harga Beli]])</f>
        <v/>
      </c>
    </row>
    <row r="497">
      <c r="A497">
        <v>186</v>
      </c>
      <c r="B497">
        <f>B496+1</f>
        <v>489</v>
      </c>
      <c r="G497" t="str">
        <f>IF(E497="","",VLOOKUP(E497,Ref_Brg!$B$8:$C$311,2,FALSE))</f>
        <v/>
      </c>
      <c r="J497" t="str">
        <f>IF(Table4[[#This Row],[Vol]]="","",Table4[[#This Row],[Vol]]*Table4[[#This Row],[Harga Beli]])</f>
        <v/>
      </c>
    </row>
    <row r="498">
      <c r="A498">
        <v>187</v>
      </c>
      <c r="B498">
        <f>B497+1</f>
        <v>490</v>
      </c>
      <c r="G498" t="str">
        <f>IF(E498="","",VLOOKUP(E498,Ref_Brg!$B$8:$C$311,2,FALSE))</f>
        <v/>
      </c>
      <c r="J498" t="str">
        <f>IF(Table4[[#This Row],[Vol]]="","",Table4[[#This Row],[Vol]]*Table4[[#This Row],[Harga Beli]])</f>
        <v/>
      </c>
    </row>
    <row r="499">
      <c r="A499">
        <v>188</v>
      </c>
      <c r="B499">
        <f>B498+1</f>
        <v>491</v>
      </c>
      <c r="G499" t="str">
        <f>IF(E499="","",VLOOKUP(E499,Ref_Brg!$B$8:$C$311,2,FALSE))</f>
        <v/>
      </c>
      <c r="J499" t="str">
        <f>IF(Table4[[#This Row],[Vol]]="","",Table4[[#This Row],[Vol]]*Table4[[#This Row],[Harga Beli]])</f>
        <v/>
      </c>
    </row>
    <row r="500">
      <c r="A500">
        <v>189</v>
      </c>
      <c r="B500">
        <f>B499+1</f>
        <v>492</v>
      </c>
      <c r="G500" t="str">
        <f>IF(E500="","",VLOOKUP(E500,Ref_Brg!$B$8:$C$311,2,FALSE))</f>
        <v/>
      </c>
      <c r="J500" t="str">
        <f>IF(Table4[[#This Row],[Vol]]="","",Table4[[#This Row],[Vol]]*Table4[[#This Row],[Harga Beli]])</f>
        <v/>
      </c>
    </row>
    <row r="501">
      <c r="A501">
        <v>190</v>
      </c>
      <c r="B501">
        <f>B500+1</f>
        <v>493</v>
      </c>
      <c r="G501" t="str">
        <f>IF(E501="","",VLOOKUP(E501,Ref_Brg!$B$8:$C$311,2,FALSE))</f>
        <v/>
      </c>
      <c r="J501" t="str">
        <f>IF(Table4[[#This Row],[Vol]]="","",Table4[[#This Row],[Vol]]*Table4[[#This Row],[Harga Beli]])</f>
        <v/>
      </c>
    </row>
    <row r="502">
      <c r="A502">
        <v>191</v>
      </c>
      <c r="B502">
        <f>B501+1</f>
        <v>494</v>
      </c>
      <c r="G502" t="str">
        <f>IF(E502="","",VLOOKUP(E502,Ref_Brg!$B$8:$C$311,2,FALSE))</f>
        <v/>
      </c>
      <c r="J502" t="str">
        <f>IF(Table4[[#This Row],[Vol]]="","",Table4[[#This Row],[Vol]]*Table4[[#This Row],[Harga Beli]])</f>
        <v/>
      </c>
    </row>
    <row r="503">
      <c r="A503">
        <v>192</v>
      </c>
      <c r="B503">
        <f>B502+1</f>
        <v>495</v>
      </c>
      <c r="G503" t="str">
        <f>IF(E503="","",VLOOKUP(E503,Ref_Brg!$B$8:$C$311,2,FALSE))</f>
        <v/>
      </c>
      <c r="J503" t="str">
        <f>IF(Table4[[#This Row],[Vol]]="","",Table4[[#This Row],[Vol]]*Table4[[#This Row],[Harga Beli]])</f>
        <v/>
      </c>
    </row>
    <row r="504">
      <c r="A504">
        <v>193</v>
      </c>
      <c r="B504">
        <f>B503+1</f>
        <v>496</v>
      </c>
      <c r="G504" t="str">
        <f>IF(E504="","",VLOOKUP(E504,Ref_Brg!$B$8:$C$311,2,FALSE))</f>
        <v/>
      </c>
      <c r="J504" t="str">
        <f>IF(Table4[[#This Row],[Vol]]="","",Table4[[#This Row],[Vol]]*Table4[[#This Row],[Harga Beli]])</f>
        <v/>
      </c>
    </row>
    <row r="505">
      <c r="A505">
        <v>194</v>
      </c>
      <c r="B505">
        <f>B504+1</f>
        <v>497</v>
      </c>
      <c r="G505" t="str">
        <f>IF(E505="","",VLOOKUP(E505,Ref_Brg!$B$8:$C$311,2,FALSE))</f>
        <v/>
      </c>
      <c r="J505" t="str">
        <f>IF(Table4[[#This Row],[Vol]]="","",Table4[[#This Row],[Vol]]*Table4[[#This Row],[Harga Beli]])</f>
        <v/>
      </c>
    </row>
    <row r="506">
      <c r="A506">
        <v>195</v>
      </c>
      <c r="B506">
        <f>B505+1</f>
        <v>498</v>
      </c>
      <c r="G506" t="str">
        <f>IF(E506="","",VLOOKUP(E506,Ref_Brg!$B$8:$C$311,2,FALSE))</f>
        <v/>
      </c>
      <c r="J506" t="str">
        <f>IF(Table4[[#This Row],[Vol]]="","",Table4[[#This Row],[Vol]]*Table4[[#This Row],[Harga Beli]])</f>
        <v/>
      </c>
    </row>
    <row r="507">
      <c r="A507">
        <v>196</v>
      </c>
      <c r="B507">
        <f>B506+1</f>
        <v>499</v>
      </c>
      <c r="G507" t="str">
        <f>IF(E507="","",VLOOKUP(E507,Ref_Brg!$B$8:$C$311,2,FALSE))</f>
        <v/>
      </c>
      <c r="J507" t="str">
        <f>IF(Table4[[#This Row],[Vol]]="","",Table4[[#This Row],[Vol]]*Table4[[#This Row],[Harga Beli]])</f>
        <v/>
      </c>
    </row>
    <row r="508">
      <c r="A508">
        <v>197</v>
      </c>
      <c r="B508">
        <f>B507+1</f>
        <v>500</v>
      </c>
      <c r="G508" t="str">
        <f>IF(E508="","",VLOOKUP(E508,Ref_Brg!$B$8:$C$311,2,FALSE))</f>
        <v/>
      </c>
      <c r="J508" t="str">
        <f>IF(Table4[[#This Row],[Vol]]="","",Table4[[#This Row],[Vol]]*Table4[[#This Row],[Harga Beli]])</f>
        <v/>
      </c>
    </row>
    <row r="509">
      <c r="A509">
        <v>198</v>
      </c>
      <c r="B509">
        <f>B508+1</f>
        <v>501</v>
      </c>
      <c r="G509" t="str">
        <f>IF(E509="","",VLOOKUP(E509,Ref_Brg!$B$8:$C$311,2,FALSE))</f>
        <v/>
      </c>
      <c r="J509" t="str">
        <f>IF(Table4[[#This Row],[Vol]]="","",Table4[[#This Row],[Vol]]*Table4[[#This Row],[Harga Beli]])</f>
        <v/>
      </c>
    </row>
    <row r="510">
      <c r="A510">
        <v>199</v>
      </c>
      <c r="B510">
        <f>B509+1</f>
        <v>502</v>
      </c>
      <c r="G510" t="str">
        <f>IF(E510="","",VLOOKUP(E510,Ref_Brg!$B$8:$C$311,2,FALSE))</f>
        <v/>
      </c>
      <c r="J510" t="str">
        <f>IF(Table4[[#This Row],[Vol]]="","",Table4[[#This Row],[Vol]]*Table4[[#This Row],[Harga Beli]])</f>
        <v/>
      </c>
    </row>
    <row r="511">
      <c r="A511">
        <v>200</v>
      </c>
      <c r="B511">
        <f>B510+1</f>
        <v>503</v>
      </c>
      <c r="G511" t="str">
        <f>IF(E511="","",VLOOKUP(E511,Ref_Brg!$B$8:$C$311,2,FALSE))</f>
        <v/>
      </c>
      <c r="J511" t="str">
        <f>IF(Table4[[#This Row],[Vol]]="","",Table4[[#This Row],[Vol]]*Table4[[#This Row],[Harga Beli]])</f>
        <v/>
      </c>
    </row>
    <row r="512">
      <c r="A512">
        <v>201</v>
      </c>
      <c r="B512">
        <f>B511+1</f>
        <v>504</v>
      </c>
      <c r="G512" t="str">
        <f>IF(E512="","",VLOOKUP(E512,Ref_Brg!$B$8:$C$311,2,FALSE))</f>
        <v/>
      </c>
      <c r="J512" t="str">
        <f>IF(Table4[[#This Row],[Vol]]="","",Table4[[#This Row],[Vol]]*Table4[[#This Row],[Harga Beli]])</f>
        <v/>
      </c>
    </row>
    <row r="513">
      <c r="A513">
        <v>202</v>
      </c>
      <c r="B513">
        <f>B512+1</f>
        <v>505</v>
      </c>
      <c r="G513" t="str">
        <f>IF(E513="","",VLOOKUP(E513,Ref_Brg!$B$8:$C$311,2,FALSE))</f>
        <v/>
      </c>
      <c r="J513" t="str">
        <f>IF(Table4[[#This Row],[Vol]]="","",Table4[[#This Row],[Vol]]*Table4[[#This Row],[Harga Beli]])</f>
        <v/>
      </c>
    </row>
    <row r="514">
      <c r="A514">
        <v>203</v>
      </c>
      <c r="B514">
        <f>B513+1</f>
        <v>506</v>
      </c>
      <c r="G514" t="str">
        <f>IF(E514="","",VLOOKUP(E514,Ref_Brg!$B$8:$C$311,2,FALSE))</f>
        <v/>
      </c>
      <c r="J514" t="str">
        <f>IF(Table4[[#This Row],[Vol]]="","",Table4[[#This Row],[Vol]]*Table4[[#This Row],[Harga Beli]])</f>
        <v/>
      </c>
    </row>
    <row r="515">
      <c r="A515">
        <v>204</v>
      </c>
      <c r="B515">
        <f>B514+1</f>
        <v>507</v>
      </c>
      <c r="G515" t="str">
        <f>IF(E515="","",VLOOKUP(E515,Ref_Brg!$B$8:$C$311,2,FALSE))</f>
        <v/>
      </c>
      <c r="J515" t="str">
        <f>IF(Table4[[#This Row],[Vol]]="","",Table4[[#This Row],[Vol]]*Table4[[#This Row],[Harga Beli]])</f>
        <v/>
      </c>
    </row>
    <row r="516">
      <c r="A516">
        <v>205</v>
      </c>
      <c r="B516">
        <f>B515+1</f>
        <v>508</v>
      </c>
      <c r="G516" t="str">
        <f>IF(E516="","",VLOOKUP(E516,Ref_Brg!$B$8:$C$311,2,FALSE))</f>
        <v/>
      </c>
      <c r="J516" t="str">
        <f>IF(Table4[[#This Row],[Vol]]="","",Table4[[#This Row],[Vol]]*Table4[[#This Row],[Harga Beli]])</f>
        <v/>
      </c>
    </row>
    <row r="517">
      <c r="A517">
        <v>206</v>
      </c>
      <c r="B517">
        <f>B516+1</f>
        <v>509</v>
      </c>
      <c r="G517" t="str">
        <f>IF(E517="","",VLOOKUP(E517,Ref_Brg!$B$8:$C$311,2,FALSE))</f>
        <v/>
      </c>
      <c r="J517" t="str">
        <f>IF(Table4[[#This Row],[Vol]]="","",Table4[[#This Row],[Vol]]*Table4[[#This Row],[Harga Beli]])</f>
        <v/>
      </c>
    </row>
    <row r="518">
      <c r="A518">
        <v>207</v>
      </c>
      <c r="B518">
        <f>B517+1</f>
        <v>510</v>
      </c>
      <c r="G518" t="str">
        <f>IF(E518="","",VLOOKUP(E518,Ref_Brg!$B$8:$C$311,2,FALSE))</f>
        <v/>
      </c>
      <c r="J518" t="str">
        <f>IF(Table4[[#This Row],[Vol]]="","",Table4[[#This Row],[Vol]]*Table4[[#This Row],[Harga Beli]])</f>
        <v/>
      </c>
    </row>
    <row r="519">
      <c r="A519">
        <v>208</v>
      </c>
      <c r="B519">
        <f>B518+1</f>
        <v>511</v>
      </c>
      <c r="G519" t="str">
        <f>IF(E519="","",VLOOKUP(E519,Ref_Brg!$B$8:$C$311,2,FALSE))</f>
        <v/>
      </c>
      <c r="J519" t="str">
        <f>IF(Table4[[#This Row],[Vol]]="","",Table4[[#This Row],[Vol]]*Table4[[#This Row],[Harga Beli]])</f>
        <v/>
      </c>
    </row>
    <row r="520">
      <c r="A520">
        <v>209</v>
      </c>
      <c r="B520">
        <f>B519+1</f>
        <v>512</v>
      </c>
      <c r="G520" t="str">
        <f>IF(E520="","",VLOOKUP(E520,Ref_Brg!$B$8:$C$311,2,FALSE))</f>
        <v/>
      </c>
      <c r="J520" t="str">
        <f>IF(Table4[[#This Row],[Vol]]="","",Table4[[#This Row],[Vol]]*Table4[[#This Row],[Harga Beli]])</f>
        <v/>
      </c>
    </row>
    <row r="521">
      <c r="A521">
        <v>210</v>
      </c>
      <c r="B521">
        <f>B520+1</f>
        <v>513</v>
      </c>
      <c r="G521" t="str">
        <f>IF(E521="","",VLOOKUP(E521,Ref_Brg!$B$8:$C$311,2,FALSE))</f>
        <v/>
      </c>
      <c r="J521" t="str">
        <f>IF(Table4[[#This Row],[Vol]]="","",Table4[[#This Row],[Vol]]*Table4[[#This Row],[Harga Beli]])</f>
        <v/>
      </c>
    </row>
    <row r="522">
      <c r="A522">
        <v>211</v>
      </c>
      <c r="B522">
        <f>B521+1</f>
        <v>514</v>
      </c>
      <c r="G522" t="str">
        <f>IF(E522="","",VLOOKUP(E522,Ref_Brg!$B$8:$C$311,2,FALSE))</f>
        <v/>
      </c>
      <c r="J522" t="str">
        <f>IF(Table4[[#This Row],[Vol]]="","",Table4[[#This Row],[Vol]]*Table4[[#This Row],[Harga Beli]])</f>
        <v/>
      </c>
    </row>
    <row r="523">
      <c r="A523">
        <v>212</v>
      </c>
      <c r="B523">
        <f>B522+1</f>
        <v>515</v>
      </c>
      <c r="G523" t="str">
        <f>IF(E523="","",VLOOKUP(E523,Ref_Brg!$B$8:$C$311,2,FALSE))</f>
        <v/>
      </c>
      <c r="J523" t="str">
        <f>IF(Table4[[#This Row],[Vol]]="","",Table4[[#This Row],[Vol]]*Table4[[#This Row],[Harga Beli]])</f>
        <v/>
      </c>
    </row>
    <row r="524">
      <c r="A524">
        <v>213</v>
      </c>
      <c r="B524">
        <f>B523+1</f>
        <v>516</v>
      </c>
      <c r="G524" t="str">
        <f>IF(E524="","",VLOOKUP(E524,Ref_Brg!$B$8:$C$311,2,FALSE))</f>
        <v/>
      </c>
      <c r="J524" t="str">
        <f>IF(Table4[[#This Row],[Vol]]="","",Table4[[#This Row],[Vol]]*Table4[[#This Row],[Harga Beli]])</f>
        <v/>
      </c>
    </row>
    <row r="525">
      <c r="A525">
        <v>214</v>
      </c>
      <c r="B525">
        <f>B524+1</f>
        <v>517</v>
      </c>
      <c r="G525" t="str">
        <f>IF(E525="","",VLOOKUP(E525,Ref_Brg!$B$8:$C$311,2,FALSE))</f>
        <v/>
      </c>
      <c r="J525" t="str">
        <f>IF(Table4[[#This Row],[Vol]]="","",Table4[[#This Row],[Vol]]*Table4[[#This Row],[Harga Beli]])</f>
        <v/>
      </c>
    </row>
    <row r="526">
      <c r="A526">
        <v>215</v>
      </c>
      <c r="B526">
        <f>B525+1</f>
        <v>518</v>
      </c>
      <c r="G526" t="str">
        <f>IF(E526="","",VLOOKUP(E526,Ref_Brg!$B$8:$C$311,2,FALSE))</f>
        <v/>
      </c>
      <c r="J526" t="str">
        <f>IF(Table4[[#This Row],[Vol]]="","",Table4[[#This Row],[Vol]]*Table4[[#This Row],[Harga Beli]])</f>
        <v/>
      </c>
    </row>
    <row r="527">
      <c r="A527">
        <v>216</v>
      </c>
      <c r="B527">
        <f>B526+1</f>
        <v>519</v>
      </c>
      <c r="G527" t="str">
        <f>IF(E527="","",VLOOKUP(E527,Ref_Brg!$B$8:$C$311,2,FALSE))</f>
        <v/>
      </c>
      <c r="J527" t="str">
        <f>IF(Table4[[#This Row],[Vol]]="","",Table4[[#This Row],[Vol]]*Table4[[#This Row],[Harga Beli]])</f>
        <v/>
      </c>
    </row>
    <row r="528">
      <c r="A528">
        <v>217</v>
      </c>
      <c r="B528">
        <f>B527+1</f>
        <v>520</v>
      </c>
      <c r="G528" t="str">
        <f>IF(E528="","",VLOOKUP(E528,Ref_Brg!$B$8:$C$311,2,FALSE))</f>
        <v/>
      </c>
      <c r="J528" t="str">
        <f>IF(Table4[[#This Row],[Vol]]="","",Table4[[#This Row],[Vol]]*Table4[[#This Row],[Harga Beli]])</f>
        <v/>
      </c>
    </row>
    <row r="529">
      <c r="A529">
        <v>218</v>
      </c>
      <c r="B529">
        <f>B528+1</f>
        <v>521</v>
      </c>
      <c r="G529" t="str">
        <f>IF(E529="","",VLOOKUP(E529,Ref_Brg!$B$8:$C$311,2,FALSE))</f>
        <v/>
      </c>
      <c r="J529" t="str">
        <f>IF(Table4[[#This Row],[Vol]]="","",Table4[[#This Row],[Vol]]*Table4[[#This Row],[Harga Beli]])</f>
        <v/>
      </c>
    </row>
    <row r="530">
      <c r="A530">
        <v>219</v>
      </c>
      <c r="B530">
        <f>B529+1</f>
        <v>522</v>
      </c>
      <c r="G530" t="str">
        <f>IF(E530="","",VLOOKUP(E530,Ref_Brg!$B$8:$C$311,2,FALSE))</f>
        <v/>
      </c>
      <c r="J530" t="str">
        <f>IF(Table4[[#This Row],[Vol]]="","",Table4[[#This Row],[Vol]]*Table4[[#This Row],[Harga Beli]])</f>
        <v/>
      </c>
    </row>
    <row r="531">
      <c r="A531">
        <v>220</v>
      </c>
      <c r="B531">
        <f>B530+1</f>
        <v>523</v>
      </c>
      <c r="G531" t="str">
        <f>IF(E531="","",VLOOKUP(E531,Ref_Brg!$B$8:$C$311,2,FALSE))</f>
        <v/>
      </c>
      <c r="J531" t="str">
        <f>IF(Table4[[#This Row],[Vol]]="","",Table4[[#This Row],[Vol]]*Table4[[#This Row],[Harga Beli]])</f>
        <v/>
      </c>
    </row>
    <row r="532">
      <c r="A532">
        <v>221</v>
      </c>
      <c r="B532">
        <f>B531+1</f>
        <v>524</v>
      </c>
      <c r="G532" t="str">
        <f>IF(E532="","",VLOOKUP(E532,Ref_Brg!$B$8:$C$311,2,FALSE))</f>
        <v/>
      </c>
      <c r="J532" t="str">
        <f>IF(Table4[[#This Row],[Vol]]="","",Table4[[#This Row],[Vol]]*Table4[[#This Row],[Harga Beli]])</f>
        <v/>
      </c>
    </row>
    <row r="533">
      <c r="A533">
        <v>222</v>
      </c>
      <c r="B533">
        <f>B532+1</f>
        <v>525</v>
      </c>
      <c r="G533" t="str">
        <f>IF(E533="","",VLOOKUP(E533,Ref_Brg!$B$8:$C$311,2,FALSE))</f>
        <v/>
      </c>
      <c r="J533" t="str">
        <f>IF(Table4[[#This Row],[Vol]]="","",Table4[[#This Row],[Vol]]*Table4[[#This Row],[Harga Beli]])</f>
        <v/>
      </c>
    </row>
    <row r="534">
      <c r="A534">
        <v>223</v>
      </c>
      <c r="B534">
        <f>B533+1</f>
        <v>526</v>
      </c>
      <c r="G534" t="str">
        <f>IF(E534="","",VLOOKUP(E534,Ref_Brg!$B$8:$C$311,2,FALSE))</f>
        <v/>
      </c>
      <c r="J534" t="str">
        <f>IF(Table4[[#This Row],[Vol]]="","",Table4[[#This Row],[Vol]]*Table4[[#This Row],[Harga Beli]])</f>
        <v/>
      </c>
    </row>
    <row r="535">
      <c r="A535">
        <v>224</v>
      </c>
      <c r="B535">
        <f>B534+1</f>
        <v>527</v>
      </c>
      <c r="G535" t="str">
        <f>IF(E535="","",VLOOKUP(E535,Ref_Brg!$B$8:$C$311,2,FALSE))</f>
        <v/>
      </c>
      <c r="J535" t="str">
        <f>IF(Table4[[#This Row],[Vol]]="","",Table4[[#This Row],[Vol]]*Table4[[#This Row],[Harga Beli]])</f>
        <v/>
      </c>
    </row>
    <row r="536">
      <c r="A536">
        <v>225</v>
      </c>
      <c r="B536">
        <f>B535+1</f>
        <v>528</v>
      </c>
      <c r="G536" t="str">
        <f>IF(E536="","",VLOOKUP(E536,Ref_Brg!$B$8:$C$311,2,FALSE))</f>
        <v/>
      </c>
      <c r="J536" t="str">
        <f>IF(Table4[[#This Row],[Vol]]="","",Table4[[#This Row],[Vol]]*Table4[[#This Row],[Harga Beli]])</f>
        <v/>
      </c>
    </row>
    <row r="537">
      <c r="A537">
        <v>226</v>
      </c>
      <c r="B537">
        <f>B536+1</f>
        <v>529</v>
      </c>
      <c r="G537" t="str">
        <f>IF(E537="","",VLOOKUP(E537,Ref_Brg!$B$8:$C$311,2,FALSE))</f>
        <v/>
      </c>
      <c r="J537" t="str">
        <f>IF(Table4[[#This Row],[Vol]]="","",Table4[[#This Row],[Vol]]*Table4[[#This Row],[Harga Beli]])</f>
        <v/>
      </c>
    </row>
    <row r="538">
      <c r="A538">
        <v>227</v>
      </c>
      <c r="B538">
        <f>B537+1</f>
        <v>530</v>
      </c>
      <c r="G538" t="str">
        <f>IF(E538="","",VLOOKUP(E538,Ref_Brg!$B$8:$C$311,2,FALSE))</f>
        <v/>
      </c>
      <c r="J538" t="str">
        <f>IF(Table4[[#This Row],[Vol]]="","",Table4[[#This Row],[Vol]]*Table4[[#This Row],[Harga Beli]])</f>
        <v/>
      </c>
    </row>
    <row r="539">
      <c r="A539">
        <v>228</v>
      </c>
      <c r="B539">
        <f>B538+1</f>
        <v>531</v>
      </c>
      <c r="G539" t="str">
        <f>IF(E539="","",VLOOKUP(E539,Ref_Brg!$B$8:$C$311,2,FALSE))</f>
        <v/>
      </c>
      <c r="J539" t="str">
        <f>IF(Table4[[#This Row],[Vol]]="","",Table4[[#This Row],[Vol]]*Table4[[#This Row],[Harga Beli]])</f>
        <v/>
      </c>
    </row>
    <row r="540">
      <c r="A540">
        <v>229</v>
      </c>
      <c r="B540">
        <f>B539+1</f>
        <v>532</v>
      </c>
      <c r="G540" t="str">
        <f>IF(E540="","",VLOOKUP(E540,Ref_Brg!$B$8:$C$311,2,FALSE))</f>
        <v/>
      </c>
      <c r="J540" t="str">
        <f>IF(Table4[[#This Row],[Vol]]="","",Table4[[#This Row],[Vol]]*Table4[[#This Row],[Harga Beli]])</f>
        <v/>
      </c>
    </row>
    <row r="541">
      <c r="A541">
        <v>230</v>
      </c>
      <c r="B541">
        <f>B540+1</f>
        <v>533</v>
      </c>
      <c r="G541" t="str">
        <f>IF(E541="","",VLOOKUP(E541,Ref_Brg!$B$8:$C$311,2,FALSE))</f>
        <v/>
      </c>
      <c r="J541" t="str">
        <f>IF(Table4[[#This Row],[Vol]]="","",Table4[[#This Row],[Vol]]*Table4[[#This Row],[Harga Beli]])</f>
        <v/>
      </c>
    </row>
    <row r="542">
      <c r="A542">
        <v>231</v>
      </c>
      <c r="B542">
        <f>B541+1</f>
        <v>534</v>
      </c>
      <c r="G542" t="str">
        <f>IF(E542="","",VLOOKUP(E542,Ref_Brg!$B$8:$C$311,2,FALSE))</f>
        <v/>
      </c>
      <c r="J542" t="str">
        <f>IF(Table4[[#This Row],[Vol]]="","",Table4[[#This Row],[Vol]]*Table4[[#This Row],[Harga Beli]])</f>
        <v/>
      </c>
    </row>
    <row r="543">
      <c r="A543">
        <v>232</v>
      </c>
      <c r="B543">
        <f>B542+1</f>
        <v>535</v>
      </c>
      <c r="G543" t="str">
        <f>IF(E543="","",VLOOKUP(E543,Ref_Brg!$B$8:$C$311,2,FALSE))</f>
        <v/>
      </c>
      <c r="J543" t="str">
        <f>IF(Table4[[#This Row],[Vol]]="","",Table4[[#This Row],[Vol]]*Table4[[#This Row],[Harga Beli]])</f>
        <v/>
      </c>
    </row>
    <row r="544">
      <c r="A544">
        <v>233</v>
      </c>
      <c r="B544">
        <f>B543+1</f>
        <v>536</v>
      </c>
      <c r="G544" t="str">
        <f>IF(E544="","",VLOOKUP(E544,Ref_Brg!$B$8:$C$311,2,FALSE))</f>
        <v/>
      </c>
      <c r="J544" t="str">
        <f>IF(Table4[[#This Row],[Vol]]="","",Table4[[#This Row],[Vol]]*Table4[[#This Row],[Harga Beli]])</f>
        <v/>
      </c>
    </row>
    <row r="545">
      <c r="A545">
        <v>234</v>
      </c>
      <c r="B545">
        <f>B544+1</f>
        <v>537</v>
      </c>
      <c r="G545" t="str">
        <f>IF(E545="","",VLOOKUP(E545,Ref_Brg!$B$8:$C$311,2,FALSE))</f>
        <v/>
      </c>
      <c r="J545" t="str">
        <f>IF(Table4[[#This Row],[Vol]]="","",Table4[[#This Row],[Vol]]*Table4[[#This Row],[Harga Beli]])</f>
        <v/>
      </c>
    </row>
    <row r="546">
      <c r="A546">
        <v>235</v>
      </c>
      <c r="B546">
        <f>B545+1</f>
        <v>538</v>
      </c>
      <c r="G546" t="str">
        <f>IF(E546="","",VLOOKUP(E546,Ref_Brg!$B$8:$C$311,2,FALSE))</f>
        <v/>
      </c>
      <c r="J546" t="str">
        <f>IF(Table4[[#This Row],[Vol]]="","",Table4[[#This Row],[Vol]]*Table4[[#This Row],[Harga Beli]])</f>
        <v/>
      </c>
    </row>
    <row r="547">
      <c r="A547">
        <v>236</v>
      </c>
      <c r="B547">
        <f>B546+1</f>
        <v>539</v>
      </c>
      <c r="G547" t="str">
        <f>IF(E547="","",VLOOKUP(E547,Ref_Brg!$B$8:$C$311,2,FALSE))</f>
        <v/>
      </c>
      <c r="J547" t="str">
        <f>IF(Table4[[#This Row],[Vol]]="","",Table4[[#This Row],[Vol]]*Table4[[#This Row],[Harga Beli]])</f>
        <v/>
      </c>
    </row>
    <row r="548">
      <c r="A548">
        <v>237</v>
      </c>
      <c r="B548">
        <f>B547+1</f>
        <v>540</v>
      </c>
      <c r="G548" t="str">
        <f>IF(E548="","",VLOOKUP(E548,Ref_Brg!$B$8:$C$311,2,FALSE))</f>
        <v/>
      </c>
      <c r="J548" t="str">
        <f>IF(Table4[[#This Row],[Vol]]="","",Table4[[#This Row],[Vol]]*Table4[[#This Row],[Harga Beli]])</f>
        <v/>
      </c>
    </row>
    <row r="549">
      <c r="A549">
        <v>238</v>
      </c>
      <c r="B549">
        <f>B548+1</f>
        <v>541</v>
      </c>
      <c r="G549" t="str">
        <f>IF(E549="","",VLOOKUP(E549,Ref_Brg!$B$8:$C$311,2,FALSE))</f>
        <v/>
      </c>
      <c r="J549" t="str">
        <f>IF(Table4[[#This Row],[Vol]]="","",Table4[[#This Row],[Vol]]*Table4[[#This Row],[Harga Beli]])</f>
        <v/>
      </c>
    </row>
    <row r="550">
      <c r="A550">
        <v>239</v>
      </c>
      <c r="B550">
        <f>B549+1</f>
        <v>542</v>
      </c>
      <c r="G550" t="str">
        <f>IF(E550="","",VLOOKUP(E550,Ref_Brg!$B$8:$C$311,2,FALSE))</f>
        <v/>
      </c>
      <c r="J550" t="str">
        <f>IF(Table4[[#This Row],[Vol]]="","",Table4[[#This Row],[Vol]]*Table4[[#This Row],[Harga Beli]])</f>
        <v/>
      </c>
    </row>
    <row r="551">
      <c r="A551">
        <v>240</v>
      </c>
      <c r="B551">
        <f>B550+1</f>
        <v>543</v>
      </c>
      <c r="G551" t="str">
        <f>IF(E551="","",VLOOKUP(E551,Ref_Brg!$B$8:$C$311,2,FALSE))</f>
        <v/>
      </c>
      <c r="J551" t="str">
        <f>IF(Table4[[#This Row],[Vol]]="","",Table4[[#This Row],[Vol]]*Table4[[#This Row],[Harga Beli]])</f>
        <v/>
      </c>
    </row>
    <row r="552">
      <c r="A552">
        <v>241</v>
      </c>
      <c r="B552">
        <f>B551+1</f>
        <v>544</v>
      </c>
      <c r="G552" t="str">
        <f>IF(E552="","",VLOOKUP(E552,Ref_Brg!$B$8:$C$311,2,FALSE))</f>
        <v/>
      </c>
      <c r="J552" t="str">
        <f>IF(Table4[[#This Row],[Vol]]="","",Table4[[#This Row],[Vol]]*Table4[[#This Row],[Harga Beli]])</f>
        <v/>
      </c>
    </row>
    <row r="553">
      <c r="A553">
        <v>242</v>
      </c>
      <c r="B553">
        <f>B552+1</f>
        <v>545</v>
      </c>
      <c r="G553" t="str">
        <f>IF(E553="","",VLOOKUP(E553,Ref_Brg!$B$8:$C$311,2,FALSE))</f>
        <v/>
      </c>
      <c r="J553" t="str">
        <f>IF(Table4[[#This Row],[Vol]]="","",Table4[[#This Row],[Vol]]*Table4[[#This Row],[Harga Beli]])</f>
        <v/>
      </c>
    </row>
    <row r="554">
      <c r="A554">
        <v>243</v>
      </c>
      <c r="B554">
        <f>B553+1</f>
        <v>546</v>
      </c>
      <c r="G554" t="str">
        <f>IF(E554="","",VLOOKUP(E554,Ref_Brg!$B$8:$C$311,2,FALSE))</f>
        <v/>
      </c>
      <c r="J554" t="str">
        <f>IF(Table4[[#This Row],[Vol]]="","",Table4[[#This Row],[Vol]]*Table4[[#This Row],[Harga Beli]])</f>
        <v/>
      </c>
    </row>
    <row r="555">
      <c r="A555">
        <v>244</v>
      </c>
      <c r="B555">
        <f>B554+1</f>
        <v>547</v>
      </c>
      <c r="G555" t="str">
        <f>IF(E555="","",VLOOKUP(E555,Ref_Brg!$B$8:$C$311,2,FALSE))</f>
        <v/>
      </c>
      <c r="J555" t="str">
        <f>IF(Table4[[#This Row],[Vol]]="","",Table4[[#This Row],[Vol]]*Table4[[#This Row],[Harga Beli]])</f>
        <v/>
      </c>
    </row>
    <row r="556">
      <c r="A556">
        <v>245</v>
      </c>
      <c r="B556">
        <f>B555+1</f>
        <v>548</v>
      </c>
      <c r="G556" t="str">
        <f>IF(E556="","",VLOOKUP(E556,Ref_Brg!$B$8:$C$311,2,FALSE))</f>
        <v/>
      </c>
      <c r="J556" t="str">
        <f>IF(Table4[[#This Row],[Vol]]="","",Table4[[#This Row],[Vol]]*Table4[[#This Row],[Harga Beli]])</f>
        <v/>
      </c>
    </row>
    <row r="557">
      <c r="A557">
        <v>246</v>
      </c>
      <c r="B557">
        <f>B556+1</f>
        <v>549</v>
      </c>
      <c r="G557" t="str">
        <f>IF(E557="","",VLOOKUP(E557,Ref_Brg!$B$8:$C$311,2,FALSE))</f>
        <v/>
      </c>
      <c r="J557" t="str">
        <f>IF(Table4[[#This Row],[Vol]]="","",Table4[[#This Row],[Vol]]*Table4[[#This Row],[Harga Beli]])</f>
        <v/>
      </c>
    </row>
    <row r="558">
      <c r="A558">
        <v>247</v>
      </c>
      <c r="B558">
        <f>B557+1</f>
        <v>550</v>
      </c>
      <c r="G558" t="str">
        <f>IF(E558="","",VLOOKUP(E558,Ref_Brg!$B$8:$C$311,2,FALSE))</f>
        <v/>
      </c>
      <c r="J558" t="str">
        <f>IF(Table4[[#This Row],[Vol]]="","",Table4[[#This Row],[Vol]]*Table4[[#This Row],[Harga Beli]])</f>
        <v/>
      </c>
    </row>
    <row r="559">
      <c r="A559">
        <v>248</v>
      </c>
      <c r="B559">
        <f>B558+1</f>
        <v>551</v>
      </c>
      <c r="G559" t="str">
        <f>IF(E559="","",VLOOKUP(E559,Ref_Brg!$B$8:$C$311,2,FALSE))</f>
        <v/>
      </c>
      <c r="J559" t="str">
        <f>IF(Table4[[#This Row],[Vol]]="","",Table4[[#This Row],[Vol]]*Table4[[#This Row],[Harga Beli]])</f>
        <v/>
      </c>
    </row>
    <row r="560">
      <c r="A560">
        <v>249</v>
      </c>
      <c r="B560">
        <f>B559+1</f>
        <v>552</v>
      </c>
      <c r="G560" t="str">
        <f>IF(E560="","",VLOOKUP(E560,Ref_Brg!$B$8:$C$311,2,FALSE))</f>
        <v/>
      </c>
      <c r="J560" t="str">
        <f>IF(Table4[[#This Row],[Vol]]="","",Table4[[#This Row],[Vol]]*Table4[[#This Row],[Harga Beli]])</f>
        <v/>
      </c>
    </row>
    <row r="561">
      <c r="A561">
        <v>250</v>
      </c>
      <c r="B561">
        <f>B560+1</f>
        <v>553</v>
      </c>
      <c r="G561" t="str">
        <f>IF(E561="","",VLOOKUP(E561,Ref_Brg!$B$8:$C$311,2,FALSE))</f>
        <v/>
      </c>
      <c r="J561" t="str">
        <f>IF(Table4[[#This Row],[Vol]]="","",Table4[[#This Row],[Vol]]*Table4[[#This Row],[Harga Beli]])</f>
        <v/>
      </c>
    </row>
    <row r="562">
      <c r="A562">
        <v>251</v>
      </c>
      <c r="B562">
        <f>B561+1</f>
        <v>554</v>
      </c>
      <c r="G562" t="str">
        <f>IF(E562="","",VLOOKUP(E562,Ref_Brg!$B$8:$C$311,2,FALSE))</f>
        <v/>
      </c>
      <c r="J562" t="str">
        <f>IF(Table4[[#This Row],[Vol]]="","",Table4[[#This Row],[Vol]]*Table4[[#This Row],[Harga Beli]])</f>
        <v/>
      </c>
    </row>
    <row r="563">
      <c r="A563">
        <v>252</v>
      </c>
      <c r="B563">
        <f>B562+1</f>
        <v>555</v>
      </c>
      <c r="G563" t="str">
        <f>IF(E563="","",VLOOKUP(E563,Ref_Brg!$B$8:$C$311,2,FALSE))</f>
        <v/>
      </c>
      <c r="J563" t="str">
        <f>IF(Table4[[#This Row],[Vol]]="","",Table4[[#This Row],[Vol]]*Table4[[#This Row],[Harga Beli]])</f>
        <v/>
      </c>
    </row>
    <row r="564">
      <c r="A564">
        <v>253</v>
      </c>
      <c r="B564">
        <f>B563+1</f>
        <v>556</v>
      </c>
      <c r="G564" t="str">
        <f>IF(E564="","",VLOOKUP(E564,Ref_Brg!$B$8:$C$311,2,FALSE))</f>
        <v/>
      </c>
      <c r="J564" t="str">
        <f>IF(Table4[[#This Row],[Vol]]="","",Table4[[#This Row],[Vol]]*Table4[[#This Row],[Harga Beli]])</f>
        <v/>
      </c>
    </row>
    <row r="565">
      <c r="A565">
        <v>254</v>
      </c>
      <c r="B565">
        <f>B564+1</f>
        <v>557</v>
      </c>
      <c r="G565" t="str">
        <f>IF(E565="","",VLOOKUP(E565,Ref_Brg!$B$8:$C$311,2,FALSE))</f>
        <v/>
      </c>
      <c r="J565" t="str">
        <f>IF(Table4[[#This Row],[Vol]]="","",Table4[[#This Row],[Vol]]*Table4[[#This Row],[Harga Beli]])</f>
        <v/>
      </c>
    </row>
    <row r="566">
      <c r="A566">
        <v>255</v>
      </c>
      <c r="B566">
        <f>B565+1</f>
        <v>558</v>
      </c>
      <c r="G566" t="str">
        <f>IF(E566="","",VLOOKUP(E566,Ref_Brg!$B$8:$C$311,2,FALSE))</f>
        <v/>
      </c>
      <c r="J566" t="str">
        <f>IF(Table4[[#This Row],[Vol]]="","",Table4[[#This Row],[Vol]]*Table4[[#This Row],[Harga Beli]])</f>
        <v/>
      </c>
    </row>
    <row r="567">
      <c r="A567">
        <v>256</v>
      </c>
      <c r="B567">
        <f>B566+1</f>
        <v>559</v>
      </c>
      <c r="G567" t="str">
        <f>IF(E567="","",VLOOKUP(E567,Ref_Brg!$B$8:$C$311,2,FALSE))</f>
        <v/>
      </c>
      <c r="J567" t="str">
        <f>IF(Table4[[#This Row],[Vol]]="","",Table4[[#This Row],[Vol]]*Table4[[#This Row],[Harga Beli]])</f>
        <v/>
      </c>
    </row>
    <row r="568">
      <c r="A568">
        <v>257</v>
      </c>
      <c r="B568">
        <f>B567+1</f>
        <v>560</v>
      </c>
      <c r="G568" t="str">
        <f>IF(E568="","",VLOOKUP(E568,Ref_Brg!$B$8:$C$311,2,FALSE))</f>
        <v/>
      </c>
      <c r="J568" t="str">
        <f>IF(Table4[[#This Row],[Vol]]="","",Table4[[#This Row],[Vol]]*Table4[[#This Row],[Harga Beli]])</f>
        <v/>
      </c>
    </row>
    <row r="569">
      <c r="A569">
        <v>258</v>
      </c>
      <c r="B569">
        <f>B568+1</f>
        <v>561</v>
      </c>
      <c r="G569" t="str">
        <f>IF(E569="","",VLOOKUP(E569,Ref_Brg!$B$8:$C$311,2,FALSE))</f>
        <v/>
      </c>
      <c r="J569" t="str">
        <f>IF(Table4[[#This Row],[Vol]]="","",Table4[[#This Row],[Vol]]*Table4[[#This Row],[Harga Beli]])</f>
        <v/>
      </c>
    </row>
    <row r="570">
      <c r="A570">
        <v>259</v>
      </c>
      <c r="B570">
        <f>B569+1</f>
        <v>562</v>
      </c>
      <c r="G570" t="str">
        <f>IF(E570="","",VLOOKUP(E570,Ref_Brg!$B$8:$C$311,2,FALSE))</f>
        <v/>
      </c>
      <c r="J570" t="str">
        <f>IF(Table4[[#This Row],[Vol]]="","",Table4[[#This Row],[Vol]]*Table4[[#This Row],[Harga Beli]])</f>
        <v/>
      </c>
    </row>
    <row r="571">
      <c r="A571">
        <v>260</v>
      </c>
      <c r="B571">
        <f>B570+1</f>
        <v>563</v>
      </c>
      <c r="G571" t="str">
        <f>IF(E571="","",VLOOKUP(E571,Ref_Brg!$B$8:$C$311,2,FALSE))</f>
        <v/>
      </c>
      <c r="J571" t="str">
        <f>IF(Table4[[#This Row],[Vol]]="","",Table4[[#This Row],[Vol]]*Table4[[#This Row],[Harga Beli]])</f>
        <v/>
      </c>
    </row>
    <row r="572">
      <c r="A572">
        <v>261</v>
      </c>
      <c r="B572">
        <f>B571+1</f>
        <v>564</v>
      </c>
      <c r="G572" t="str">
        <f>IF(E572="","",VLOOKUP(E572,Ref_Brg!$B$8:$C$311,2,FALSE))</f>
        <v/>
      </c>
      <c r="J572" t="str">
        <f>IF(Table4[[#This Row],[Vol]]="","",Table4[[#This Row],[Vol]]*Table4[[#This Row],[Harga Beli]])</f>
        <v/>
      </c>
    </row>
    <row r="573">
      <c r="A573">
        <v>262</v>
      </c>
      <c r="B573">
        <f>B572+1</f>
        <v>565</v>
      </c>
      <c r="G573" t="str">
        <f>IF(E573="","",VLOOKUP(E573,Ref_Brg!$B$8:$C$311,2,FALSE))</f>
        <v/>
      </c>
      <c r="J573" t="str">
        <f>IF(Table4[[#This Row],[Vol]]="","",Table4[[#This Row],[Vol]]*Table4[[#This Row],[Harga Beli]])</f>
        <v/>
      </c>
    </row>
    <row r="574">
      <c r="A574">
        <v>263</v>
      </c>
      <c r="B574">
        <f>B573+1</f>
        <v>566</v>
      </c>
      <c r="G574" t="str">
        <f>IF(E574="","",VLOOKUP(E574,Ref_Brg!$B$8:$C$311,2,FALSE))</f>
        <v/>
      </c>
      <c r="J574" t="str">
        <f>IF(Table4[[#This Row],[Vol]]="","",Table4[[#This Row],[Vol]]*Table4[[#This Row],[Harga Beli]])</f>
        <v/>
      </c>
    </row>
    <row r="575">
      <c r="A575">
        <v>264</v>
      </c>
      <c r="B575">
        <f>B574+1</f>
        <v>567</v>
      </c>
      <c r="G575" t="str">
        <f>IF(E575="","",VLOOKUP(E575,Ref_Brg!$B$8:$C$311,2,FALSE))</f>
        <v/>
      </c>
      <c r="J575" t="str">
        <f>IF(Table4[[#This Row],[Vol]]="","",Table4[[#This Row],[Vol]]*Table4[[#This Row],[Harga Beli]])</f>
        <v/>
      </c>
    </row>
    <row r="576">
      <c r="A576">
        <v>265</v>
      </c>
      <c r="B576">
        <f>B575+1</f>
        <v>568</v>
      </c>
      <c r="G576" t="str">
        <f>IF(E576="","",VLOOKUP(E576,Ref_Brg!$B$8:$C$311,2,FALSE))</f>
        <v/>
      </c>
      <c r="J576" t="str">
        <f>IF(Table4[[#This Row],[Vol]]="","",Table4[[#This Row],[Vol]]*Table4[[#This Row],[Harga Beli]])</f>
        <v/>
      </c>
    </row>
    <row r="577">
      <c r="A577">
        <v>266</v>
      </c>
      <c r="B577">
        <f>B576+1</f>
        <v>569</v>
      </c>
      <c r="G577" t="str">
        <f>IF(E577="","",VLOOKUP(E577,Ref_Brg!$B$8:$C$311,2,FALSE))</f>
        <v/>
      </c>
      <c r="J577" t="str">
        <f>IF(Table4[[#This Row],[Vol]]="","",Table4[[#This Row],[Vol]]*Table4[[#This Row],[Harga Beli]])</f>
        <v/>
      </c>
    </row>
    <row r="578">
      <c r="A578">
        <v>267</v>
      </c>
      <c r="B578">
        <f>B577+1</f>
        <v>570</v>
      </c>
      <c r="G578" t="str">
        <f>IF(E578="","",VLOOKUP(E578,Ref_Brg!$B$8:$C$311,2,FALSE))</f>
        <v/>
      </c>
      <c r="J578" t="str">
        <f>IF(Table4[[#This Row],[Vol]]="","",Table4[[#This Row],[Vol]]*Table4[[#This Row],[Harga Beli]])</f>
        <v/>
      </c>
    </row>
    <row r="579">
      <c r="A579">
        <v>268</v>
      </c>
      <c r="B579">
        <f>B578+1</f>
        <v>571</v>
      </c>
      <c r="G579" t="str">
        <f>IF(E579="","",VLOOKUP(E579,Ref_Brg!$B$8:$C$311,2,FALSE))</f>
        <v/>
      </c>
      <c r="J579" t="str">
        <f>IF(Table4[[#This Row],[Vol]]="","",Table4[[#This Row],[Vol]]*Table4[[#This Row],[Harga Beli]])</f>
        <v/>
      </c>
    </row>
    <row r="580">
      <c r="A580">
        <v>269</v>
      </c>
      <c r="B580">
        <f>B579+1</f>
        <v>572</v>
      </c>
      <c r="G580" t="str">
        <f>IF(E580="","",VLOOKUP(E580,Ref_Brg!$B$8:$C$311,2,FALSE))</f>
        <v/>
      </c>
      <c r="J580" t="str">
        <f>IF(Table4[[#This Row],[Vol]]="","",Table4[[#This Row],[Vol]]*Table4[[#This Row],[Harga Beli]])</f>
        <v/>
      </c>
    </row>
    <row r="581">
      <c r="A581">
        <v>270</v>
      </c>
      <c r="B581">
        <f>B580+1</f>
        <v>573</v>
      </c>
      <c r="G581" t="str">
        <f>IF(E581="","",VLOOKUP(E581,Ref_Brg!$B$8:$C$311,2,FALSE))</f>
        <v/>
      </c>
      <c r="J581" t="str">
        <f>IF(Table4[[#This Row],[Vol]]="","",Table4[[#This Row],[Vol]]*Table4[[#This Row],[Harga Beli]])</f>
        <v/>
      </c>
    </row>
    <row r="582">
      <c r="A582">
        <v>271</v>
      </c>
      <c r="B582">
        <f>B581+1</f>
        <v>574</v>
      </c>
      <c r="G582" t="str">
        <f>IF(E582="","",VLOOKUP(E582,Ref_Brg!$B$8:$C$311,2,FALSE))</f>
        <v/>
      </c>
      <c r="J582" t="str">
        <f>IF(Table4[[#This Row],[Vol]]="","",Table4[[#This Row],[Vol]]*Table4[[#This Row],[Harga Beli]])</f>
        <v/>
      </c>
    </row>
    <row r="583">
      <c r="A583">
        <v>272</v>
      </c>
      <c r="B583">
        <f>B582+1</f>
        <v>575</v>
      </c>
      <c r="G583" t="str">
        <f>IF(E583="","",VLOOKUP(E583,Ref_Brg!$B$8:$C$311,2,FALSE))</f>
        <v/>
      </c>
      <c r="J583" t="str">
        <f>IF(Table4[[#This Row],[Vol]]="","",Table4[[#This Row],[Vol]]*Table4[[#This Row],[Harga Beli]])</f>
        <v/>
      </c>
    </row>
    <row r="584">
      <c r="A584">
        <v>273</v>
      </c>
      <c r="B584">
        <f>B583+1</f>
        <v>576</v>
      </c>
      <c r="G584" t="str">
        <f>IF(E584="","",VLOOKUP(E584,Ref_Brg!$B$8:$C$311,2,FALSE))</f>
        <v/>
      </c>
      <c r="J584" t="str">
        <f>IF(Table4[[#This Row],[Vol]]="","",Table4[[#This Row],[Vol]]*Table4[[#This Row],[Harga Beli]])</f>
        <v/>
      </c>
    </row>
    <row r="585">
      <c r="A585">
        <v>274</v>
      </c>
      <c r="B585">
        <f>B584+1</f>
        <v>577</v>
      </c>
      <c r="G585" t="str">
        <f>IF(E585="","",VLOOKUP(E585,Ref_Brg!$B$8:$C$311,2,FALSE))</f>
        <v/>
      </c>
      <c r="J585" t="str">
        <f>IF(Table4[[#This Row],[Vol]]="","",Table4[[#This Row],[Vol]]*Table4[[#This Row],[Harga Beli]])</f>
        <v/>
      </c>
    </row>
    <row r="586">
      <c r="A586">
        <v>275</v>
      </c>
      <c r="B586">
        <f>B585+1</f>
        <v>578</v>
      </c>
      <c r="G586" t="str">
        <f>IF(E586="","",VLOOKUP(E586,Ref_Brg!$B$8:$C$311,2,FALSE))</f>
        <v/>
      </c>
      <c r="J586" t="str">
        <f>IF(Table4[[#This Row],[Vol]]="","",Table4[[#This Row],[Vol]]*Table4[[#This Row],[Harga Beli]])</f>
        <v/>
      </c>
    </row>
    <row r="587">
      <c r="A587">
        <v>276</v>
      </c>
      <c r="B587">
        <f>B586+1</f>
        <v>579</v>
      </c>
      <c r="G587" t="str">
        <f>IF(E587="","",VLOOKUP(E587,Ref_Brg!$B$8:$C$311,2,FALSE))</f>
        <v/>
      </c>
      <c r="J587" t="str">
        <f>IF(Table4[[#This Row],[Vol]]="","",Table4[[#This Row],[Vol]]*Table4[[#This Row],[Harga Beli]])</f>
        <v/>
      </c>
    </row>
    <row r="588">
      <c r="A588">
        <v>277</v>
      </c>
      <c r="B588">
        <f>B587+1</f>
        <v>580</v>
      </c>
      <c r="G588" t="str">
        <f>IF(E588="","",VLOOKUP(E588,Ref_Brg!$B$8:$C$311,2,FALSE))</f>
        <v/>
      </c>
      <c r="J588" t="str">
        <f>IF(Table4[[#This Row],[Vol]]="","",Table4[[#This Row],[Vol]]*Table4[[#This Row],[Harga Beli]])</f>
        <v/>
      </c>
    </row>
    <row r="589">
      <c r="A589">
        <v>278</v>
      </c>
      <c r="B589">
        <f>B588+1</f>
        <v>581</v>
      </c>
      <c r="G589" t="str">
        <f>IF(E589="","",VLOOKUP(E589,Ref_Brg!$B$8:$C$311,2,FALSE))</f>
        <v/>
      </c>
      <c r="J589" t="str">
        <f>IF(Table4[[#This Row],[Vol]]="","",Table4[[#This Row],[Vol]]*Table4[[#This Row],[Harga Beli]])</f>
        <v/>
      </c>
    </row>
    <row r="590">
      <c r="A590">
        <v>279</v>
      </c>
      <c r="B590">
        <f>B589+1</f>
        <v>582</v>
      </c>
      <c r="G590" t="str">
        <f>IF(E590="","",VLOOKUP(E590,Ref_Brg!$B$8:$C$311,2,FALSE))</f>
        <v/>
      </c>
      <c r="J590" t="str">
        <f>IF(Table4[[#This Row],[Vol]]="","",Table4[[#This Row],[Vol]]*Table4[[#This Row],[Harga Beli]])</f>
        <v/>
      </c>
    </row>
    <row r="591">
      <c r="A591">
        <v>280</v>
      </c>
      <c r="B591">
        <f>B590+1</f>
        <v>583</v>
      </c>
      <c r="G591" t="str">
        <f>IF(E591="","",VLOOKUP(E591,Ref_Brg!$B$8:$C$311,2,FALSE))</f>
        <v/>
      </c>
      <c r="J591" t="str">
        <f>IF(Table4[[#This Row],[Vol]]="","",Table4[[#This Row],[Vol]]*Table4[[#This Row],[Harga Beli]])</f>
        <v/>
      </c>
    </row>
    <row r="592">
      <c r="A592">
        <v>281</v>
      </c>
      <c r="B592">
        <f>B591+1</f>
        <v>584</v>
      </c>
      <c r="G592" t="str">
        <f>IF(E592="","",VLOOKUP(E592,Ref_Brg!$B$8:$C$311,2,FALSE))</f>
        <v/>
      </c>
      <c r="J592" t="str">
        <f>IF(Table4[[#This Row],[Vol]]="","",Table4[[#This Row],[Vol]]*Table4[[#This Row],[Harga Beli]])</f>
        <v/>
      </c>
    </row>
    <row r="593">
      <c r="A593">
        <v>282</v>
      </c>
      <c r="B593">
        <f>B592+1</f>
        <v>585</v>
      </c>
      <c r="G593" t="str">
        <f>IF(E593="","",VLOOKUP(E593,Ref_Brg!$B$8:$C$311,2,FALSE))</f>
        <v/>
      </c>
      <c r="J593" t="str">
        <f>IF(Table4[[#This Row],[Vol]]="","",Table4[[#This Row],[Vol]]*Table4[[#This Row],[Harga Beli]])</f>
        <v/>
      </c>
    </row>
    <row r="594">
      <c r="A594">
        <v>283</v>
      </c>
      <c r="B594">
        <f>B593+1</f>
        <v>586</v>
      </c>
      <c r="G594" t="str">
        <f>IF(E594="","",VLOOKUP(E594,Ref_Brg!$B$8:$C$311,2,FALSE))</f>
        <v/>
      </c>
      <c r="J594" t="str">
        <f>IF(Table4[[#This Row],[Vol]]="","",Table4[[#This Row],[Vol]]*Table4[[#This Row],[Harga Beli]])</f>
        <v/>
      </c>
    </row>
    <row r="595">
      <c r="A595">
        <v>284</v>
      </c>
      <c r="B595">
        <f>B594+1</f>
        <v>587</v>
      </c>
      <c r="G595" t="str">
        <f>IF(E595="","",VLOOKUP(E595,Ref_Brg!$B$8:$C$311,2,FALSE))</f>
        <v/>
      </c>
      <c r="J595" t="str">
        <f>IF(Table4[[#This Row],[Vol]]="","",Table4[[#This Row],[Vol]]*Table4[[#This Row],[Harga Beli]])</f>
        <v/>
      </c>
    </row>
    <row r="596">
      <c r="A596">
        <v>285</v>
      </c>
      <c r="B596">
        <f>B595+1</f>
        <v>588</v>
      </c>
      <c r="G596" t="str">
        <f>IF(E596="","",VLOOKUP(E596,Ref_Brg!$B$8:$C$311,2,FALSE))</f>
        <v/>
      </c>
      <c r="J596" t="str">
        <f>IF(Table4[[#This Row],[Vol]]="","",Table4[[#This Row],[Vol]]*Table4[[#This Row],[Harga Beli]])</f>
        <v/>
      </c>
    </row>
    <row r="597">
      <c r="A597">
        <v>286</v>
      </c>
      <c r="B597">
        <f>B596+1</f>
        <v>589</v>
      </c>
      <c r="G597" t="str">
        <f>IF(E597="","",VLOOKUP(E597,Ref_Brg!$B$8:$C$311,2,FALSE))</f>
        <v/>
      </c>
      <c r="J597" t="str">
        <f>IF(Table4[[#This Row],[Vol]]="","",Table4[[#This Row],[Vol]]*Table4[[#This Row],[Harga Beli]])</f>
        <v/>
      </c>
    </row>
    <row r="598">
      <c r="A598">
        <v>287</v>
      </c>
      <c r="B598">
        <f>B597+1</f>
        <v>590</v>
      </c>
      <c r="G598" t="str">
        <f>IF(E598="","",VLOOKUP(E598,Ref_Brg!$B$8:$C$311,2,FALSE))</f>
        <v/>
      </c>
      <c r="J598" t="str">
        <f>IF(Table4[[#This Row],[Vol]]="","",Table4[[#This Row],[Vol]]*Table4[[#This Row],[Harga Beli]])</f>
        <v/>
      </c>
    </row>
    <row r="599">
      <c r="A599">
        <v>288</v>
      </c>
      <c r="B599">
        <f>B598+1</f>
        <v>591</v>
      </c>
      <c r="G599" t="str">
        <f>IF(E599="","",VLOOKUP(E599,Ref_Brg!$B$8:$C$311,2,FALSE))</f>
        <v/>
      </c>
      <c r="J599" t="str">
        <f>IF(Table4[[#This Row],[Vol]]="","",Table4[[#This Row],[Vol]]*Table4[[#This Row],[Harga Beli]])</f>
        <v/>
      </c>
    </row>
    <row r="600">
      <c r="A600">
        <v>289</v>
      </c>
      <c r="B600">
        <f>B599+1</f>
        <v>592</v>
      </c>
      <c r="G600" t="str">
        <f>IF(E600="","",VLOOKUP(E600,Ref_Brg!$B$8:$C$311,2,FALSE))</f>
        <v/>
      </c>
      <c r="J600" t="str">
        <f>IF(Table4[[#This Row],[Vol]]="","",Table4[[#This Row],[Vol]]*Table4[[#This Row],[Harga Beli]])</f>
        <v/>
      </c>
    </row>
    <row r="601">
      <c r="A601">
        <v>290</v>
      </c>
      <c r="B601">
        <f>B600+1</f>
        <v>593</v>
      </c>
      <c r="G601" t="str">
        <f>IF(E601="","",VLOOKUP(E601,Ref_Brg!$B$8:$C$311,2,FALSE))</f>
        <v/>
      </c>
      <c r="J601" t="str">
        <f>IF(Table4[[#This Row],[Vol]]="","",Table4[[#This Row],[Vol]]*Table4[[#This Row],[Harga Beli]])</f>
        <v/>
      </c>
    </row>
    <row r="602">
      <c r="A602">
        <v>291</v>
      </c>
      <c r="B602">
        <f>B601+1</f>
        <v>594</v>
      </c>
      <c r="G602" t="str">
        <f>IF(E602="","",VLOOKUP(E602,Ref_Brg!$B$8:$C$311,2,FALSE))</f>
        <v/>
      </c>
      <c r="J602" t="str">
        <f>IF(Table4[[#This Row],[Vol]]="","",Table4[[#This Row],[Vol]]*Table4[[#This Row],[Harga Beli]])</f>
        <v/>
      </c>
    </row>
    <row r="603">
      <c r="A603">
        <v>292</v>
      </c>
      <c r="B603">
        <f>B602+1</f>
        <v>595</v>
      </c>
      <c r="G603" t="str">
        <f>IF(E603="","",VLOOKUP(E603,Ref_Brg!$B$8:$C$311,2,FALSE))</f>
        <v/>
      </c>
      <c r="J603" t="str">
        <f>IF(Table4[[#This Row],[Vol]]="","",Table4[[#This Row],[Vol]]*Table4[[#This Row],[Harga Beli]])</f>
        <v/>
      </c>
    </row>
    <row r="604">
      <c r="A604">
        <v>293</v>
      </c>
      <c r="B604">
        <f>B603+1</f>
        <v>596</v>
      </c>
      <c r="G604" t="str">
        <f>IF(E604="","",VLOOKUP(E604,Ref_Brg!$B$8:$C$311,2,FALSE))</f>
        <v/>
      </c>
      <c r="J604" t="str">
        <f>IF(Table4[[#This Row],[Vol]]="","",Table4[[#This Row],[Vol]]*Table4[[#This Row],[Harga Beli]])</f>
        <v/>
      </c>
    </row>
    <row r="605">
      <c r="A605">
        <v>294</v>
      </c>
      <c r="B605">
        <f>B604+1</f>
        <v>597</v>
      </c>
      <c r="G605" t="str">
        <f>IF(E605="","",VLOOKUP(E605,Ref_Brg!$B$8:$C$311,2,FALSE))</f>
        <v/>
      </c>
      <c r="J605" t="str">
        <f>IF(Table4[[#This Row],[Vol]]="","",Table4[[#This Row],[Vol]]*Table4[[#This Row],[Harga Beli]])</f>
        <v/>
      </c>
    </row>
    <row r="606">
      <c r="A606">
        <v>295</v>
      </c>
      <c r="B606">
        <f>B605+1</f>
        <v>598</v>
      </c>
      <c r="G606" t="str">
        <f>IF(E606="","",VLOOKUP(E606,Ref_Brg!$B$8:$C$311,2,FALSE))</f>
        <v/>
      </c>
      <c r="J606" t="str">
        <f>IF(Table4[[#This Row],[Vol]]="","",Table4[[#This Row],[Vol]]*Table4[[#This Row],[Harga Beli]])</f>
        <v/>
      </c>
    </row>
    <row r="607">
      <c r="A607">
        <v>296</v>
      </c>
      <c r="B607">
        <f>B606+1</f>
        <v>599</v>
      </c>
      <c r="G607" t="str">
        <f>IF(E607="","",VLOOKUP(E607,Ref_Brg!$B$8:$C$311,2,FALSE))</f>
        <v/>
      </c>
      <c r="J607" t="str">
        <f>IF(Table4[[#This Row],[Vol]]="","",Table4[[#This Row],[Vol]]*Table4[[#This Row],[Harga Beli]])</f>
        <v/>
      </c>
    </row>
    <row r="608">
      <c r="A608">
        <v>297</v>
      </c>
      <c r="B608">
        <f>B607+1</f>
        <v>600</v>
      </c>
      <c r="G608" t="str">
        <f>IF(E608="","",VLOOKUP(E608,Ref_Brg!$B$8:$C$311,2,FALSE))</f>
        <v/>
      </c>
      <c r="J608" t="str">
        <f>IF(Table4[[#This Row],[Vol]]="","",Table4[[#This Row],[Vol]]*Table4[[#This Row],[Harga Beli]])</f>
        <v/>
      </c>
    </row>
    <row r="609">
      <c r="A609">
        <v>298</v>
      </c>
      <c r="B609">
        <f>B608+1</f>
        <v>601</v>
      </c>
      <c r="G609" t="str">
        <f>IF(E609="","",VLOOKUP(E609,Ref_Brg!$B$8:$C$311,2,FALSE))</f>
        <v/>
      </c>
      <c r="J609" t="str">
        <f>IF(Table4[[#This Row],[Vol]]="","",Table4[[#This Row],[Vol]]*Table4[[#This Row],[Harga Beli]])</f>
        <v/>
      </c>
    </row>
    <row r="610">
      <c r="A610">
        <v>299</v>
      </c>
      <c r="B610">
        <f>B609+1</f>
        <v>602</v>
      </c>
      <c r="G610" t="str">
        <f>IF(E610="","",VLOOKUP(E610,Ref_Brg!$B$8:$C$311,2,FALSE))</f>
        <v/>
      </c>
      <c r="J610" t="str">
        <f>IF(Table4[[#This Row],[Vol]]="","",Table4[[#This Row],[Vol]]*Table4[[#This Row],[Harga Beli]])</f>
        <v/>
      </c>
    </row>
    <row r="611">
      <c r="A611">
        <v>300</v>
      </c>
      <c r="B611">
        <f>B610+1</f>
        <v>603</v>
      </c>
      <c r="G611" t="str">
        <f>IF(E611="","",VLOOKUP(E611,Ref_Brg!$B$8:$C$311,2,FALSE))</f>
        <v/>
      </c>
      <c r="J611" t="str">
        <f>IF(Table4[[#This Row],[Vol]]="","",Table4[[#This Row],[Vol]]*Table4[[#This Row],[Harga Beli]])</f>
        <v/>
      </c>
    </row>
    <row r="612">
      <c r="A612">
        <v>301</v>
      </c>
      <c r="B612">
        <f>B611+1</f>
        <v>604</v>
      </c>
      <c r="G612" t="str">
        <f>IF(E612="","",VLOOKUP(E612,Ref_Brg!$B$8:$C$311,2,FALSE))</f>
        <v/>
      </c>
      <c r="J612" t="str">
        <f>IF(Table4[[#This Row],[Vol]]="","",Table4[[#This Row],[Vol]]*Table4[[#This Row],[Harga Beli]])</f>
        <v/>
      </c>
    </row>
    <row r="613">
      <c r="A613">
        <v>302</v>
      </c>
      <c r="B613">
        <f>B612+1</f>
        <v>605</v>
      </c>
      <c r="G613" t="str">
        <f>IF(E613="","",VLOOKUP(E613,Ref_Brg!$B$8:$C$311,2,FALSE))</f>
        <v/>
      </c>
      <c r="J613" t="str">
        <f>IF(Table4[[#This Row],[Vol]]="","",Table4[[#This Row],[Vol]]*Table4[[#This Row],[Harga Beli]])</f>
        <v/>
      </c>
    </row>
    <row r="614">
      <c r="A614">
        <v>303</v>
      </c>
      <c r="B614">
        <f>B613+1</f>
        <v>606</v>
      </c>
      <c r="G614" t="str">
        <f>IF(E614="","",VLOOKUP(E614,Ref_Brg!$B$8:$C$311,2,FALSE))</f>
        <v/>
      </c>
      <c r="J614" t="str">
        <f>IF(Table4[[#This Row],[Vol]]="","",Table4[[#This Row],[Vol]]*Table4[[#This Row],[Harga Beli]])</f>
        <v/>
      </c>
    </row>
    <row r="615">
      <c r="A615">
        <v>304</v>
      </c>
      <c r="B615">
        <f>B614+1</f>
        <v>607</v>
      </c>
      <c r="G615" t="str">
        <f>IF(E615="","",VLOOKUP(E615,Ref_Brg!$B$8:$C$311,2,FALSE))</f>
        <v/>
      </c>
      <c r="J615" t="str">
        <f>IF(Table4[[#This Row],[Vol]]="","",Table4[[#This Row],[Vol]]*Table4[[#This Row],[Harga Beli]])</f>
        <v/>
      </c>
    </row>
    <row r="616">
      <c r="A616">
        <v>305</v>
      </c>
      <c r="B616">
        <f>B615+1</f>
        <v>608</v>
      </c>
      <c r="G616" t="str">
        <f>IF(E616="","",VLOOKUP(E616,Ref_Brg!$B$8:$C$311,2,FALSE))</f>
        <v/>
      </c>
      <c r="J616" t="str">
        <f>IF(Table4[[#This Row],[Vol]]="","",Table4[[#This Row],[Vol]]*Table4[[#This Row],[Harga Beli]])</f>
        <v/>
      </c>
    </row>
    <row r="617">
      <c r="A617">
        <v>306</v>
      </c>
      <c r="B617">
        <f>B616+1</f>
        <v>609</v>
      </c>
      <c r="G617" t="str">
        <f>IF(E617="","",VLOOKUP(E617,Ref_Brg!$B$8:$C$311,2,FALSE))</f>
        <v/>
      </c>
      <c r="J617" t="str">
        <f>IF(Table4[[#This Row],[Vol]]="","",Table4[[#This Row],[Vol]]*Table4[[#This Row],[Harga Beli]])</f>
        <v/>
      </c>
    </row>
    <row r="618">
      <c r="A618">
        <v>307</v>
      </c>
      <c r="B618">
        <f>B617+1</f>
        <v>610</v>
      </c>
      <c r="G618" t="str">
        <f>IF(E618="","",VLOOKUP(E618,Ref_Brg!$B$8:$C$311,2,FALSE))</f>
        <v/>
      </c>
      <c r="J618" t="str">
        <f>IF(Table4[[#This Row],[Vol]]="","",Table4[[#This Row],[Vol]]*Table4[[#This Row],[Harga Beli]])</f>
        <v/>
      </c>
    </row>
    <row r="619">
      <c r="A619">
        <v>308</v>
      </c>
      <c r="B619">
        <f>B618+1</f>
        <v>611</v>
      </c>
      <c r="G619" t="str">
        <f>IF(E619="","",VLOOKUP(E619,Ref_Brg!$B$8:$C$311,2,FALSE))</f>
        <v/>
      </c>
      <c r="J619" t="str">
        <f>IF(Table4[[#This Row],[Vol]]="","",Table4[[#This Row],[Vol]]*Table4[[#This Row],[Harga Beli]])</f>
        <v/>
      </c>
    </row>
    <row r="620">
      <c r="A620">
        <v>309</v>
      </c>
      <c r="B620">
        <f>B619+1</f>
        <v>612</v>
      </c>
      <c r="G620" t="str">
        <f>IF(E620="","",VLOOKUP(E620,Ref_Brg!$B$8:$C$311,2,FALSE))</f>
        <v/>
      </c>
      <c r="J620" t="str">
        <f>IF(Table4[[#This Row],[Vol]]="","",Table4[[#This Row],[Vol]]*Table4[[#This Row],[Harga Beli]])</f>
        <v/>
      </c>
    </row>
    <row r="621">
      <c r="A621">
        <v>310</v>
      </c>
      <c r="B621">
        <f>B620+1</f>
        <v>613</v>
      </c>
      <c r="G621" t="str">
        <f>IF(E621="","",VLOOKUP(E621,Ref_Brg!$B$8:$C$311,2,FALSE))</f>
        <v/>
      </c>
      <c r="J621" t="str">
        <f>IF(Table4[[#This Row],[Vol]]="","",Table4[[#This Row],[Vol]]*Table4[[#This Row],[Harga Beli]])</f>
        <v/>
      </c>
    </row>
    <row r="622">
      <c r="A622">
        <v>311</v>
      </c>
      <c r="B622">
        <f>B621+1</f>
        <v>614</v>
      </c>
      <c r="G622" t="str">
        <f>IF(E622="","",VLOOKUP(E622,Ref_Brg!$B$8:$C$311,2,FALSE))</f>
        <v/>
      </c>
      <c r="J622" t="str">
        <f>IF(Table4[[#This Row],[Vol]]="","",Table4[[#This Row],[Vol]]*Table4[[#This Row],[Harga Beli]])</f>
        <v/>
      </c>
    </row>
    <row r="623">
      <c r="A623">
        <v>312</v>
      </c>
      <c r="B623">
        <f>B622+1</f>
        <v>615</v>
      </c>
      <c r="G623" t="str">
        <f>IF(E623="","",VLOOKUP(E623,Ref_Brg!$B$8:$C$311,2,FALSE))</f>
        <v/>
      </c>
      <c r="J623" t="str">
        <f>IF(Table4[[#This Row],[Vol]]="","",Table4[[#This Row],[Vol]]*Table4[[#This Row],[Harga Beli]])</f>
        <v/>
      </c>
    </row>
    <row r="624">
      <c r="A624">
        <v>313</v>
      </c>
      <c r="B624">
        <f>B623+1</f>
        <v>616</v>
      </c>
      <c r="G624" t="str">
        <f>IF(E624="","",VLOOKUP(E624,Ref_Brg!$B$8:$C$311,2,FALSE))</f>
        <v/>
      </c>
      <c r="J624" t="str">
        <f>IF(Table4[[#This Row],[Vol]]="","",Table4[[#This Row],[Vol]]*Table4[[#This Row],[Harga Beli]])</f>
        <v/>
      </c>
    </row>
    <row r="625">
      <c r="A625">
        <v>314</v>
      </c>
      <c r="B625">
        <f>B624+1</f>
        <v>617</v>
      </c>
      <c r="G625" t="str">
        <f>IF(E625="","",VLOOKUP(E625,Ref_Brg!$B$8:$C$311,2,FALSE))</f>
        <v/>
      </c>
      <c r="J625" t="str">
        <f>IF(Table4[[#This Row],[Vol]]="","",Table4[[#This Row],[Vol]]*Table4[[#This Row],[Harga Beli]])</f>
        <v/>
      </c>
    </row>
    <row r="626">
      <c r="A626">
        <v>315</v>
      </c>
      <c r="B626">
        <f>B625+1</f>
        <v>618</v>
      </c>
      <c r="G626" t="str">
        <f>IF(E626="","",VLOOKUP(E626,Ref_Brg!$B$8:$C$311,2,FALSE))</f>
        <v/>
      </c>
      <c r="J626" t="str">
        <f>IF(Table4[[#This Row],[Vol]]="","",Table4[[#This Row],[Vol]]*Table4[[#This Row],[Harga Beli]])</f>
        <v/>
      </c>
    </row>
    <row r="627">
      <c r="A627">
        <v>316</v>
      </c>
      <c r="B627">
        <f>B626+1</f>
        <v>619</v>
      </c>
      <c r="G627" t="str">
        <f>IF(E627="","",VLOOKUP(E627,Ref_Brg!$B$8:$C$311,2,FALSE))</f>
        <v/>
      </c>
      <c r="J627" t="str">
        <f>IF(Table4[[#This Row],[Vol]]="","",Table4[[#This Row],[Vol]]*Table4[[#This Row],[Harga Beli]])</f>
        <v/>
      </c>
    </row>
    <row r="628">
      <c r="A628">
        <v>317</v>
      </c>
      <c r="B628">
        <f>B627+1</f>
        <v>620</v>
      </c>
      <c r="G628" t="str">
        <f>IF(E628="","",VLOOKUP(E628,Ref_Brg!$B$8:$C$311,2,FALSE))</f>
        <v/>
      </c>
      <c r="J628" t="str">
        <f>IF(Table4[[#This Row],[Vol]]="","",Table4[[#This Row],[Vol]]*Table4[[#This Row],[Harga Beli]])</f>
        <v/>
      </c>
    </row>
    <row r="629">
      <c r="A629">
        <v>318</v>
      </c>
      <c r="B629">
        <f>B628+1</f>
        <v>621</v>
      </c>
      <c r="G629" t="str">
        <f>IF(E629="","",VLOOKUP(E629,Ref_Brg!$B$8:$C$311,2,FALSE))</f>
        <v/>
      </c>
      <c r="J629" t="str">
        <f>IF(Table4[[#This Row],[Vol]]="","",Table4[[#This Row],[Vol]]*Table4[[#This Row],[Harga Beli]])</f>
        <v/>
      </c>
    </row>
    <row r="630">
      <c r="A630">
        <v>319</v>
      </c>
      <c r="B630">
        <f>B629+1</f>
        <v>622</v>
      </c>
      <c r="G630" t="str">
        <f>IF(E630="","",VLOOKUP(E630,Ref_Brg!$B$8:$C$311,2,FALSE))</f>
        <v/>
      </c>
      <c r="J630" t="str">
        <f>IF(Table4[[#This Row],[Vol]]="","",Table4[[#This Row],[Vol]]*Table4[[#This Row],[Harga Beli]])</f>
        <v/>
      </c>
    </row>
    <row r="631">
      <c r="A631">
        <v>320</v>
      </c>
      <c r="B631">
        <f>B630+1</f>
        <v>623</v>
      </c>
      <c r="G631" t="str">
        <f>IF(E631="","",VLOOKUP(E631,Ref_Brg!$B$8:$C$311,2,FALSE))</f>
        <v/>
      </c>
      <c r="J631" t="str">
        <f>IF(Table4[[#This Row],[Vol]]="","",Table4[[#This Row],[Vol]]*Table4[[#This Row],[Harga Beli]])</f>
        <v/>
      </c>
    </row>
    <row r="632">
      <c r="A632">
        <v>321</v>
      </c>
      <c r="B632">
        <f>B631+1</f>
        <v>624</v>
      </c>
      <c r="G632" t="str">
        <f>IF(E632="","",VLOOKUP(E632,Ref_Brg!$B$8:$C$311,2,FALSE))</f>
        <v/>
      </c>
      <c r="J632" t="str">
        <f>IF(Table4[[#This Row],[Vol]]="","",Table4[[#This Row],[Vol]]*Table4[[#This Row],[Harga Beli]])</f>
        <v/>
      </c>
    </row>
    <row r="633">
      <c r="A633">
        <v>322</v>
      </c>
      <c r="B633">
        <f>B632+1</f>
        <v>625</v>
      </c>
      <c r="G633" t="str">
        <f>IF(E633="","",VLOOKUP(E633,Ref_Brg!$B$8:$C$311,2,FALSE))</f>
        <v/>
      </c>
      <c r="J633" t="str">
        <f>IF(Table4[[#This Row],[Vol]]="","",Table4[[#This Row],[Vol]]*Table4[[#This Row],[Harga Beli]])</f>
        <v/>
      </c>
    </row>
    <row r="634">
      <c r="A634">
        <v>323</v>
      </c>
      <c r="B634">
        <f>B633+1</f>
        <v>626</v>
      </c>
      <c r="G634" t="str">
        <f>IF(E634="","",VLOOKUP(E634,Ref_Brg!$B$8:$C$311,2,FALSE))</f>
        <v/>
      </c>
      <c r="J634" t="str">
        <f>IF(Table4[[#This Row],[Vol]]="","",Table4[[#This Row],[Vol]]*Table4[[#This Row],[Harga Beli]])</f>
        <v/>
      </c>
    </row>
    <row r="635">
      <c r="A635">
        <v>324</v>
      </c>
      <c r="B635">
        <f>B634+1</f>
        <v>627</v>
      </c>
      <c r="G635" t="str">
        <f>IF(E635="","",VLOOKUP(E635,Ref_Brg!$B$8:$C$311,2,FALSE))</f>
        <v/>
      </c>
      <c r="J635" t="str">
        <f>IF(Table4[[#This Row],[Vol]]="","",Table4[[#This Row],[Vol]]*Table4[[#This Row],[Harga Beli]])</f>
        <v/>
      </c>
    </row>
    <row r="636">
      <c r="A636">
        <v>325</v>
      </c>
      <c r="B636">
        <f>B635+1</f>
        <v>628</v>
      </c>
      <c r="G636" t="str">
        <f>IF(E636="","",VLOOKUP(E636,Ref_Brg!$B$8:$C$311,2,FALSE))</f>
        <v/>
      </c>
      <c r="J636" t="str">
        <f>IF(Table4[[#This Row],[Vol]]="","",Table4[[#This Row],[Vol]]*Table4[[#This Row],[Harga Beli]])</f>
        <v/>
      </c>
    </row>
    <row r="637">
      <c r="A637">
        <v>326</v>
      </c>
      <c r="B637">
        <f>B636+1</f>
        <v>629</v>
      </c>
      <c r="G637" t="str">
        <f>IF(E637="","",VLOOKUP(E637,Ref_Brg!$B$8:$C$311,2,FALSE))</f>
        <v/>
      </c>
      <c r="J637" t="str">
        <f>IF(Table4[[#This Row],[Vol]]="","",Table4[[#This Row],[Vol]]*Table4[[#This Row],[Harga Beli]])</f>
        <v/>
      </c>
    </row>
    <row r="638">
      <c r="A638">
        <v>327</v>
      </c>
      <c r="B638">
        <f>B637+1</f>
        <v>630</v>
      </c>
      <c r="G638" t="str">
        <f>IF(E638="","",VLOOKUP(E638,Ref_Brg!$B$8:$C$311,2,FALSE))</f>
        <v/>
      </c>
      <c r="J638" t="str">
        <f>IF(Table4[[#This Row],[Vol]]="","",Table4[[#This Row],[Vol]]*Table4[[#This Row],[Harga Beli]])</f>
        <v/>
      </c>
    </row>
    <row r="639">
      <c r="A639">
        <v>328</v>
      </c>
      <c r="B639">
        <f>B638+1</f>
        <v>631</v>
      </c>
      <c r="G639" t="str">
        <f>IF(E639="","",VLOOKUP(E639,Ref_Brg!$B$8:$C$311,2,FALSE))</f>
        <v/>
      </c>
      <c r="J639" t="str">
        <f>IF(Table4[[#This Row],[Vol]]="","",Table4[[#This Row],[Vol]]*Table4[[#This Row],[Harga Beli]])</f>
        <v/>
      </c>
    </row>
    <row r="640">
      <c r="A640">
        <v>329</v>
      </c>
      <c r="B640">
        <f>B639+1</f>
        <v>632</v>
      </c>
      <c r="G640" t="str">
        <f>IF(E640="","",VLOOKUP(E640,Ref_Brg!$B$8:$C$311,2,FALSE))</f>
        <v/>
      </c>
      <c r="J640" t="str">
        <f>IF(Table4[[#This Row],[Vol]]="","",Table4[[#This Row],[Vol]]*Table4[[#This Row],[Harga Beli]])</f>
        <v/>
      </c>
    </row>
    <row r="641">
      <c r="A641">
        <v>330</v>
      </c>
      <c r="B641">
        <f>B640+1</f>
        <v>633</v>
      </c>
      <c r="G641" t="str">
        <f>IF(E641="","",VLOOKUP(E641,Ref_Brg!$B$8:$C$311,2,FALSE))</f>
        <v/>
      </c>
      <c r="J641" t="str">
        <f>IF(Table4[[#This Row],[Vol]]="","",Table4[[#This Row],[Vol]]*Table4[[#This Row],[Harga Beli]])</f>
        <v/>
      </c>
    </row>
    <row r="642">
      <c r="A642">
        <v>331</v>
      </c>
      <c r="B642">
        <f>B641+1</f>
        <v>634</v>
      </c>
      <c r="G642" t="str">
        <f>IF(E642="","",VLOOKUP(E642,Ref_Brg!$B$8:$C$311,2,FALSE))</f>
        <v/>
      </c>
      <c r="J642" t="str">
        <f>IF(Table4[[#This Row],[Vol]]="","",Table4[[#This Row],[Vol]]*Table4[[#This Row],[Harga Beli]])</f>
        <v/>
      </c>
    </row>
    <row r="643">
      <c r="A643">
        <v>332</v>
      </c>
      <c r="B643">
        <f>B642+1</f>
        <v>635</v>
      </c>
      <c r="G643" t="str">
        <f>IF(E643="","",VLOOKUP(E643,Ref_Brg!$B$8:$C$311,2,FALSE))</f>
        <v/>
      </c>
      <c r="J643" t="str">
        <f>IF(Table4[[#This Row],[Vol]]="","",Table4[[#This Row],[Vol]]*Table4[[#This Row],[Harga Beli]])</f>
        <v/>
      </c>
    </row>
    <row r="644">
      <c r="A644">
        <v>333</v>
      </c>
      <c r="B644">
        <f>B643+1</f>
        <v>636</v>
      </c>
      <c r="G644" t="str">
        <f>IF(E644="","",VLOOKUP(E644,Ref_Brg!$B$8:$C$311,2,FALSE))</f>
        <v/>
      </c>
      <c r="J644" t="str">
        <f>IF(Table4[[#This Row],[Vol]]="","",Table4[[#This Row],[Vol]]*Table4[[#This Row],[Harga Beli]])</f>
        <v/>
      </c>
    </row>
    <row r="645">
      <c r="A645">
        <v>334</v>
      </c>
      <c r="B645">
        <f>B644+1</f>
        <v>637</v>
      </c>
      <c r="G645" t="str">
        <f>IF(E645="","",VLOOKUP(E645,Ref_Brg!$B$8:$C$311,2,FALSE))</f>
        <v/>
      </c>
      <c r="J645" t="str">
        <f>IF(Table4[[#This Row],[Vol]]="","",Table4[[#This Row],[Vol]]*Table4[[#This Row],[Harga Beli]])</f>
        <v/>
      </c>
    </row>
    <row r="646">
      <c r="A646">
        <v>335</v>
      </c>
      <c r="B646">
        <f>B645+1</f>
        <v>638</v>
      </c>
      <c r="G646" t="str">
        <f>IF(E646="","",VLOOKUP(E646,Ref_Brg!$B$8:$C$311,2,FALSE))</f>
        <v/>
      </c>
      <c r="J646" t="str">
        <f>IF(Table4[[#This Row],[Vol]]="","",Table4[[#This Row],[Vol]]*Table4[[#This Row],[Harga Beli]])</f>
        <v/>
      </c>
    </row>
    <row r="647">
      <c r="A647">
        <v>336</v>
      </c>
      <c r="B647">
        <f>B646+1</f>
        <v>639</v>
      </c>
      <c r="G647" t="str">
        <f>IF(E647="","",VLOOKUP(E647,Ref_Brg!$B$8:$C$311,2,FALSE))</f>
        <v/>
      </c>
      <c r="J647" t="str">
        <f>IF(Table4[[#This Row],[Vol]]="","",Table4[[#This Row],[Vol]]*Table4[[#This Row],[Harga Beli]])</f>
        <v/>
      </c>
    </row>
    <row r="648">
      <c r="A648">
        <v>337</v>
      </c>
      <c r="B648">
        <f>B647+1</f>
        <v>640</v>
      </c>
      <c r="G648" t="str">
        <f>IF(E648="","",VLOOKUP(E648,Ref_Brg!$B$8:$C$311,2,FALSE))</f>
        <v/>
      </c>
      <c r="J648" t="str">
        <f>IF(Table4[[#This Row],[Vol]]="","",Table4[[#This Row],[Vol]]*Table4[[#This Row],[Harga Beli]])</f>
        <v/>
      </c>
    </row>
    <row r="649">
      <c r="A649">
        <v>338</v>
      </c>
      <c r="B649">
        <f>B648+1</f>
        <v>641</v>
      </c>
      <c r="G649" t="str">
        <f>IF(E649="","",VLOOKUP(E649,Ref_Brg!$B$8:$C$311,2,FALSE))</f>
        <v/>
      </c>
      <c r="J649" t="str">
        <f>IF(Table4[[#This Row],[Vol]]="","",Table4[[#This Row],[Vol]]*Table4[[#This Row],[Harga Beli]])</f>
        <v/>
      </c>
    </row>
    <row r="650">
      <c r="A650">
        <v>339</v>
      </c>
      <c r="B650">
        <f>B649+1</f>
        <v>642</v>
      </c>
      <c r="G650" t="str">
        <f>IF(E650="","",VLOOKUP(E650,Ref_Brg!$B$8:$C$311,2,FALSE))</f>
        <v/>
      </c>
      <c r="J650" t="str">
        <f>IF(Table4[[#This Row],[Vol]]="","",Table4[[#This Row],[Vol]]*Table4[[#This Row],[Harga Beli]])</f>
        <v/>
      </c>
    </row>
    <row r="651">
      <c r="A651">
        <v>340</v>
      </c>
      <c r="B651">
        <f>B650+1</f>
        <v>643</v>
      </c>
      <c r="G651" t="str">
        <f>IF(E651="","",VLOOKUP(E651,Ref_Brg!$B$8:$C$311,2,FALSE))</f>
        <v/>
      </c>
      <c r="J651" t="str">
        <f>IF(Table4[[#This Row],[Vol]]="","",Table4[[#This Row],[Vol]]*Table4[[#This Row],[Harga Beli]])</f>
        <v/>
      </c>
    </row>
    <row r="652">
      <c r="A652">
        <v>341</v>
      </c>
      <c r="B652">
        <f>B651+1</f>
        <v>644</v>
      </c>
      <c r="G652" t="str">
        <f>IF(E652="","",VLOOKUP(E652,Ref_Brg!$B$8:$C$311,2,FALSE))</f>
        <v/>
      </c>
      <c r="J652" t="str">
        <f>IF(Table4[[#This Row],[Vol]]="","",Table4[[#This Row],[Vol]]*Table4[[#This Row],[Harga Beli]])</f>
        <v/>
      </c>
    </row>
    <row r="653">
      <c r="A653">
        <v>342</v>
      </c>
      <c r="B653">
        <f>B652+1</f>
        <v>645</v>
      </c>
      <c r="G653" t="str">
        <f>IF(E653="","",VLOOKUP(E653,Ref_Brg!$B$8:$C$311,2,FALSE))</f>
        <v/>
      </c>
      <c r="J653" t="str">
        <f>IF(Table4[[#This Row],[Vol]]="","",Table4[[#This Row],[Vol]]*Table4[[#This Row],[Harga Beli]])</f>
        <v/>
      </c>
    </row>
    <row r="654">
      <c r="A654">
        <v>343</v>
      </c>
      <c r="B654">
        <f>B653+1</f>
        <v>646</v>
      </c>
      <c r="G654" t="str">
        <f>IF(E654="","",VLOOKUP(E654,Ref_Brg!$B$8:$C$311,2,FALSE))</f>
        <v/>
      </c>
      <c r="J654" t="str">
        <f>IF(Table4[[#This Row],[Vol]]="","",Table4[[#This Row],[Vol]]*Table4[[#This Row],[Harga Beli]])</f>
        <v/>
      </c>
    </row>
    <row r="655">
      <c r="A655">
        <v>344</v>
      </c>
      <c r="B655">
        <f>B654+1</f>
        <v>647</v>
      </c>
      <c r="G655" t="str">
        <f>IF(E655="","",VLOOKUP(E655,Ref_Brg!$B$8:$C$311,2,FALSE))</f>
        <v/>
      </c>
      <c r="J655" t="str">
        <f>IF(Table4[[#This Row],[Vol]]="","",Table4[[#This Row],[Vol]]*Table4[[#This Row],[Harga Beli]])</f>
        <v/>
      </c>
    </row>
    <row r="656">
      <c r="A656">
        <v>345</v>
      </c>
      <c r="B656">
        <f>B655+1</f>
        <v>648</v>
      </c>
      <c r="G656" t="str">
        <f>IF(E656="","",VLOOKUP(E656,Ref_Brg!$B$8:$C$311,2,FALSE))</f>
        <v/>
      </c>
      <c r="J656" t="str">
        <f>IF(Table4[[#This Row],[Vol]]="","",Table4[[#This Row],[Vol]]*Table4[[#This Row],[Harga Beli]])</f>
        <v/>
      </c>
    </row>
    <row r="657">
      <c r="A657">
        <v>346</v>
      </c>
      <c r="B657">
        <f>B656+1</f>
        <v>649</v>
      </c>
      <c r="G657" t="str">
        <f>IF(E657="","",VLOOKUP(E657,Ref_Brg!$B$8:$C$311,2,FALSE))</f>
        <v/>
      </c>
      <c r="J657" t="str">
        <f>IF(Table4[[#This Row],[Vol]]="","",Table4[[#This Row],[Vol]]*Table4[[#This Row],[Harga Beli]])</f>
        <v/>
      </c>
    </row>
    <row r="658">
      <c r="A658">
        <v>347</v>
      </c>
      <c r="B658">
        <f>B657+1</f>
        <v>650</v>
      </c>
      <c r="G658" t="str">
        <f>IF(E658="","",VLOOKUP(E658,Ref_Brg!$B$8:$C$311,2,FALSE))</f>
        <v/>
      </c>
      <c r="J658" t="str">
        <f>IF(Table4[[#This Row],[Vol]]="","",Table4[[#This Row],[Vol]]*Table4[[#This Row],[Harga Beli]])</f>
        <v/>
      </c>
    </row>
    <row r="659">
      <c r="A659">
        <v>348</v>
      </c>
      <c r="B659">
        <f>B658+1</f>
        <v>651</v>
      </c>
      <c r="G659" t="str">
        <f>IF(E659="","",VLOOKUP(E659,Ref_Brg!$B$8:$C$311,2,FALSE))</f>
        <v/>
      </c>
      <c r="J659" t="str">
        <f>IF(Table4[[#This Row],[Vol]]="","",Table4[[#This Row],[Vol]]*Table4[[#This Row],[Harga Beli]])</f>
        <v/>
      </c>
    </row>
    <row r="660">
      <c r="A660">
        <v>349</v>
      </c>
      <c r="B660">
        <f>B659+1</f>
        <v>652</v>
      </c>
      <c r="G660" t="str">
        <f>IF(E660="","",VLOOKUP(E660,Ref_Brg!$B$8:$C$311,2,FALSE))</f>
        <v/>
      </c>
      <c r="J660" t="str">
        <f>IF(Table4[[#This Row],[Vol]]="","",Table4[[#This Row],[Vol]]*Table4[[#This Row],[Harga Beli]])</f>
        <v/>
      </c>
    </row>
    <row r="661">
      <c r="A661">
        <v>350</v>
      </c>
      <c r="B661">
        <f>B660+1</f>
        <v>653</v>
      </c>
      <c r="G661" t="str">
        <f>IF(E661="","",VLOOKUP(E661,Ref_Brg!$B$8:$C$311,2,FALSE))</f>
        <v/>
      </c>
      <c r="J661" t="str">
        <f>IF(Table4[[#This Row],[Vol]]="","",Table4[[#This Row],[Vol]]*Table4[[#This Row],[Harga Beli]])</f>
        <v/>
      </c>
    </row>
    <row r="662">
      <c r="A662">
        <v>351</v>
      </c>
      <c r="B662">
        <f>B661+1</f>
        <v>654</v>
      </c>
      <c r="G662" t="str">
        <f>IF(E662="","",VLOOKUP(E662,Ref_Brg!$B$8:$C$311,2,FALSE))</f>
        <v/>
      </c>
      <c r="J662" t="str">
        <f>IF(Table4[[#This Row],[Vol]]="","",Table4[[#This Row],[Vol]]*Table4[[#This Row],[Harga Beli]])</f>
        <v/>
      </c>
    </row>
    <row r="663">
      <c r="A663">
        <v>352</v>
      </c>
      <c r="B663">
        <f>B662+1</f>
        <v>655</v>
      </c>
      <c r="G663" t="str">
        <f>IF(E663="","",VLOOKUP(E663,Ref_Brg!$B$8:$C$311,2,FALSE))</f>
        <v/>
      </c>
      <c r="J663" t="str">
        <f>IF(Table4[[#This Row],[Vol]]="","",Table4[[#This Row],[Vol]]*Table4[[#This Row],[Harga Beli]])</f>
        <v/>
      </c>
    </row>
    <row r="664">
      <c r="A664">
        <v>353</v>
      </c>
      <c r="B664">
        <f>B663+1</f>
        <v>656</v>
      </c>
      <c r="G664" t="str">
        <f>IF(E664="","",VLOOKUP(E664,Ref_Brg!$B$8:$C$311,2,FALSE))</f>
        <v/>
      </c>
      <c r="J664" t="str">
        <f>IF(Table4[[#This Row],[Vol]]="","",Table4[[#This Row],[Vol]]*Table4[[#This Row],[Harga Beli]])</f>
        <v/>
      </c>
    </row>
    <row r="665">
      <c r="A665">
        <v>354</v>
      </c>
      <c r="B665">
        <f>B664+1</f>
        <v>657</v>
      </c>
      <c r="G665" t="str">
        <f>IF(E665="","",VLOOKUP(E665,Ref_Brg!$B$8:$C$311,2,FALSE))</f>
        <v/>
      </c>
      <c r="J665" t="str">
        <f>IF(Table4[[#This Row],[Vol]]="","",Table4[[#This Row],[Vol]]*Table4[[#This Row],[Harga Beli]])</f>
        <v/>
      </c>
    </row>
    <row r="666">
      <c r="A666">
        <v>355</v>
      </c>
      <c r="B666">
        <f>B665+1</f>
        <v>658</v>
      </c>
      <c r="G666" t="str">
        <f>IF(E666="","",VLOOKUP(E666,Ref_Brg!$B$8:$C$311,2,FALSE))</f>
        <v/>
      </c>
      <c r="J666" t="str">
        <f>IF(Table4[[#This Row],[Vol]]="","",Table4[[#This Row],[Vol]]*Table4[[#This Row],[Harga Beli]])</f>
        <v/>
      </c>
    </row>
    <row r="667">
      <c r="A667">
        <v>356</v>
      </c>
      <c r="B667">
        <f>B666+1</f>
        <v>659</v>
      </c>
      <c r="G667" t="str">
        <f>IF(E667="","",VLOOKUP(E667,Ref_Brg!$B$8:$C$311,2,FALSE))</f>
        <v/>
      </c>
      <c r="J667" t="str">
        <f>IF(Table4[[#This Row],[Vol]]="","",Table4[[#This Row],[Vol]]*Table4[[#This Row],[Harga Beli]])</f>
        <v/>
      </c>
    </row>
    <row r="668">
      <c r="A668">
        <v>357</v>
      </c>
      <c r="B668">
        <f>B667+1</f>
        <v>660</v>
      </c>
      <c r="G668" t="str">
        <f>IF(E668="","",VLOOKUP(E668,Ref_Brg!$B$8:$C$311,2,FALSE))</f>
        <v/>
      </c>
      <c r="J668" t="str">
        <f>IF(Table4[[#This Row],[Vol]]="","",Table4[[#This Row],[Vol]]*Table4[[#This Row],[Harga Beli]])</f>
        <v/>
      </c>
    </row>
    <row r="669">
      <c r="A669">
        <v>358</v>
      </c>
      <c r="B669">
        <f>B668+1</f>
        <v>661</v>
      </c>
      <c r="G669" t="str">
        <f>IF(E669="","",VLOOKUP(E669,Ref_Brg!$B$8:$C$311,2,FALSE))</f>
        <v/>
      </c>
      <c r="J669" t="str">
        <f>IF(Table4[[#This Row],[Vol]]="","",Table4[[#This Row],[Vol]]*Table4[[#This Row],[Harga Beli]])</f>
        <v/>
      </c>
    </row>
    <row r="670">
      <c r="A670">
        <v>359</v>
      </c>
      <c r="B670">
        <f>B669+1</f>
        <v>662</v>
      </c>
      <c r="G670" t="str">
        <f>IF(E670="","",VLOOKUP(E670,Ref_Brg!$B$8:$C$311,2,FALSE))</f>
        <v/>
      </c>
      <c r="J670" t="str">
        <f>IF(Table4[[#This Row],[Vol]]="","",Table4[[#This Row],[Vol]]*Table4[[#This Row],[Harga Beli]])</f>
        <v/>
      </c>
    </row>
    <row r="671">
      <c r="A671">
        <v>360</v>
      </c>
      <c r="B671">
        <f>B670+1</f>
        <v>663</v>
      </c>
      <c r="G671" t="str">
        <f>IF(E671="","",VLOOKUP(E671,Ref_Brg!$B$8:$C$311,2,FALSE))</f>
        <v/>
      </c>
      <c r="J671" t="str">
        <f>IF(Table4[[#This Row],[Vol]]="","",Table4[[#This Row],[Vol]]*Table4[[#This Row],[Harga Beli]])</f>
        <v/>
      </c>
    </row>
    <row r="672">
      <c r="A672">
        <v>361</v>
      </c>
      <c r="B672">
        <f>B671+1</f>
        <v>664</v>
      </c>
      <c r="G672" t="str">
        <f>IF(E672="","",VLOOKUP(E672,Ref_Brg!$B$8:$C$311,2,FALSE))</f>
        <v/>
      </c>
      <c r="J672" t="str">
        <f>IF(Table4[[#This Row],[Vol]]="","",Table4[[#This Row],[Vol]]*Table4[[#This Row],[Harga Beli]])</f>
        <v/>
      </c>
    </row>
    <row r="673">
      <c r="A673">
        <v>362</v>
      </c>
      <c r="B673">
        <f>B672+1</f>
        <v>665</v>
      </c>
      <c r="G673" t="str">
        <f>IF(E673="","",VLOOKUP(E673,Ref_Brg!$B$8:$C$311,2,FALSE))</f>
        <v/>
      </c>
      <c r="J673" t="str">
        <f>IF(Table4[[#This Row],[Vol]]="","",Table4[[#This Row],[Vol]]*Table4[[#This Row],[Harga Beli]])</f>
        <v/>
      </c>
    </row>
    <row r="674">
      <c r="A674">
        <v>363</v>
      </c>
      <c r="B674">
        <f>B673+1</f>
        <v>666</v>
      </c>
      <c r="G674" t="str">
        <f>IF(E674="","",VLOOKUP(E674,Ref_Brg!$B$8:$C$311,2,FALSE))</f>
        <v/>
      </c>
      <c r="J674" t="str">
        <f>IF(Table4[[#This Row],[Vol]]="","",Table4[[#This Row],[Vol]]*Table4[[#This Row],[Harga Beli]])</f>
        <v/>
      </c>
    </row>
    <row r="675">
      <c r="A675">
        <v>364</v>
      </c>
      <c r="B675">
        <f>B674+1</f>
        <v>667</v>
      </c>
      <c r="G675" t="str">
        <f>IF(E675="","",VLOOKUP(E675,Ref_Brg!$B$8:$C$311,2,FALSE))</f>
        <v/>
      </c>
      <c r="J675" t="str">
        <f>IF(Table4[[#This Row],[Vol]]="","",Table4[[#This Row],[Vol]]*Table4[[#This Row],[Harga Beli]])</f>
        <v/>
      </c>
    </row>
    <row r="676">
      <c r="A676">
        <v>365</v>
      </c>
      <c r="B676">
        <f>B675+1</f>
        <v>668</v>
      </c>
      <c r="G676" t="str">
        <f>IF(E676="","",VLOOKUP(E676,Ref_Brg!$B$8:$C$311,2,FALSE))</f>
        <v/>
      </c>
      <c r="J676" t="str">
        <f>IF(Table4[[#This Row],[Vol]]="","",Table4[[#This Row],[Vol]]*Table4[[#This Row],[Harga Beli]])</f>
        <v/>
      </c>
    </row>
    <row r="677">
      <c r="A677">
        <v>366</v>
      </c>
      <c r="B677">
        <f>B676+1</f>
        <v>669</v>
      </c>
      <c r="G677" t="str">
        <f>IF(E677="","",VLOOKUP(E677,Ref_Brg!$B$8:$C$311,2,FALSE))</f>
        <v/>
      </c>
      <c r="J677" t="str">
        <f>IF(Table4[[#This Row],[Vol]]="","",Table4[[#This Row],[Vol]]*Table4[[#This Row],[Harga Beli]])</f>
        <v/>
      </c>
    </row>
    <row r="678">
      <c r="A678">
        <v>367</v>
      </c>
      <c r="B678">
        <f>B677+1</f>
        <v>670</v>
      </c>
      <c r="G678" t="str">
        <f>IF(E678="","",VLOOKUP(E678,Ref_Brg!$B$8:$C$311,2,FALSE))</f>
        <v/>
      </c>
      <c r="J678" t="str">
        <f>IF(Table4[[#This Row],[Vol]]="","",Table4[[#This Row],[Vol]]*Table4[[#This Row],[Harga Beli]])</f>
        <v/>
      </c>
    </row>
    <row r="679">
      <c r="A679">
        <v>368</v>
      </c>
      <c r="B679">
        <f>B678+1</f>
        <v>671</v>
      </c>
      <c r="G679" t="str">
        <f>IF(E679="","",VLOOKUP(E679,Ref_Brg!$B$8:$C$311,2,FALSE))</f>
        <v/>
      </c>
      <c r="J679" t="str">
        <f>IF(Table4[[#This Row],[Vol]]="","",Table4[[#This Row],[Vol]]*Table4[[#This Row],[Harga Beli]])</f>
        <v/>
      </c>
    </row>
    <row r="680">
      <c r="A680">
        <v>369</v>
      </c>
      <c r="B680">
        <f>B679+1</f>
        <v>672</v>
      </c>
      <c r="G680" t="str">
        <f>IF(E680="","",VLOOKUP(E680,Ref_Brg!$B$8:$C$311,2,FALSE))</f>
        <v/>
      </c>
      <c r="J680" t="str">
        <f>IF(Table4[[#This Row],[Vol]]="","",Table4[[#This Row],[Vol]]*Table4[[#This Row],[Harga Beli]])</f>
        <v/>
      </c>
    </row>
    <row r="681">
      <c r="A681">
        <v>370</v>
      </c>
      <c r="B681">
        <f>B680+1</f>
        <v>673</v>
      </c>
      <c r="G681" t="str">
        <f>IF(E681="","",VLOOKUP(E681,Ref_Brg!$B$8:$C$311,2,FALSE))</f>
        <v/>
      </c>
      <c r="J681" t="str">
        <f>IF(Table4[[#This Row],[Vol]]="","",Table4[[#This Row],[Vol]]*Table4[[#This Row],[Harga Beli]])</f>
        <v/>
      </c>
    </row>
    <row r="682">
      <c r="A682">
        <v>371</v>
      </c>
      <c r="B682">
        <f>B681+1</f>
        <v>674</v>
      </c>
      <c r="G682" t="str">
        <f>IF(E682="","",VLOOKUP(E682,Ref_Brg!$B$8:$C$311,2,FALSE))</f>
        <v/>
      </c>
      <c r="J682" t="str">
        <f>IF(Table4[[#This Row],[Vol]]="","",Table4[[#This Row],[Vol]]*Table4[[#This Row],[Harga Beli]])</f>
        <v/>
      </c>
    </row>
    <row r="683">
      <c r="A683">
        <v>372</v>
      </c>
      <c r="B683">
        <f>B682+1</f>
        <v>675</v>
      </c>
      <c r="G683" t="str">
        <f>IF(E683="","",VLOOKUP(E683,Ref_Brg!$B$8:$C$311,2,FALSE))</f>
        <v/>
      </c>
      <c r="J683" t="str">
        <f>IF(Table4[[#This Row],[Vol]]="","",Table4[[#This Row],[Vol]]*Table4[[#This Row],[Harga Beli]])</f>
        <v/>
      </c>
    </row>
    <row r="684">
      <c r="A684">
        <v>373</v>
      </c>
      <c r="B684">
        <f>B683+1</f>
        <v>676</v>
      </c>
      <c r="G684" t="str">
        <f>IF(E684="","",VLOOKUP(E684,Ref_Brg!$B$8:$C$311,2,FALSE))</f>
        <v/>
      </c>
      <c r="J684" t="str">
        <f>IF(Table4[[#This Row],[Vol]]="","",Table4[[#This Row],[Vol]]*Table4[[#This Row],[Harga Beli]])</f>
        <v/>
      </c>
    </row>
    <row r="685">
      <c r="A685">
        <v>374</v>
      </c>
      <c r="B685">
        <f>B684+1</f>
        <v>677</v>
      </c>
      <c r="G685" t="str">
        <f>IF(E685="","",VLOOKUP(E685,Ref_Brg!$B$8:$C$311,2,FALSE))</f>
        <v/>
      </c>
      <c r="J685" t="str">
        <f>IF(Table4[[#This Row],[Vol]]="","",Table4[[#This Row],[Vol]]*Table4[[#This Row],[Harga Beli]])</f>
        <v/>
      </c>
    </row>
    <row r="686">
      <c r="A686">
        <v>375</v>
      </c>
      <c r="B686">
        <f>B685+1</f>
        <v>678</v>
      </c>
      <c r="G686" t="str">
        <f>IF(E686="","",VLOOKUP(E686,Ref_Brg!$B$8:$C$311,2,FALSE))</f>
        <v/>
      </c>
      <c r="J686" t="str">
        <f>IF(Table4[[#This Row],[Vol]]="","",Table4[[#This Row],[Vol]]*Table4[[#This Row],[Harga Beli]])</f>
        <v/>
      </c>
    </row>
    <row r="687">
      <c r="A687">
        <v>376</v>
      </c>
      <c r="B687">
        <f>B686+1</f>
        <v>679</v>
      </c>
      <c r="G687" t="str">
        <f>IF(E687="","",VLOOKUP(E687,Ref_Brg!$B$8:$C$311,2,FALSE))</f>
        <v/>
      </c>
      <c r="J687" t="str">
        <f>IF(Table4[[#This Row],[Vol]]="","",Table4[[#This Row],[Vol]]*Table4[[#This Row],[Harga Beli]])</f>
        <v/>
      </c>
    </row>
    <row r="688">
      <c r="A688">
        <v>377</v>
      </c>
      <c r="B688">
        <f>B687+1</f>
        <v>680</v>
      </c>
      <c r="G688" t="str">
        <f>IF(E688="","",VLOOKUP(E688,Ref_Brg!$B$8:$C$311,2,FALSE))</f>
        <v/>
      </c>
      <c r="J688" t="str">
        <f>IF(Table4[[#This Row],[Vol]]="","",Table4[[#This Row],[Vol]]*Table4[[#This Row],[Harga Beli]])</f>
        <v/>
      </c>
    </row>
    <row r="689">
      <c r="A689">
        <v>378</v>
      </c>
      <c r="B689">
        <f>B688+1</f>
        <v>681</v>
      </c>
      <c r="G689" t="str">
        <f>IF(E689="","",VLOOKUP(E689,Ref_Brg!$B$8:$C$311,2,FALSE))</f>
        <v/>
      </c>
      <c r="J689" t="str">
        <f>IF(Table4[[#This Row],[Vol]]="","",Table4[[#This Row],[Vol]]*Table4[[#This Row],[Harga Beli]])</f>
        <v/>
      </c>
    </row>
    <row r="690">
      <c r="A690">
        <v>379</v>
      </c>
      <c r="B690">
        <f>B689+1</f>
        <v>682</v>
      </c>
      <c r="G690" t="str">
        <f>IF(E690="","",VLOOKUP(E690,Ref_Brg!$B$8:$C$311,2,FALSE))</f>
        <v/>
      </c>
      <c r="J690" t="str">
        <f>IF(Table4[[#This Row],[Vol]]="","",Table4[[#This Row],[Vol]]*Table4[[#This Row],[Harga Beli]])</f>
        <v/>
      </c>
    </row>
    <row r="691">
      <c r="A691">
        <v>380</v>
      </c>
      <c r="B691">
        <f>B690+1</f>
        <v>683</v>
      </c>
      <c r="G691" t="str">
        <f>IF(E691="","",VLOOKUP(E691,Ref_Brg!$B$8:$C$311,2,FALSE))</f>
        <v/>
      </c>
      <c r="J691" t="str">
        <f>IF(Table4[[#This Row],[Vol]]="","",Table4[[#This Row],[Vol]]*Table4[[#This Row],[Harga Beli]])</f>
        <v/>
      </c>
    </row>
    <row r="692">
      <c r="A692">
        <v>381</v>
      </c>
      <c r="B692">
        <f>B691+1</f>
        <v>684</v>
      </c>
      <c r="G692" t="str">
        <f>IF(E692="","",VLOOKUP(E692,Ref_Brg!$B$8:$C$311,2,FALSE))</f>
        <v/>
      </c>
      <c r="J692" t="str">
        <f>IF(Table4[[#This Row],[Vol]]="","",Table4[[#This Row],[Vol]]*Table4[[#This Row],[Harga Beli]])</f>
        <v/>
      </c>
    </row>
    <row r="693">
      <c r="A693">
        <v>382</v>
      </c>
      <c r="B693">
        <f>B692+1</f>
        <v>685</v>
      </c>
      <c r="G693" t="str">
        <f>IF(E693="","",VLOOKUP(E693,Ref_Brg!$B$8:$C$311,2,FALSE))</f>
        <v/>
      </c>
      <c r="J693" t="str">
        <f>IF(Table4[[#This Row],[Vol]]="","",Table4[[#This Row],[Vol]]*Table4[[#This Row],[Harga Beli]])</f>
        <v/>
      </c>
    </row>
    <row r="694">
      <c r="A694">
        <v>383</v>
      </c>
      <c r="B694">
        <f>B693+1</f>
        <v>686</v>
      </c>
      <c r="G694" t="str">
        <f>IF(E694="","",VLOOKUP(E694,Ref_Brg!$B$8:$C$311,2,FALSE))</f>
        <v/>
      </c>
      <c r="J694" t="str">
        <f>IF(Table4[[#This Row],[Vol]]="","",Table4[[#This Row],[Vol]]*Table4[[#This Row],[Harga Beli]])</f>
        <v/>
      </c>
    </row>
    <row r="695">
      <c r="A695">
        <v>384</v>
      </c>
      <c r="B695">
        <f>B694+1</f>
        <v>687</v>
      </c>
      <c r="G695" t="str">
        <f>IF(E695="","",VLOOKUP(E695,Ref_Brg!$B$8:$C$311,2,FALSE))</f>
        <v/>
      </c>
      <c r="J695" t="str">
        <f>IF(Table4[[#This Row],[Vol]]="","",Table4[[#This Row],[Vol]]*Table4[[#This Row],[Harga Beli]])</f>
        <v/>
      </c>
    </row>
    <row r="696">
      <c r="A696">
        <v>385</v>
      </c>
      <c r="B696">
        <f>B695+1</f>
        <v>688</v>
      </c>
      <c r="G696" t="str">
        <f>IF(E696="","",VLOOKUP(E696,Ref_Brg!$B$8:$C$311,2,FALSE))</f>
        <v/>
      </c>
      <c r="J696" t="str">
        <f>IF(Table4[[#This Row],[Vol]]="","",Table4[[#This Row],[Vol]]*Table4[[#This Row],[Harga Beli]])</f>
        <v/>
      </c>
    </row>
    <row r="697">
      <c r="A697">
        <v>386</v>
      </c>
      <c r="B697">
        <f>B696+1</f>
        <v>689</v>
      </c>
      <c r="G697" t="str">
        <f>IF(E697="","",VLOOKUP(E697,Ref_Brg!$B$8:$C$311,2,FALSE))</f>
        <v/>
      </c>
      <c r="J697" t="str">
        <f>IF(Table4[[#This Row],[Vol]]="","",Table4[[#This Row],[Vol]]*Table4[[#This Row],[Harga Beli]])</f>
        <v/>
      </c>
    </row>
    <row r="698">
      <c r="A698">
        <v>387</v>
      </c>
      <c r="B698">
        <f>B697+1</f>
        <v>690</v>
      </c>
      <c r="G698" t="str">
        <f>IF(E698="","",VLOOKUP(E698,Ref_Brg!$B$8:$C$311,2,FALSE))</f>
        <v/>
      </c>
      <c r="J698" t="str">
        <f>IF(Table4[[#This Row],[Vol]]="","",Table4[[#This Row],[Vol]]*Table4[[#This Row],[Harga Beli]])</f>
        <v/>
      </c>
    </row>
    <row r="699">
      <c r="A699">
        <v>388</v>
      </c>
      <c r="B699">
        <f>B698+1</f>
        <v>691</v>
      </c>
      <c r="G699" t="str">
        <f>IF(E699="","",VLOOKUP(E699,Ref_Brg!$B$8:$C$311,2,FALSE))</f>
        <v/>
      </c>
      <c r="J699" t="str">
        <f>IF(Table4[[#This Row],[Vol]]="","",Table4[[#This Row],[Vol]]*Table4[[#This Row],[Harga Beli]])</f>
        <v/>
      </c>
    </row>
    <row r="700">
      <c r="A700">
        <v>389</v>
      </c>
      <c r="B700">
        <f>B699+1</f>
        <v>692</v>
      </c>
      <c r="G700" t="str">
        <f>IF(E700="","",VLOOKUP(E700,Ref_Brg!$B$8:$C$311,2,FALSE))</f>
        <v/>
      </c>
      <c r="J700" t="str">
        <f>IF(Table4[[#This Row],[Vol]]="","",Table4[[#This Row],[Vol]]*Table4[[#This Row],[Harga Beli]])</f>
        <v/>
      </c>
    </row>
    <row r="701">
      <c r="A701">
        <v>390</v>
      </c>
      <c r="B701">
        <f>B700+1</f>
        <v>693</v>
      </c>
      <c r="G701" t="str">
        <f>IF(E701="","",VLOOKUP(E701,Ref_Brg!$B$8:$C$311,2,FALSE))</f>
        <v/>
      </c>
      <c r="J701" t="str">
        <f>IF(Table4[[#This Row],[Vol]]="","",Table4[[#This Row],[Vol]]*Table4[[#This Row],[Harga Beli]])</f>
        <v/>
      </c>
    </row>
    <row r="702">
      <c r="A702">
        <v>391</v>
      </c>
      <c r="B702">
        <f>B701+1</f>
        <v>694</v>
      </c>
      <c r="G702" t="str">
        <f>IF(E702="","",VLOOKUP(E702,Ref_Brg!$B$8:$C$311,2,FALSE))</f>
        <v/>
      </c>
      <c r="J702" t="str">
        <f>IF(Table4[[#This Row],[Vol]]="","",Table4[[#This Row],[Vol]]*Table4[[#This Row],[Harga Beli]])</f>
        <v/>
      </c>
    </row>
    <row r="703">
      <c r="A703">
        <v>392</v>
      </c>
      <c r="B703">
        <f>B702+1</f>
        <v>695</v>
      </c>
      <c r="G703" t="str">
        <f>IF(E703="","",VLOOKUP(E703,Ref_Brg!$B$8:$C$311,2,FALSE))</f>
        <v/>
      </c>
      <c r="J703" t="str">
        <f>IF(Table4[[#This Row],[Vol]]="","",Table4[[#This Row],[Vol]]*Table4[[#This Row],[Harga Beli]])</f>
        <v/>
      </c>
    </row>
    <row r="704">
      <c r="A704">
        <v>393</v>
      </c>
      <c r="B704">
        <f>B703+1</f>
        <v>696</v>
      </c>
      <c r="G704" t="str">
        <f>IF(E704="","",VLOOKUP(E704,Ref_Brg!$B$8:$C$311,2,FALSE))</f>
        <v/>
      </c>
      <c r="J704" t="str">
        <f>IF(Table4[[#This Row],[Vol]]="","",Table4[[#This Row],[Vol]]*Table4[[#This Row],[Harga Beli]])</f>
        <v/>
      </c>
    </row>
    <row r="705">
      <c r="A705">
        <v>394</v>
      </c>
      <c r="B705">
        <f>B704+1</f>
        <v>697</v>
      </c>
      <c r="G705" t="str">
        <f>IF(E705="","",VLOOKUP(E705,Ref_Brg!$B$8:$C$311,2,FALSE))</f>
        <v/>
      </c>
      <c r="J705" t="str">
        <f>IF(Table4[[#This Row],[Vol]]="","",Table4[[#This Row],[Vol]]*Table4[[#This Row],[Harga Beli]])</f>
        <v/>
      </c>
    </row>
    <row r="706">
      <c r="A706">
        <v>395</v>
      </c>
      <c r="B706">
        <f>B705+1</f>
        <v>698</v>
      </c>
      <c r="G706" t="str">
        <f>IF(E706="","",VLOOKUP(E706,Ref_Brg!$B$8:$C$311,2,FALSE))</f>
        <v/>
      </c>
      <c r="J706" t="str">
        <f>IF(Table4[[#This Row],[Vol]]="","",Table4[[#This Row],[Vol]]*Table4[[#This Row],[Harga Beli]])</f>
        <v/>
      </c>
    </row>
    <row r="707">
      <c r="A707">
        <v>396</v>
      </c>
      <c r="B707">
        <f>B706+1</f>
        <v>699</v>
      </c>
      <c r="G707" t="str">
        <f>IF(E707="","",VLOOKUP(E707,Ref_Brg!$B$8:$C$311,2,FALSE))</f>
        <v/>
      </c>
      <c r="J707" t="str">
        <f>IF(Table4[[#This Row],[Vol]]="","",Table4[[#This Row],[Vol]]*Table4[[#This Row],[Harga Beli]])</f>
        <v/>
      </c>
    </row>
    <row r="708">
      <c r="A708">
        <v>397</v>
      </c>
      <c r="B708">
        <f>B707+1</f>
        <v>700</v>
      </c>
      <c r="G708" t="str">
        <f>IF(E708="","",VLOOKUP(E708,Ref_Brg!$B$8:$C$311,2,FALSE))</f>
        <v/>
      </c>
      <c r="J708" t="str">
        <f>IF(Table4[[#This Row],[Vol]]="","",Table4[[#This Row],[Vol]]*Table4[[#This Row],[Harga Beli]])</f>
        <v/>
      </c>
    </row>
    <row r="709">
      <c r="A709">
        <v>398</v>
      </c>
      <c r="B709">
        <f>B708+1</f>
        <v>701</v>
      </c>
      <c r="G709" t="str">
        <f>IF(E709="","",VLOOKUP(E709,Ref_Brg!$B$8:$C$311,2,FALSE))</f>
        <v/>
      </c>
      <c r="J709" t="str">
        <f>IF(Table4[[#This Row],[Vol]]="","",Table4[[#This Row],[Vol]]*Table4[[#This Row],[Harga Beli]])</f>
        <v/>
      </c>
    </row>
    <row r="710">
      <c r="A710">
        <v>399</v>
      </c>
      <c r="B710">
        <f>B709+1</f>
        <v>702</v>
      </c>
      <c r="G710" t="str">
        <f>IF(E710="","",VLOOKUP(E710,Ref_Brg!$B$8:$C$311,2,FALSE))</f>
        <v/>
      </c>
      <c r="J710" t="str">
        <f>IF(Table4[[#This Row],[Vol]]="","",Table4[[#This Row],[Vol]]*Table4[[#This Row],[Harga Beli]])</f>
        <v/>
      </c>
    </row>
    <row r="711">
      <c r="A711">
        <v>400</v>
      </c>
      <c r="B711">
        <f>B710+1</f>
        <v>703</v>
      </c>
      <c r="G711" t="str">
        <f>IF(E711="","",VLOOKUP(E711,Ref_Brg!$B$8:$C$311,2,FALSE))</f>
        <v/>
      </c>
      <c r="J711" t="str">
        <f>IF(Table4[[#This Row],[Vol]]="","",Table4[[#This Row],[Vol]]*Table4[[#This Row],[Harga Beli]])</f>
        <v/>
      </c>
    </row>
    <row r="712">
      <c r="A712">
        <v>401</v>
      </c>
      <c r="B712">
        <f>B711+1</f>
        <v>704</v>
      </c>
      <c r="G712" t="str">
        <f>IF(E712="","",VLOOKUP(E712,Ref_Brg!$B$8:$C$311,2,FALSE))</f>
        <v/>
      </c>
      <c r="J712" t="str">
        <f>IF(Table4[[#This Row],[Vol]]="","",Table4[[#This Row],[Vol]]*Table4[[#This Row],[Harga Beli]])</f>
        <v/>
      </c>
    </row>
    <row r="713">
      <c r="A713">
        <v>402</v>
      </c>
      <c r="B713">
        <f>B712+1</f>
        <v>705</v>
      </c>
      <c r="G713" t="str">
        <f>IF(E713="","",VLOOKUP(E713,Ref_Brg!$B$8:$C$311,2,FALSE))</f>
        <v/>
      </c>
      <c r="J713" t="str">
        <f>IF(Table4[[#This Row],[Vol]]="","",Table4[[#This Row],[Vol]]*Table4[[#This Row],[Harga Beli]])</f>
        <v/>
      </c>
    </row>
    <row r="714">
      <c r="A714">
        <v>403</v>
      </c>
      <c r="B714">
        <f>B713+1</f>
        <v>706</v>
      </c>
      <c r="G714" t="str">
        <f>IF(E714="","",VLOOKUP(E714,Ref_Brg!$B$8:$C$311,2,FALSE))</f>
        <v/>
      </c>
      <c r="J714" t="str">
        <f>IF(Table4[[#This Row],[Vol]]="","",Table4[[#This Row],[Vol]]*Table4[[#This Row],[Harga Beli]])</f>
        <v/>
      </c>
    </row>
    <row r="715">
      <c r="A715">
        <v>404</v>
      </c>
      <c r="B715">
        <f>B714+1</f>
        <v>707</v>
      </c>
      <c r="G715" t="str">
        <f>IF(E715="","",VLOOKUP(E715,Ref_Brg!$B$8:$C$311,2,FALSE))</f>
        <v/>
      </c>
      <c r="J715" t="str">
        <f>IF(Table4[[#This Row],[Vol]]="","",Table4[[#This Row],[Vol]]*Table4[[#This Row],[Harga Beli]])</f>
        <v/>
      </c>
    </row>
    <row r="716">
      <c r="A716">
        <v>405</v>
      </c>
      <c r="B716">
        <f>B715+1</f>
        <v>708</v>
      </c>
      <c r="G716" t="str">
        <f>IF(E716="","",VLOOKUP(E716,Ref_Brg!$B$8:$C$311,2,FALSE))</f>
        <v/>
      </c>
      <c r="J716" t="str">
        <f>IF(Table4[[#This Row],[Vol]]="","",Table4[[#This Row],[Vol]]*Table4[[#This Row],[Harga Beli]])</f>
        <v/>
      </c>
    </row>
    <row r="717">
      <c r="A717">
        <v>406</v>
      </c>
      <c r="B717">
        <f>B716+1</f>
        <v>709</v>
      </c>
      <c r="G717" t="str">
        <f>IF(E717="","",VLOOKUP(E717,Ref_Brg!$B$8:$C$311,2,FALSE))</f>
        <v/>
      </c>
      <c r="J717" t="str">
        <f>IF(Table4[[#This Row],[Vol]]="","",Table4[[#This Row],[Vol]]*Table4[[#This Row],[Harga Beli]])</f>
        <v/>
      </c>
    </row>
    <row r="718">
      <c r="A718">
        <v>407</v>
      </c>
      <c r="B718">
        <f>B717+1</f>
        <v>710</v>
      </c>
      <c r="G718" t="str">
        <f>IF(E718="","",VLOOKUP(E718,Ref_Brg!$B$8:$C$311,2,FALSE))</f>
        <v/>
      </c>
      <c r="J718" t="str">
        <f>IF(Table4[[#This Row],[Vol]]="","",Table4[[#This Row],[Vol]]*Table4[[#This Row],[Harga Beli]])</f>
        <v/>
      </c>
    </row>
    <row r="719">
      <c r="A719">
        <v>408</v>
      </c>
      <c r="B719">
        <f>B718+1</f>
        <v>711</v>
      </c>
      <c r="G719" t="str">
        <f>IF(E719="","",VLOOKUP(E719,Ref_Brg!$B$8:$C$311,2,FALSE))</f>
        <v/>
      </c>
      <c r="J719" t="str">
        <f>IF(Table4[[#This Row],[Vol]]="","",Table4[[#This Row],[Vol]]*Table4[[#This Row],[Harga Beli]])</f>
        <v/>
      </c>
    </row>
    <row r="720">
      <c r="A720">
        <v>409</v>
      </c>
      <c r="B720">
        <f>B719+1</f>
        <v>712</v>
      </c>
      <c r="G720" t="str">
        <f>IF(E720="","",VLOOKUP(E720,Ref_Brg!$B$8:$C$311,2,FALSE))</f>
        <v/>
      </c>
      <c r="J720" t="str">
        <f>IF(Table4[[#This Row],[Vol]]="","",Table4[[#This Row],[Vol]]*Table4[[#This Row],[Harga Beli]])</f>
        <v/>
      </c>
    </row>
    <row r="721">
      <c r="A721">
        <v>410</v>
      </c>
      <c r="B721">
        <f>B720+1</f>
        <v>713</v>
      </c>
      <c r="G721" t="str">
        <f>IF(E721="","",VLOOKUP(E721,Ref_Brg!$B$8:$C$311,2,FALSE))</f>
        <v/>
      </c>
      <c r="J721" t="str">
        <f>IF(Table4[[#This Row],[Vol]]="","",Table4[[#This Row],[Vol]]*Table4[[#This Row],[Harga Beli]])</f>
        <v/>
      </c>
    </row>
    <row r="722">
      <c r="A722">
        <v>411</v>
      </c>
      <c r="B722">
        <f>B721+1</f>
        <v>714</v>
      </c>
      <c r="G722" t="str">
        <f>IF(E722="","",VLOOKUP(E722,Ref_Brg!$B$8:$C$311,2,FALSE))</f>
        <v/>
      </c>
      <c r="J722" t="str">
        <f>IF(Table4[[#This Row],[Vol]]="","",Table4[[#This Row],[Vol]]*Table4[[#This Row],[Harga Beli]])</f>
        <v/>
      </c>
    </row>
    <row r="723">
      <c r="A723">
        <v>412</v>
      </c>
      <c r="B723">
        <f>B722+1</f>
        <v>715</v>
      </c>
      <c r="G723" t="str">
        <f>IF(E723="","",VLOOKUP(E723,Ref_Brg!$B$8:$C$311,2,FALSE))</f>
        <v/>
      </c>
      <c r="J723" t="str">
        <f>IF(Table4[[#This Row],[Vol]]="","",Table4[[#This Row],[Vol]]*Table4[[#This Row],[Harga Beli]])</f>
        <v/>
      </c>
    </row>
    <row r="724">
      <c r="A724">
        <v>413</v>
      </c>
      <c r="B724">
        <f>B723+1</f>
        <v>716</v>
      </c>
      <c r="G724" t="str">
        <f>IF(E724="","",VLOOKUP(E724,Ref_Brg!$B$8:$C$311,2,FALSE))</f>
        <v/>
      </c>
      <c r="J724" t="str">
        <f>IF(Table4[[#This Row],[Vol]]="","",Table4[[#This Row],[Vol]]*Table4[[#This Row],[Harga Beli]])</f>
        <v/>
      </c>
    </row>
    <row r="725">
      <c r="A725">
        <v>414</v>
      </c>
      <c r="B725">
        <f>B724+1</f>
        <v>717</v>
      </c>
      <c r="G725" t="str">
        <f>IF(E725="","",VLOOKUP(E725,Ref_Brg!$B$8:$C$311,2,FALSE))</f>
        <v/>
      </c>
      <c r="J725" t="str">
        <f>IF(Table4[[#This Row],[Vol]]="","",Table4[[#This Row],[Vol]]*Table4[[#This Row],[Harga Beli]])</f>
        <v/>
      </c>
    </row>
    <row r="726">
      <c r="A726">
        <v>415</v>
      </c>
      <c r="B726">
        <f>B725+1</f>
        <v>718</v>
      </c>
      <c r="G726" t="str">
        <f>IF(E726="","",VLOOKUP(E726,Ref_Brg!$B$8:$C$311,2,FALSE))</f>
        <v/>
      </c>
      <c r="J726" t="str">
        <f>IF(Table4[[#This Row],[Vol]]="","",Table4[[#This Row],[Vol]]*Table4[[#This Row],[Harga Beli]])</f>
        <v/>
      </c>
    </row>
    <row r="727">
      <c r="A727">
        <v>416</v>
      </c>
      <c r="B727">
        <f>B726+1</f>
        <v>719</v>
      </c>
      <c r="G727" t="str">
        <f>IF(E727="","",VLOOKUP(E727,Ref_Brg!$B$8:$C$311,2,FALSE))</f>
        <v/>
      </c>
      <c r="J727" t="str">
        <f>IF(Table4[[#This Row],[Vol]]="","",Table4[[#This Row],[Vol]]*Table4[[#This Row],[Harga Beli]])</f>
        <v/>
      </c>
    </row>
    <row r="728">
      <c r="A728">
        <v>417</v>
      </c>
      <c r="B728">
        <f>B727+1</f>
        <v>720</v>
      </c>
      <c r="G728" t="str">
        <f>IF(E728="","",VLOOKUP(E728,Ref_Brg!$B$8:$C$311,2,FALSE))</f>
        <v/>
      </c>
      <c r="J728" t="str">
        <f>IF(Table4[[#This Row],[Vol]]="","",Table4[[#This Row],[Vol]]*Table4[[#This Row],[Harga Beli]])</f>
        <v/>
      </c>
    </row>
    <row r="729">
      <c r="A729">
        <v>418</v>
      </c>
      <c r="B729">
        <f>B728+1</f>
        <v>721</v>
      </c>
      <c r="G729" t="str">
        <f>IF(E729="","",VLOOKUP(E729,Ref_Brg!$B$8:$C$311,2,FALSE))</f>
        <v/>
      </c>
      <c r="J729" t="str">
        <f>IF(Table4[[#This Row],[Vol]]="","",Table4[[#This Row],[Vol]]*Table4[[#This Row],[Harga Beli]])</f>
        <v/>
      </c>
    </row>
    <row r="730">
      <c r="A730">
        <v>419</v>
      </c>
      <c r="B730">
        <f>B729+1</f>
        <v>722</v>
      </c>
      <c r="G730" t="str">
        <f>IF(E730="","",VLOOKUP(E730,Ref_Brg!$B$8:$C$311,2,FALSE))</f>
        <v/>
      </c>
      <c r="J730" t="str">
        <f>IF(Table4[[#This Row],[Vol]]="","",Table4[[#This Row],[Vol]]*Table4[[#This Row],[Harga Beli]])</f>
        <v/>
      </c>
    </row>
    <row r="731">
      <c r="A731">
        <v>420</v>
      </c>
      <c r="B731">
        <f>B730+1</f>
        <v>723</v>
      </c>
      <c r="G731" t="str">
        <f>IF(E731="","",VLOOKUP(E731,Ref_Brg!$B$8:$C$311,2,FALSE))</f>
        <v/>
      </c>
      <c r="J731" t="str">
        <f>IF(Table4[[#This Row],[Vol]]="","",Table4[[#This Row],[Vol]]*Table4[[#This Row],[Harga Beli]])</f>
        <v/>
      </c>
    </row>
    <row r="732">
      <c r="A732">
        <v>421</v>
      </c>
      <c r="B732">
        <f>B731+1</f>
        <v>724</v>
      </c>
      <c r="G732" t="str">
        <f>IF(E732="","",VLOOKUP(E732,Ref_Brg!$B$8:$C$311,2,FALSE))</f>
        <v/>
      </c>
      <c r="J732" t="str">
        <f>IF(Table4[[#This Row],[Vol]]="","",Table4[[#This Row],[Vol]]*Table4[[#This Row],[Harga Beli]])</f>
        <v/>
      </c>
    </row>
    <row r="733">
      <c r="A733">
        <v>422</v>
      </c>
      <c r="B733">
        <f>B732+1</f>
        <v>725</v>
      </c>
      <c r="G733" t="str">
        <f>IF(E733="","",VLOOKUP(E733,Ref_Brg!$B$8:$C$311,2,FALSE))</f>
        <v/>
      </c>
      <c r="J733" t="str">
        <f>IF(Table4[[#This Row],[Vol]]="","",Table4[[#This Row],[Vol]]*Table4[[#This Row],[Harga Beli]])</f>
        <v/>
      </c>
    </row>
    <row r="734">
      <c r="A734">
        <v>423</v>
      </c>
      <c r="B734">
        <f>B733+1</f>
        <v>726</v>
      </c>
      <c r="G734" t="str">
        <f>IF(E734="","",VLOOKUP(E734,Ref_Brg!$B$8:$C$311,2,FALSE))</f>
        <v/>
      </c>
      <c r="J734" t="str">
        <f>IF(Table4[[#This Row],[Vol]]="","",Table4[[#This Row],[Vol]]*Table4[[#This Row],[Harga Beli]])</f>
        <v/>
      </c>
    </row>
    <row r="735">
      <c r="A735">
        <v>424</v>
      </c>
      <c r="B735">
        <f>B734+1</f>
        <v>727</v>
      </c>
      <c r="G735" t="str">
        <f>IF(E735="","",VLOOKUP(E735,Ref_Brg!$B$8:$C$311,2,FALSE))</f>
        <v/>
      </c>
      <c r="J735" t="str">
        <f>IF(Table4[[#This Row],[Vol]]="","",Table4[[#This Row],[Vol]]*Table4[[#This Row],[Harga Beli]])</f>
        <v/>
      </c>
    </row>
    <row r="736">
      <c r="A736">
        <v>425</v>
      </c>
      <c r="B736">
        <f>B735+1</f>
        <v>728</v>
      </c>
      <c r="G736" t="str">
        <f>IF(E736="","",VLOOKUP(E736,Ref_Brg!$B$8:$C$311,2,FALSE))</f>
        <v/>
      </c>
      <c r="J736" t="str">
        <f>IF(Table4[[#This Row],[Vol]]="","",Table4[[#This Row],[Vol]]*Table4[[#This Row],[Harga Beli]])</f>
        <v/>
      </c>
    </row>
    <row r="737">
      <c r="A737">
        <v>426</v>
      </c>
      <c r="B737">
        <f>B736+1</f>
        <v>729</v>
      </c>
      <c r="G737" t="str">
        <f>IF(E737="","",VLOOKUP(E737,Ref_Brg!$B$8:$C$311,2,FALSE))</f>
        <v/>
      </c>
      <c r="J737" t="str">
        <f>IF(Table4[[#This Row],[Vol]]="","",Table4[[#This Row],[Vol]]*Table4[[#This Row],[Harga Beli]])</f>
        <v/>
      </c>
    </row>
    <row r="738">
      <c r="A738">
        <v>427</v>
      </c>
      <c r="B738">
        <f>B737+1</f>
        <v>730</v>
      </c>
      <c r="G738" t="str">
        <f>IF(E738="","",VLOOKUP(E738,Ref_Brg!$B$8:$C$311,2,FALSE))</f>
        <v/>
      </c>
      <c r="J738" t="str">
        <f>IF(Table4[[#This Row],[Vol]]="","",Table4[[#This Row],[Vol]]*Table4[[#This Row],[Harga Beli]])</f>
        <v/>
      </c>
    </row>
    <row r="739">
      <c r="A739">
        <v>428</v>
      </c>
      <c r="B739">
        <f>B738+1</f>
        <v>731</v>
      </c>
      <c r="G739" t="str">
        <f>IF(E739="","",VLOOKUP(E739,Ref_Brg!$B$8:$C$311,2,FALSE))</f>
        <v/>
      </c>
      <c r="J739" t="str">
        <f>IF(Table4[[#This Row],[Vol]]="","",Table4[[#This Row],[Vol]]*Table4[[#This Row],[Harga Beli]])</f>
        <v/>
      </c>
    </row>
    <row r="740">
      <c r="A740">
        <v>429</v>
      </c>
      <c r="B740">
        <f>B739+1</f>
        <v>732</v>
      </c>
      <c r="G740" t="str">
        <f>IF(E740="","",VLOOKUP(E740,Ref_Brg!$B$8:$C$311,2,FALSE))</f>
        <v/>
      </c>
      <c r="J740" t="str">
        <f>IF(Table4[[#This Row],[Vol]]="","",Table4[[#This Row],[Vol]]*Table4[[#This Row],[Harga Beli]])</f>
        <v/>
      </c>
    </row>
    <row r="741">
      <c r="A741">
        <v>430</v>
      </c>
      <c r="B741">
        <f>B740+1</f>
        <v>733</v>
      </c>
      <c r="G741" t="str">
        <f>IF(E741="","",VLOOKUP(E741,Ref_Brg!$B$8:$C$311,2,FALSE))</f>
        <v/>
      </c>
      <c r="J741" t="str">
        <f>IF(Table4[[#This Row],[Vol]]="","",Table4[[#This Row],[Vol]]*Table4[[#This Row],[Harga Beli]])</f>
        <v/>
      </c>
    </row>
    <row r="742">
      <c r="A742">
        <v>431</v>
      </c>
      <c r="B742">
        <f>B741+1</f>
        <v>734</v>
      </c>
      <c r="G742" t="str">
        <f>IF(E742="","",VLOOKUP(E742,Ref_Brg!$B$8:$C$311,2,FALSE))</f>
        <v/>
      </c>
      <c r="J742" t="str">
        <f>IF(Table4[[#This Row],[Vol]]="","",Table4[[#This Row],[Vol]]*Table4[[#This Row],[Harga Beli]])</f>
        <v/>
      </c>
    </row>
    <row r="743">
      <c r="A743">
        <v>432</v>
      </c>
      <c r="B743">
        <f>B742+1</f>
        <v>735</v>
      </c>
      <c r="G743" t="str">
        <f>IF(E743="","",VLOOKUP(E743,Ref_Brg!$B$8:$C$311,2,FALSE))</f>
        <v/>
      </c>
      <c r="J743" t="str">
        <f>IF(Table4[[#This Row],[Vol]]="","",Table4[[#This Row],[Vol]]*Table4[[#This Row],[Harga Beli]])</f>
        <v/>
      </c>
    </row>
    <row r="744">
      <c r="A744">
        <v>433</v>
      </c>
      <c r="B744">
        <f>B743+1</f>
        <v>736</v>
      </c>
      <c r="G744" t="str">
        <f>IF(E744="","",VLOOKUP(E744,Ref_Brg!$B$8:$C$311,2,FALSE))</f>
        <v/>
      </c>
      <c r="J744" t="str">
        <f>IF(Table4[[#This Row],[Vol]]="","",Table4[[#This Row],[Vol]]*Table4[[#This Row],[Harga Beli]])</f>
        <v/>
      </c>
    </row>
    <row r="745">
      <c r="A745">
        <v>434</v>
      </c>
      <c r="B745">
        <f>B744+1</f>
        <v>737</v>
      </c>
      <c r="G745" t="str">
        <f>IF(E745="","",VLOOKUP(E745,Ref_Brg!$B$8:$C$311,2,FALSE))</f>
        <v/>
      </c>
      <c r="J745" t="str">
        <f>IF(Table4[[#This Row],[Vol]]="","",Table4[[#This Row],[Vol]]*Table4[[#This Row],[Harga Beli]])</f>
        <v/>
      </c>
    </row>
    <row r="746">
      <c r="A746">
        <v>435</v>
      </c>
      <c r="B746">
        <f>B745+1</f>
        <v>738</v>
      </c>
      <c r="G746" t="str">
        <f>IF(E746="","",VLOOKUP(E746,Ref_Brg!$B$8:$C$311,2,FALSE))</f>
        <v/>
      </c>
      <c r="J746" t="str">
        <f>IF(Table4[[#This Row],[Vol]]="","",Table4[[#This Row],[Vol]]*Table4[[#This Row],[Harga Beli]])</f>
        <v/>
      </c>
    </row>
    <row r="747">
      <c r="A747">
        <v>436</v>
      </c>
      <c r="B747">
        <f>B746+1</f>
        <v>739</v>
      </c>
      <c r="G747" t="str">
        <f>IF(E747="","",VLOOKUP(E747,Ref_Brg!$B$8:$C$311,2,FALSE))</f>
        <v/>
      </c>
      <c r="J747" t="str">
        <f>IF(Table4[[#This Row],[Vol]]="","",Table4[[#This Row],[Vol]]*Table4[[#This Row],[Harga Beli]])</f>
        <v/>
      </c>
    </row>
    <row r="748">
      <c r="A748">
        <v>437</v>
      </c>
      <c r="B748">
        <f>B747+1</f>
        <v>740</v>
      </c>
      <c r="G748" t="str">
        <f>IF(E748="","",VLOOKUP(E748,Ref_Brg!$B$8:$C$311,2,FALSE))</f>
        <v/>
      </c>
      <c r="J748" t="str">
        <f>IF(Table4[[#This Row],[Vol]]="","",Table4[[#This Row],[Vol]]*Table4[[#This Row],[Harga Beli]])</f>
        <v/>
      </c>
    </row>
    <row r="749">
      <c r="A749">
        <v>438</v>
      </c>
      <c r="B749">
        <f>B748+1</f>
        <v>741</v>
      </c>
      <c r="G749" t="str">
        <f>IF(E749="","",VLOOKUP(E749,Ref_Brg!$B$8:$C$311,2,FALSE))</f>
        <v/>
      </c>
      <c r="J749" t="str">
        <f>IF(Table4[[#This Row],[Vol]]="","",Table4[[#This Row],[Vol]]*Table4[[#This Row],[Harga Beli]])</f>
        <v/>
      </c>
    </row>
    <row r="750">
      <c r="A750">
        <v>439</v>
      </c>
      <c r="B750">
        <f>B749+1</f>
        <v>742</v>
      </c>
      <c r="G750" t="str">
        <f>IF(E750="","",VLOOKUP(E750,Ref_Brg!$B$8:$C$311,2,FALSE))</f>
        <v/>
      </c>
      <c r="J750" t="str">
        <f>IF(Table4[[#This Row],[Vol]]="","",Table4[[#This Row],[Vol]]*Table4[[#This Row],[Harga Beli]])</f>
        <v/>
      </c>
    </row>
    <row r="751">
      <c r="A751">
        <v>440</v>
      </c>
      <c r="B751">
        <f>B750+1</f>
        <v>743</v>
      </c>
      <c r="G751" t="str">
        <f>IF(E751="","",VLOOKUP(E751,Ref_Brg!$B$8:$C$311,2,FALSE))</f>
        <v/>
      </c>
      <c r="J751" t="str">
        <f>IF(Table4[[#This Row],[Vol]]="","",Table4[[#This Row],[Vol]]*Table4[[#This Row],[Harga Beli]])</f>
        <v/>
      </c>
    </row>
    <row r="752">
      <c r="A752">
        <v>441</v>
      </c>
      <c r="B752">
        <f>B751+1</f>
        <v>744</v>
      </c>
      <c r="G752" t="str">
        <f>IF(E752="","",VLOOKUP(E752,Ref_Brg!$B$8:$C$311,2,FALSE))</f>
        <v/>
      </c>
      <c r="J752" t="str">
        <f>IF(Table4[[#This Row],[Vol]]="","",Table4[[#This Row],[Vol]]*Table4[[#This Row],[Harga Beli]])</f>
        <v/>
      </c>
    </row>
    <row r="753">
      <c r="A753">
        <v>442</v>
      </c>
      <c r="B753">
        <f>B752+1</f>
        <v>745</v>
      </c>
      <c r="G753" t="str">
        <f>IF(E753="","",VLOOKUP(E753,Ref_Brg!$B$8:$C$311,2,FALSE))</f>
        <v/>
      </c>
      <c r="J753" t="str">
        <f>IF(Table4[[#This Row],[Vol]]="","",Table4[[#This Row],[Vol]]*Table4[[#This Row],[Harga Beli]])</f>
        <v/>
      </c>
    </row>
    <row r="754">
      <c r="A754">
        <v>443</v>
      </c>
      <c r="B754">
        <f>B753+1</f>
        <v>746</v>
      </c>
      <c r="G754" t="str">
        <f>IF(E754="","",VLOOKUP(E754,Ref_Brg!$B$8:$C$311,2,FALSE))</f>
        <v/>
      </c>
      <c r="J754" t="str">
        <f>IF(Table4[[#This Row],[Vol]]="","",Table4[[#This Row],[Vol]]*Table4[[#This Row],[Harga Beli]])</f>
        <v/>
      </c>
    </row>
    <row r="755">
      <c r="A755">
        <v>444</v>
      </c>
      <c r="B755">
        <f>B754+1</f>
        <v>747</v>
      </c>
      <c r="G755" t="str">
        <f>IF(E755="","",VLOOKUP(E755,Ref_Brg!$B$8:$C$311,2,FALSE))</f>
        <v/>
      </c>
      <c r="J755" t="str">
        <f>IF(Table4[[#This Row],[Vol]]="","",Table4[[#This Row],[Vol]]*Table4[[#This Row],[Harga Beli]])</f>
        <v/>
      </c>
    </row>
    <row r="756">
      <c r="A756">
        <v>445</v>
      </c>
      <c r="B756">
        <f>B755+1</f>
        <v>748</v>
      </c>
      <c r="G756" t="str">
        <f>IF(E756="","",VLOOKUP(E756,Ref_Brg!$B$8:$C$311,2,FALSE))</f>
        <v/>
      </c>
      <c r="J756" t="str">
        <f>IF(Table4[[#This Row],[Vol]]="","",Table4[[#This Row],[Vol]]*Table4[[#This Row],[Harga Beli]])</f>
        <v/>
      </c>
    </row>
    <row r="757">
      <c r="A757">
        <v>446</v>
      </c>
      <c r="B757">
        <f>B756+1</f>
        <v>749</v>
      </c>
      <c r="G757" t="str">
        <f>IF(E757="","",VLOOKUP(E757,Ref_Brg!$B$8:$C$311,2,FALSE))</f>
        <v/>
      </c>
      <c r="J757" t="str">
        <f>IF(Table4[[#This Row],[Vol]]="","",Table4[[#This Row],[Vol]]*Table4[[#This Row],[Harga Beli]])</f>
        <v/>
      </c>
    </row>
    <row r="758">
      <c r="A758">
        <v>447</v>
      </c>
      <c r="B758">
        <f>B757+1</f>
        <v>750</v>
      </c>
      <c r="G758" t="str">
        <f>IF(E758="","",VLOOKUP(E758,Ref_Brg!$B$8:$C$311,2,FALSE))</f>
        <v/>
      </c>
      <c r="J758" t="str">
        <f>IF(Table4[[#This Row],[Vol]]="","",Table4[[#This Row],[Vol]]*Table4[[#This Row],[Harga Beli]])</f>
        <v/>
      </c>
    </row>
    <row r="759">
      <c r="A759">
        <v>448</v>
      </c>
      <c r="B759">
        <f>B758+1</f>
        <v>751</v>
      </c>
      <c r="G759" t="str">
        <f>IF(E759="","",VLOOKUP(E759,Ref_Brg!$B$8:$C$311,2,FALSE))</f>
        <v/>
      </c>
      <c r="J759" t="str">
        <f>IF(Table4[[#This Row],[Vol]]="","",Table4[[#This Row],[Vol]]*Table4[[#This Row],[Harga Beli]])</f>
        <v/>
      </c>
    </row>
    <row r="760">
      <c r="A760">
        <v>449</v>
      </c>
      <c r="B760">
        <f>B759+1</f>
        <v>752</v>
      </c>
      <c r="G760" t="str">
        <f>IF(E760="","",VLOOKUP(E760,Ref_Brg!$B$8:$C$311,2,FALSE))</f>
        <v/>
      </c>
      <c r="J760" t="str">
        <f>IF(Table4[[#This Row],[Vol]]="","",Table4[[#This Row],[Vol]]*Table4[[#This Row],[Harga Beli]])</f>
        <v/>
      </c>
    </row>
    <row r="761">
      <c r="A761">
        <v>450</v>
      </c>
      <c r="B761">
        <f>B760+1</f>
        <v>753</v>
      </c>
      <c r="G761" t="str">
        <f>IF(E761="","",VLOOKUP(E761,Ref_Brg!$B$8:$C$311,2,FALSE))</f>
        <v/>
      </c>
      <c r="J761" t="str">
        <f>IF(Table4[[#This Row],[Vol]]="","",Table4[[#This Row],[Vol]]*Table4[[#This Row],[Harga Beli]])</f>
        <v/>
      </c>
    </row>
    <row r="762">
      <c r="A762">
        <v>451</v>
      </c>
      <c r="B762">
        <f>B761+1</f>
        <v>754</v>
      </c>
      <c r="G762" t="str">
        <f>IF(E762="","",VLOOKUP(E762,Ref_Brg!$B$8:$C$311,2,FALSE))</f>
        <v/>
      </c>
      <c r="J762" t="str">
        <f>IF(Table4[[#This Row],[Vol]]="","",Table4[[#This Row],[Vol]]*Table4[[#This Row],[Harga Beli]])</f>
        <v/>
      </c>
    </row>
    <row r="763">
      <c r="A763">
        <v>452</v>
      </c>
      <c r="B763">
        <f>B762+1</f>
        <v>755</v>
      </c>
      <c r="G763" t="str">
        <f>IF(E763="","",VLOOKUP(E763,Ref_Brg!$B$8:$C$311,2,FALSE))</f>
        <v/>
      </c>
      <c r="J763" t="str">
        <f>IF(Table4[[#This Row],[Vol]]="","",Table4[[#This Row],[Vol]]*Table4[[#This Row],[Harga Beli]])</f>
        <v/>
      </c>
    </row>
    <row r="764">
      <c r="A764">
        <v>453</v>
      </c>
      <c r="B764">
        <f>B763+1</f>
        <v>756</v>
      </c>
      <c r="G764" t="str">
        <f>IF(E764="","",VLOOKUP(E764,Ref_Brg!$B$8:$C$311,2,FALSE))</f>
        <v/>
      </c>
      <c r="J764" t="str">
        <f>IF(Table4[[#This Row],[Vol]]="","",Table4[[#This Row],[Vol]]*Table4[[#This Row],[Harga Beli]])</f>
        <v/>
      </c>
    </row>
    <row r="765">
      <c r="A765">
        <v>454</v>
      </c>
      <c r="B765">
        <f>B764+1</f>
        <v>757</v>
      </c>
      <c r="G765" t="str">
        <f>IF(E765="","",VLOOKUP(E765,Ref_Brg!$B$8:$C$311,2,FALSE))</f>
        <v/>
      </c>
      <c r="J765" t="str">
        <f>IF(Table4[[#This Row],[Vol]]="","",Table4[[#This Row],[Vol]]*Table4[[#This Row],[Harga Beli]])</f>
        <v/>
      </c>
    </row>
    <row r="766">
      <c r="A766">
        <v>455</v>
      </c>
      <c r="B766">
        <f>B765+1</f>
        <v>758</v>
      </c>
      <c r="G766" t="str">
        <f>IF(E766="","",VLOOKUP(E766,Ref_Brg!$B$8:$C$311,2,FALSE))</f>
        <v/>
      </c>
      <c r="J766" t="str">
        <f>IF(Table4[[#This Row],[Vol]]="","",Table4[[#This Row],[Vol]]*Table4[[#This Row],[Harga Beli]])</f>
        <v/>
      </c>
    </row>
    <row r="767">
      <c r="A767">
        <v>456</v>
      </c>
      <c r="B767">
        <f>B766+1</f>
        <v>759</v>
      </c>
      <c r="G767" t="str">
        <f>IF(E767="","",VLOOKUP(E767,Ref_Brg!$B$8:$C$311,2,FALSE))</f>
        <v/>
      </c>
      <c r="J767" t="str">
        <f>IF(Table4[[#This Row],[Vol]]="","",Table4[[#This Row],[Vol]]*Table4[[#This Row],[Harga Beli]])</f>
        <v/>
      </c>
    </row>
    <row r="768">
      <c r="A768">
        <v>457</v>
      </c>
      <c r="B768">
        <f>B767+1</f>
        <v>760</v>
      </c>
      <c r="G768" t="str">
        <f>IF(E768="","",VLOOKUP(E768,Ref_Brg!$B$8:$C$311,2,FALSE))</f>
        <v/>
      </c>
      <c r="J768" t="str">
        <f>IF(Table4[[#This Row],[Vol]]="","",Table4[[#This Row],[Vol]]*Table4[[#This Row],[Harga Beli]])</f>
        <v/>
      </c>
    </row>
    <row r="769">
      <c r="A769">
        <v>458</v>
      </c>
      <c r="B769">
        <f>B768+1</f>
        <v>761</v>
      </c>
      <c r="G769" t="str">
        <f>IF(E769="","",VLOOKUP(E769,Ref_Brg!$B$8:$C$311,2,FALSE))</f>
        <v/>
      </c>
      <c r="J769" t="str">
        <f>IF(Table4[[#This Row],[Vol]]="","",Table4[[#This Row],[Vol]]*Table4[[#This Row],[Harga Beli]])</f>
        <v/>
      </c>
    </row>
    <row r="770">
      <c r="A770">
        <v>459</v>
      </c>
      <c r="B770">
        <f>B769+1</f>
        <v>762</v>
      </c>
      <c r="G770" t="str">
        <f>IF(E770="","",VLOOKUP(E770,Ref_Brg!$B$8:$C$311,2,FALSE))</f>
        <v/>
      </c>
      <c r="J770" t="str">
        <f>IF(Table4[[#This Row],[Vol]]="","",Table4[[#This Row],[Vol]]*Table4[[#This Row],[Harga Beli]])</f>
        <v/>
      </c>
    </row>
    <row r="771">
      <c r="A771">
        <v>460</v>
      </c>
      <c r="B771">
        <f>B770+1</f>
        <v>763</v>
      </c>
      <c r="G771" t="str">
        <f>IF(E771="","",VLOOKUP(E771,Ref_Brg!$B$8:$C$311,2,FALSE))</f>
        <v/>
      </c>
      <c r="J771" t="str">
        <f>IF(Table4[[#This Row],[Vol]]="","",Table4[[#This Row],[Vol]]*Table4[[#This Row],[Harga Beli]])</f>
        <v/>
      </c>
    </row>
    <row r="772">
      <c r="A772">
        <v>461</v>
      </c>
      <c r="B772">
        <f>B771+1</f>
        <v>764</v>
      </c>
      <c r="G772" t="str">
        <f>IF(E772="","",VLOOKUP(E772,Ref_Brg!$B$8:$C$311,2,FALSE))</f>
        <v/>
      </c>
      <c r="J772" t="str">
        <f>IF(Table4[[#This Row],[Vol]]="","",Table4[[#This Row],[Vol]]*Table4[[#This Row],[Harga Beli]])</f>
        <v/>
      </c>
    </row>
    <row r="773">
      <c r="A773">
        <v>462</v>
      </c>
      <c r="B773">
        <f>B772+1</f>
        <v>765</v>
      </c>
      <c r="G773" t="str">
        <f>IF(E773="","",VLOOKUP(E773,Ref_Brg!$B$8:$C$311,2,FALSE))</f>
        <v/>
      </c>
      <c r="J773" t="str">
        <f>IF(Table4[[#This Row],[Vol]]="","",Table4[[#This Row],[Vol]]*Table4[[#This Row],[Harga Beli]])</f>
        <v/>
      </c>
    </row>
    <row r="774">
      <c r="A774">
        <v>463</v>
      </c>
      <c r="B774">
        <f>B773+1</f>
        <v>766</v>
      </c>
      <c r="G774" t="str">
        <f>IF(E774="","",VLOOKUP(E774,Ref_Brg!$B$8:$C$311,2,FALSE))</f>
        <v/>
      </c>
      <c r="J774" t="str">
        <f>IF(Table4[[#This Row],[Vol]]="","",Table4[[#This Row],[Vol]]*Table4[[#This Row],[Harga Beli]])</f>
        <v/>
      </c>
    </row>
    <row r="775">
      <c r="A775">
        <v>464</v>
      </c>
      <c r="B775">
        <f>B774+1</f>
        <v>767</v>
      </c>
      <c r="G775" t="str">
        <f>IF(E775="","",VLOOKUP(E775,Ref_Brg!$B$8:$C$311,2,FALSE))</f>
        <v/>
      </c>
      <c r="J775" t="str">
        <f>IF(Table4[[#This Row],[Vol]]="","",Table4[[#This Row],[Vol]]*Table4[[#This Row],[Harga Beli]])</f>
        <v/>
      </c>
    </row>
    <row r="776">
      <c r="A776">
        <v>465</v>
      </c>
      <c r="B776">
        <f>B775+1</f>
        <v>768</v>
      </c>
      <c r="G776" t="str">
        <f>IF(E776="","",VLOOKUP(E776,Ref_Brg!$B$8:$C$311,2,FALSE))</f>
        <v/>
      </c>
      <c r="J776" t="str">
        <f>IF(Table4[[#This Row],[Vol]]="","",Table4[[#This Row],[Vol]]*Table4[[#This Row],[Harga Beli]])</f>
        <v/>
      </c>
    </row>
    <row r="777">
      <c r="A777">
        <v>466</v>
      </c>
      <c r="B777">
        <f>B776+1</f>
        <v>769</v>
      </c>
      <c r="G777" t="str">
        <f>IF(E777="","",VLOOKUP(E777,Ref_Brg!$B$8:$C$311,2,FALSE))</f>
        <v/>
      </c>
      <c r="J777" t="str">
        <f>IF(Table4[[#This Row],[Vol]]="","",Table4[[#This Row],[Vol]]*Table4[[#This Row],[Harga Beli]])</f>
        <v/>
      </c>
    </row>
    <row r="778">
      <c r="A778">
        <v>467</v>
      </c>
      <c r="B778">
        <f>B777+1</f>
        <v>770</v>
      </c>
      <c r="G778" t="str">
        <f>IF(E778="","",VLOOKUP(E778,Ref_Brg!$B$8:$C$311,2,FALSE))</f>
        <v/>
      </c>
      <c r="J778" t="str">
        <f>IF(Table4[[#This Row],[Vol]]="","",Table4[[#This Row],[Vol]]*Table4[[#This Row],[Harga Beli]])</f>
        <v/>
      </c>
    </row>
    <row r="779">
      <c r="A779">
        <v>468</v>
      </c>
      <c r="B779">
        <f>B778+1</f>
        <v>771</v>
      </c>
      <c r="G779" t="str">
        <f>IF(E779="","",VLOOKUP(E779,Ref_Brg!$B$8:$C$311,2,FALSE))</f>
        <v/>
      </c>
      <c r="J779" t="str">
        <f>IF(Table4[[#This Row],[Vol]]="","",Table4[[#This Row],[Vol]]*Table4[[#This Row],[Harga Beli]])</f>
        <v/>
      </c>
    </row>
    <row r="780">
      <c r="A780">
        <v>469</v>
      </c>
      <c r="B780">
        <f>B779+1</f>
        <v>772</v>
      </c>
      <c r="G780" t="str">
        <f>IF(E780="","",VLOOKUP(E780,Ref_Brg!$B$8:$C$311,2,FALSE))</f>
        <v/>
      </c>
      <c r="J780" t="str">
        <f>IF(Table4[[#This Row],[Vol]]="","",Table4[[#This Row],[Vol]]*Table4[[#This Row],[Harga Beli]])</f>
        <v/>
      </c>
    </row>
    <row r="781">
      <c r="A781">
        <v>470</v>
      </c>
      <c r="B781">
        <f>B780+1</f>
        <v>773</v>
      </c>
      <c r="G781" t="str">
        <f>IF(E781="","",VLOOKUP(E781,Ref_Brg!$B$8:$C$311,2,FALSE))</f>
        <v/>
      </c>
      <c r="J781" t="str">
        <f>IF(Table4[[#This Row],[Vol]]="","",Table4[[#This Row],[Vol]]*Table4[[#This Row],[Harga Beli]])</f>
        <v/>
      </c>
    </row>
    <row r="782">
      <c r="A782">
        <v>471</v>
      </c>
      <c r="B782">
        <f>B781+1</f>
        <v>774</v>
      </c>
      <c r="G782" t="str">
        <f>IF(E782="","",VLOOKUP(E782,Ref_Brg!$B$8:$C$311,2,FALSE))</f>
        <v/>
      </c>
      <c r="J782" t="str">
        <f>IF(Table4[[#This Row],[Vol]]="","",Table4[[#This Row],[Vol]]*Table4[[#This Row],[Harga Beli]])</f>
        <v/>
      </c>
    </row>
    <row r="783">
      <c r="A783">
        <v>472</v>
      </c>
      <c r="B783">
        <f>B782+1</f>
        <v>775</v>
      </c>
      <c r="G783" t="str">
        <f>IF(E783="","",VLOOKUP(E783,Ref_Brg!$B$8:$C$311,2,FALSE))</f>
        <v/>
      </c>
      <c r="J783" t="str">
        <f>IF(Table4[[#This Row],[Vol]]="","",Table4[[#This Row],[Vol]]*Table4[[#This Row],[Harga Beli]])</f>
        <v/>
      </c>
    </row>
    <row r="784">
      <c r="A784">
        <v>473</v>
      </c>
      <c r="B784">
        <f>B783+1</f>
        <v>776</v>
      </c>
      <c r="G784" t="str">
        <f>IF(E784="","",VLOOKUP(E784,Ref_Brg!$B$8:$C$311,2,FALSE))</f>
        <v/>
      </c>
      <c r="J784" t="str">
        <f>IF(Table4[[#This Row],[Vol]]="","",Table4[[#This Row],[Vol]]*Table4[[#This Row],[Harga Beli]])</f>
        <v/>
      </c>
    </row>
    <row r="785">
      <c r="A785">
        <v>474</v>
      </c>
      <c r="B785">
        <f>B784+1</f>
        <v>777</v>
      </c>
      <c r="G785" t="str">
        <f>IF(E785="","",VLOOKUP(E785,Ref_Brg!$B$8:$C$311,2,FALSE))</f>
        <v/>
      </c>
      <c r="J785" t="str">
        <f>IF(Table4[[#This Row],[Vol]]="","",Table4[[#This Row],[Vol]]*Table4[[#This Row],[Harga Beli]])</f>
        <v/>
      </c>
    </row>
    <row r="786">
      <c r="A786">
        <v>475</v>
      </c>
      <c r="B786">
        <f>B785+1</f>
        <v>778</v>
      </c>
      <c r="G786" t="str">
        <f>IF(E786="","",VLOOKUP(E786,Ref_Brg!$B$8:$C$311,2,FALSE))</f>
        <v/>
      </c>
      <c r="J786" t="str">
        <f>IF(Table4[[#This Row],[Vol]]="","",Table4[[#This Row],[Vol]]*Table4[[#This Row],[Harga Beli]])</f>
        <v/>
      </c>
    </row>
    <row r="787">
      <c r="A787">
        <v>476</v>
      </c>
      <c r="B787">
        <f>B786+1</f>
        <v>779</v>
      </c>
      <c r="G787" t="str">
        <f>IF(E787="","",VLOOKUP(E787,Ref_Brg!$B$8:$C$311,2,FALSE))</f>
        <v/>
      </c>
      <c r="J787" t="str">
        <f>IF(Table4[[#This Row],[Vol]]="","",Table4[[#This Row],[Vol]]*Table4[[#This Row],[Harga Beli]])</f>
        <v/>
      </c>
    </row>
    <row r="788">
      <c r="A788">
        <v>477</v>
      </c>
      <c r="B788">
        <f>B787+1</f>
        <v>780</v>
      </c>
      <c r="G788" t="str">
        <f>IF(E788="","",VLOOKUP(E788,Ref_Brg!$B$8:$C$311,2,FALSE))</f>
        <v/>
      </c>
      <c r="J788" t="str">
        <f>IF(Table4[[#This Row],[Vol]]="","",Table4[[#This Row],[Vol]]*Table4[[#This Row],[Harga Beli]])</f>
        <v/>
      </c>
    </row>
    <row r="789">
      <c r="A789">
        <v>478</v>
      </c>
      <c r="B789">
        <f>B788+1</f>
        <v>781</v>
      </c>
      <c r="G789" t="str">
        <f>IF(E789="","",VLOOKUP(E789,Ref_Brg!$B$8:$C$311,2,FALSE))</f>
        <v/>
      </c>
      <c r="J789" t="str">
        <f>IF(Table4[[#This Row],[Vol]]="","",Table4[[#This Row],[Vol]]*Table4[[#This Row],[Harga Beli]])</f>
        <v/>
      </c>
    </row>
    <row r="790">
      <c r="A790">
        <v>479</v>
      </c>
      <c r="B790">
        <f>B789+1</f>
        <v>782</v>
      </c>
      <c r="G790" t="str">
        <f>IF(E790="","",VLOOKUP(E790,Ref_Brg!$B$8:$C$311,2,FALSE))</f>
        <v/>
      </c>
      <c r="J790" t="str">
        <f>IF(Table4[[#This Row],[Vol]]="","",Table4[[#This Row],[Vol]]*Table4[[#This Row],[Harga Beli]])</f>
        <v/>
      </c>
    </row>
    <row r="791">
      <c r="A791">
        <v>480</v>
      </c>
      <c r="B791">
        <f>B790+1</f>
        <v>783</v>
      </c>
      <c r="G791" t="str">
        <f>IF(E791="","",VLOOKUP(E791,Ref_Brg!$B$8:$C$311,2,FALSE))</f>
        <v/>
      </c>
      <c r="J791" t="str">
        <f>IF(Table4[[#This Row],[Vol]]="","",Table4[[#This Row],[Vol]]*Table4[[#This Row],[Harga Beli]])</f>
        <v/>
      </c>
    </row>
    <row r="792">
      <c r="A792">
        <v>481</v>
      </c>
      <c r="B792">
        <f>B791+1</f>
        <v>784</v>
      </c>
      <c r="G792" t="str">
        <f>IF(E792="","",VLOOKUP(E792,Ref_Brg!$B$8:$C$311,2,FALSE))</f>
        <v/>
      </c>
      <c r="J792" t="str">
        <f>IF(Table4[[#This Row],[Vol]]="","",Table4[[#This Row],[Vol]]*Table4[[#This Row],[Harga Beli]])</f>
        <v/>
      </c>
    </row>
    <row r="793">
      <c r="A793">
        <v>482</v>
      </c>
      <c r="B793">
        <f>B792+1</f>
        <v>785</v>
      </c>
      <c r="G793" t="str">
        <f>IF(E793="","",VLOOKUP(E793,Ref_Brg!$B$8:$C$311,2,FALSE))</f>
        <v/>
      </c>
      <c r="J793" t="str">
        <f>IF(Table4[[#This Row],[Vol]]="","",Table4[[#This Row],[Vol]]*Table4[[#This Row],[Harga Beli]])</f>
        <v/>
      </c>
    </row>
    <row r="794">
      <c r="A794">
        <v>483</v>
      </c>
      <c r="B794">
        <f>B793+1</f>
        <v>786</v>
      </c>
      <c r="G794" t="str">
        <f>IF(E794="","",VLOOKUP(E794,Ref_Brg!$B$8:$C$311,2,FALSE))</f>
        <v/>
      </c>
      <c r="J794" t="str">
        <f>IF(Table4[[#This Row],[Vol]]="","",Table4[[#This Row],[Vol]]*Table4[[#This Row],[Harga Beli]])</f>
        <v/>
      </c>
    </row>
    <row r="795">
      <c r="A795">
        <v>484</v>
      </c>
      <c r="B795">
        <f>B794+1</f>
        <v>787</v>
      </c>
      <c r="G795" t="str">
        <f>IF(E795="","",VLOOKUP(E795,Ref_Brg!$B$8:$C$311,2,FALSE))</f>
        <v/>
      </c>
      <c r="J795" t="str">
        <f>IF(Table4[[#This Row],[Vol]]="","",Table4[[#This Row],[Vol]]*Table4[[#This Row],[Harga Beli]])</f>
        <v/>
      </c>
    </row>
    <row r="796">
      <c r="A796">
        <v>485</v>
      </c>
      <c r="B796">
        <f>B795+1</f>
        <v>788</v>
      </c>
      <c r="G796" t="str">
        <f>IF(E796="","",VLOOKUP(E796,Ref_Brg!$B$8:$C$311,2,FALSE))</f>
        <v/>
      </c>
      <c r="J796" t="str">
        <f>IF(Table4[[#This Row],[Vol]]="","",Table4[[#This Row],[Vol]]*Table4[[#This Row],[Harga Beli]])</f>
        <v/>
      </c>
    </row>
    <row r="797">
      <c r="A797">
        <v>486</v>
      </c>
      <c r="B797">
        <f>B796+1</f>
        <v>789</v>
      </c>
      <c r="G797" t="str">
        <f>IF(E797="","",VLOOKUP(E797,Ref_Brg!$B$8:$C$311,2,FALSE))</f>
        <v/>
      </c>
      <c r="J797" t="str">
        <f>IF(Table4[[#This Row],[Vol]]="","",Table4[[#This Row],[Vol]]*Table4[[#This Row],[Harga Beli]])</f>
        <v/>
      </c>
    </row>
    <row r="798">
      <c r="A798">
        <v>487</v>
      </c>
      <c r="B798">
        <f>B797+1</f>
        <v>790</v>
      </c>
      <c r="G798" t="str">
        <f>IF(E798="","",VLOOKUP(E798,Ref_Brg!$B$8:$C$311,2,FALSE))</f>
        <v/>
      </c>
      <c r="J798" t="str">
        <f>IF(Table4[[#This Row],[Vol]]="","",Table4[[#This Row],[Vol]]*Table4[[#This Row],[Harga Beli]])</f>
        <v/>
      </c>
    </row>
    <row r="799">
      <c r="A799">
        <v>488</v>
      </c>
      <c r="B799">
        <f>B798+1</f>
        <v>791</v>
      </c>
      <c r="G799" t="str">
        <f>IF(E799="","",VLOOKUP(E799,Ref_Brg!$B$8:$C$311,2,FALSE))</f>
        <v/>
      </c>
      <c r="J799" t="str">
        <f>IF(Table4[[#This Row],[Vol]]="","",Table4[[#This Row],[Vol]]*Table4[[#This Row],[Harga Beli]])</f>
        <v/>
      </c>
    </row>
    <row r="800">
      <c r="A800">
        <v>489</v>
      </c>
      <c r="B800">
        <f>B799+1</f>
        <v>792</v>
      </c>
      <c r="G800" t="str">
        <f>IF(E800="","",VLOOKUP(E800,Ref_Brg!$B$8:$C$311,2,FALSE))</f>
        <v/>
      </c>
      <c r="J800" t="str">
        <f>IF(Table4[[#This Row],[Vol]]="","",Table4[[#This Row],[Vol]]*Table4[[#This Row],[Harga Beli]])</f>
        <v/>
      </c>
    </row>
    <row r="801">
      <c r="A801">
        <v>490</v>
      </c>
      <c r="B801">
        <f>B800+1</f>
        <v>793</v>
      </c>
      <c r="G801" t="str">
        <f>IF(E801="","",VLOOKUP(E801,Ref_Brg!$B$8:$C$311,2,FALSE))</f>
        <v/>
      </c>
      <c r="J801" t="str">
        <f>IF(Table4[[#This Row],[Vol]]="","",Table4[[#This Row],[Vol]]*Table4[[#This Row],[Harga Beli]])</f>
        <v/>
      </c>
    </row>
    <row r="802">
      <c r="A802">
        <v>491</v>
      </c>
      <c r="B802">
        <f>B801+1</f>
        <v>794</v>
      </c>
      <c r="G802" t="str">
        <f>IF(E802="","",VLOOKUP(E802,Ref_Brg!$B$8:$C$311,2,FALSE))</f>
        <v/>
      </c>
      <c r="J802" t="str">
        <f>IF(Table4[[#This Row],[Vol]]="","",Table4[[#This Row],[Vol]]*Table4[[#This Row],[Harga Beli]])</f>
        <v/>
      </c>
    </row>
    <row r="803">
      <c r="A803">
        <v>492</v>
      </c>
      <c r="B803">
        <f>B802+1</f>
        <v>795</v>
      </c>
      <c r="G803" t="str">
        <f>IF(E803="","",VLOOKUP(E803,Ref_Brg!$B$8:$C$311,2,FALSE))</f>
        <v/>
      </c>
      <c r="J803" t="str">
        <f>IF(Table4[[#This Row],[Vol]]="","",Table4[[#This Row],[Vol]]*Table4[[#This Row],[Harga Beli]])</f>
        <v/>
      </c>
    </row>
    <row r="804">
      <c r="A804">
        <v>493</v>
      </c>
      <c r="B804">
        <f>B803+1</f>
        <v>796</v>
      </c>
      <c r="G804" t="str">
        <f>IF(E804="","",VLOOKUP(E804,Ref_Brg!$B$8:$C$311,2,FALSE))</f>
        <v/>
      </c>
      <c r="J804" t="str">
        <f>IF(Table4[[#This Row],[Vol]]="","",Table4[[#This Row],[Vol]]*Table4[[#This Row],[Harga Beli]])</f>
        <v/>
      </c>
    </row>
    <row r="805">
      <c r="A805">
        <v>494</v>
      </c>
      <c r="B805">
        <f>B804+1</f>
        <v>797</v>
      </c>
      <c r="G805" t="str">
        <f>IF(E805="","",VLOOKUP(E805,Ref_Brg!$B$8:$C$311,2,FALSE))</f>
        <v/>
      </c>
      <c r="J805" t="str">
        <f>IF(Table4[[#This Row],[Vol]]="","",Table4[[#This Row],[Vol]]*Table4[[#This Row],[Harga Beli]])</f>
        <v/>
      </c>
    </row>
    <row r="806">
      <c r="A806">
        <v>495</v>
      </c>
      <c r="B806">
        <f>B805+1</f>
        <v>798</v>
      </c>
      <c r="G806" t="str">
        <f>IF(E806="","",VLOOKUP(E806,Ref_Brg!$B$8:$C$311,2,FALSE))</f>
        <v/>
      </c>
      <c r="J806" t="str">
        <f>IF(Table4[[#This Row],[Vol]]="","",Table4[[#This Row],[Vol]]*Table4[[#This Row],[Harga Beli]])</f>
        <v/>
      </c>
    </row>
    <row r="807">
      <c r="A807">
        <v>496</v>
      </c>
      <c r="B807">
        <f>B806+1</f>
        <v>799</v>
      </c>
      <c r="G807" t="str">
        <f>IF(E807="","",VLOOKUP(E807,Ref_Brg!$B$8:$C$311,2,FALSE))</f>
        <v/>
      </c>
      <c r="J807" t="str">
        <f>IF(Table4[[#This Row],[Vol]]="","",Table4[[#This Row],[Vol]]*Table4[[#This Row],[Harga Beli]])</f>
        <v/>
      </c>
    </row>
    <row r="808">
      <c r="A808">
        <v>497</v>
      </c>
      <c r="B808">
        <f>B807+1</f>
        <v>800</v>
      </c>
      <c r="G808" t="str">
        <f>IF(E808="","",VLOOKUP(E808,Ref_Brg!$B$8:$C$311,2,FALSE))</f>
        <v/>
      </c>
      <c r="J808" t="str">
        <f>IF(Table4[[#This Row],[Vol]]="","",Table4[[#This Row],[Vol]]*Table4[[#This Row],[Harga Beli]])</f>
        <v/>
      </c>
    </row>
    <row r="809">
      <c r="A809">
        <v>498</v>
      </c>
      <c r="B809">
        <f>B808+1</f>
        <v>801</v>
      </c>
      <c r="G809" t="str">
        <f>IF(E809="","",VLOOKUP(E809,Ref_Brg!$B$8:$C$311,2,FALSE))</f>
        <v/>
      </c>
      <c r="J809" t="str">
        <f>IF(Table4[[#This Row],[Vol]]="","",Table4[[#This Row],[Vol]]*Table4[[#This Row],[Harga Beli]])</f>
        <v/>
      </c>
    </row>
    <row r="810">
      <c r="A810">
        <v>499</v>
      </c>
      <c r="B810">
        <f>B809+1</f>
        <v>802</v>
      </c>
      <c r="G810" t="str">
        <f>IF(E810="","",VLOOKUP(E810,Ref_Brg!$B$8:$C$311,2,FALSE))</f>
        <v/>
      </c>
      <c r="J810" t="str">
        <f>IF(Table4[[#This Row],[Vol]]="","",Table4[[#This Row],[Vol]]*Table4[[#This Row],[Harga Beli]])</f>
        <v/>
      </c>
    </row>
    <row r="811">
      <c r="A811">
        <v>500</v>
      </c>
      <c r="B811">
        <f>B810+1</f>
        <v>803</v>
      </c>
      <c r="G811" t="str">
        <f>IF(E811="","",VLOOKUP(E811,Ref_Brg!$B$8:$C$311,2,FALSE))</f>
        <v/>
      </c>
      <c r="J811" t="str">
        <f>IF(Table4[[#This Row],[Vol]]="","",Table4[[#This Row],[Vol]]*Table4[[#This Row],[Harga Beli]])</f>
        <v/>
      </c>
    </row>
    <row r="812">
      <c r="A812" t="str">
        <v>x</v>
      </c>
      <c r="B812" t="str">
        <v>x</v>
      </c>
      <c r="C812" t="str">
        <v>x</v>
      </c>
      <c r="D812" t="str">
        <v>x</v>
      </c>
      <c r="E812" t="str">
        <v>x</v>
      </c>
      <c r="F812" t="str">
        <v>x</v>
      </c>
      <c r="G812" t="str">
        <v>x</v>
      </c>
      <c r="H812" t="str">
        <v>x</v>
      </c>
      <c r="I812" t="str">
        <v>x</v>
      </c>
      <c r="J812" t="str">
        <v>x</v>
      </c>
    </row>
  </sheetData>
  <pageMargins left="0.393700787401575" right="0.393700787401575" top="0.393700787401575" bottom="0.393700787401575" header="0" footer="0"/>
  <ignoredErrors>
    <ignoredError numberStoredAsText="1" sqref="A1:AD81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X587"/>
  <sheetViews>
    <sheetView workbookViewId="0" rightToLeft="0"/>
  </sheetViews>
  <sheetData>
    <row r="3">
      <c r="A3" t="str">
        <f>Ref_Brg!$A$3</f>
        <v>Input Nama SPPG di sini</v>
      </c>
    </row>
    <row r="4">
      <c r="A4" t="str">
        <v>SALDO AWAL BARANG PERSEDIAAN</v>
      </c>
    </row>
    <row r="5">
      <c r="A5" t="str">
        <f>Ref_Brg!A5</f>
        <v>Periode : 05-01-2026 s.d. 17-01-2026</v>
      </c>
    </row>
    <row r="7">
      <c r="A7" t="str">
        <v>Kode Brg</v>
      </c>
      <c r="B7" t="str">
        <v>Nama Barang</v>
      </c>
      <c r="C7" t="str">
        <v>Satuan</v>
      </c>
      <c r="D7" t="str">
        <v>Saldo Awal</v>
      </c>
      <c r="E7" t="str">
        <v>Harga Beli Awal</v>
      </c>
      <c r="U7" t="str">
        <v>No Max</v>
      </c>
      <c r="V7" t="str">
        <v>Dt Harga Beli</v>
      </c>
    </row>
    <row r="8">
      <c r="A8" t="str">
        <f>IF(Ref_Brg!A8="","",Ref_Brg!A8)</f>
        <v>KH</v>
      </c>
      <c r="B8" t="str">
        <f>IF(Ref_Brg!B8="","",Ref_Brg!B8)</f>
        <v>KARBOHIDRAT</v>
      </c>
      <c r="U8" t="e">
        <f>IF(B8="","",VLOOKUP(B8,Refresh!$A$7:$B$1000,2,FALSE))</f>
        <v>#N/A</v>
      </c>
      <c r="V8" t="e">
        <f>IF(U8="","",VLOOKUP(U8,Masuk!$B$9:$I$812,8,FALSE))</f>
        <v>#N/A</v>
      </c>
      <c r="W8" t="str">
        <f>LEFT(A8,5)</f>
        <v>KH</v>
      </c>
    </row>
    <row r="9">
      <c r="A9" t="str">
        <f>IF(Ref_Brg!A9="","",Ref_Brg!A9)</f>
        <v>KH.01</v>
      </c>
      <c r="B9" t="str">
        <f>IF(Ref_Brg!B9="","",Ref_Brg!B9)</f>
        <v>BERAS DAN OLAHAN PADI</v>
      </c>
      <c r="U9">
        <f>IF(B9="","",VLOOKUP(B9,Refresh!$A$7:$B$1000,2,FALSE))</f>
        <v>1</v>
      </c>
      <c r="V9" t="str">
        <f>IF(U9="","",VLOOKUP(U9,Masuk!$B$9:$I$408,8,FALSE))</f>
        <v/>
      </c>
      <c r="W9" t="str">
        <f>LEFT(A9,5)</f>
        <v>KH.01</v>
      </c>
    </row>
    <row r="10">
      <c r="A10" t="str">
        <f>IF(Ref_Brg!A10="","",Ref_Brg!A10)</f>
        <v>KH.01.001</v>
      </c>
      <c r="B10" t="str">
        <f>IF(Ref_Brg!B10="","",Ref_Brg!B10)</f>
        <v>Beras putih (premium)</v>
      </c>
      <c r="C10" t="str">
        <f>IF(Ref_Brg!C10="","",Ref_Brg!C10)</f>
        <v>kg</v>
      </c>
      <c r="U10">
        <f>IF(B10="","",VLOOKUP(B10,Refresh!$A$7:$B$1000,2,FALSE))</f>
        <v>2</v>
      </c>
      <c r="V10" t="str">
        <f>IF(U10="","",VLOOKUP(U10,Masuk!$B$9:$I$812,8,FALSE))</f>
        <v/>
      </c>
      <c r="W10" t="str">
        <f>LEFT(A10,5)</f>
        <v>KH.01</v>
      </c>
    </row>
    <row r="11">
      <c r="A11" t="str">
        <f>IF(Ref_Brg!A11="","",Ref_Brg!A11)</f>
        <v>KH.01.002</v>
      </c>
      <c r="B11" t="str">
        <f>IF(Ref_Brg!B11="","",Ref_Brg!B11)</f>
        <v>Beras putih (medium)</v>
      </c>
      <c r="C11" t="str">
        <f>IF(Ref_Brg!C11="","",Ref_Brg!C11)</f>
        <v>kg</v>
      </c>
      <c r="U11">
        <f>IF(B11="","",VLOOKUP(B11,Refresh!$A$7:$B$1000,2,FALSE))</f>
        <v>3</v>
      </c>
      <c r="V11" t="str">
        <f>IF(U11="","",VLOOKUP(U11,Masuk!$B$9:$I$408,8,FALSE))</f>
        <v/>
      </c>
      <c r="W11" t="str">
        <f>LEFT(A11,5)</f>
        <v>KH.01</v>
      </c>
    </row>
    <row r="12">
      <c r="A12" t="str">
        <f>IF(Ref_Brg!A12="","",Ref_Brg!A12)</f>
        <v>KH.01.003</v>
      </c>
      <c r="B12" t="str">
        <f>IF(Ref_Brg!B12="","",Ref_Brg!B12)</f>
        <v>Beras merah</v>
      </c>
      <c r="C12" t="str">
        <f>IF(Ref_Brg!C12="","",Ref_Brg!C12)</f>
        <v>kg</v>
      </c>
      <c r="U12">
        <f>IF(B12="","",VLOOKUP(B12,Refresh!$A$7:$B$1000,2,FALSE))</f>
        <v>4</v>
      </c>
      <c r="V12" t="str">
        <f>IF(U12="","",VLOOKUP(U12,Masuk!$B$9:$I$408,8,FALSE))</f>
        <v/>
      </c>
      <c r="W12" t="str">
        <f>LEFT(A12,5)</f>
        <v>KH.01</v>
      </c>
    </row>
    <row r="13">
      <c r="A13" t="str">
        <f>IF(Ref_Brg!A13="","",Ref_Brg!A13)</f>
        <v>KH.01.004</v>
      </c>
      <c r="B13" t="str">
        <f>IF(Ref_Brg!B13="","",Ref_Brg!B13)</f>
        <v>Beras hitam</v>
      </c>
      <c r="C13" t="str">
        <f>IF(Ref_Brg!C13="","",Ref_Brg!C13)</f>
        <v>kg</v>
      </c>
      <c r="U13">
        <f>IF(B13="","",VLOOKUP(B13,Refresh!$A$7:$B$1000,2,FALSE))</f>
        <v>5</v>
      </c>
      <c r="V13" t="str">
        <f>IF(U13="","",VLOOKUP(U13,Masuk!$B$9:$I$408,8,FALSE))</f>
        <v/>
      </c>
      <c r="W13" t="str">
        <f>LEFT(A13,5)</f>
        <v>KH.01</v>
      </c>
    </row>
    <row r="14">
      <c r="A14" t="str">
        <f>IF(Ref_Brg!A14="","",Ref_Brg!A14)</f>
        <v>KH.01.005</v>
      </c>
      <c r="B14" t="str">
        <f>IF(Ref_Brg!B14="","",Ref_Brg!B14)</f>
        <v>Beras ketan putih</v>
      </c>
      <c r="C14" t="str">
        <f>IF(Ref_Brg!C14="","",Ref_Brg!C14)</f>
        <v>kg</v>
      </c>
      <c r="U14">
        <f>IF(B14="","",VLOOKUP(B14,Refresh!$A$7:$B$1000,2,FALSE))</f>
        <v>6</v>
      </c>
      <c r="V14" t="str">
        <f>IF(U14="","",VLOOKUP(U14,Masuk!$B$9:$I$408,8,FALSE))</f>
        <v/>
      </c>
      <c r="W14" t="str">
        <f>LEFT(A14,5)</f>
        <v>KH.01</v>
      </c>
    </row>
    <row r="15">
      <c r="A15" t="str">
        <f>IF(Ref_Brg!A15="","",Ref_Brg!A15)</f>
        <v>KH.01.006</v>
      </c>
      <c r="B15" t="str">
        <f>IF(Ref_Brg!B15="","",Ref_Brg!B15)</f>
        <v>Beras ketan hitam</v>
      </c>
      <c r="C15" t="str">
        <f>IF(Ref_Brg!C15="","",Ref_Brg!C15)</f>
        <v>kg</v>
      </c>
      <c r="U15">
        <f>IF(B15="","",VLOOKUP(B15,Refresh!$A$7:$B$1000,2,FALSE))</f>
        <v>7</v>
      </c>
      <c r="V15" t="str">
        <f>IF(U15="","",VLOOKUP(U15,Masuk!$B$9:$I$408,8,FALSE))</f>
        <v/>
      </c>
      <c r="W15" t="str">
        <f>LEFT(A15,5)</f>
        <v>KH.01</v>
      </c>
    </row>
    <row r="16">
      <c r="A16" t="str">
        <f>IF(Ref_Brg!A16="","",Ref_Brg!A16)</f>
        <v>KH.01.007</v>
      </c>
      <c r="B16" t="str">
        <f>IF(Ref_Brg!B16="","",Ref_Brg!B16)</f>
        <v>Tepung beras</v>
      </c>
      <c r="C16" t="str">
        <f>IF(Ref_Brg!C16="","",Ref_Brg!C16)</f>
        <v>kg</v>
      </c>
      <c r="U16">
        <f>IF(B16="","",VLOOKUP(B16,Refresh!$A$7:$B$1000,2,FALSE))</f>
        <v>8</v>
      </c>
      <c r="V16" t="str">
        <f>IF(U16="","",VLOOKUP(U16,Masuk!$B$9:$I$408,8,FALSE))</f>
        <v/>
      </c>
      <c r="W16" t="str">
        <f>LEFT(A16,5)</f>
        <v>KH.01</v>
      </c>
    </row>
    <row r="17">
      <c r="A17" t="str">
        <f>IF(Ref_Brg!A17="","",Ref_Brg!A17)</f>
        <v>KH.01.008</v>
      </c>
      <c r="B17" t="str">
        <f>IF(Ref_Brg!B17="","",Ref_Brg!B17)</f>
        <v>Tepung ketan</v>
      </c>
      <c r="C17" t="str">
        <f>IF(Ref_Brg!C17="","",Ref_Brg!C17)</f>
        <v>kg</v>
      </c>
      <c r="U17">
        <f>IF(B17="","",VLOOKUP(B17,Refresh!$A$7:$B$1000,2,FALSE))</f>
        <v>9</v>
      </c>
      <c r="V17" t="str">
        <f>IF(U17="","",VLOOKUP(U17,Masuk!$B$9:$I$408,8,FALSE))</f>
        <v/>
      </c>
      <c r="W17" t="str">
        <f>LEFT(A17,5)</f>
        <v>KH.01</v>
      </c>
    </row>
    <row r="18">
      <c r="A18" t="str">
        <f>IF(Ref_Brg!A18="","",Ref_Brg!A18)</f>
        <v>KH.01.009</v>
      </c>
      <c r="B18" t="str">
        <f>IF(Ref_Brg!B18="","",Ref_Brg!B18)</f>
        <v>Mie beras</v>
      </c>
      <c r="C18" t="str">
        <f>IF(Ref_Brg!C18="","",Ref_Brg!C18)</f>
        <v>kg</v>
      </c>
      <c r="U18">
        <f>IF(B18="","",VLOOKUP(B18,Refresh!$A$7:$B$1000,2,FALSE))</f>
        <v>10</v>
      </c>
      <c r="V18" t="str">
        <f>IF(U18="","",VLOOKUP(U18,Masuk!$B$9:$I$408,8,FALSE))</f>
        <v/>
      </c>
      <c r="W18" t="str">
        <f>LEFT(A18,5)</f>
        <v>KH.01</v>
      </c>
    </row>
    <row r="19">
      <c r="A19" t="str">
        <f>IF(Ref_Brg!A19="","",Ref_Brg!A19)</f>
        <v>KH.01.099</v>
      </c>
      <c r="B19" t="str">
        <f>IF(Ref_Brg!B19="","",Ref_Brg!B19)</f>
        <v>Beras dan olahan padi-lainnya</v>
      </c>
      <c r="C19" t="str">
        <f>IF(Ref_Brg!C19="","",Ref_Brg!C19)</f>
        <v>kg</v>
      </c>
      <c r="U19">
        <f>IF(B19="","",VLOOKUP(B19,Refresh!$A$7:$B$1000,2,FALSE))</f>
        <v>11</v>
      </c>
      <c r="V19" t="str">
        <f>IF(U19="","",VLOOKUP(U19,Masuk!$B$9:$I$408,8,FALSE))</f>
        <v/>
      </c>
      <c r="W19" t="str">
        <f>LEFT(A19,5)</f>
        <v>KH.01</v>
      </c>
    </row>
    <row r="20">
      <c r="A20" t="str">
        <f>IF(Ref_Brg!A20="","",Ref_Brg!A20)</f>
        <v>KH.02</v>
      </c>
      <c r="B20" t="str">
        <f>IF(Ref_Brg!B20="","",Ref_Brg!B20)</f>
        <v>JAGUNG DAN OLAHANNYA</v>
      </c>
      <c r="U20">
        <f>IF(B20="","",VLOOKUP(B20,Refresh!$A$7:$B$1000,2,FALSE))</f>
        <v>12</v>
      </c>
      <c r="V20" t="str">
        <f>IF(U20="","",VLOOKUP(U20,Masuk!$B$9:$I$408,8,FALSE))</f>
        <v/>
      </c>
      <c r="W20" t="str">
        <f>LEFT(A20,5)</f>
        <v>KH.02</v>
      </c>
    </row>
    <row r="21">
      <c r="A21" t="str">
        <f>IF(Ref_Brg!A21="","",Ref_Brg!A21)</f>
        <v>KH.02.001</v>
      </c>
      <c r="B21" t="str">
        <f>IF(Ref_Brg!B21="","",Ref_Brg!B21)</f>
        <v>Jagung pipil kering</v>
      </c>
      <c r="C21" t="str">
        <f>IF(Ref_Brg!C21="","",Ref_Brg!C21)</f>
        <v>kg</v>
      </c>
      <c r="U21">
        <f>IF(B21="","",VLOOKUP(B21,Refresh!$A$7:$B$1000,2,FALSE))</f>
        <v>13</v>
      </c>
      <c r="V21" t="str">
        <f>IF(U21="","",VLOOKUP(U21,Masuk!$B$9:$I$408,8,FALSE))</f>
        <v/>
      </c>
      <c r="W21" t="str">
        <f>LEFT(A21,5)</f>
        <v>KH.02</v>
      </c>
    </row>
    <row r="22">
      <c r="A22" t="str">
        <f>IF(Ref_Brg!A22="","",Ref_Brg!A22)</f>
        <v>KH.02.002</v>
      </c>
      <c r="B22" t="str">
        <f>IF(Ref_Brg!B22="","",Ref_Brg!B22)</f>
        <v>Jagung pipil segar</v>
      </c>
      <c r="C22" t="str">
        <f>IF(Ref_Brg!C22="","",Ref_Brg!C22)</f>
        <v>kg</v>
      </c>
      <c r="U22">
        <f>IF(B22="","",VLOOKUP(B22,Refresh!$A$7:$B$1000,2,FALSE))</f>
        <v>14</v>
      </c>
      <c r="V22" t="str">
        <f>IF(U22="","",VLOOKUP(U22,Masuk!$B$9:$I$408,8,FALSE))</f>
        <v/>
      </c>
      <c r="W22" t="str">
        <f>LEFT(A22,5)</f>
        <v>KH.02</v>
      </c>
    </row>
    <row r="23">
      <c r="A23" t="str">
        <f>IF(Ref_Brg!A23="","",Ref_Brg!A23)</f>
        <v>KH.02.003</v>
      </c>
      <c r="B23" t="str">
        <f>IF(Ref_Brg!B23="","",Ref_Brg!B23)</f>
        <v>Jagung manis segar</v>
      </c>
      <c r="C23" t="str">
        <f>IF(Ref_Brg!C23="","",Ref_Brg!C23)</f>
        <v>kg</v>
      </c>
      <c r="U23">
        <f>IF(B23="","",VLOOKUP(B23,Refresh!$A$7:$B$1000,2,FALSE))</f>
        <v>15</v>
      </c>
      <c r="V23" t="str">
        <f>IF(U23="","",VLOOKUP(U23,Masuk!$B$9:$I$408,8,FALSE))</f>
        <v/>
      </c>
      <c r="W23" t="str">
        <f>LEFT(A23,5)</f>
        <v>KH.02</v>
      </c>
    </row>
    <row r="24">
      <c r="A24" t="str">
        <f>IF(Ref_Brg!A24="","",Ref_Brg!A24)</f>
        <v>KH.02.004</v>
      </c>
      <c r="B24" t="str">
        <f>IF(Ref_Brg!B24="","",Ref_Brg!B24)</f>
        <v>Beras jagung</v>
      </c>
      <c r="C24" t="str">
        <f>IF(Ref_Brg!C24="","",Ref_Brg!C24)</f>
        <v>kg</v>
      </c>
      <c r="U24">
        <f>IF(B24="","",VLOOKUP(B24,Refresh!$A$7:$B$1000,2,FALSE))</f>
        <v>16</v>
      </c>
      <c r="V24" t="str">
        <f>IF(U24="","",VLOOKUP(U24,Masuk!$B$9:$I$408,8,FALSE))</f>
        <v/>
      </c>
      <c r="W24" t="str">
        <f>LEFT(A24,5)</f>
        <v>KH.02</v>
      </c>
    </row>
    <row r="25">
      <c r="A25" t="str">
        <f>IF(Ref_Brg!A25="","",Ref_Brg!A25)</f>
        <v>KH.02.005</v>
      </c>
      <c r="B25" t="str">
        <f>IF(Ref_Brg!B25="","",Ref_Brg!B25)</f>
        <v>Jagung giling</v>
      </c>
      <c r="C25" t="str">
        <f>IF(Ref_Brg!C25="","",Ref_Brg!C25)</f>
        <v>kg</v>
      </c>
      <c r="U25">
        <f>IF(B25="","",VLOOKUP(B25,Refresh!$A$7:$B$1000,2,FALSE))</f>
        <v>17</v>
      </c>
      <c r="V25" t="str">
        <f>IF(U25="","",VLOOKUP(U25,Masuk!$B$9:$I$408,8,FALSE))</f>
        <v/>
      </c>
      <c r="W25" t="str">
        <f>LEFT(A25,5)</f>
        <v>KH.02</v>
      </c>
    </row>
    <row r="26">
      <c r="A26" t="str">
        <f>IF(Ref_Brg!A26="","",Ref_Brg!A26)</f>
        <v>KH.02.006</v>
      </c>
      <c r="B26" t="str">
        <f>IF(Ref_Brg!B26="","",Ref_Brg!B26)</f>
        <v>Tepung jagung (maizena)</v>
      </c>
      <c r="C26" t="str">
        <f>IF(Ref_Brg!C26="","",Ref_Brg!C26)</f>
        <v>kg</v>
      </c>
      <c r="U26">
        <f>IF(B26="","",VLOOKUP(B26,Refresh!$A$7:$B$1000,2,FALSE))</f>
        <v>18</v>
      </c>
      <c r="V26" t="str">
        <f>IF(U26="","",VLOOKUP(U26,Masuk!$B$9:$I$408,8,FALSE))</f>
        <v/>
      </c>
      <c r="W26" t="str">
        <f>LEFT(A26,5)</f>
        <v>KH.02</v>
      </c>
    </row>
    <row r="27">
      <c r="A27" t="str">
        <f>IF(Ref_Brg!A27="","",Ref_Brg!A27)</f>
        <v>KH.02.007</v>
      </c>
      <c r="B27" t="str">
        <f>IF(Ref_Brg!B27="","",Ref_Brg!B27)</f>
        <v>Tepung jagung lokal (cornmeal)</v>
      </c>
      <c r="C27" t="str">
        <f>IF(Ref_Brg!C27="","",Ref_Brg!C27)</f>
        <v>kg</v>
      </c>
      <c r="U27">
        <f>IF(B27="","",VLOOKUP(B27,Refresh!$A$7:$B$1000,2,FALSE))</f>
        <v>19</v>
      </c>
      <c r="V27" t="str">
        <f>IF(U27="","",VLOOKUP(U27,Masuk!$B$9:$I$408,8,FALSE))</f>
        <v/>
      </c>
      <c r="W27" t="str">
        <f>LEFT(A27,5)</f>
        <v>KH.02</v>
      </c>
    </row>
    <row r="28">
      <c r="A28" t="str">
        <f>IF(Ref_Brg!A28="","",Ref_Brg!A28)</f>
        <v>KH.02.099</v>
      </c>
      <c r="B28" t="str">
        <f>IF(Ref_Brg!B28="","",Ref_Brg!B28)</f>
        <v>Jagung dan olahan-lainnya</v>
      </c>
      <c r="C28" t="str">
        <f>IF(Ref_Brg!C28="","",Ref_Brg!C28)</f>
        <v>kg</v>
      </c>
      <c r="U28">
        <f>IF(B28="","",VLOOKUP(B28,Refresh!$A$7:$B$1000,2,FALSE))</f>
        <v>20</v>
      </c>
      <c r="V28" t="str">
        <f>IF(U28="","",VLOOKUP(U28,Masuk!$B$9:$I$408,8,FALSE))</f>
        <v/>
      </c>
      <c r="W28" t="str">
        <f>LEFT(A28,5)</f>
        <v>KH.02</v>
      </c>
    </row>
    <row r="29">
      <c r="A29" t="str">
        <f>IF(Ref_Brg!A29="","",Ref_Brg!A29)</f>
        <v>KH.03</v>
      </c>
      <c r="B29" t="str">
        <f>IF(Ref_Brg!B29="","",Ref_Brg!B29)</f>
        <v>UMBI-UMBIAN</v>
      </c>
      <c r="C29" t="str">
        <f>IF(Ref_Brg!C29="","",Ref_Brg!C29)</f>
        <v/>
      </c>
      <c r="U29">
        <f>IF(B29="","",VLOOKUP(B29,Refresh!$A$7:$B$1000,2,FALSE))</f>
        <v>21</v>
      </c>
      <c r="V29" t="str">
        <f>IF(U29="","",VLOOKUP(U29,Masuk!$B$9:$I$408,8,FALSE))</f>
        <v/>
      </c>
      <c r="W29" t="str">
        <f>LEFT(A29,5)</f>
        <v>KH.03</v>
      </c>
    </row>
    <row r="30">
      <c r="A30" t="str">
        <f>IF(Ref_Brg!A30="","",Ref_Brg!A30)</f>
        <v>KH.03.001</v>
      </c>
      <c r="B30" t="str">
        <f>IF(Ref_Brg!B30="","",Ref_Brg!B30)</f>
        <v>Singkong segar</v>
      </c>
      <c r="C30" t="str">
        <f>IF(Ref_Brg!C30="","",Ref_Brg!C30)</f>
        <v>kg</v>
      </c>
      <c r="U30">
        <f>IF(B30="","",VLOOKUP(B30,Refresh!$A$7:$B$1000,2,FALSE))</f>
        <v>22</v>
      </c>
      <c r="V30" t="str">
        <f>IF(U30="","",VLOOKUP(U30,Masuk!$B$9:$I$812,8,FALSE))</f>
        <v/>
      </c>
      <c r="W30" t="str">
        <f>LEFT(A30,5)</f>
        <v>KH.03</v>
      </c>
    </row>
    <row r="31">
      <c r="A31" t="str">
        <f>IF(Ref_Brg!A31="","",Ref_Brg!A31)</f>
        <v>KH.03.002</v>
      </c>
      <c r="B31" t="str">
        <f>IF(Ref_Brg!B31="","",Ref_Brg!B31)</f>
        <v>Singkong kering/gaplek</v>
      </c>
      <c r="C31" t="str">
        <f>IF(Ref_Brg!C31="","",Ref_Brg!C31)</f>
        <v>kg</v>
      </c>
      <c r="U31">
        <f>IF(B31="","",VLOOKUP(B31,Refresh!$A$7:$B$1000,2,FALSE))</f>
        <v>23</v>
      </c>
      <c r="V31" t="str">
        <f>IF(U31="","",VLOOKUP(U31,Masuk!$B$9:$I$408,8,FALSE))</f>
        <v/>
      </c>
      <c r="W31" t="str">
        <f>LEFT(A31,5)</f>
        <v>KH.03</v>
      </c>
    </row>
    <row r="32">
      <c r="A32" t="str">
        <f>IF(Ref_Brg!A32="","",Ref_Brg!A32)</f>
        <v>KH.03.003</v>
      </c>
      <c r="B32" t="str">
        <f>IF(Ref_Brg!B32="","",Ref_Brg!B32)</f>
        <v>Tepung singkong (tapioka)</v>
      </c>
      <c r="C32" t="str">
        <f>IF(Ref_Brg!C32="","",Ref_Brg!C32)</f>
        <v>kg</v>
      </c>
      <c r="U32">
        <f>IF(B32="","",VLOOKUP(B32,Refresh!$A$7:$B$1000,2,FALSE))</f>
        <v>24</v>
      </c>
      <c r="V32" t="str">
        <f>IF(U32="","",VLOOKUP(U32,Masuk!$B$9:$I$408,8,FALSE))</f>
        <v/>
      </c>
      <c r="W32" t="str">
        <f>LEFT(A32,5)</f>
        <v>KH.03</v>
      </c>
    </row>
    <row r="33">
      <c r="A33" t="str">
        <f>IF(Ref_Brg!A33="","",Ref_Brg!A33)</f>
        <v>KH.03.004</v>
      </c>
      <c r="B33" t="str">
        <f>IF(Ref_Brg!B33="","",Ref_Brg!B33)</f>
        <v>Mocaf</v>
      </c>
      <c r="C33" t="str">
        <f>IF(Ref_Brg!C33="","",Ref_Brg!C33)</f>
        <v>kg</v>
      </c>
      <c r="U33">
        <f>IF(B33="","",VLOOKUP(B33,Refresh!$A$7:$B$1000,2,FALSE))</f>
        <v>25</v>
      </c>
      <c r="V33" t="str">
        <f>IF(U33="","",VLOOKUP(U33,Masuk!$B$9:$I$408,8,FALSE))</f>
        <v/>
      </c>
      <c r="W33" t="str">
        <f>LEFT(A33,5)</f>
        <v>KH.03</v>
      </c>
    </row>
    <row r="34">
      <c r="A34" t="str">
        <f>IF(Ref_Brg!A34="","",Ref_Brg!A34)</f>
        <v>KH.03.005</v>
      </c>
      <c r="B34" t="str">
        <f>IF(Ref_Brg!B34="","",Ref_Brg!B34)</f>
        <v>Ubi jalar putih</v>
      </c>
      <c r="C34" t="str">
        <f>IF(Ref_Brg!C34="","",Ref_Brg!C34)</f>
        <v>kg</v>
      </c>
      <c r="U34">
        <f>IF(B34="","",VLOOKUP(B34,Refresh!$A$7:$B$1000,2,FALSE))</f>
        <v>26</v>
      </c>
      <c r="V34" t="str">
        <f>IF(U34="","",VLOOKUP(U34,Masuk!$B$9:$I$408,8,FALSE))</f>
        <v/>
      </c>
      <c r="W34" t="str">
        <f>LEFT(A34,5)</f>
        <v>KH.03</v>
      </c>
    </row>
    <row r="35">
      <c r="A35" t="str">
        <f>IF(Ref_Brg!A35="","",Ref_Brg!A35)</f>
        <v>KH.03.006</v>
      </c>
      <c r="B35" t="str">
        <f>IF(Ref_Brg!B35="","",Ref_Brg!B35)</f>
        <v>Ubi jalar kuning/oranye</v>
      </c>
      <c r="C35" t="str">
        <f>IF(Ref_Brg!C35="","",Ref_Brg!C35)</f>
        <v>kg</v>
      </c>
      <c r="U35">
        <f>IF(B35="","",VLOOKUP(B35,Refresh!$A$7:$B$1000,2,FALSE))</f>
        <v>27</v>
      </c>
      <c r="V35" t="str">
        <f>IF(U35="","",VLOOKUP(U35,Masuk!$B$9:$I$408,8,FALSE))</f>
        <v/>
      </c>
      <c r="W35" t="str">
        <f>LEFT(A35,5)</f>
        <v>KH.03</v>
      </c>
    </row>
    <row r="36">
      <c r="A36" t="str">
        <f>IF(Ref_Brg!A36="","",Ref_Brg!A36)</f>
        <v>KH.03.007</v>
      </c>
      <c r="B36" t="str">
        <f>IF(Ref_Brg!B36="","",Ref_Brg!B36)</f>
        <v>Ubi jalar ungu</v>
      </c>
      <c r="C36" t="str">
        <f>IF(Ref_Brg!C36="","",Ref_Brg!C36)</f>
        <v>kg</v>
      </c>
      <c r="U36">
        <f>IF(B36="","",VLOOKUP(B36,Refresh!$A$7:$B$1000,2,FALSE))</f>
        <v>28</v>
      </c>
      <c r="V36" t="str">
        <f>IF(U36="","",VLOOKUP(U36,Masuk!$B$9:$I$408,8,FALSE))</f>
        <v/>
      </c>
      <c r="W36" t="str">
        <f>LEFT(A36,5)</f>
        <v>KH.03</v>
      </c>
    </row>
    <row r="37">
      <c r="A37" t="str">
        <f>IF(Ref_Brg!A37="","",Ref_Brg!A37)</f>
        <v>KH.03.008</v>
      </c>
      <c r="B37" t="str">
        <f>IF(Ref_Brg!B37="","",Ref_Brg!B37)</f>
        <v>Kentang</v>
      </c>
      <c r="C37" t="str">
        <f>IF(Ref_Brg!C37="","",Ref_Brg!C37)</f>
        <v>kg</v>
      </c>
      <c r="U37">
        <f>IF(B37="","",VLOOKUP(B37,Refresh!$A$7:$B$1000,2,FALSE))</f>
        <v>29</v>
      </c>
      <c r="V37" t="str">
        <f>IF(U37="","",VLOOKUP(U37,Masuk!$B$9:$I$408,8,FALSE))</f>
        <v/>
      </c>
      <c r="W37" t="str">
        <f>LEFT(A37,5)</f>
        <v>KH.03</v>
      </c>
    </row>
    <row r="38">
      <c r="A38" t="str">
        <f>IF(Ref_Brg!A38="","",Ref_Brg!A38)</f>
        <v>KH.03.009</v>
      </c>
      <c r="B38" t="str">
        <f>IF(Ref_Brg!B38="","",Ref_Brg!B38)</f>
        <v>Talas</v>
      </c>
      <c r="C38" t="str">
        <f>IF(Ref_Brg!C38="","",Ref_Brg!C38)</f>
        <v>kg</v>
      </c>
      <c r="U38">
        <f>IF(B38="","",VLOOKUP(B38,Refresh!$A$7:$B$1000,2,FALSE))</f>
        <v>30</v>
      </c>
      <c r="V38" t="str">
        <f>IF(U38="","",VLOOKUP(U38,Masuk!$B$9:$I$408,8,FALSE))</f>
        <v/>
      </c>
      <c r="W38" t="str">
        <f>LEFT(A38,5)</f>
        <v>KH.03</v>
      </c>
    </row>
    <row r="39">
      <c r="A39" t="str">
        <f>IF(Ref_Brg!A39="","",Ref_Brg!A39)</f>
        <v>KH.03.010</v>
      </c>
      <c r="B39" t="str">
        <f>IF(Ref_Brg!B39="","",Ref_Brg!B39)</f>
        <v>Ganyong</v>
      </c>
      <c r="C39" t="str">
        <f>IF(Ref_Brg!C39="","",Ref_Brg!C39)</f>
        <v>kg</v>
      </c>
      <c r="U39">
        <f>IF(B39="","",VLOOKUP(B39,Refresh!$A$7:$B$1000,2,FALSE))</f>
        <v>31</v>
      </c>
      <c r="V39" t="str">
        <f>IF(U39="","",VLOOKUP(U39,Masuk!$B$9:$I$408,8,FALSE))</f>
        <v/>
      </c>
      <c r="W39" t="str">
        <f>LEFT(A39,5)</f>
        <v>KH.03</v>
      </c>
    </row>
    <row r="40">
      <c r="A40" t="str">
        <f>IF(Ref_Brg!A40="","",Ref_Brg!A40)</f>
        <v>KH.03.011</v>
      </c>
      <c r="B40" t="str">
        <f>IF(Ref_Brg!B40="","",Ref_Brg!B40)</f>
        <v>Sagu basah</v>
      </c>
      <c r="C40" t="str">
        <f>IF(Ref_Brg!C40="","",Ref_Brg!C40)</f>
        <v>kg</v>
      </c>
      <c r="U40">
        <f>IF(B40="","",VLOOKUP(B40,Refresh!$A$7:$B$1000,2,FALSE))</f>
        <v>32</v>
      </c>
      <c r="V40" t="str">
        <f>IF(U40="","",VLOOKUP(U40,Masuk!$B$9:$I$408,8,FALSE))</f>
        <v/>
      </c>
      <c r="W40" t="str">
        <f>LEFT(A40,5)</f>
        <v>KH.03</v>
      </c>
    </row>
    <row r="41">
      <c r="A41" t="str">
        <f>IF(Ref_Brg!A41="","",Ref_Brg!A41)</f>
        <v>KH.03.012</v>
      </c>
      <c r="B41" t="str">
        <f>IF(Ref_Brg!B41="","",Ref_Brg!B41)</f>
        <v>Tepung sagu</v>
      </c>
      <c r="C41" t="str">
        <f>IF(Ref_Brg!C41="","",Ref_Brg!C41)</f>
        <v>kg</v>
      </c>
      <c r="U41">
        <f>IF(B41="","",VLOOKUP(B41,Refresh!$A$7:$B$1000,2,FALSE))</f>
        <v>33</v>
      </c>
      <c r="V41" t="str">
        <f>IF(U41="","",VLOOKUP(U41,Masuk!$B$9:$I$408,8,FALSE))</f>
        <v/>
      </c>
      <c r="W41" t="str">
        <f>LEFT(A41,5)</f>
        <v>KH.03</v>
      </c>
    </row>
    <row r="42">
      <c r="A42" t="str">
        <f>IF(Ref_Brg!A42="","",Ref_Brg!A42)</f>
        <v>KH.03.099</v>
      </c>
      <c r="B42" t="str">
        <f>IF(Ref_Brg!B42="","",Ref_Brg!B42)</f>
        <v>Umbi umbian-lainnya</v>
      </c>
      <c r="C42" t="str">
        <f>IF(Ref_Brg!C42="","",Ref_Brg!C42)</f>
        <v>kg</v>
      </c>
      <c r="U42">
        <f>IF(B42="","",VLOOKUP(B42,Refresh!$A$7:$B$1000,2,FALSE))</f>
        <v>34</v>
      </c>
      <c r="V42" t="str">
        <f>IF(U42="","",VLOOKUP(U42,Masuk!$B$9:$I$408,8,FALSE))</f>
        <v/>
      </c>
      <c r="W42" t="str">
        <f>LEFT(A42,5)</f>
        <v>KH.03</v>
      </c>
    </row>
    <row r="43">
      <c r="A43" t="str">
        <f>IF(Ref_Brg!A43="","",Ref_Brg!A43)</f>
        <v>KH.04</v>
      </c>
      <c r="B43" t="str">
        <f>IF(Ref_Brg!B43="","",Ref_Brg!B43)</f>
        <v>GANDUM DAN OLAHAN TEPUNG</v>
      </c>
      <c r="C43" t="str">
        <f>IF(Ref_Brg!C43="","",Ref_Brg!C43)</f>
        <v/>
      </c>
      <c r="U43">
        <f>IF(B43="","",VLOOKUP(B43,Refresh!$A$7:$B$1000,2,FALSE))</f>
        <v>35</v>
      </c>
      <c r="V43" t="str">
        <f>IF(U43="","",VLOOKUP(U43,Masuk!$B$9:$I$408,8,FALSE))</f>
        <v/>
      </c>
      <c r="W43" t="str">
        <f>LEFT(A43,5)</f>
        <v>KH.04</v>
      </c>
    </row>
    <row r="44">
      <c r="A44" t="str">
        <f>IF(Ref_Brg!A44="","",Ref_Brg!A44)</f>
        <v>KH.04.001</v>
      </c>
      <c r="B44" t="str">
        <f>IF(Ref_Brg!B44="","",Ref_Brg!B44)</f>
        <v>Tepung terigu protein rendah</v>
      </c>
      <c r="C44" t="str">
        <f>IF(Ref_Brg!C44="","",Ref_Brg!C44)</f>
        <v>kg</v>
      </c>
      <c r="U44">
        <f>IF(B44="","",VLOOKUP(B44,Refresh!$A$7:$B$1000,2,FALSE))</f>
        <v>36</v>
      </c>
      <c r="V44" t="str">
        <f>IF(U44="","",VLOOKUP(U44,Masuk!$B$9:$I$812,8,FALSE))</f>
        <v/>
      </c>
      <c r="W44" t="str">
        <f>LEFT(A44,5)</f>
        <v>KH.04</v>
      </c>
    </row>
    <row r="45">
      <c r="A45" t="str">
        <f>IF(Ref_Brg!A45="","",Ref_Brg!A45)</f>
        <v>KH.04.002</v>
      </c>
      <c r="B45" t="str">
        <f>IF(Ref_Brg!B45="","",Ref_Brg!B45)</f>
        <v>Tepung terigu protein sedang</v>
      </c>
      <c r="C45" t="str">
        <f>IF(Ref_Brg!C45="","",Ref_Brg!C45)</f>
        <v>kg</v>
      </c>
      <c r="U45">
        <f>IF(B45="","",VLOOKUP(B45,Refresh!$A$7:$B$1000,2,FALSE))</f>
        <v>37</v>
      </c>
      <c r="V45" t="str">
        <f>IF(U45="","",VLOOKUP(U45,Masuk!$B$9:$I$408,8,FALSE))</f>
        <v/>
      </c>
      <c r="W45" t="str">
        <f>LEFT(A45,5)</f>
        <v>KH.04</v>
      </c>
    </row>
    <row r="46">
      <c r="A46" t="str">
        <f>IF(Ref_Brg!A46="","",Ref_Brg!A46)</f>
        <v>KH.04.003</v>
      </c>
      <c r="B46" t="str">
        <f>IF(Ref_Brg!B46="","",Ref_Brg!B46)</f>
        <v>Tepung terigu protein tinggi</v>
      </c>
      <c r="C46" t="str">
        <f>IF(Ref_Brg!C46="","",Ref_Brg!C46)</f>
        <v>kg</v>
      </c>
      <c r="U46">
        <f>IF(B46="","",VLOOKUP(B46,Refresh!$A$7:$B$1000,2,FALSE))</f>
        <v>38</v>
      </c>
      <c r="V46" t="str">
        <f>IF(U46="","",VLOOKUP(U46,Masuk!$B$9:$I$408,8,FALSE))</f>
        <v/>
      </c>
      <c r="W46" t="str">
        <f>LEFT(A46,5)</f>
        <v>KH.04</v>
      </c>
    </row>
    <row r="47">
      <c r="A47" t="str">
        <f>IF(Ref_Brg!A47="","",Ref_Brg!A47)</f>
        <v>KH.04.004</v>
      </c>
      <c r="B47" t="str">
        <f>IF(Ref_Brg!B47="","",Ref_Brg!B47)</f>
        <v>Tepung semolina</v>
      </c>
      <c r="C47" t="str">
        <f>IF(Ref_Brg!C47="","",Ref_Brg!C47)</f>
        <v>kg</v>
      </c>
      <c r="U47">
        <f>IF(B47="","",VLOOKUP(B47,Refresh!$A$7:$B$1000,2,FALSE))</f>
        <v>39</v>
      </c>
      <c r="V47" t="str">
        <f>IF(U47="","",VLOOKUP(U47,Masuk!$B$9:$I$408,8,FALSE))</f>
        <v/>
      </c>
      <c r="W47" t="str">
        <f>LEFT(A47,5)</f>
        <v>KH.04</v>
      </c>
    </row>
    <row r="48">
      <c r="A48" t="str">
        <f>IF(Ref_Brg!A48="","",Ref_Brg!A48)</f>
        <v>KH.04.005</v>
      </c>
      <c r="B48" t="str">
        <f>IF(Ref_Brg!B48="","",Ref_Brg!B48)</f>
        <v>Mie kering (non-instan)</v>
      </c>
      <c r="C48" t="str">
        <f>IF(Ref_Brg!C48="","",Ref_Brg!C48)</f>
        <v>pak</v>
      </c>
      <c r="U48">
        <f>IF(B48="","",VLOOKUP(B48,Refresh!$A$7:$B$1000,2,FALSE))</f>
        <v>40</v>
      </c>
      <c r="V48" t="str">
        <f>IF(U48="","",VLOOKUP(U48,Masuk!$B$9:$I$408,8,FALSE))</f>
        <v/>
      </c>
      <c r="W48" t="str">
        <f>LEFT(A48,5)</f>
        <v>KH.04</v>
      </c>
    </row>
    <row r="49">
      <c r="A49" t="str">
        <f>IF(Ref_Brg!A49="","",Ref_Brg!A49)</f>
        <v>KH.04.006</v>
      </c>
      <c r="B49" t="str">
        <f>IF(Ref_Brg!B49="","",Ref_Brg!B49)</f>
        <v>Spageti</v>
      </c>
      <c r="C49" t="str">
        <f>IF(Ref_Brg!C49="","",Ref_Brg!C49)</f>
        <v>pak</v>
      </c>
      <c r="U49">
        <f>IF(B49="","",VLOOKUP(B49,Refresh!$A$7:$B$1000,2,FALSE))</f>
        <v>41</v>
      </c>
      <c r="V49" t="str">
        <f>IF(U49="","",VLOOKUP(U49,Masuk!$B$9:$I$408,8,FALSE))</f>
        <v/>
      </c>
      <c r="W49" t="str">
        <f>LEFT(A49,5)</f>
        <v>KH.04</v>
      </c>
    </row>
    <row r="50">
      <c r="A50" t="str">
        <f>IF(Ref_Brg!A50="","",Ref_Brg!A50)</f>
        <v>KH.04.007</v>
      </c>
      <c r="B50" t="str">
        <f>IF(Ref_Brg!B50="","",Ref_Brg!B50)</f>
        <v>Makaroni</v>
      </c>
      <c r="C50" t="str">
        <f>IF(Ref_Brg!C50="","",Ref_Brg!C50)</f>
        <v>pak</v>
      </c>
      <c r="U50">
        <f>IF(B50="","",VLOOKUP(B50,Refresh!$A$7:$B$1000,2,FALSE))</f>
        <v>42</v>
      </c>
      <c r="V50" t="str">
        <f>IF(U50="","",VLOOKUP(U50,Masuk!$B$9:$I$408,8,FALSE))</f>
        <v/>
      </c>
      <c r="W50" t="str">
        <f>LEFT(A50,5)</f>
        <v>KH.04</v>
      </c>
    </row>
    <row r="51">
      <c r="A51" t="str">
        <f>IF(Ref_Brg!A51="","",Ref_Brg!A51)</f>
        <v>KH.04.008</v>
      </c>
      <c r="B51" t="str">
        <f>IF(Ref_Brg!B51="","",Ref_Brg!B51)</f>
        <v>Roti tawar</v>
      </c>
      <c r="C51" t="str">
        <f>IF(Ref_Brg!C51="","",Ref_Brg!C51)</f>
        <v>pak</v>
      </c>
      <c r="U51">
        <f>IF(B51="","",VLOOKUP(B51,Refresh!$A$7:$B$1000,2,FALSE))</f>
        <v>43</v>
      </c>
      <c r="V51" t="str">
        <f>IF(U51="","",VLOOKUP(U51,Masuk!$B$9:$I$408,8,FALSE))</f>
        <v/>
      </c>
      <c r="W51" t="str">
        <f>LEFT(A51,5)</f>
        <v>KH.04</v>
      </c>
    </row>
    <row r="52">
      <c r="A52" t="str">
        <f>IF(Ref_Brg!A52="","",Ref_Brg!A52)</f>
        <v>KH.04.009</v>
      </c>
      <c r="B52" t="str">
        <f>IF(Ref_Brg!B52="","",Ref_Brg!B52)</f>
        <v>Roti gandum</v>
      </c>
      <c r="C52" t="str">
        <f>IF(Ref_Brg!C52="","",Ref_Brg!C52)</f>
        <v>pak</v>
      </c>
      <c r="U52">
        <f>IF(B52="","",VLOOKUP(B52,Refresh!$A$7:$B$1000,2,FALSE))</f>
        <v>44</v>
      </c>
      <c r="V52" t="str">
        <f>IF(U52="","",VLOOKUP(U52,Masuk!$B$9:$I$408,8,FALSE))</f>
        <v/>
      </c>
      <c r="W52" t="str">
        <f>LEFT(A52,5)</f>
        <v>KH.04</v>
      </c>
    </row>
    <row r="53">
      <c r="A53" t="str">
        <f>IF(Ref_Brg!A53="","",Ref_Brg!A53)</f>
        <v>KH.04.010</v>
      </c>
      <c r="B53" t="str">
        <f>IF(Ref_Brg!B53="","",Ref_Brg!B53)</f>
        <v>Tepung panir</v>
      </c>
      <c r="C53" t="str">
        <f>IF(Ref_Brg!C53="","",Ref_Brg!C53)</f>
        <v>pak</v>
      </c>
      <c r="U53">
        <f>IF(B53="","",VLOOKUP(B53,Refresh!$A$7:$B$1000,2,FALSE))</f>
        <v>45</v>
      </c>
      <c r="V53" t="str">
        <f>IF(U53="","",VLOOKUP(U53,Masuk!$B$9:$I$408,8,FALSE))</f>
        <v/>
      </c>
      <c r="W53" t="str">
        <f>LEFT(A53,5)</f>
        <v>KH.04</v>
      </c>
    </row>
    <row r="54">
      <c r="A54" t="str">
        <f>IF(Ref_Brg!A54="","",Ref_Brg!A54)</f>
        <v>KH.04.011</v>
      </c>
      <c r="B54" t="str">
        <f>IF(Ref_Brg!B54="","",Ref_Brg!B54)</f>
        <v>Biskuit</v>
      </c>
      <c r="C54" t="str">
        <f>IF(Ref_Brg!C54="","",Ref_Brg!C54)</f>
        <v>pak</v>
      </c>
      <c r="U54">
        <f>IF(B54="","",VLOOKUP(B54,Refresh!$A$7:$B$1000,2,FALSE))</f>
        <v>46</v>
      </c>
      <c r="V54" t="str">
        <f>IF(U54="","",VLOOKUP(U54,Masuk!$B$9:$I$408,8,FALSE))</f>
        <v/>
      </c>
      <c r="W54" t="str">
        <f>LEFT(A54,5)</f>
        <v>KH.04</v>
      </c>
    </row>
    <row r="55">
      <c r="A55" t="str">
        <f>IF(Ref_Brg!A55="","",Ref_Brg!A55)</f>
        <v>KH.04.012</v>
      </c>
      <c r="B55" t="str">
        <f>IF(Ref_Brg!B55="","",Ref_Brg!B55)</f>
        <v>Bubur bayi</v>
      </c>
      <c r="C55" t="str">
        <f>IF(Ref_Brg!C55="","",Ref_Brg!C55)</f>
        <v>pak</v>
      </c>
      <c r="U55">
        <f>IF(B55="","",VLOOKUP(B55,Refresh!$A$7:$B$1000,2,FALSE))</f>
        <v>47</v>
      </c>
      <c r="V55" t="str">
        <f>IF(U55="","",VLOOKUP(U55,Masuk!$B$9:$I$408,8,FALSE))</f>
        <v/>
      </c>
      <c r="W55" t="str">
        <f>LEFT(A55,5)</f>
        <v>KH.04</v>
      </c>
    </row>
    <row r="56">
      <c r="A56" t="str">
        <f>IF(Ref_Brg!A56="","",Ref_Brg!A56)</f>
        <v>KH.04.099</v>
      </c>
      <c r="B56" t="str">
        <f>IF(Ref_Brg!B56="","",Ref_Brg!B56)</f>
        <v>Gandum dan olahan tepung-lainnya</v>
      </c>
      <c r="C56" t="str">
        <f>IF(Ref_Brg!C56="","",Ref_Brg!C56)</f>
        <v>pak</v>
      </c>
      <c r="U56">
        <f>IF(B56="","",VLOOKUP(B56,Refresh!$A$7:$B$1000,2,FALSE))</f>
        <v>48</v>
      </c>
      <c r="V56" t="str">
        <f>IF(U56="","",VLOOKUP(U56,Masuk!$B$9:$I$408,8,FALSE))</f>
        <v/>
      </c>
      <c r="W56" t="str">
        <f>LEFT(A56,5)</f>
        <v>KH.04</v>
      </c>
    </row>
    <row r="57">
      <c r="A57" t="str">
        <f>IF(Ref_Brg!A57="","",Ref_Brg!A57)</f>
        <v>KH.05</v>
      </c>
      <c r="B57" t="str">
        <f>IF(Ref_Brg!B57="","",Ref_Brg!B57)</f>
        <v>SEREAL</v>
      </c>
      <c r="C57" t="str">
        <f>IF(Ref_Brg!C57="","",Ref_Brg!C57)</f>
        <v/>
      </c>
      <c r="U57">
        <f>IF(B57="","",VLOOKUP(B57,Refresh!$A$7:$B$1000,2,FALSE))</f>
        <v>49</v>
      </c>
      <c r="V57" t="str">
        <f>IF(U57="","",VLOOKUP(U57,Masuk!$B$9:$I$408,8,FALSE))</f>
        <v/>
      </c>
      <c r="W57" t="str">
        <f>LEFT(A57,5)</f>
        <v>KH.05</v>
      </c>
    </row>
    <row r="58">
      <c r="A58" t="str">
        <f>IF(Ref_Brg!A58="","",Ref_Brg!A58)</f>
        <v>KH.05.001</v>
      </c>
      <c r="B58" t="str">
        <f>IF(Ref_Brg!B58="","",Ref_Brg!B58)</f>
        <v>Oat (rolled oats)</v>
      </c>
      <c r="C58" t="str">
        <f>IF(Ref_Brg!C58="","",Ref_Brg!C58)</f>
        <v>kg</v>
      </c>
      <c r="U58">
        <f>IF(B58="","",VLOOKUP(B58,Refresh!$A$7:$B$1000,2,FALSE))</f>
        <v>50</v>
      </c>
      <c r="V58" t="str">
        <f>IF(U58="","",VLOOKUP(U58,Masuk!$B$9:$I$408,8,FALSE))</f>
        <v/>
      </c>
      <c r="W58" t="str">
        <f>LEFT(A58,5)</f>
        <v>KH.05</v>
      </c>
    </row>
    <row r="59">
      <c r="A59" t="str">
        <f>IF(Ref_Brg!A59="","",Ref_Brg!A59)</f>
        <v>KH.05.002</v>
      </c>
      <c r="B59" t="str">
        <f>IF(Ref_Brg!B59="","",Ref_Brg!B59)</f>
        <v>Oat instan</v>
      </c>
      <c r="C59" t="str">
        <f>IF(Ref_Brg!C59="","",Ref_Brg!C59)</f>
        <v>kg</v>
      </c>
      <c r="U59">
        <f>IF(B59="","",VLOOKUP(B59,Refresh!$A$7:$B$1000,2,FALSE))</f>
        <v>51</v>
      </c>
      <c r="V59" t="str">
        <f>IF(U59="","",VLOOKUP(U59,Masuk!$B$9:$I$408,8,FALSE))</f>
        <v/>
      </c>
      <c r="W59" t="str">
        <f>LEFT(A59,5)</f>
        <v>KH.05</v>
      </c>
    </row>
    <row r="60">
      <c r="A60" t="str">
        <f>IF(Ref_Brg!A60="","",Ref_Brg!A60)</f>
        <v>KH.05.003</v>
      </c>
      <c r="B60" t="str">
        <f>IF(Ref_Brg!B60="","",Ref_Brg!B60)</f>
        <v>Sorgum biji</v>
      </c>
      <c r="C60" t="str">
        <f>IF(Ref_Brg!C60="","",Ref_Brg!C60)</f>
        <v>kg</v>
      </c>
      <c r="U60">
        <f>IF(B60="","",VLOOKUP(B60,Refresh!$A$7:$B$1000,2,FALSE))</f>
        <v>52</v>
      </c>
      <c r="V60" t="str">
        <f>IF(U60="","",VLOOKUP(U60,Masuk!$B$9:$I$408,8,FALSE))</f>
        <v/>
      </c>
      <c r="W60" t="str">
        <f>LEFT(A60,5)</f>
        <v>KH.05</v>
      </c>
    </row>
    <row r="61">
      <c r="A61" t="str">
        <f>IF(Ref_Brg!A61="","",Ref_Brg!A61)</f>
        <v>KH.05.004</v>
      </c>
      <c r="B61" t="str">
        <f>IF(Ref_Brg!B61="","",Ref_Brg!B61)</f>
        <v>Tepung sorgum</v>
      </c>
      <c r="C61" t="str">
        <f>IF(Ref_Brg!C61="","",Ref_Brg!C61)</f>
        <v>kg</v>
      </c>
      <c r="U61">
        <f>IF(B61="","",VLOOKUP(B61,Refresh!$A$7:$B$1000,2,FALSE))</f>
        <v>53</v>
      </c>
      <c r="V61" t="str">
        <f>IF(U61="","",VLOOKUP(U61,Masuk!$B$9:$I$408,8,FALSE))</f>
        <v/>
      </c>
      <c r="W61" t="str">
        <f>LEFT(A61,5)</f>
        <v>KH.05</v>
      </c>
    </row>
    <row r="62">
      <c r="A62" t="str">
        <f>IF(Ref_Brg!A62="","",Ref_Brg!A62)</f>
        <v>KH.05.005</v>
      </c>
      <c r="B62" t="str">
        <f>IF(Ref_Brg!B62="","",Ref_Brg!B62)</f>
        <v>Millet/jewawut biji</v>
      </c>
      <c r="C62" t="str">
        <f>IF(Ref_Brg!C62="","",Ref_Brg!C62)</f>
        <v>kg</v>
      </c>
      <c r="U62">
        <f>IF(B62="","",VLOOKUP(B62,Refresh!$A$7:$B$1000,2,FALSE))</f>
        <v>54</v>
      </c>
      <c r="V62" t="str">
        <f>IF(U62="","",VLOOKUP(U62,Masuk!$B$9:$I$408,8,FALSE))</f>
        <v/>
      </c>
      <c r="W62" t="str">
        <f>LEFT(A62,5)</f>
        <v>KH.05</v>
      </c>
    </row>
    <row r="63">
      <c r="A63" t="str">
        <f>IF(Ref_Brg!A63="","",Ref_Brg!A63)</f>
        <v>KH.05.006</v>
      </c>
      <c r="B63" t="str">
        <f>IF(Ref_Brg!B63="","",Ref_Brg!B63)</f>
        <v>Tepung millet</v>
      </c>
      <c r="C63" t="str">
        <f>IF(Ref_Brg!C63="","",Ref_Brg!C63)</f>
        <v>kg</v>
      </c>
      <c r="U63">
        <f>IF(B63="","",VLOOKUP(B63,Refresh!$A$7:$B$1000,2,FALSE))</f>
        <v>55</v>
      </c>
      <c r="V63" t="str">
        <f>IF(U63="","",VLOOKUP(U63,Masuk!$B$9:$I$408,8,FALSE))</f>
        <v/>
      </c>
      <c r="W63" t="str">
        <f>LEFT(A63,5)</f>
        <v>KH.05</v>
      </c>
    </row>
    <row r="64">
      <c r="A64" t="str">
        <f>IF(Ref_Brg!A64="","",Ref_Brg!A64)</f>
        <v>KH.05.099</v>
      </c>
      <c r="B64" t="str">
        <f>IF(Ref_Brg!B64="","",Ref_Brg!B64)</f>
        <v>Sereal-lainnya</v>
      </c>
      <c r="C64" t="str">
        <f>IF(Ref_Brg!C64="","",Ref_Brg!C64)</f>
        <v>kg</v>
      </c>
      <c r="U64">
        <f>IF(B64="","",VLOOKUP(B64,Refresh!$A$7:$B$1000,2,FALSE))</f>
        <v>56</v>
      </c>
      <c r="V64" t="str">
        <f>IF(U64="","",VLOOKUP(U64,Masuk!$B$9:$I$408,8,FALSE))</f>
        <v/>
      </c>
      <c r="W64" t="str">
        <f>LEFT(A64,5)</f>
        <v>KH.05</v>
      </c>
    </row>
    <row r="65">
      <c r="A65" t="str">
        <f>IF(Ref_Brg!A65="","",Ref_Brg!A65)</f>
        <v>PH</v>
      </c>
      <c r="B65" t="str">
        <f>IF(Ref_Brg!B65="","",Ref_Brg!B65)</f>
        <v>PROTEIN HEWANI</v>
      </c>
      <c r="C65" t="str">
        <f>IF(Ref_Brg!C65="","",Ref_Brg!C65)</f>
        <v/>
      </c>
      <c r="U65">
        <f>IF(B65="","",VLOOKUP(B65,Refresh!$A$7:$B$1000,2,FALSE))</f>
        <v>57</v>
      </c>
      <c r="V65" t="str">
        <f>IF(U65="","",VLOOKUP(U65,Masuk!$B$9:$I$408,8,FALSE))</f>
        <v/>
      </c>
      <c r="W65" t="str">
        <f>LEFT(A65,5)</f>
        <v>PH</v>
      </c>
    </row>
    <row r="66">
      <c r="A66" t="str">
        <f>IF(Ref_Brg!A66="","",Ref_Brg!A66)</f>
        <v>PH.01</v>
      </c>
      <c r="B66" t="str">
        <f>IF(Ref_Brg!B66="","",Ref_Brg!B66)</f>
        <v>UNGGAS DAN OLAHANNYA</v>
      </c>
      <c r="C66" t="str">
        <f>IF(Ref_Brg!C66="","",Ref_Brg!C66)</f>
        <v/>
      </c>
      <c r="U66">
        <f>IF(B66="","",VLOOKUP(B66,Refresh!$A$7:$B$1000,2,FALSE))</f>
        <v>58</v>
      </c>
      <c r="V66" t="str">
        <f>IF(U66="","",VLOOKUP(U66,Masuk!$B$9:$I$408,8,FALSE))</f>
        <v/>
      </c>
      <c r="W66" t="str">
        <f>LEFT(A66,5)</f>
        <v>PH.01</v>
      </c>
    </row>
    <row r="67">
      <c r="A67" t="str">
        <f>IF(Ref_Brg!A67="","",Ref_Brg!A67)</f>
        <v>PH.01.001</v>
      </c>
      <c r="B67" t="str">
        <f>IF(Ref_Brg!B67="","",Ref_Brg!B67)</f>
        <v>Ayam broiler utuh</v>
      </c>
      <c r="C67" t="str">
        <f>IF(Ref_Brg!C67="","",Ref_Brg!C67)</f>
        <v>kg</v>
      </c>
      <c r="U67">
        <f>IF(B67="","",VLOOKUP(B67,Refresh!$A$7:$B$1000,2,FALSE))</f>
        <v>59</v>
      </c>
      <c r="V67" t="str">
        <f>IF(U67="","",VLOOKUP(U67,Masuk!$B$9:$I$812,8,FALSE))</f>
        <v/>
      </c>
      <c r="W67" t="str">
        <f>LEFT(A67,5)</f>
        <v>PH.01</v>
      </c>
    </row>
    <row r="68">
      <c r="A68" t="str">
        <f>IF(Ref_Brg!A68="","",Ref_Brg!A68)</f>
        <v>PH.01.002</v>
      </c>
      <c r="B68" t="str">
        <f>IF(Ref_Brg!B68="","",Ref_Brg!B68)</f>
        <v>Fillet dada ayam</v>
      </c>
      <c r="C68" t="str">
        <f>IF(Ref_Brg!C68="","",Ref_Brg!C68)</f>
        <v>kg</v>
      </c>
      <c r="U68">
        <f>IF(B68="","",VLOOKUP(B68,Refresh!$A$7:$B$1000,2,FALSE))</f>
        <v>60</v>
      </c>
      <c r="V68" t="str">
        <f>IF(U68="","",VLOOKUP(U68,Masuk!$B$9:$I$408,8,FALSE))</f>
        <v/>
      </c>
      <c r="W68" t="str">
        <f>LEFT(A68,5)</f>
        <v>PH.01</v>
      </c>
    </row>
    <row r="69">
      <c r="A69" t="str">
        <f>IF(Ref_Brg!A69="","",Ref_Brg!A69)</f>
        <v>PH.01.003</v>
      </c>
      <c r="B69" t="str">
        <f>IF(Ref_Brg!B69="","",Ref_Brg!B69)</f>
        <v>Paha ayam atas</v>
      </c>
      <c r="C69" t="str">
        <f>IF(Ref_Brg!C69="","",Ref_Brg!C69)</f>
        <v>kg</v>
      </c>
      <c r="U69">
        <f>IF(B69="","",VLOOKUP(B69,Refresh!$A$7:$B$1000,2,FALSE))</f>
        <v>61</v>
      </c>
      <c r="V69" t="str">
        <f>IF(U69="","",VLOOKUP(U69,Masuk!$B$9:$I$408,8,FALSE))</f>
        <v/>
      </c>
      <c r="W69" t="str">
        <f>LEFT(A69,5)</f>
        <v>PH.01</v>
      </c>
    </row>
    <row r="70">
      <c r="A70" t="str">
        <f>IF(Ref_Brg!A70="","",Ref_Brg!A70)</f>
        <v>PH.01.004</v>
      </c>
      <c r="B70" t="str">
        <f>IF(Ref_Brg!B70="","",Ref_Brg!B70)</f>
        <v>Paha ayam bawah (drumstick)</v>
      </c>
      <c r="C70" t="str">
        <f>IF(Ref_Brg!C70="","",Ref_Brg!C70)</f>
        <v>kg</v>
      </c>
      <c r="U70">
        <f>IF(B70="","",VLOOKUP(B70,Refresh!$A$7:$B$1000,2,FALSE))</f>
        <v>62</v>
      </c>
      <c r="V70" t="str">
        <f>IF(U70="","",VLOOKUP(U70,Masuk!$B$9:$I$408,8,FALSE))</f>
        <v/>
      </c>
      <c r="W70" t="str">
        <f>LEFT(A70,5)</f>
        <v>PH.01</v>
      </c>
    </row>
    <row r="71">
      <c r="A71" t="str">
        <f>IF(Ref_Brg!A71="","",Ref_Brg!A71)</f>
        <v>PH.01.005</v>
      </c>
      <c r="B71" t="str">
        <f>IF(Ref_Brg!B71="","",Ref_Brg!B71)</f>
        <v>Sayap ayam</v>
      </c>
      <c r="C71" t="str">
        <f>IF(Ref_Brg!C71="","",Ref_Brg!C71)</f>
        <v>kg</v>
      </c>
      <c r="U71">
        <f>IF(B71="","",VLOOKUP(B71,Refresh!$A$7:$B$1000,2,FALSE))</f>
        <v>63</v>
      </c>
      <c r="V71" t="str">
        <f>IF(U71="","",VLOOKUP(U71,Masuk!$B$9:$I$408,8,FALSE))</f>
        <v/>
      </c>
      <c r="W71" t="str">
        <f>LEFT(A71,5)</f>
        <v>PH.01</v>
      </c>
    </row>
    <row r="72">
      <c r="A72" t="str">
        <f>IF(Ref_Brg!A72="","",Ref_Brg!A72)</f>
        <v>PH.01.006</v>
      </c>
      <c r="B72" t="str">
        <f>IF(Ref_Brg!B72="","",Ref_Brg!B72)</f>
        <v>Hati ayam</v>
      </c>
      <c r="C72" t="str">
        <f>IF(Ref_Brg!C72="","",Ref_Brg!C72)</f>
        <v>kg</v>
      </c>
      <c r="U72">
        <f>IF(B72="","",VLOOKUP(B72,Refresh!$A$7:$B$1000,2,FALSE))</f>
        <v>64</v>
      </c>
      <c r="V72" t="str">
        <f>IF(U72="","",VLOOKUP(U72,Masuk!$B$9:$I$408,8,FALSE))</f>
        <v/>
      </c>
      <c r="W72" t="str">
        <f>LEFT(A72,5)</f>
        <v>PH.01</v>
      </c>
    </row>
    <row r="73">
      <c r="A73" t="str">
        <f>IF(Ref_Brg!A73="","",Ref_Brg!A73)</f>
        <v>PH.01.007</v>
      </c>
      <c r="B73" t="str">
        <f>IF(Ref_Brg!B73="","",Ref_Brg!B73)</f>
        <v>Ampela ayam</v>
      </c>
      <c r="C73" t="str">
        <f>IF(Ref_Brg!C73="","",Ref_Brg!C73)</f>
        <v>kg</v>
      </c>
      <c r="U73">
        <f>IF(B73="","",VLOOKUP(B73,Refresh!$A$7:$B$1000,2,FALSE))</f>
        <v>65</v>
      </c>
      <c r="V73" t="str">
        <f>IF(U73="","",VLOOKUP(U73,Masuk!$B$9:$I$408,8,FALSE))</f>
        <v/>
      </c>
      <c r="W73" t="str">
        <f>LEFT(A73,5)</f>
        <v>PH.01</v>
      </c>
    </row>
    <row r="74">
      <c r="A74" t="str">
        <f>IF(Ref_Brg!A74="","",Ref_Brg!A74)</f>
        <v>PH.01.008</v>
      </c>
      <c r="B74" t="str">
        <f>IF(Ref_Brg!B74="","",Ref_Brg!B74)</f>
        <v>Telur ayam ras/negeri</v>
      </c>
      <c r="C74" t="str">
        <f>IF(Ref_Brg!C74="","",Ref_Brg!C74)</f>
        <v>kg</v>
      </c>
      <c r="U74">
        <f>IF(B74="","",VLOOKUP(B74,Refresh!$A$7:$B$1000,2,FALSE))</f>
        <v>66</v>
      </c>
      <c r="V74" t="str">
        <f>IF(U74="","",VLOOKUP(U74,Masuk!$B$9:$I$812,8,FALSE))</f>
        <v/>
      </c>
      <c r="W74" t="str">
        <f>LEFT(A74,5)</f>
        <v>PH.01</v>
      </c>
    </row>
    <row r="75">
      <c r="A75" t="str">
        <f>IF(Ref_Brg!A75="","",Ref_Brg!A75)</f>
        <v>PH.01.009</v>
      </c>
      <c r="B75" t="str">
        <f>IF(Ref_Brg!B75="","",Ref_Brg!B75)</f>
        <v>Telur ayam kampung</v>
      </c>
      <c r="C75" t="str">
        <f>IF(Ref_Brg!C75="","",Ref_Brg!C75)</f>
        <v>kg</v>
      </c>
      <c r="U75">
        <f>IF(B75="","",VLOOKUP(B75,Refresh!$A$7:$B$1000,2,FALSE))</f>
        <v>67</v>
      </c>
      <c r="V75" t="str">
        <f>IF(U75="","",VLOOKUP(U75,Masuk!$B$9:$I$408,8,FALSE))</f>
        <v/>
      </c>
      <c r="W75" t="str">
        <f>LEFT(A75,5)</f>
        <v>PH.01</v>
      </c>
    </row>
    <row r="76">
      <c r="A76" t="str">
        <f>IF(Ref_Brg!A76="","",Ref_Brg!A76)</f>
        <v>PH.01.010</v>
      </c>
      <c r="B76" t="str">
        <f>IF(Ref_Brg!B76="","",Ref_Brg!B76)</f>
        <v>Telur puyuh</v>
      </c>
      <c r="C76" t="str">
        <f>IF(Ref_Brg!C76="","",Ref_Brg!C76)</f>
        <v>kg</v>
      </c>
      <c r="U76">
        <f>IF(B76="","",VLOOKUP(B76,Refresh!$A$7:$B$1000,2,FALSE))</f>
        <v>68</v>
      </c>
      <c r="V76" t="str">
        <f>IF(U76="","",VLOOKUP(U76,Masuk!$B$9:$I$408,8,FALSE))</f>
        <v/>
      </c>
      <c r="W76" t="str">
        <f>LEFT(A76,5)</f>
        <v>PH.01</v>
      </c>
    </row>
    <row r="77">
      <c r="A77" t="str">
        <f>IF(Ref_Brg!A77="","",Ref_Brg!A77)</f>
        <v>PH.01.011</v>
      </c>
      <c r="B77" t="str">
        <f>IF(Ref_Brg!B77="","",Ref_Brg!B77)</f>
        <v>Sosis ayam</v>
      </c>
      <c r="C77" t="str">
        <f>IF(Ref_Brg!C77="","",Ref_Brg!C77)</f>
        <v>pak</v>
      </c>
      <c r="U77">
        <f>IF(B77="","",VLOOKUP(B77,Refresh!$A$7:$B$1000,2,FALSE))</f>
        <v>69</v>
      </c>
      <c r="V77" t="str">
        <f>IF(U77="","",VLOOKUP(U77,Masuk!$B$9:$I$408,8,FALSE))</f>
        <v/>
      </c>
      <c r="W77" t="str">
        <f>LEFT(A77,5)</f>
        <v>PH.01</v>
      </c>
    </row>
    <row r="78">
      <c r="A78" t="str">
        <f>IF(Ref_Brg!A78="","",Ref_Brg!A78)</f>
        <v>PH.01.099</v>
      </c>
      <c r="B78" t="str">
        <f>IF(Ref_Brg!B78="","",Ref_Brg!B78)</f>
        <v>Ayam dan olahannya-lainnya</v>
      </c>
      <c r="C78" t="str">
        <f>IF(Ref_Brg!C78="","",Ref_Brg!C78)</f>
        <v>kg</v>
      </c>
      <c r="U78">
        <f>IF(B78="","",VLOOKUP(B78,Refresh!$A$7:$B$1000,2,FALSE))</f>
        <v>70</v>
      </c>
      <c r="V78" t="str">
        <f>IF(U78="","",VLOOKUP(U78,Masuk!$B$9:$I$408,8,FALSE))</f>
        <v/>
      </c>
      <c r="W78" t="str">
        <f>LEFT(A78,5)</f>
        <v>PH.01</v>
      </c>
    </row>
    <row r="79">
      <c r="A79" t="str">
        <f>IF(Ref_Brg!A79="","",Ref_Brg!A79)</f>
        <v>PH.02</v>
      </c>
      <c r="B79" t="str">
        <f>IF(Ref_Brg!B79="","",Ref_Brg!B79)</f>
        <v>DAGING SAPI/KERBAU/KAMBING</v>
      </c>
      <c r="C79" t="str">
        <f>IF(Ref_Brg!C79="","",Ref_Brg!C79)</f>
        <v/>
      </c>
      <c r="U79">
        <f>IF(B79="","",VLOOKUP(B79,Refresh!$A$7:$B$1000,2,FALSE))</f>
        <v>71</v>
      </c>
      <c r="V79" t="str">
        <f>IF(U79="","",VLOOKUP(U79,Masuk!$B$9:$I$408,8,FALSE))</f>
        <v/>
      </c>
      <c r="W79" t="str">
        <f>LEFT(A79,5)</f>
        <v>PH.02</v>
      </c>
    </row>
    <row r="80">
      <c r="A80" t="str">
        <f>IF(Ref_Brg!A80="","",Ref_Brg!A80)</f>
        <v>PH.02.001</v>
      </c>
      <c r="B80" t="str">
        <f>IF(Ref_Brg!B80="","",Ref_Brg!B80)</f>
        <v>Daging sapi segar (has luar/sirloin)</v>
      </c>
      <c r="C80" t="str">
        <f>IF(Ref_Brg!C80="","",Ref_Brg!C80)</f>
        <v>kg</v>
      </c>
      <c r="U80">
        <f>IF(B80="","",VLOOKUP(B80,Refresh!$A$7:$B$1000,2,FALSE))</f>
        <v>72</v>
      </c>
      <c r="V80" t="str">
        <f>IF(U80="","",VLOOKUP(U80,Masuk!$B$9:$I$812,8,FALSE))</f>
        <v/>
      </c>
      <c r="W80" t="str">
        <f>LEFT(A80,5)</f>
        <v>PH.02</v>
      </c>
    </row>
    <row r="81">
      <c r="A81" t="str">
        <f>IF(Ref_Brg!A81="","",Ref_Brg!A81)</f>
        <v>PH.02.002</v>
      </c>
      <c r="B81" t="str">
        <f>IF(Ref_Brg!B81="","",Ref_Brg!B81)</f>
        <v>Daging sapi segar (has dalam/tenderloin)</v>
      </c>
      <c r="C81" t="str">
        <f>IF(Ref_Brg!C81="","",Ref_Brg!C81)</f>
        <v>kg</v>
      </c>
      <c r="U81">
        <f>IF(B81="","",VLOOKUP(B81,Refresh!$A$7:$B$1000,2,FALSE))</f>
        <v>73</v>
      </c>
      <c r="V81" t="str">
        <f>IF(U81="","",VLOOKUP(U81,Masuk!$B$9:$I$408,8,FALSE))</f>
        <v/>
      </c>
      <c r="W81" t="str">
        <f>LEFT(A81,5)</f>
        <v>PH.02</v>
      </c>
    </row>
    <row r="82">
      <c r="A82" t="str">
        <f>IF(Ref_Brg!A82="","",Ref_Brg!A82)</f>
        <v>PH.02.003</v>
      </c>
      <c r="B82" t="str">
        <f>IF(Ref_Brg!B82="","",Ref_Brg!B82)</f>
        <v>Daging sapi segar (sandung lamur/brisket)</v>
      </c>
      <c r="C82" t="str">
        <f>IF(Ref_Brg!C82="","",Ref_Brg!C82)</f>
        <v>kg</v>
      </c>
      <c r="U82">
        <f>IF(B82="","",VLOOKUP(B82,Refresh!$A$7:$B$1000,2,FALSE))</f>
        <v>74</v>
      </c>
      <c r="V82" t="str">
        <f>IF(U82="","",VLOOKUP(U82,Masuk!$B$9:$I$408,8,FALSE))</f>
        <v/>
      </c>
      <c r="W82" t="str">
        <f>LEFT(A82,5)</f>
        <v>PH.02</v>
      </c>
    </row>
    <row r="83">
      <c r="A83" t="str">
        <f>IF(Ref_Brg!A83="","",Ref_Brg!A83)</f>
        <v>PH.02.004</v>
      </c>
      <c r="B83" t="str">
        <f>IF(Ref_Brg!B83="","",Ref_Brg!B83)</f>
        <v>Daging sapi segar (paha)</v>
      </c>
      <c r="C83" t="str">
        <f>IF(Ref_Brg!C83="","",Ref_Brg!C83)</f>
        <v>kg</v>
      </c>
      <c r="U83">
        <f>IF(B83="","",VLOOKUP(B83,Refresh!$A$7:$B$1000,2,FALSE))</f>
        <v>75</v>
      </c>
      <c r="V83" t="str">
        <f>IF(U83="","",VLOOKUP(U83,Masuk!$B$9:$I$408,8,FALSE))</f>
        <v/>
      </c>
      <c r="W83" t="str">
        <f>LEFT(A83,5)</f>
        <v>PH.02</v>
      </c>
    </row>
    <row r="84">
      <c r="A84" t="str">
        <f>IF(Ref_Brg!A84="","",Ref_Brg!A84)</f>
        <v>PH.02.005</v>
      </c>
      <c r="B84" t="str">
        <f>IF(Ref_Brg!B84="","",Ref_Brg!B84)</f>
        <v>Daging sapi giling</v>
      </c>
      <c r="C84" t="str">
        <f>IF(Ref_Brg!C84="","",Ref_Brg!C84)</f>
        <v>kg</v>
      </c>
      <c r="U84">
        <f>IF(B84="","",VLOOKUP(B84,Refresh!$A$7:$B$1000,2,FALSE))</f>
        <v>76</v>
      </c>
      <c r="V84" t="str">
        <f>IF(U84="","",VLOOKUP(U84,Masuk!$B$9:$I$408,8,FALSE))</f>
        <v/>
      </c>
      <c r="W84" t="str">
        <f>LEFT(A84,5)</f>
        <v>PH.02</v>
      </c>
    </row>
    <row r="85">
      <c r="A85" t="str">
        <f>IF(Ref_Brg!A85="","",Ref_Brg!A85)</f>
        <v>PH.02.006</v>
      </c>
      <c r="B85" t="str">
        <f>IF(Ref_Brg!B85="","",Ref_Brg!B85)</f>
        <v>Hati sapi</v>
      </c>
      <c r="C85" t="str">
        <f>IF(Ref_Brg!C85="","",Ref_Brg!C85)</f>
        <v>kg</v>
      </c>
      <c r="U85">
        <f>IF(B85="","",VLOOKUP(B85,Refresh!$A$7:$B$1000,2,FALSE))</f>
        <v>77</v>
      </c>
      <c r="V85" t="str">
        <f>IF(U85="","",VLOOKUP(U85,Masuk!$B$9:$I$408,8,FALSE))</f>
        <v/>
      </c>
      <c r="W85" t="str">
        <f>LEFT(A85,5)</f>
        <v>PH.02</v>
      </c>
    </row>
    <row r="86">
      <c r="A86" t="str">
        <f>IF(Ref_Brg!A86="","",Ref_Brg!A86)</f>
        <v>PH.02.007</v>
      </c>
      <c r="B86" t="str">
        <f>IF(Ref_Brg!B86="","",Ref_Brg!B86)</f>
        <v>Iga sapi</v>
      </c>
      <c r="C86" t="str">
        <f>IF(Ref_Brg!C86="","",Ref_Brg!C86)</f>
        <v>kg</v>
      </c>
      <c r="U86">
        <f>IF(B86="","",VLOOKUP(B86,Refresh!$A$7:$B$1000,2,FALSE))</f>
        <v>78</v>
      </c>
      <c r="V86" t="str">
        <f>IF(U86="","",VLOOKUP(U86,Masuk!$B$9:$I$408,8,FALSE))</f>
        <v/>
      </c>
      <c r="W86" t="str">
        <f>LEFT(A86,5)</f>
        <v>PH.02</v>
      </c>
    </row>
    <row r="87">
      <c r="A87" t="str">
        <f>IF(Ref_Brg!A87="","",Ref_Brg!A87)</f>
        <v>PH.02.008</v>
      </c>
      <c r="B87" t="str">
        <f>IF(Ref_Brg!B87="","",Ref_Brg!B87)</f>
        <v>Daging kerbau segar</v>
      </c>
      <c r="C87" t="str">
        <f>IF(Ref_Brg!C87="","",Ref_Brg!C87)</f>
        <v>kg</v>
      </c>
      <c r="U87">
        <f>IF(B87="","",VLOOKUP(B87,Refresh!$A$7:$B$1000,2,FALSE))</f>
        <v>79</v>
      </c>
      <c r="V87" t="str">
        <f>IF(U87="","",VLOOKUP(U87,Masuk!$B$9:$I$408,8,FALSE))</f>
        <v/>
      </c>
      <c r="W87" t="str">
        <f>LEFT(A87,5)</f>
        <v>PH.02</v>
      </c>
    </row>
    <row r="88">
      <c r="A88" t="str">
        <f>IF(Ref_Brg!A88="","",Ref_Brg!A88)</f>
        <v>PH.02.009</v>
      </c>
      <c r="B88" t="str">
        <f>IF(Ref_Brg!B88="","",Ref_Brg!B88)</f>
        <v>Daging kambing segar</v>
      </c>
      <c r="C88" t="str">
        <f>IF(Ref_Brg!C88="","",Ref_Brg!C88)</f>
        <v>kg</v>
      </c>
      <c r="U88">
        <f>IF(B88="","",VLOOKUP(B88,Refresh!$A$7:$B$1000,2,FALSE))</f>
        <v>80</v>
      </c>
      <c r="V88" t="str">
        <f>IF(U88="","",VLOOKUP(U88,Masuk!$B$9:$I$408,8,FALSE))</f>
        <v/>
      </c>
      <c r="W88" t="str">
        <f>LEFT(A88,5)</f>
        <v>PH.02</v>
      </c>
    </row>
    <row r="89">
      <c r="A89" t="str">
        <f>IF(Ref_Brg!A89="","",Ref_Brg!A89)</f>
        <v>PH.02.010</v>
      </c>
      <c r="B89" t="str">
        <f>IF(Ref_Brg!B89="","",Ref_Brg!B89)</f>
        <v>Daging domba segar</v>
      </c>
      <c r="C89" t="str">
        <f>IF(Ref_Brg!C89="","",Ref_Brg!C89)</f>
        <v>kg</v>
      </c>
      <c r="U89">
        <f>IF(B89="","",VLOOKUP(B89,Refresh!$A$7:$B$1000,2,FALSE))</f>
        <v>81</v>
      </c>
      <c r="V89" t="str">
        <f>IF(U89="","",VLOOKUP(U89,Masuk!$B$9:$I$408,8,FALSE))</f>
        <v/>
      </c>
      <c r="W89" t="str">
        <f>LEFT(A89,5)</f>
        <v>PH.02</v>
      </c>
    </row>
    <row r="90">
      <c r="A90" t="str">
        <f>IF(Ref_Brg!A90="","",Ref_Brg!A90)</f>
        <v>PH.02.011</v>
      </c>
      <c r="B90" t="str">
        <f>IF(Ref_Brg!B90="","",Ref_Brg!B90)</f>
        <v>Hati kambing</v>
      </c>
      <c r="C90" t="str">
        <f>IF(Ref_Brg!C90="","",Ref_Brg!C90)</f>
        <v>kg</v>
      </c>
      <c r="U90">
        <f>IF(B90="","",VLOOKUP(B90,Refresh!$A$7:$B$1000,2,FALSE))</f>
        <v>82</v>
      </c>
      <c r="V90" t="str">
        <f>IF(U90="","",VLOOKUP(U90,Masuk!$B$9:$I$408,8,FALSE))</f>
        <v/>
      </c>
      <c r="W90" t="str">
        <f>LEFT(A90,5)</f>
        <v>PH.02</v>
      </c>
    </row>
    <row r="91">
      <c r="A91" t="str">
        <f>IF(Ref_Brg!A91="","",Ref_Brg!A91)</f>
        <v>PH.02.012</v>
      </c>
      <c r="B91" t="str">
        <f>IF(Ref_Brg!B91="","",Ref_Brg!B91)</f>
        <v>Sosis sapi</v>
      </c>
      <c r="C91" t="str">
        <f>IF(Ref_Brg!C91="","",Ref_Brg!C91)</f>
        <v>pak</v>
      </c>
      <c r="U91">
        <f>IF(B91="","",VLOOKUP(B91,Refresh!$A$7:$B$1000,2,FALSE))</f>
        <v>83</v>
      </c>
      <c r="V91" t="str">
        <f>IF(U91="","",VLOOKUP(U91,Masuk!$B$9:$I$408,8,FALSE))</f>
        <v/>
      </c>
      <c r="W91" t="str">
        <f>LEFT(A91,5)</f>
        <v>PH.02</v>
      </c>
    </row>
    <row r="92">
      <c r="A92" t="str">
        <f>IF(Ref_Brg!A92="","",Ref_Brg!A92)</f>
        <v>PH.02.099</v>
      </c>
      <c r="B92" t="str">
        <f>IF(Ref_Brg!B92="","",Ref_Brg!B92)</f>
        <v>Daging sapi/kerbau/kambing-lainnya</v>
      </c>
      <c r="C92" t="str">
        <f>IF(Ref_Brg!C92="","",Ref_Brg!C92)</f>
        <v>kg</v>
      </c>
      <c r="U92">
        <f>IF(B92="","",VLOOKUP(B92,Refresh!$A$7:$B$1000,2,FALSE))</f>
        <v>84</v>
      </c>
      <c r="V92" t="str">
        <f>IF(U92="","",VLOOKUP(U92,Masuk!$B$9:$I$408,8,FALSE))</f>
        <v/>
      </c>
      <c r="W92" t="str">
        <f>LEFT(A92,5)</f>
        <v>PH.02</v>
      </c>
    </row>
    <row r="93">
      <c r="A93" t="str">
        <f>IF(Ref_Brg!A93="","",Ref_Brg!A93)</f>
        <v>PH.03</v>
      </c>
      <c r="B93" t="str">
        <f>IF(Ref_Brg!B93="","",Ref_Brg!B93)</f>
        <v>IKAN AIR TAWAR</v>
      </c>
      <c r="C93" t="str">
        <f>IF(Ref_Brg!C93="","",Ref_Brg!C93)</f>
        <v/>
      </c>
      <c r="U93">
        <f>IF(B93="","",VLOOKUP(B93,Refresh!$A$7:$B$1000,2,FALSE))</f>
        <v>85</v>
      </c>
      <c r="V93" t="str">
        <f>IF(U93="","",VLOOKUP(U93,Masuk!$B$9:$I$408,8,FALSE))</f>
        <v/>
      </c>
      <c r="W93" t="str">
        <f>LEFT(A93,5)</f>
        <v>PH.03</v>
      </c>
    </row>
    <row r="94">
      <c r="A94" t="str">
        <f>IF(Ref_Brg!A94="","",Ref_Brg!A94)</f>
        <v>PH.03.001</v>
      </c>
      <c r="B94" t="str">
        <f>IF(Ref_Brg!B94="","",Ref_Brg!B94)</f>
        <v>Lele</v>
      </c>
      <c r="C94" t="str">
        <f>IF(Ref_Brg!C94="","",Ref_Brg!C94)</f>
        <v>kg</v>
      </c>
      <c r="U94">
        <f>IF(B94="","",VLOOKUP(B94,Refresh!$A$7:$B$1000,2,FALSE))</f>
        <v>86</v>
      </c>
      <c r="V94" t="str">
        <f>IF(U94="","",VLOOKUP(U94,Masuk!$B$9:$I$408,8,FALSE))</f>
        <v/>
      </c>
      <c r="W94" t="str">
        <f>LEFT(A94,5)</f>
        <v>PH.03</v>
      </c>
    </row>
    <row r="95">
      <c r="A95" t="str">
        <f>IF(Ref_Brg!A95="","",Ref_Brg!A95)</f>
        <v>PH.03.002</v>
      </c>
      <c r="B95" t="str">
        <f>IF(Ref_Brg!B95="","",Ref_Brg!B95)</f>
        <v>Nila</v>
      </c>
      <c r="C95" t="str">
        <f>IF(Ref_Brg!C95="","",Ref_Brg!C95)</f>
        <v>kg</v>
      </c>
      <c r="U95">
        <f>IF(B95="","",VLOOKUP(B95,Refresh!$A$7:$B$1000,2,FALSE))</f>
        <v>87</v>
      </c>
      <c r="V95" t="str">
        <f>IF(U95="","",VLOOKUP(U95,Masuk!$B$9:$I$408,8,FALSE))</f>
        <v/>
      </c>
      <c r="W95" t="str">
        <f>LEFT(A95,5)</f>
        <v>PH.03</v>
      </c>
    </row>
    <row r="96">
      <c r="A96" t="str">
        <f>IF(Ref_Brg!A96="","",Ref_Brg!A96)</f>
        <v>PH.03.003</v>
      </c>
      <c r="B96" t="str">
        <f>IF(Ref_Brg!B96="","",Ref_Brg!B96)</f>
        <v>Mujair</v>
      </c>
      <c r="C96" t="str">
        <f>IF(Ref_Brg!C96="","",Ref_Brg!C96)</f>
        <v>kg</v>
      </c>
      <c r="U96">
        <f>IF(B96="","",VLOOKUP(B96,Refresh!$A$7:$B$1000,2,FALSE))</f>
        <v>88</v>
      </c>
      <c r="V96" t="str">
        <f>IF(U96="","",VLOOKUP(U96,Masuk!$B$9:$I$408,8,FALSE))</f>
        <v/>
      </c>
      <c r="W96" t="str">
        <f>LEFT(A96,5)</f>
        <v>PH.03</v>
      </c>
    </row>
    <row r="97">
      <c r="A97" t="str">
        <f>IF(Ref_Brg!A97="","",Ref_Brg!A97)</f>
        <v>PH.03.004</v>
      </c>
      <c r="B97" t="str">
        <f>IF(Ref_Brg!B97="","",Ref_Brg!B97)</f>
        <v>Patin</v>
      </c>
      <c r="C97" t="str">
        <f>IF(Ref_Brg!C97="","",Ref_Brg!C97)</f>
        <v>kg</v>
      </c>
      <c r="U97">
        <f>IF(B97="","",VLOOKUP(B97,Refresh!$A$7:$B$1000,2,FALSE))</f>
        <v>89</v>
      </c>
      <c r="V97" t="str">
        <f>IF(U97="","",VLOOKUP(U97,Masuk!$B$9:$I$408,8,FALSE))</f>
        <v/>
      </c>
      <c r="W97" t="str">
        <f>LEFT(A97,5)</f>
        <v>PH.03</v>
      </c>
    </row>
    <row r="98">
      <c r="A98" t="str">
        <f>IF(Ref_Brg!A98="","",Ref_Brg!A98)</f>
        <v>PH.03.005</v>
      </c>
      <c r="B98" t="str">
        <f>IF(Ref_Brg!B98="","",Ref_Brg!B98)</f>
        <v>Gurame</v>
      </c>
      <c r="C98" t="str">
        <f>IF(Ref_Brg!C98="","",Ref_Brg!C98)</f>
        <v>kg</v>
      </c>
      <c r="U98">
        <f>IF(B98="","",VLOOKUP(B98,Refresh!$A$7:$B$1000,2,FALSE))</f>
        <v>90</v>
      </c>
      <c r="V98" t="str">
        <f>IF(U98="","",VLOOKUP(U98,Masuk!$B$9:$I$408,8,FALSE))</f>
        <v/>
      </c>
      <c r="W98" t="str">
        <f>LEFT(A98,5)</f>
        <v>PH.03</v>
      </c>
    </row>
    <row r="99">
      <c r="A99" t="str">
        <f>IF(Ref_Brg!A99="","",Ref_Brg!A99)</f>
        <v>PH.03.006</v>
      </c>
      <c r="B99" t="str">
        <f>IF(Ref_Brg!B99="","",Ref_Brg!B99)</f>
        <v>Mas</v>
      </c>
      <c r="C99" t="str">
        <f>IF(Ref_Brg!C99="","",Ref_Brg!C99)</f>
        <v>kg</v>
      </c>
      <c r="U99">
        <f>IF(B99="","",VLOOKUP(B99,Refresh!$A$7:$B$1000,2,FALSE))</f>
        <v>91</v>
      </c>
      <c r="V99" t="str">
        <f>IF(U99="","",VLOOKUP(U99,Masuk!$B$9:$I$408,8,FALSE))</f>
        <v/>
      </c>
      <c r="W99" t="str">
        <f>LEFT(A99,5)</f>
        <v>PH.03</v>
      </c>
    </row>
    <row r="100">
      <c r="A100" t="str">
        <f>IF(Ref_Brg!A100="","",Ref_Brg!A100)</f>
        <v>PH.03.007</v>
      </c>
      <c r="B100" t="str">
        <f>IF(Ref_Brg!B100="","",Ref_Brg!B100)</f>
        <v>Gabus</v>
      </c>
      <c r="C100" t="str">
        <f>IF(Ref_Brg!C100="","",Ref_Brg!C100)</f>
        <v>kg</v>
      </c>
      <c r="U100">
        <f>IF(B100="","",VLOOKUP(B100,Refresh!$A$7:$B$1000,2,FALSE))</f>
        <v>92</v>
      </c>
      <c r="V100" t="str">
        <f>IF(U100="","",VLOOKUP(U100,Masuk!$B$9:$I$408,8,FALSE))</f>
        <v/>
      </c>
      <c r="W100" t="str">
        <f>LEFT(A100,5)</f>
        <v>PH.03</v>
      </c>
    </row>
    <row r="101">
      <c r="A101" t="str">
        <f>IF(Ref_Brg!A101="","",Ref_Brg!A101)</f>
        <v>PH.03.008</v>
      </c>
      <c r="B101" t="str">
        <f>IF(Ref_Brg!B101="","",Ref_Brg!B101)</f>
        <v>Fillet ikan tawar</v>
      </c>
      <c r="C101" t="str">
        <f>IF(Ref_Brg!C101="","",Ref_Brg!C101)</f>
        <v>kg</v>
      </c>
      <c r="U101">
        <f>IF(B101="","",VLOOKUP(B101,Refresh!$A$7:$B$1000,2,FALSE))</f>
        <v>93</v>
      </c>
      <c r="V101" t="str">
        <f>IF(U101="","",VLOOKUP(U101,Masuk!$B$9:$I$408,8,FALSE))</f>
        <v/>
      </c>
      <c r="W101" t="str">
        <f>LEFT(A101,5)</f>
        <v>PH.03</v>
      </c>
    </row>
    <row r="102">
      <c r="A102" t="str">
        <f>IF(Ref_Brg!A102="","",Ref_Brg!A102)</f>
        <v>PH.03.099</v>
      </c>
      <c r="B102" t="str">
        <f>IF(Ref_Brg!B102="","",Ref_Brg!B102)</f>
        <v>Ikan air tawar-lainnya</v>
      </c>
      <c r="C102" t="str">
        <f>IF(Ref_Brg!C102="","",Ref_Brg!C102)</f>
        <v>kg</v>
      </c>
      <c r="U102">
        <f>IF(B102="","",VLOOKUP(B102,Refresh!$A$7:$B$1000,2,FALSE))</f>
        <v>94</v>
      </c>
      <c r="V102" t="str">
        <f>IF(U102="","",VLOOKUP(U102,Masuk!$B$9:$I$408,8,FALSE))</f>
        <v/>
      </c>
      <c r="W102" t="str">
        <f>LEFT(A102,5)</f>
        <v>PH.03</v>
      </c>
    </row>
    <row r="103">
      <c r="A103" t="str">
        <f>IF(Ref_Brg!A103="","",Ref_Brg!A103)</f>
        <v>PH.04</v>
      </c>
      <c r="B103" t="str">
        <f>IF(Ref_Brg!B103="","",Ref_Brg!B103)</f>
        <v>IKAN LAUT</v>
      </c>
      <c r="C103" t="str">
        <f>IF(Ref_Brg!C103="","",Ref_Brg!C103)</f>
        <v/>
      </c>
      <c r="U103">
        <f>IF(B103="","",VLOOKUP(B103,Refresh!$A$7:$B$1000,2,FALSE))</f>
        <v>95</v>
      </c>
      <c r="V103" t="str">
        <f>IF(U103="","",VLOOKUP(U103,Masuk!$B$9:$I$408,8,FALSE))</f>
        <v/>
      </c>
      <c r="W103" t="str">
        <f>LEFT(A103,5)</f>
        <v>PH.04</v>
      </c>
    </row>
    <row r="104">
      <c r="A104" t="str">
        <f>IF(Ref_Brg!A104="","",Ref_Brg!A104)</f>
        <v>PH.04.001</v>
      </c>
      <c r="B104" t="str">
        <f>IF(Ref_Brg!B104="","",Ref_Brg!B104)</f>
        <v>Kembung</v>
      </c>
      <c r="C104" t="str">
        <f>IF(Ref_Brg!C104="","",Ref_Brg!C104)</f>
        <v>kg</v>
      </c>
      <c r="U104">
        <f>IF(B104="","",VLOOKUP(B104,Refresh!$A$7:$B$1000,2,FALSE))</f>
        <v>96</v>
      </c>
      <c r="V104" t="str">
        <f>IF(U104="","",VLOOKUP(U104,Masuk!$B$9:$I$408,8,FALSE))</f>
        <v/>
      </c>
      <c r="W104" t="str">
        <f>LEFT(A104,5)</f>
        <v>PH.04</v>
      </c>
    </row>
    <row r="105">
      <c r="A105" t="str">
        <f>IF(Ref_Brg!A105="","",Ref_Brg!A105)</f>
        <v>PH.04.002</v>
      </c>
      <c r="B105" t="str">
        <f>IF(Ref_Brg!B105="","",Ref_Brg!B105)</f>
        <v>Tongkol</v>
      </c>
      <c r="C105" t="str">
        <f>IF(Ref_Brg!C105="","",Ref_Brg!C105)</f>
        <v>kg</v>
      </c>
      <c r="U105">
        <f>IF(B105="","",VLOOKUP(B105,Refresh!$A$7:$B$1000,2,FALSE))</f>
        <v>97</v>
      </c>
      <c r="V105" t="str">
        <f>IF(U105="","",VLOOKUP(U105,Masuk!$B$9:$I$408,8,FALSE))</f>
        <v/>
      </c>
      <c r="W105" t="str">
        <f>LEFT(A105,5)</f>
        <v>PH.04</v>
      </c>
    </row>
    <row r="106">
      <c r="A106" t="str">
        <f>IF(Ref_Brg!A106="","",Ref_Brg!A106)</f>
        <v>PH.04.003</v>
      </c>
      <c r="B106" t="str">
        <f>IF(Ref_Brg!B106="","",Ref_Brg!B106)</f>
        <v>Cakalang</v>
      </c>
      <c r="C106" t="str">
        <f>IF(Ref_Brg!C106="","",Ref_Brg!C106)</f>
        <v>kg</v>
      </c>
      <c r="U106">
        <f>IF(B106="","",VLOOKUP(B106,Refresh!$A$7:$B$1000,2,FALSE))</f>
        <v>98</v>
      </c>
      <c r="V106" t="str">
        <f>IF(U106="","",VLOOKUP(U106,Masuk!$B$9:$I$408,8,FALSE))</f>
        <v/>
      </c>
      <c r="W106" t="str">
        <f>LEFT(A106,5)</f>
        <v>PH.04</v>
      </c>
    </row>
    <row r="107">
      <c r="A107" t="str">
        <f>IF(Ref_Brg!A107="","",Ref_Brg!A107)</f>
        <v>PH.04.004</v>
      </c>
      <c r="B107" t="str">
        <f>IF(Ref_Brg!B107="","",Ref_Brg!B107)</f>
        <v>Tuna</v>
      </c>
      <c r="C107" t="str">
        <f>IF(Ref_Brg!C107="","",Ref_Brg!C107)</f>
        <v>kg</v>
      </c>
      <c r="U107">
        <f>IF(B107="","",VLOOKUP(B107,Refresh!$A$7:$B$1000,2,FALSE))</f>
        <v>99</v>
      </c>
      <c r="V107" t="str">
        <f>IF(U107="","",VLOOKUP(U107,Masuk!$B$9:$I$408,8,FALSE))</f>
        <v/>
      </c>
      <c r="W107" t="str">
        <f>LEFT(A107,5)</f>
        <v>PH.04</v>
      </c>
    </row>
    <row r="108">
      <c r="A108" t="str">
        <f>IF(Ref_Brg!A108="","",Ref_Brg!A108)</f>
        <v>PH.04.005</v>
      </c>
      <c r="B108" t="str">
        <f>IF(Ref_Brg!B108="","",Ref_Brg!B108)</f>
        <v>Sarden/lemuru</v>
      </c>
      <c r="C108" t="str">
        <f>IF(Ref_Brg!C108="","",Ref_Brg!C108)</f>
        <v>kg</v>
      </c>
      <c r="U108">
        <f>IF(B108="","",VLOOKUP(B108,Refresh!$A$7:$B$1000,2,FALSE))</f>
        <v>100</v>
      </c>
      <c r="V108" t="str">
        <f>IF(U108="","",VLOOKUP(U108,Masuk!$B$9:$I$408,8,FALSE))</f>
        <v/>
      </c>
      <c r="W108" t="str">
        <f>LEFT(A108,5)</f>
        <v>PH.04</v>
      </c>
    </row>
    <row r="109">
      <c r="A109" t="str">
        <f>IF(Ref_Brg!A109="","",Ref_Brg!A109)</f>
        <v>PH.04.006</v>
      </c>
      <c r="B109" t="str">
        <f>IF(Ref_Brg!B109="","",Ref_Brg!B109)</f>
        <v>Bandeng</v>
      </c>
      <c r="C109" t="str">
        <f>IF(Ref_Brg!C109="","",Ref_Brg!C109)</f>
        <v>kg</v>
      </c>
      <c r="U109">
        <f>IF(B109="","",VLOOKUP(B109,Refresh!$A$7:$B$1000,2,FALSE))</f>
        <v>101</v>
      </c>
      <c r="V109" t="str">
        <f>IF(U109="","",VLOOKUP(U109,Masuk!$B$9:$I$408,8,FALSE))</f>
        <v/>
      </c>
      <c r="W109" t="str">
        <f>LEFT(A109,5)</f>
        <v>PH.04</v>
      </c>
    </row>
    <row r="110">
      <c r="A110" t="str">
        <f>IF(Ref_Brg!A110="","",Ref_Brg!A110)</f>
        <v>PH.04.007</v>
      </c>
      <c r="B110" t="str">
        <f>IF(Ref_Brg!B110="","",Ref_Brg!B110)</f>
        <v>Tenggiri</v>
      </c>
      <c r="C110" t="str">
        <f>IF(Ref_Brg!C110="","",Ref_Brg!C110)</f>
        <v>kg</v>
      </c>
      <c r="U110">
        <f>IF(B110="","",VLOOKUP(B110,Refresh!$A$7:$B$1000,2,FALSE))</f>
        <v>102</v>
      </c>
      <c r="V110" t="str">
        <f>IF(U110="","",VLOOKUP(U110,Masuk!$B$9:$I$408,8,FALSE))</f>
        <v/>
      </c>
      <c r="W110" t="str">
        <f>LEFT(A110,5)</f>
        <v>PH.04</v>
      </c>
    </row>
    <row r="111">
      <c r="A111" t="str">
        <f>IF(Ref_Brg!A111="","",Ref_Brg!A111)</f>
        <v>PH.04.008</v>
      </c>
      <c r="B111" t="str">
        <f>IF(Ref_Brg!B111="","",Ref_Brg!B111)</f>
        <v>Kakap</v>
      </c>
      <c r="C111" t="str">
        <f>IF(Ref_Brg!C111="","",Ref_Brg!C111)</f>
        <v>kg</v>
      </c>
      <c r="U111">
        <f>IF(B111="","",VLOOKUP(B111,Refresh!$A$7:$B$1000,2,FALSE))</f>
        <v>103</v>
      </c>
      <c r="V111" t="str">
        <f>IF(U111="","",VLOOKUP(U111,Masuk!$B$9:$I$408,8,FALSE))</f>
        <v/>
      </c>
      <c r="W111" t="str">
        <f>LEFT(A111,5)</f>
        <v>PH.04</v>
      </c>
    </row>
    <row r="112">
      <c r="A112" t="str">
        <f>IF(Ref_Brg!A112="","",Ref_Brg!A112)</f>
        <v>PH.04.009</v>
      </c>
      <c r="B112" t="str">
        <f>IF(Ref_Brg!B112="","",Ref_Brg!B112)</f>
        <v>Fillet ikan laut</v>
      </c>
      <c r="C112" t="str">
        <f>IF(Ref_Brg!C112="","",Ref_Brg!C112)</f>
        <v>kg</v>
      </c>
      <c r="U112">
        <f>IF(B112="","",VLOOKUP(B112,Refresh!$A$7:$B$1000,2,FALSE))</f>
        <v>104</v>
      </c>
      <c r="V112" t="str">
        <f>IF(U112="","",VLOOKUP(U112,Masuk!$B$9:$I$408,8,FALSE))</f>
        <v/>
      </c>
      <c r="W112" t="str">
        <f>LEFT(A112,5)</f>
        <v>PH.04</v>
      </c>
    </row>
    <row r="113">
      <c r="A113" t="str">
        <f>IF(Ref_Brg!A113="","",Ref_Brg!A113)</f>
        <v>PH.04.010</v>
      </c>
      <c r="B113" t="str">
        <f>IF(Ref_Brg!B113="","",Ref_Brg!B113)</f>
        <v>Ikan laut-lainnya</v>
      </c>
      <c r="C113" t="str">
        <f>IF(Ref_Brg!C113="","",Ref_Brg!C113)</f>
        <v>kg</v>
      </c>
      <c r="U113">
        <f>IF(B113="","",VLOOKUP(B113,Refresh!$A$7:$B$1000,2,FALSE))</f>
        <v>105</v>
      </c>
      <c r="V113" t="str">
        <f>IF(U113="","",VLOOKUP(U113,Masuk!$B$9:$I$408,8,FALSE))</f>
        <v/>
      </c>
      <c r="W113" t="str">
        <f>LEFT(A113,5)</f>
        <v>PH.04</v>
      </c>
    </row>
    <row r="114">
      <c r="A114" t="str">
        <f>IF(Ref_Brg!A114="","",Ref_Brg!A114)</f>
        <v>PH.05</v>
      </c>
      <c r="B114" t="str">
        <f>IF(Ref_Brg!B114="","",Ref_Brg!B114)</f>
        <v>PRODUK PERIKANAN LAIN</v>
      </c>
      <c r="C114" t="str">
        <f>IF(Ref_Brg!C114="","",Ref_Brg!C114)</f>
        <v/>
      </c>
      <c r="U114">
        <f>IF(B114="","",VLOOKUP(B114,Refresh!$A$7:$B$1000,2,FALSE))</f>
        <v>106</v>
      </c>
      <c r="V114" t="str">
        <f>IF(U114="","",VLOOKUP(U114,Masuk!$B$9:$I$408,8,FALSE))</f>
        <v/>
      </c>
      <c r="W114" t="str">
        <f>LEFT(A114,5)</f>
        <v>PH.05</v>
      </c>
    </row>
    <row r="115">
      <c r="A115" t="str">
        <f>IF(Ref_Brg!A115="","",Ref_Brg!A115)</f>
        <v>PH.05.001</v>
      </c>
      <c r="B115" t="str">
        <f>IF(Ref_Brg!B115="","",Ref_Brg!B115)</f>
        <v>Udang segar</v>
      </c>
      <c r="C115" t="str">
        <f>IF(Ref_Brg!C115="","",Ref_Brg!C115)</f>
        <v>kg</v>
      </c>
      <c r="U115">
        <f>IF(B115="","",VLOOKUP(B115,Refresh!$A$7:$B$1000,2,FALSE))</f>
        <v>107</v>
      </c>
      <c r="V115" t="str">
        <f>IF(U115="","",VLOOKUP(U115,Masuk!$B$9:$I$408,8,FALSE))</f>
        <v/>
      </c>
      <c r="W115" t="str">
        <f>LEFT(A115,5)</f>
        <v>PH.05</v>
      </c>
    </row>
    <row r="116">
      <c r="A116" t="str">
        <f>IF(Ref_Brg!A116="","",Ref_Brg!A116)</f>
        <v>PH.05.002</v>
      </c>
      <c r="B116" t="str">
        <f>IF(Ref_Brg!B116="","",Ref_Brg!B116)</f>
        <v>Udang beku</v>
      </c>
      <c r="C116" t="str">
        <f>IF(Ref_Brg!C116="","",Ref_Brg!C116)</f>
        <v>kg</v>
      </c>
      <c r="U116">
        <f>IF(B116="","",VLOOKUP(B116,Refresh!$A$7:$B$1000,2,FALSE))</f>
        <v>108</v>
      </c>
      <c r="V116" t="str">
        <f>IF(U116="","",VLOOKUP(U116,Masuk!$B$9:$I$408,8,FALSE))</f>
        <v/>
      </c>
      <c r="W116" t="str">
        <f>LEFT(A116,5)</f>
        <v>PH.05</v>
      </c>
    </row>
    <row r="117">
      <c r="A117" t="str">
        <f>IF(Ref_Brg!A117="","",Ref_Brg!A117)</f>
        <v>PH.05.003</v>
      </c>
      <c r="B117" t="str">
        <f>IF(Ref_Brg!B117="","",Ref_Brg!B117)</f>
        <v>Cumi-cumi</v>
      </c>
      <c r="C117" t="str">
        <f>IF(Ref_Brg!C117="","",Ref_Brg!C117)</f>
        <v>kg</v>
      </c>
      <c r="U117">
        <f>IF(B117="","",VLOOKUP(B117,Refresh!$A$7:$B$1000,2,FALSE))</f>
        <v>109</v>
      </c>
      <c r="V117" t="str">
        <f>IF(U117="","",VLOOKUP(U117,Masuk!$B$9:$I$408,8,FALSE))</f>
        <v/>
      </c>
      <c r="W117" t="str">
        <f>LEFT(A117,5)</f>
        <v>PH.05</v>
      </c>
    </row>
    <row r="118">
      <c r="A118" t="str">
        <f>IF(Ref_Brg!A118="","",Ref_Brg!A118)</f>
        <v>PH.05.004</v>
      </c>
      <c r="B118" t="str">
        <f>IF(Ref_Brg!B118="","",Ref_Brg!B118)</f>
        <v>Sotong</v>
      </c>
      <c r="C118" t="str">
        <f>IF(Ref_Brg!C118="","",Ref_Brg!C118)</f>
        <v>kg</v>
      </c>
      <c r="U118">
        <f>IF(B118="","",VLOOKUP(B118,Refresh!$A$7:$B$1000,2,FALSE))</f>
        <v>110</v>
      </c>
      <c r="V118" t="str">
        <f>IF(U118="","",VLOOKUP(U118,Masuk!$B$9:$I$408,8,FALSE))</f>
        <v/>
      </c>
      <c r="W118" t="str">
        <f>LEFT(A118,5)</f>
        <v>PH.05</v>
      </c>
    </row>
    <row r="119">
      <c r="A119" t="str">
        <f>IF(Ref_Brg!A119="","",Ref_Brg!A119)</f>
        <v>PH.05.005</v>
      </c>
      <c r="B119" t="str">
        <f>IF(Ref_Brg!B119="","",Ref_Brg!B119)</f>
        <v>Kepiting/rajungan</v>
      </c>
      <c r="C119" t="str">
        <f>IF(Ref_Brg!C119="","",Ref_Brg!C119)</f>
        <v>kg</v>
      </c>
      <c r="U119">
        <f>IF(B119="","",VLOOKUP(B119,Refresh!$A$7:$B$1000,2,FALSE))</f>
        <v>111</v>
      </c>
      <c r="V119" t="str">
        <f>IF(U119="","",VLOOKUP(U119,Masuk!$B$9:$I$408,8,FALSE))</f>
        <v/>
      </c>
      <c r="W119" t="str">
        <f>LEFT(A119,5)</f>
        <v>PH.05</v>
      </c>
    </row>
    <row r="120">
      <c r="A120" t="str">
        <f>IF(Ref_Brg!A120="","",Ref_Brg!A120)</f>
        <v>PH.05.006</v>
      </c>
      <c r="B120" t="str">
        <f>IF(Ref_Brg!B120="","",Ref_Brg!B120)</f>
        <v>Kerang hijau</v>
      </c>
      <c r="C120" t="str">
        <f>IF(Ref_Brg!C120="","",Ref_Brg!C120)</f>
        <v>kg</v>
      </c>
      <c r="U120">
        <f>IF(B120="","",VLOOKUP(B120,Refresh!$A$7:$B$1000,2,FALSE))</f>
        <v>112</v>
      </c>
      <c r="V120" t="str">
        <f>IF(U120="","",VLOOKUP(U120,Masuk!$B$9:$I$408,8,FALSE))</f>
        <v/>
      </c>
      <c r="W120" t="str">
        <f>LEFT(A120,5)</f>
        <v>PH.05</v>
      </c>
    </row>
    <row r="121">
      <c r="A121" t="str">
        <f>IF(Ref_Brg!A121="","",Ref_Brg!A121)</f>
        <v>PH.05.007</v>
      </c>
      <c r="B121" t="str">
        <f>IF(Ref_Brg!B121="","",Ref_Brg!B121)</f>
        <v>Kerang dara</v>
      </c>
      <c r="C121" t="str">
        <f>IF(Ref_Brg!C121="","",Ref_Brg!C121)</f>
        <v>kg</v>
      </c>
      <c r="U121">
        <f>IF(B121="","",VLOOKUP(B121,Refresh!$A$7:$B$1000,2,FALSE))</f>
        <v>113</v>
      </c>
      <c r="V121" t="str">
        <f>IF(U121="","",VLOOKUP(U121,Masuk!$B$9:$I$408,8,FALSE))</f>
        <v/>
      </c>
      <c r="W121" t="str">
        <f>LEFT(A121,5)</f>
        <v>PH.05</v>
      </c>
    </row>
    <row r="122">
      <c r="A122" t="str">
        <f>IF(Ref_Brg!A122="","",Ref_Brg!A122)</f>
        <v>PH.05.099</v>
      </c>
      <c r="B122" t="str">
        <f>IF(Ref_Brg!B122="","",Ref_Brg!B122)</f>
        <v>Produk perikanan lain-lainnya</v>
      </c>
      <c r="C122" t="str">
        <f>IF(Ref_Brg!C122="","",Ref_Brg!C122)</f>
        <v>kg</v>
      </c>
      <c r="U122">
        <f>IF(B122="","",VLOOKUP(B122,Refresh!$A$7:$B$1000,2,FALSE))</f>
        <v>114</v>
      </c>
      <c r="V122" t="str">
        <f>IF(U122="","",VLOOKUP(U122,Masuk!$B$9:$I$408,8,FALSE))</f>
        <v/>
      </c>
      <c r="W122" t="str">
        <f>LEFT(A122,5)</f>
        <v>PH.05</v>
      </c>
    </row>
    <row r="123">
      <c r="A123" t="str">
        <f>IF(Ref_Brg!A123="","",Ref_Brg!A123)</f>
        <v>PH.06</v>
      </c>
      <c r="B123" t="str">
        <f>IF(Ref_Brg!B123="","",Ref_Brg!B123)</f>
        <v>SUSU DAN OLAHANNYA</v>
      </c>
      <c r="C123" t="str">
        <f>IF(Ref_Brg!C123="","",Ref_Brg!C123)</f>
        <v/>
      </c>
      <c r="U123">
        <f>IF(B123="","",VLOOKUP(B123,Refresh!$A$7:$B$1000,2,FALSE))</f>
        <v>115</v>
      </c>
      <c r="V123" t="str">
        <f>IF(U123="","",VLOOKUP(U123,Masuk!$B$9:$I$408,8,FALSE))</f>
        <v/>
      </c>
      <c r="W123" t="str">
        <f>LEFT(A123,5)</f>
        <v>PH.06</v>
      </c>
    </row>
    <row r="124">
      <c r="A124" t="str">
        <f>IF(Ref_Brg!A124="","",Ref_Brg!A124)</f>
        <v>PH.06.001</v>
      </c>
      <c r="B124" t="str">
        <f>IF(Ref_Brg!B124="","",Ref_Brg!B124)</f>
        <v>Susu UHT full cream</v>
      </c>
      <c r="C124" t="str">
        <f>IF(Ref_Brg!C124="","",Ref_Brg!C124)</f>
        <v>liter</v>
      </c>
      <c r="U124">
        <f>IF(B124="","",VLOOKUP(B124,Refresh!$A$7:$B$1000,2,FALSE))</f>
        <v>116</v>
      </c>
      <c r="V124" t="str">
        <f>IF(U124="","",VLOOKUP(U124,Masuk!$B$9:$I$408,8,FALSE))</f>
        <v/>
      </c>
      <c r="W124" t="str">
        <f>LEFT(A124,5)</f>
        <v>PH.06</v>
      </c>
    </row>
    <row r="125">
      <c r="A125" t="str">
        <f>IF(Ref_Brg!A125="","",Ref_Brg!A125)</f>
        <v>PH.06.002</v>
      </c>
      <c r="B125" t="str">
        <f>IF(Ref_Brg!B125="","",Ref_Brg!B125)</f>
        <v>Susu UHT rendah lemak</v>
      </c>
      <c r="C125" t="str">
        <f>IF(Ref_Brg!C125="","",Ref_Brg!C125)</f>
        <v>liter</v>
      </c>
      <c r="U125">
        <f>IF(B125="","",VLOOKUP(B125,Refresh!$A$7:$B$1000,2,FALSE))</f>
        <v>117</v>
      </c>
      <c r="V125" t="str">
        <f>IF(U125="","",VLOOKUP(U125,Masuk!$B$9:$I$408,8,FALSE))</f>
        <v/>
      </c>
      <c r="W125" t="str">
        <f>LEFT(A125,5)</f>
        <v>PH.06</v>
      </c>
    </row>
    <row r="126">
      <c r="A126" t="str">
        <f>IF(Ref_Brg!A126="","",Ref_Brg!A126)</f>
        <v>PH.06.003</v>
      </c>
      <c r="B126" t="str">
        <f>IF(Ref_Brg!B126="","",Ref_Brg!B126)</f>
        <v>Susu pasteurisasi</v>
      </c>
      <c r="C126" t="str">
        <f>IF(Ref_Brg!C126="","",Ref_Brg!C126)</f>
        <v>liter</v>
      </c>
      <c r="U126">
        <f>IF(B126="","",VLOOKUP(B126,Refresh!$A$7:$B$1000,2,FALSE))</f>
        <v>118</v>
      </c>
      <c r="V126" t="str">
        <f>IF(U126="","",VLOOKUP(U126,Masuk!$B$9:$I$408,8,FALSE))</f>
        <v/>
      </c>
      <c r="W126" t="str">
        <f>LEFT(A126,5)</f>
        <v>PH.06</v>
      </c>
    </row>
    <row r="127">
      <c r="A127" t="str">
        <f>IF(Ref_Brg!A127="","",Ref_Brg!A127)</f>
        <v>PH.06.004</v>
      </c>
      <c r="B127" t="str">
        <f>IF(Ref_Brg!B127="","",Ref_Brg!B127)</f>
        <v>Susu bubuk</v>
      </c>
      <c r="C127" t="str">
        <f>IF(Ref_Brg!C127="","",Ref_Brg!C127)</f>
        <v>kg</v>
      </c>
      <c r="U127">
        <f>IF(B127="","",VLOOKUP(B127,Refresh!$A$7:$B$1000,2,FALSE))</f>
        <v>119</v>
      </c>
      <c r="V127" t="str">
        <f>IF(U127="","",VLOOKUP(U127,Masuk!$B$9:$I$812,8,FALSE))</f>
        <v/>
      </c>
      <c r="W127" t="str">
        <f>LEFT(A127,5)</f>
        <v>PH.06</v>
      </c>
    </row>
    <row r="128">
      <c r="A128" t="str">
        <f>IF(Ref_Brg!A128="","",Ref_Brg!A128)</f>
        <v>PH.06.005</v>
      </c>
      <c r="B128" t="str">
        <f>IF(Ref_Brg!B128="","",Ref_Brg!B128)</f>
        <v>Yogurt plain</v>
      </c>
      <c r="C128" t="str">
        <f>IF(Ref_Brg!C128="","",Ref_Brg!C128)</f>
        <v>pak</v>
      </c>
      <c r="U128">
        <f>IF(B128="","",VLOOKUP(B128,Refresh!$A$7:$B$1000,2,FALSE))</f>
        <v>120</v>
      </c>
      <c r="V128" t="str">
        <f>IF(U128="","",VLOOKUP(U128,Masuk!$B$9:$I$408,8,FALSE))</f>
        <v/>
      </c>
      <c r="W128" t="str">
        <f>LEFT(A128,5)</f>
        <v>PH.06</v>
      </c>
    </row>
    <row r="129">
      <c r="A129" t="str">
        <f>IF(Ref_Brg!A129="","",Ref_Brg!A129)</f>
        <v>PH.06.006</v>
      </c>
      <c r="B129" t="str">
        <f>IF(Ref_Brg!B129="","",Ref_Brg!B129)</f>
        <v>Keju cheddar</v>
      </c>
      <c r="C129" t="str">
        <f>IF(Ref_Brg!C129="","",Ref_Brg!C129)</f>
        <v>pak</v>
      </c>
      <c r="U129">
        <f>IF(B129="","",VLOOKUP(B129,Refresh!$A$7:$B$1000,2,FALSE))</f>
        <v>121</v>
      </c>
      <c r="V129" t="str">
        <f>IF(U129="","",VLOOKUP(U129,Masuk!$B$9:$I$408,8,FALSE))</f>
        <v/>
      </c>
      <c r="W129" t="str">
        <f>LEFT(A129,5)</f>
        <v>PH.06</v>
      </c>
    </row>
    <row r="130">
      <c r="A130" t="str">
        <f>IF(Ref_Brg!A130="","",Ref_Brg!A130)</f>
        <v>PH.06.007</v>
      </c>
      <c r="B130" t="str">
        <f>IF(Ref_Brg!B130="","",Ref_Brg!B130)</f>
        <v>Keju olahan (slice)</v>
      </c>
      <c r="C130" t="str">
        <f>IF(Ref_Brg!C130="","",Ref_Brg!C130)</f>
        <v>pak</v>
      </c>
      <c r="U130">
        <f>IF(B130="","",VLOOKUP(B130,Refresh!$A$7:$B$1000,2,FALSE))</f>
        <v>122</v>
      </c>
      <c r="V130" t="str">
        <f>IF(U130="","",VLOOKUP(U130,Masuk!$B$9:$I$408,8,FALSE))</f>
        <v/>
      </c>
      <c r="W130" t="str">
        <f>LEFT(A130,5)</f>
        <v>PH.06</v>
      </c>
    </row>
    <row r="131">
      <c r="A131" t="str">
        <f>IF(Ref_Brg!A131="","",Ref_Brg!A131)</f>
        <v>PH.06.099</v>
      </c>
      <c r="B131" t="str">
        <f>IF(Ref_Brg!B131="","",Ref_Brg!B131)</f>
        <v>Susu dan olahan-lainnya</v>
      </c>
      <c r="C131" t="str">
        <f>IF(Ref_Brg!C131="","",Ref_Brg!C131)</f>
        <v>liter</v>
      </c>
      <c r="U131">
        <f>IF(B131="","",VLOOKUP(B131,Refresh!$A$7:$B$1000,2,FALSE))</f>
        <v>123</v>
      </c>
      <c r="V131" t="str">
        <f>IF(U131="","",VLOOKUP(U131,Masuk!$B$9:$I$408,8,FALSE))</f>
        <v/>
      </c>
      <c r="W131" t="str">
        <f>LEFT(A131,5)</f>
        <v>PH.06</v>
      </c>
    </row>
    <row r="132">
      <c r="A132" t="str">
        <f>IF(Ref_Brg!A132="","",Ref_Brg!A132)</f>
        <v>PN</v>
      </c>
      <c r="B132" t="str">
        <f>IF(Ref_Brg!B132="","",Ref_Brg!B132)</f>
        <v>PROTEIN NABATI</v>
      </c>
      <c r="C132" t="str">
        <f>IF(Ref_Brg!C132="","",Ref_Brg!C132)</f>
        <v/>
      </c>
      <c r="U132">
        <f>IF(B132="","",VLOOKUP(B132,Refresh!$A$7:$B$1000,2,FALSE))</f>
        <v>124</v>
      </c>
      <c r="V132" t="str">
        <f>IF(U132="","",VLOOKUP(U132,Masuk!$B$9:$I$408,8,FALSE))</f>
        <v/>
      </c>
      <c r="W132" t="str">
        <f>LEFT(A132,5)</f>
        <v>PN</v>
      </c>
    </row>
    <row r="133">
      <c r="A133" t="str">
        <f>IF(Ref_Brg!A133="","",Ref_Brg!A133)</f>
        <v>PN.01</v>
      </c>
      <c r="B133" t="str">
        <f>IF(Ref_Brg!B133="","",Ref_Brg!B133)</f>
        <v>KEDELAI DAN OLAHANNYA</v>
      </c>
      <c r="C133" t="str">
        <f>IF(Ref_Brg!C133="","",Ref_Brg!C133)</f>
        <v/>
      </c>
      <c r="U133">
        <f>IF(B133="","",VLOOKUP(B133,Refresh!$A$7:$B$1000,2,FALSE))</f>
        <v>125</v>
      </c>
      <c r="V133" t="str">
        <f>IF(U133="","",VLOOKUP(U133,Masuk!$B$9:$I$408,8,FALSE))</f>
        <v/>
      </c>
      <c r="W133" t="str">
        <f>LEFT(A133,5)</f>
        <v>PN.01</v>
      </c>
    </row>
    <row r="134">
      <c r="A134" t="str">
        <f>IF(Ref_Brg!A134="","",Ref_Brg!A134)</f>
        <v>PN.01.001</v>
      </c>
      <c r="B134" t="str">
        <f>IF(Ref_Brg!B134="","",Ref_Brg!B134)</f>
        <v>Kedelai biji kering</v>
      </c>
      <c r="C134" t="str">
        <f>IF(Ref_Brg!C134="","",Ref_Brg!C134)</f>
        <v>kg</v>
      </c>
      <c r="U134">
        <f>IF(B134="","",VLOOKUP(B134,Refresh!$A$7:$B$1000,2,FALSE))</f>
        <v>126</v>
      </c>
      <c r="V134" t="str">
        <f>IF(U134="","",VLOOKUP(U134,Masuk!$B$9:$I$408,8,FALSE))</f>
        <v/>
      </c>
      <c r="W134" t="str">
        <f>LEFT(A134,5)</f>
        <v>PN.01</v>
      </c>
    </row>
    <row r="135">
      <c r="A135" t="str">
        <f>IF(Ref_Brg!A135="","",Ref_Brg!A135)</f>
        <v>PN.01.002</v>
      </c>
      <c r="B135" t="str">
        <f>IF(Ref_Brg!B135="","",Ref_Brg!B135)</f>
        <v>Tempe</v>
      </c>
      <c r="C135" t="str">
        <f>IF(Ref_Brg!C135="","",Ref_Brg!C135)</f>
        <v>kg</v>
      </c>
      <c r="U135">
        <f>IF(B135="","",VLOOKUP(B135,Refresh!$A$7:$B$1000,2,FALSE))</f>
        <v>127</v>
      </c>
      <c r="V135" t="str">
        <f>IF(U135="","",VLOOKUP(U135,Masuk!$B$9:$I$408,8,FALSE))</f>
        <v/>
      </c>
      <c r="W135" t="str">
        <f>LEFT(A135,5)</f>
        <v>PN.01</v>
      </c>
    </row>
    <row r="136">
      <c r="A136" t="str">
        <f>IF(Ref_Brg!A136="","",Ref_Brg!A136)</f>
        <v>PN.01.003</v>
      </c>
      <c r="B136" t="str">
        <f>IF(Ref_Brg!B136="","",Ref_Brg!B136)</f>
        <v>Tahu putih</v>
      </c>
      <c r="C136" t="str">
        <f>IF(Ref_Brg!C136="","",Ref_Brg!C136)</f>
        <v>kg</v>
      </c>
      <c r="U136">
        <f>IF(B136="","",VLOOKUP(B136,Refresh!$A$7:$B$1000,2,FALSE))</f>
        <v>128</v>
      </c>
      <c r="V136" t="str">
        <f>IF(U136="","",VLOOKUP(U136,Masuk!$B$9:$I$408,8,FALSE))</f>
        <v/>
      </c>
      <c r="W136" t="str">
        <f>LEFT(A136,5)</f>
        <v>PN.01</v>
      </c>
    </row>
    <row r="137">
      <c r="A137" t="str">
        <f>IF(Ref_Brg!A137="","",Ref_Brg!A137)</f>
        <v>PN.01.004</v>
      </c>
      <c r="B137" t="str">
        <f>IF(Ref_Brg!B137="","",Ref_Brg!B137)</f>
        <v>Tahu kuning</v>
      </c>
      <c r="C137" t="str">
        <f>IF(Ref_Brg!C137="","",Ref_Brg!C137)</f>
        <v>kg</v>
      </c>
      <c r="U137">
        <f>IF(B137="","",VLOOKUP(B137,Refresh!$A$7:$B$1000,2,FALSE))</f>
        <v>129</v>
      </c>
      <c r="V137" t="str">
        <f>IF(U137="","",VLOOKUP(U137,Masuk!$B$9:$I$408,8,FALSE))</f>
        <v/>
      </c>
      <c r="W137" t="str">
        <f>LEFT(A137,5)</f>
        <v>PN.01</v>
      </c>
    </row>
    <row r="138">
      <c r="A138" t="str">
        <f>IF(Ref_Brg!A138="","",Ref_Brg!A138)</f>
        <v>PN.01.005</v>
      </c>
      <c r="B138" t="str">
        <f>IF(Ref_Brg!B138="","",Ref_Brg!B138)</f>
        <v>Tahu sutra</v>
      </c>
      <c r="C138" t="str">
        <f>IF(Ref_Brg!C138="","",Ref_Brg!C138)</f>
        <v>kg</v>
      </c>
      <c r="U138">
        <f>IF(B138="","",VLOOKUP(B138,Refresh!$A$7:$B$1000,2,FALSE))</f>
        <v>130</v>
      </c>
      <c r="V138" t="str">
        <f>IF(U138="","",VLOOKUP(U138,Masuk!$B$9:$I$408,8,FALSE))</f>
        <v/>
      </c>
      <c r="W138" t="str">
        <f>LEFT(A138,5)</f>
        <v>PN.01</v>
      </c>
    </row>
    <row r="139">
      <c r="A139" t="str">
        <f>IF(Ref_Brg!A139="","",Ref_Brg!A139)</f>
        <v>PN.01.006</v>
      </c>
      <c r="B139" t="str">
        <f>IF(Ref_Brg!B139="","",Ref_Brg!B139)</f>
        <v>Susu kedelai</v>
      </c>
      <c r="C139" t="str">
        <f>IF(Ref_Brg!C139="","",Ref_Brg!C139)</f>
        <v>liter</v>
      </c>
      <c r="U139">
        <f>IF(B139="","",VLOOKUP(B139,Refresh!$A$7:$B$1000,2,FALSE))</f>
        <v>131</v>
      </c>
      <c r="V139" t="str">
        <f>IF(U139="","",VLOOKUP(U139,Masuk!$B$9:$I$408,8,FALSE))</f>
        <v/>
      </c>
      <c r="W139" t="str">
        <f>LEFT(A139,5)</f>
        <v>PN.01</v>
      </c>
    </row>
    <row r="140">
      <c r="A140" t="str">
        <f>IF(Ref_Brg!A140="","",Ref_Brg!A140)</f>
        <v>PN.01.007</v>
      </c>
      <c r="B140" t="str">
        <f>IF(Ref_Brg!B140="","",Ref_Brg!B140)</f>
        <v>Tepung kedelai</v>
      </c>
      <c r="C140" t="str">
        <f>IF(Ref_Brg!C140="","",Ref_Brg!C140)</f>
        <v>kg</v>
      </c>
      <c r="U140">
        <f>IF(B140="","",VLOOKUP(B140,Refresh!$A$7:$B$1000,2,FALSE))</f>
        <v>132</v>
      </c>
      <c r="V140" t="str">
        <f>IF(U140="","",VLOOKUP(U140,Masuk!$B$9:$I$408,8,FALSE))</f>
        <v/>
      </c>
      <c r="W140" t="str">
        <f>LEFT(A140,5)</f>
        <v>PN.01</v>
      </c>
    </row>
    <row r="141">
      <c r="A141" t="str">
        <f>IF(Ref_Brg!A141="","",Ref_Brg!A141)</f>
        <v>PN.01.099</v>
      </c>
      <c r="B141" t="str">
        <f>IF(Ref_Brg!B141="","",Ref_Brg!B141)</f>
        <v>Kedelai dan olahannya-lainnya</v>
      </c>
      <c r="C141" t="str">
        <f>IF(Ref_Brg!C141="","",Ref_Brg!C141)</f>
        <v>kg</v>
      </c>
      <c r="U141">
        <f>IF(B141="","",VLOOKUP(B141,Refresh!$A$7:$B$1000,2,FALSE))</f>
        <v>133</v>
      </c>
      <c r="V141" t="str">
        <f>IF(U141="","",VLOOKUP(U141,Masuk!$B$9:$I$408,8,FALSE))</f>
        <v/>
      </c>
      <c r="W141" t="str">
        <f>LEFT(A141,5)</f>
        <v>PN.01</v>
      </c>
    </row>
    <row r="142">
      <c r="A142" t="str">
        <f>IF(Ref_Brg!A142="","",Ref_Brg!A142)</f>
        <v>PN.02</v>
      </c>
      <c r="B142" t="str">
        <f>IF(Ref_Brg!B142="","",Ref_Brg!B142)</f>
        <v>KACANG-KACANGAN</v>
      </c>
      <c r="C142" t="str">
        <f>IF(Ref_Brg!C142="","",Ref_Brg!C142)</f>
        <v/>
      </c>
      <c r="U142">
        <f>IF(B142="","",VLOOKUP(B142,Refresh!$A$7:$B$1000,2,FALSE))</f>
        <v>134</v>
      </c>
      <c r="V142" t="str">
        <f>IF(U142="","",VLOOKUP(U142,Masuk!$B$9:$I$408,8,FALSE))</f>
        <v/>
      </c>
      <c r="W142" t="str">
        <f>LEFT(A142,5)</f>
        <v>PN.02</v>
      </c>
    </row>
    <row r="143">
      <c r="A143" t="str">
        <f>IF(Ref_Brg!A143="","",Ref_Brg!A143)</f>
        <v>PN.02.001</v>
      </c>
      <c r="B143" t="str">
        <f>IF(Ref_Brg!B143="","",Ref_Brg!B143)</f>
        <v>Kacang tanah kupas</v>
      </c>
      <c r="C143" t="str">
        <f>IF(Ref_Brg!C143="","",Ref_Brg!C143)</f>
        <v>kg</v>
      </c>
      <c r="U143">
        <f>IF(B143="","",VLOOKUP(B143,Refresh!$A$7:$B$1000,2,FALSE))</f>
        <v>135</v>
      </c>
      <c r="V143" t="str">
        <f>IF(U143="","",VLOOKUP(U143,Masuk!$B$9:$I$408,8,FALSE))</f>
        <v/>
      </c>
      <c r="W143" t="str">
        <f>LEFT(A143,5)</f>
        <v>PN.02</v>
      </c>
    </row>
    <row r="144">
      <c r="A144" t="str">
        <f>IF(Ref_Brg!A144="","",Ref_Brg!A144)</f>
        <v>PN.02.002</v>
      </c>
      <c r="B144" t="str">
        <f>IF(Ref_Brg!B144="","",Ref_Brg!B144)</f>
        <v>Kacang tanah dengan kulit</v>
      </c>
      <c r="C144" t="str">
        <f>IF(Ref_Brg!C144="","",Ref_Brg!C144)</f>
        <v>kg</v>
      </c>
      <c r="U144">
        <f>IF(B144="","",VLOOKUP(B144,Refresh!$A$7:$B$1000,2,FALSE))</f>
        <v>136</v>
      </c>
      <c r="V144" t="str">
        <f>IF(U144="","",VLOOKUP(U144,Masuk!$B$9:$I$408,8,FALSE))</f>
        <v/>
      </c>
      <c r="W144" t="str">
        <f>LEFT(A144,5)</f>
        <v>PN.02</v>
      </c>
    </row>
    <row r="145">
      <c r="A145" t="str">
        <f>IF(Ref_Brg!A145="","",Ref_Brg!A145)</f>
        <v>PN.02.003</v>
      </c>
      <c r="B145" t="str">
        <f>IF(Ref_Brg!B145="","",Ref_Brg!B145)</f>
        <v>Kacang hijau</v>
      </c>
      <c r="C145" t="str">
        <f>IF(Ref_Brg!C145="","",Ref_Brg!C145)</f>
        <v>kg</v>
      </c>
      <c r="U145">
        <f>IF(B145="","",VLOOKUP(B145,Refresh!$A$7:$B$1000,2,FALSE))</f>
        <v>137</v>
      </c>
      <c r="V145" t="str">
        <f>IF(U145="","",VLOOKUP(U145,Masuk!$B$9:$I$408,8,FALSE))</f>
        <v/>
      </c>
      <c r="W145" t="str">
        <f>LEFT(A145,5)</f>
        <v>PN.02</v>
      </c>
    </row>
    <row r="146">
      <c r="A146" t="str">
        <f>IF(Ref_Brg!A146="","",Ref_Brg!A146)</f>
        <v>PN.02.004</v>
      </c>
      <c r="B146" t="str">
        <f>IF(Ref_Brg!B146="","",Ref_Brg!B146)</f>
        <v>Kacang merah</v>
      </c>
      <c r="C146" t="str">
        <f>IF(Ref_Brg!C146="","",Ref_Brg!C146)</f>
        <v>kg</v>
      </c>
      <c r="U146">
        <f>IF(B146="","",VLOOKUP(B146,Refresh!$A$7:$B$1000,2,FALSE))</f>
        <v>138</v>
      </c>
      <c r="V146" t="str">
        <f>IF(U146="","",VLOOKUP(U146,Masuk!$B$9:$I$408,8,FALSE))</f>
        <v/>
      </c>
      <c r="W146" t="str">
        <f>LEFT(A146,5)</f>
        <v>PN.02</v>
      </c>
    </row>
    <row r="147">
      <c r="A147" t="str">
        <f>IF(Ref_Brg!A147="","",Ref_Brg!A147)</f>
        <v>PN.02.005</v>
      </c>
      <c r="B147" t="str">
        <f>IF(Ref_Brg!B147="","",Ref_Brg!B147)</f>
        <v>Kacang tolo/tunggak</v>
      </c>
      <c r="C147" t="str">
        <f>IF(Ref_Brg!C147="","",Ref_Brg!C147)</f>
        <v>kg</v>
      </c>
      <c r="U147">
        <f>IF(B147="","",VLOOKUP(B147,Refresh!$A$7:$B$1000,2,FALSE))</f>
        <v>139</v>
      </c>
      <c r="V147" t="str">
        <f>IF(U147="","",VLOOKUP(U147,Masuk!$B$9:$I$408,8,FALSE))</f>
        <v/>
      </c>
      <c r="W147" t="str">
        <f>LEFT(A147,5)</f>
        <v>PN.02</v>
      </c>
    </row>
    <row r="148">
      <c r="A148" t="str">
        <f>IF(Ref_Brg!A148="","",Ref_Brg!A148)</f>
        <v>PN.02.006</v>
      </c>
      <c r="B148" t="str">
        <f>IF(Ref_Brg!B148="","",Ref_Brg!B148)</f>
        <v>Kacang hitam</v>
      </c>
      <c r="C148" t="str">
        <f>IF(Ref_Brg!C148="","",Ref_Brg!C148)</f>
        <v>kg</v>
      </c>
      <c r="U148">
        <f>IF(B148="","",VLOOKUP(B148,Refresh!$A$7:$B$1000,2,FALSE))</f>
        <v>140</v>
      </c>
      <c r="V148" t="str">
        <f>IF(U148="","",VLOOKUP(U148,Masuk!$B$9:$I$408,8,FALSE))</f>
        <v/>
      </c>
      <c r="W148" t="str">
        <f>LEFT(A148,5)</f>
        <v>PN.02</v>
      </c>
    </row>
    <row r="149">
      <c r="A149" t="str">
        <f>IF(Ref_Brg!A149="","",Ref_Brg!A149)</f>
        <v>PN.02.007</v>
      </c>
      <c r="B149" t="str">
        <f>IF(Ref_Brg!B149="","",Ref_Brg!B149)</f>
        <v>Kacang arab/chickpea</v>
      </c>
      <c r="C149" t="str">
        <f>IF(Ref_Brg!C149="","",Ref_Brg!C149)</f>
        <v>kg</v>
      </c>
      <c r="U149">
        <f>IF(B149="","",VLOOKUP(B149,Refresh!$A$7:$B$1000,2,FALSE))</f>
        <v>141</v>
      </c>
      <c r="V149" t="str">
        <f>IF(U149="","",VLOOKUP(U149,Masuk!$B$9:$I$408,8,FALSE))</f>
        <v/>
      </c>
      <c r="W149" t="str">
        <f>LEFT(A149,5)</f>
        <v>PN.02</v>
      </c>
    </row>
    <row r="150">
      <c r="A150" t="str">
        <f>IF(Ref_Brg!A150="","",Ref_Brg!A150)</f>
        <v>PN.02.008</v>
      </c>
      <c r="B150" t="str">
        <f>IF(Ref_Brg!B150="","",Ref_Brg!B150)</f>
        <v>Kacang polong/pea</v>
      </c>
      <c r="C150" t="str">
        <f>IF(Ref_Brg!C150="","",Ref_Brg!C150)</f>
        <v>kg</v>
      </c>
      <c r="U150">
        <f>IF(B150="","",VLOOKUP(B150,Refresh!$A$7:$B$1000,2,FALSE))</f>
        <v>142</v>
      </c>
      <c r="V150" t="str">
        <f>IF(U150="","",VLOOKUP(U150,Masuk!$B$9:$I$408,8,FALSE))</f>
        <v/>
      </c>
      <c r="W150" t="str">
        <f>LEFT(A150,5)</f>
        <v>PN.02</v>
      </c>
    </row>
    <row r="151">
      <c r="A151" t="str">
        <f>IF(Ref_Brg!A151="","",Ref_Brg!A151)</f>
        <v>PN.02.009</v>
      </c>
      <c r="B151" t="str">
        <f>IF(Ref_Brg!B151="","",Ref_Brg!B151)</f>
        <v>Kacang mede</v>
      </c>
      <c r="C151" t="str">
        <f>IF(Ref_Brg!C151="","",Ref_Brg!C151)</f>
        <v>kg</v>
      </c>
      <c r="U151">
        <f>IF(B151="","",VLOOKUP(B151,Refresh!$A$7:$B$1000,2,FALSE))</f>
        <v>143</v>
      </c>
      <c r="V151" t="str">
        <f>IF(U151="","",VLOOKUP(U151,Masuk!$B$9:$I$408,8,FALSE))</f>
        <v/>
      </c>
      <c r="W151" t="str">
        <f>LEFT(A151,5)</f>
        <v>PN.02</v>
      </c>
    </row>
    <row r="152">
      <c r="A152" t="str">
        <f>IF(Ref_Brg!A152="","",Ref_Brg!A152)</f>
        <v>PN.02.010</v>
      </c>
      <c r="B152" t="str">
        <f>IF(Ref_Brg!B152="","",Ref_Brg!B152)</f>
        <v>Kacang almond</v>
      </c>
      <c r="C152" t="str">
        <f>IF(Ref_Brg!C152="","",Ref_Brg!C152)</f>
        <v>kg</v>
      </c>
      <c r="U152">
        <f>IF(B152="","",VLOOKUP(B152,Refresh!$A$7:$B$1000,2,FALSE))</f>
        <v>144</v>
      </c>
      <c r="V152" t="str">
        <f>IF(U152="","",VLOOKUP(U152,Masuk!$B$9:$I$408,8,FALSE))</f>
        <v/>
      </c>
      <c r="W152" t="str">
        <f>LEFT(A152,5)</f>
        <v>PN.02</v>
      </c>
    </row>
    <row r="153">
      <c r="A153" t="str">
        <f>IF(Ref_Brg!A153="","",Ref_Brg!A153)</f>
        <v>PN.02.099</v>
      </c>
      <c r="B153" t="str">
        <f>IF(Ref_Brg!B153="","",Ref_Brg!B153)</f>
        <v>Kacang kacangan-lainnya</v>
      </c>
      <c r="C153" t="str">
        <f>IF(Ref_Brg!C153="","",Ref_Brg!C153)</f>
        <v>kg</v>
      </c>
      <c r="U153">
        <f>IF(B153="","",VLOOKUP(B153,Refresh!$A$7:$B$1000,2,FALSE))</f>
        <v>145</v>
      </c>
      <c r="V153" t="str">
        <f>IF(U153="","",VLOOKUP(U153,Masuk!$B$9:$I$408,8,FALSE))</f>
        <v/>
      </c>
      <c r="W153" t="str">
        <f>LEFT(A153,5)</f>
        <v>PN.02</v>
      </c>
    </row>
    <row r="154">
      <c r="A154" t="str">
        <f>IF(Ref_Brg!A154="","",Ref_Brg!A154)</f>
        <v>PN.03</v>
      </c>
      <c r="B154" t="str">
        <f>IF(Ref_Brg!B154="","",Ref_Brg!B154)</f>
        <v>BIJI-BIJIAN DAN PRODUKNYA</v>
      </c>
      <c r="C154" t="str">
        <f>IF(Ref_Brg!C154="","",Ref_Brg!C154)</f>
        <v/>
      </c>
      <c r="U154">
        <f>IF(B154="","",VLOOKUP(B154,Refresh!$A$7:$B$1000,2,FALSE))</f>
        <v>146</v>
      </c>
      <c r="V154" t="str">
        <f>IF(U154="","",VLOOKUP(U154,Masuk!$B$9:$I$408,8,FALSE))</f>
        <v/>
      </c>
      <c r="W154" t="str">
        <f>LEFT(A154,5)</f>
        <v>PN.03</v>
      </c>
    </row>
    <row r="155">
      <c r="A155" t="str">
        <f>IF(Ref_Brg!A155="","",Ref_Brg!A155)</f>
        <v>PN.03.001</v>
      </c>
      <c r="B155" t="str">
        <f>IF(Ref_Brg!B155="","",Ref_Brg!B155)</f>
        <v>Wijen</v>
      </c>
      <c r="C155" t="str">
        <f>IF(Ref_Brg!C155="","",Ref_Brg!C155)</f>
        <v>kg</v>
      </c>
      <c r="U155">
        <f>IF(B155="","",VLOOKUP(B155,Refresh!$A$7:$B$1000,2,FALSE))</f>
        <v>147</v>
      </c>
      <c r="V155" t="str">
        <f>IF(U155="","",VLOOKUP(U155,Masuk!$B$9:$I$408,8,FALSE))</f>
        <v/>
      </c>
      <c r="W155" t="str">
        <f>LEFT(A155,5)</f>
        <v>PN.03</v>
      </c>
    </row>
    <row r="156">
      <c r="A156" t="str">
        <f>IF(Ref_Brg!A156="","",Ref_Brg!A156)</f>
        <v>PN.03.002</v>
      </c>
      <c r="B156" t="str">
        <f>IF(Ref_Brg!B156="","",Ref_Brg!B156)</f>
        <v>Biji bunga matahari</v>
      </c>
      <c r="C156" t="str">
        <f>IF(Ref_Brg!C156="","",Ref_Brg!C156)</f>
        <v>kg</v>
      </c>
      <c r="U156">
        <f>IF(B156="","",VLOOKUP(B156,Refresh!$A$7:$B$1000,2,FALSE))</f>
        <v>148</v>
      </c>
      <c r="V156" t="str">
        <f>IF(U156="","",VLOOKUP(U156,Masuk!$B$9:$I$408,8,FALSE))</f>
        <v/>
      </c>
      <c r="W156" t="str">
        <f>LEFT(A156,5)</f>
        <v>PN.03</v>
      </c>
    </row>
    <row r="157">
      <c r="A157" t="str">
        <f>IF(Ref_Brg!A157="","",Ref_Brg!A157)</f>
        <v>PN.03.003</v>
      </c>
      <c r="B157" t="str">
        <f>IF(Ref_Brg!B157="","",Ref_Brg!B157)</f>
        <v>Chia seed</v>
      </c>
      <c r="C157" t="str">
        <f>IF(Ref_Brg!C157="","",Ref_Brg!C157)</f>
        <v>kg</v>
      </c>
      <c r="U157">
        <f>IF(B157="","",VLOOKUP(B157,Refresh!$A$7:$B$1000,2,FALSE))</f>
        <v>149</v>
      </c>
      <c r="V157" t="str">
        <f>IF(U157="","",VLOOKUP(U157,Masuk!$B$9:$I$408,8,FALSE))</f>
        <v/>
      </c>
      <c r="W157" t="str">
        <f>LEFT(A157,5)</f>
        <v>PN.03</v>
      </c>
    </row>
    <row r="158">
      <c r="A158" t="str">
        <f>IF(Ref_Brg!A158="","",Ref_Brg!A158)</f>
        <v>PN.03.004</v>
      </c>
      <c r="B158" t="str">
        <f>IF(Ref_Brg!B158="","",Ref_Brg!B158)</f>
        <v>Flaxseed</v>
      </c>
      <c r="C158" t="str">
        <f>IF(Ref_Brg!C158="","",Ref_Brg!C158)</f>
        <v>kg</v>
      </c>
      <c r="U158">
        <f>IF(B158="","",VLOOKUP(B158,Refresh!$A$7:$B$1000,2,FALSE))</f>
        <v>150</v>
      </c>
      <c r="V158" t="str">
        <f>IF(U158="","",VLOOKUP(U158,Masuk!$B$9:$I$408,8,FALSE))</f>
        <v/>
      </c>
      <c r="W158" t="str">
        <f>LEFT(A158,5)</f>
        <v>PN.03</v>
      </c>
    </row>
    <row r="159">
      <c r="A159" t="str">
        <f>IF(Ref_Brg!A159="","",Ref_Brg!A159)</f>
        <v>PN.03.099</v>
      </c>
      <c r="B159" t="str">
        <f>IF(Ref_Brg!B159="","",Ref_Brg!B159)</f>
        <v>Biji-bijian dan produknya-lainnya</v>
      </c>
      <c r="C159" t="str">
        <f>IF(Ref_Brg!C159="","",Ref_Brg!C159)</f>
        <v>kg</v>
      </c>
      <c r="U159">
        <f>IF(B159="","",VLOOKUP(B159,Refresh!$A$7:$B$1000,2,FALSE))</f>
        <v>151</v>
      </c>
      <c r="V159" t="str">
        <f>IF(U159="","",VLOOKUP(U159,Masuk!$B$9:$I$408,8,FALSE))</f>
        <v/>
      </c>
      <c r="W159" t="str">
        <f>LEFT(A159,5)</f>
        <v>PN.03</v>
      </c>
    </row>
    <row r="160">
      <c r="A160" t="str">
        <f>IF(Ref_Brg!A160="","",Ref_Brg!A160)</f>
        <v>SY</v>
      </c>
      <c r="B160" t="str">
        <f>IF(Ref_Brg!B160="","",Ref_Brg!B160)</f>
        <v>SAYURAN</v>
      </c>
      <c r="C160" t="str">
        <f>IF(Ref_Brg!C160="","",Ref_Brg!C160)</f>
        <v/>
      </c>
      <c r="U160">
        <f>IF(B160="","",VLOOKUP(B160,Refresh!$A$7:$B$1000,2,FALSE))</f>
        <v>152</v>
      </c>
      <c r="V160" t="str">
        <f>IF(U160="","",VLOOKUP(U160,Masuk!$B$9:$I$408,8,FALSE))</f>
        <v/>
      </c>
      <c r="W160" t="str">
        <f>LEFT(A160,5)</f>
        <v>SY</v>
      </c>
    </row>
    <row r="161">
      <c r="A161" t="str">
        <f>IF(Ref_Brg!A161="","",Ref_Brg!A161)</f>
        <v>SY.01</v>
      </c>
      <c r="B161" t="str">
        <f>IF(Ref_Brg!B161="","",Ref_Brg!B161)</f>
        <v>SAYURAN DAUN/BATANG/BUNGA</v>
      </c>
      <c r="C161" t="str">
        <f>IF(Ref_Brg!C161="","",Ref_Brg!C161)</f>
        <v/>
      </c>
      <c r="U161">
        <f>IF(B161="","",VLOOKUP(B161,Refresh!$A$7:$B$1000,2,FALSE))</f>
        <v>153</v>
      </c>
      <c r="V161" t="str">
        <f>IF(U161="","",VLOOKUP(U161,Masuk!$B$9:$I$408,8,FALSE))</f>
        <v/>
      </c>
      <c r="W161" t="str">
        <f>LEFT(A161,5)</f>
        <v>SY.01</v>
      </c>
    </row>
    <row r="162">
      <c r="A162" t="str">
        <f>IF(Ref_Brg!A162="","",Ref_Brg!A162)</f>
        <v>SY.01.001</v>
      </c>
      <c r="B162" t="str">
        <f>IF(Ref_Brg!B162="","",Ref_Brg!B162)</f>
        <v>Bayam</v>
      </c>
      <c r="C162" t="str">
        <f>IF(Ref_Brg!C162="","",Ref_Brg!C162)</f>
        <v>ikat</v>
      </c>
      <c r="U162">
        <f>IF(B162="","",VLOOKUP(B162,Refresh!$A$7:$B$1000,2,FALSE))</f>
        <v>154</v>
      </c>
      <c r="V162" t="str">
        <f>IF(U162="","",VLOOKUP(U162,Masuk!$B$9:$I$812,8,FALSE))</f>
        <v/>
      </c>
      <c r="W162" t="str">
        <f>LEFT(A162,5)</f>
        <v>SY.01</v>
      </c>
    </row>
    <row r="163">
      <c r="A163" t="str">
        <f>IF(Ref_Brg!A163="","",Ref_Brg!A163)</f>
        <v>SY.01.002</v>
      </c>
      <c r="B163" t="str">
        <f>IF(Ref_Brg!B163="","",Ref_Brg!B163)</f>
        <v>Kangkung</v>
      </c>
      <c r="C163" t="str">
        <f>IF(Ref_Brg!C163="","",Ref_Brg!C163)</f>
        <v>ikat</v>
      </c>
      <c r="U163">
        <f>IF(B163="","",VLOOKUP(B163,Refresh!$A$7:$B$1000,2,FALSE))</f>
        <v>155</v>
      </c>
      <c r="V163" t="str">
        <f>IF(U163="","",VLOOKUP(U163,Masuk!$B$9:$I$408,8,FALSE))</f>
        <v/>
      </c>
      <c r="W163" t="str">
        <f>LEFT(A163,5)</f>
        <v>SY.01</v>
      </c>
    </row>
    <row r="164">
      <c r="A164" t="str">
        <f>IF(Ref_Brg!A164="","",Ref_Brg!A164)</f>
        <v>SY.01.003</v>
      </c>
      <c r="B164" t="str">
        <f>IF(Ref_Brg!B164="","",Ref_Brg!B164)</f>
        <v>Sawi hijau</v>
      </c>
      <c r="C164" t="str">
        <f>IF(Ref_Brg!C164="","",Ref_Brg!C164)</f>
        <v>ikat</v>
      </c>
      <c r="U164">
        <f>IF(B164="","",VLOOKUP(B164,Refresh!$A$7:$B$1000,2,FALSE))</f>
        <v>156</v>
      </c>
      <c r="V164" t="str">
        <f>IF(U164="","",VLOOKUP(U164,Masuk!$B$9:$I$408,8,FALSE))</f>
        <v/>
      </c>
      <c r="W164" t="str">
        <f>LEFT(A164,5)</f>
        <v>SY.01</v>
      </c>
    </row>
    <row r="165">
      <c r="A165" t="str">
        <f>IF(Ref_Brg!A165="","",Ref_Brg!A165)</f>
        <v>SY.01.004</v>
      </c>
      <c r="B165" t="str">
        <f>IF(Ref_Brg!B165="","",Ref_Brg!B165)</f>
        <v>Sawi putih</v>
      </c>
      <c r="C165" t="str">
        <f>IF(Ref_Brg!C165="","",Ref_Brg!C165)</f>
        <v>ikat</v>
      </c>
      <c r="U165">
        <f>IF(B165="","",VLOOKUP(B165,Refresh!$A$7:$B$1000,2,FALSE))</f>
        <v>157</v>
      </c>
      <c r="V165" t="str">
        <f>IF(U165="","",VLOOKUP(U165,Masuk!$B$9:$I$408,8,FALSE))</f>
        <v/>
      </c>
      <c r="W165" t="str">
        <f>LEFT(A165,5)</f>
        <v>SY.01</v>
      </c>
    </row>
    <row r="166">
      <c r="A166" t="str">
        <f>IF(Ref_Brg!A166="","",Ref_Brg!A166)</f>
        <v>SY.01.005</v>
      </c>
      <c r="B166" t="str">
        <f>IF(Ref_Brg!B166="","",Ref_Brg!B166)</f>
        <v>Pakcoy</v>
      </c>
      <c r="C166" t="str">
        <f>IF(Ref_Brg!C166="","",Ref_Brg!C166)</f>
        <v>ikat</v>
      </c>
      <c r="U166">
        <f>IF(B166="","",VLOOKUP(B166,Refresh!$A$7:$B$1000,2,FALSE))</f>
        <v>158</v>
      </c>
      <c r="V166" t="str">
        <f>IF(U166="","",VLOOKUP(U166,Masuk!$B$9:$I$408,8,FALSE))</f>
        <v/>
      </c>
      <c r="W166" t="str">
        <f>LEFT(A166,5)</f>
        <v>SY.01</v>
      </c>
    </row>
    <row r="167">
      <c r="A167" t="str">
        <f>IF(Ref_Brg!A167="","",Ref_Brg!A167)</f>
        <v>SY.01.006</v>
      </c>
      <c r="B167" t="str">
        <f>IF(Ref_Brg!B167="","",Ref_Brg!B167)</f>
        <v>Selada</v>
      </c>
      <c r="C167" t="str">
        <f>IF(Ref_Brg!C167="","",Ref_Brg!C167)</f>
        <v>ikat</v>
      </c>
      <c r="U167">
        <f>IF(B167="","",VLOOKUP(B167,Refresh!$A$7:$B$1000,2,FALSE))</f>
        <v>159</v>
      </c>
      <c r="V167" t="str">
        <f>IF(U167="","",VLOOKUP(U167,Masuk!$B$9:$I$408,8,FALSE))</f>
        <v/>
      </c>
      <c r="W167" t="str">
        <f>LEFT(A167,5)</f>
        <v>SY.01</v>
      </c>
    </row>
    <row r="168">
      <c r="A168" t="str">
        <f>IF(Ref_Brg!A168="","",Ref_Brg!A168)</f>
        <v>SY.01.007</v>
      </c>
      <c r="B168" t="str">
        <f>IF(Ref_Brg!B168="","",Ref_Brg!B168)</f>
        <v>Daun singkong</v>
      </c>
      <c r="C168" t="str">
        <f>IF(Ref_Brg!C168="","",Ref_Brg!C168)</f>
        <v>ikat</v>
      </c>
      <c r="U168">
        <f>IF(B168="","",VLOOKUP(B168,Refresh!$A$7:$B$1000,2,FALSE))</f>
        <v>160</v>
      </c>
      <c r="V168" t="str">
        <f>IF(U168="","",VLOOKUP(U168,Masuk!$B$9:$I$408,8,FALSE))</f>
        <v/>
      </c>
      <c r="W168" t="str">
        <f>LEFT(A168,5)</f>
        <v>SY.01</v>
      </c>
    </row>
    <row r="169">
      <c r="A169" t="str">
        <f>IF(Ref_Brg!A169="","",Ref_Brg!A169)</f>
        <v>SY.01.008</v>
      </c>
      <c r="B169" t="str">
        <f>IF(Ref_Brg!B169="","",Ref_Brg!B169)</f>
        <v>Daun pepaya</v>
      </c>
      <c r="C169" t="str">
        <f>IF(Ref_Brg!C169="","",Ref_Brg!C169)</f>
        <v>ikat</v>
      </c>
      <c r="U169">
        <f>IF(B169="","",VLOOKUP(B169,Refresh!$A$7:$B$1000,2,FALSE))</f>
        <v>161</v>
      </c>
      <c r="V169" t="str">
        <f>IF(U169="","",VLOOKUP(U169,Masuk!$B$9:$I$408,8,FALSE))</f>
        <v/>
      </c>
      <c r="W169" t="str">
        <f>LEFT(A169,5)</f>
        <v>SY.01</v>
      </c>
    </row>
    <row r="170">
      <c r="A170" t="str">
        <f>IF(Ref_Brg!A170="","",Ref_Brg!A170)</f>
        <v>SY.01.009</v>
      </c>
      <c r="B170" t="str">
        <f>IF(Ref_Brg!B170="","",Ref_Brg!B170)</f>
        <v>Kelor</v>
      </c>
      <c r="C170" t="str">
        <f>IF(Ref_Brg!C170="","",Ref_Brg!C170)</f>
        <v>ikat</v>
      </c>
      <c r="U170">
        <f>IF(B170="","",VLOOKUP(B170,Refresh!$A$7:$B$1000,2,FALSE))</f>
        <v>162</v>
      </c>
      <c r="V170" t="str">
        <f>IF(U170="","",VLOOKUP(U170,Masuk!$B$9:$I$408,8,FALSE))</f>
        <v/>
      </c>
      <c r="W170" t="str">
        <f>LEFT(A170,5)</f>
        <v>SY.01</v>
      </c>
    </row>
    <row r="171">
      <c r="A171" t="str">
        <f>IF(Ref_Brg!A171="","",Ref_Brg!A171)</f>
        <v>SY.01.010</v>
      </c>
      <c r="B171" t="str">
        <f>IF(Ref_Brg!B171="","",Ref_Brg!B171)</f>
        <v>Katuk</v>
      </c>
      <c r="C171" t="str">
        <f>IF(Ref_Brg!C171="","",Ref_Brg!C171)</f>
        <v>ikat</v>
      </c>
      <c r="U171">
        <f>IF(B171="","",VLOOKUP(B171,Refresh!$A$7:$B$1000,2,FALSE))</f>
        <v>163</v>
      </c>
      <c r="V171" t="str">
        <f>IF(U171="","",VLOOKUP(U171,Masuk!$B$9:$I$408,8,FALSE))</f>
        <v/>
      </c>
      <c r="W171" t="str">
        <f>LEFT(A171,5)</f>
        <v>SY.01</v>
      </c>
    </row>
    <row r="172">
      <c r="A172" t="str">
        <f>IF(Ref_Brg!A172="","",Ref_Brg!A172)</f>
        <v>SY.01.011</v>
      </c>
      <c r="B172" t="str">
        <f>IF(Ref_Brg!B172="","",Ref_Brg!B172)</f>
        <v>Seledri daun</v>
      </c>
      <c r="C172" t="str">
        <f>IF(Ref_Brg!C172="","",Ref_Brg!C172)</f>
        <v>ikat</v>
      </c>
      <c r="U172">
        <f>IF(B172="","",VLOOKUP(B172,Refresh!$A$7:$B$1000,2,FALSE))</f>
        <v>164</v>
      </c>
      <c r="V172" t="str">
        <f>IF(U172="","",VLOOKUP(U172,Masuk!$B$9:$I$408,8,FALSE))</f>
        <v/>
      </c>
      <c r="W172" t="str">
        <f>LEFT(A172,5)</f>
        <v>SY.01</v>
      </c>
    </row>
    <row r="173">
      <c r="A173" t="str">
        <f>IF(Ref_Brg!A173="","",Ref_Brg!A173)</f>
        <v>SY.01.012</v>
      </c>
      <c r="B173" t="str">
        <f>IF(Ref_Brg!B173="","",Ref_Brg!B173)</f>
        <v>Brokoli</v>
      </c>
      <c r="C173" t="str">
        <f>IF(Ref_Brg!C173="","",Ref_Brg!C173)</f>
        <v>kg</v>
      </c>
      <c r="U173">
        <f>IF(B173="","",VLOOKUP(B173,Refresh!$A$7:$B$1000,2,FALSE))</f>
        <v>165</v>
      </c>
      <c r="V173" t="str">
        <f>IF(U173="","",VLOOKUP(U173,Masuk!$B$9:$I$408,8,FALSE))</f>
        <v/>
      </c>
      <c r="W173" t="str">
        <f>LEFT(A173,5)</f>
        <v>SY.01</v>
      </c>
    </row>
    <row r="174">
      <c r="A174" t="str">
        <f>IF(Ref_Brg!A174="","",Ref_Brg!A174)</f>
        <v>SY.01.013</v>
      </c>
      <c r="B174" t="str">
        <f>IF(Ref_Brg!B174="","",Ref_Brg!B174)</f>
        <v>Kembang kol</v>
      </c>
      <c r="C174" t="str">
        <f>IF(Ref_Brg!C174="","",Ref_Brg!C174)</f>
        <v>kg</v>
      </c>
      <c r="U174">
        <f>IF(B174="","",VLOOKUP(B174,Refresh!$A$7:$B$1000,2,FALSE))</f>
        <v>166</v>
      </c>
      <c r="V174" t="str">
        <f>IF(U174="","",VLOOKUP(U174,Masuk!$B$9:$I$408,8,FALSE))</f>
        <v/>
      </c>
      <c r="W174" t="str">
        <f>LEFT(A174,5)</f>
        <v>SY.01</v>
      </c>
    </row>
    <row r="175">
      <c r="A175" t="str">
        <f>IF(Ref_Brg!A175="","",Ref_Brg!A175)</f>
        <v>SY.01.014</v>
      </c>
      <c r="B175" t="str">
        <f>IF(Ref_Brg!B175="","",Ref_Brg!B175)</f>
        <v>Buncis</v>
      </c>
      <c r="C175" t="str">
        <f>IF(Ref_Brg!C175="","",Ref_Brg!C175)</f>
        <v>kg</v>
      </c>
      <c r="U175">
        <f>IF(B175="","",VLOOKUP(B175,Refresh!$A$7:$B$1000,2,FALSE))</f>
        <v>167</v>
      </c>
      <c r="V175" t="str">
        <f>IF(U175="","",VLOOKUP(U175,Masuk!$B$9:$I$812,8,FALSE))</f>
        <v/>
      </c>
      <c r="W175" t="str">
        <f>LEFT(A175,5)</f>
        <v>SY.01</v>
      </c>
    </row>
    <row r="176">
      <c r="A176" t="str">
        <f>IF(Ref_Brg!A176="","",Ref_Brg!A176)</f>
        <v>SY.01.015</v>
      </c>
      <c r="B176" t="str">
        <f>IF(Ref_Brg!B176="","",Ref_Brg!B176)</f>
        <v>Seledri batang</v>
      </c>
      <c r="C176" t="str">
        <f>IF(Ref_Brg!C176="","",Ref_Brg!C176)</f>
        <v>ikat</v>
      </c>
      <c r="U176">
        <f>IF(B176="","",VLOOKUP(B176,Refresh!$A$7:$B$1000,2,FALSE))</f>
        <v>168</v>
      </c>
      <c r="V176" t="str">
        <f>IF(U176="","",VLOOKUP(U176,Masuk!$B$9:$I$408,8,FALSE))</f>
        <v/>
      </c>
      <c r="W176" t="str">
        <f>LEFT(A176,5)</f>
        <v>SY.01</v>
      </c>
    </row>
    <row r="177">
      <c r="A177" t="str">
        <f>IF(Ref_Brg!A177="","",Ref_Brg!A177)</f>
        <v>SY.01.016</v>
      </c>
      <c r="B177" t="str">
        <f>IF(Ref_Brg!B177="","",Ref_Brg!B177)</f>
        <v>Asparagus</v>
      </c>
      <c r="C177" t="str">
        <f>IF(Ref_Brg!C177="","",Ref_Brg!C177)</f>
        <v>ikat</v>
      </c>
      <c r="U177">
        <f>IF(B177="","",VLOOKUP(B177,Refresh!$A$7:$B$1000,2,FALSE))</f>
        <v>169</v>
      </c>
      <c r="V177" t="str">
        <f>IF(U177="","",VLOOKUP(U177,Masuk!$B$9:$I$408,8,FALSE))</f>
        <v/>
      </c>
      <c r="W177" t="str">
        <f>LEFT(A177,5)</f>
        <v>SY.01</v>
      </c>
    </row>
    <row r="178">
      <c r="A178" t="str">
        <f>IF(Ref_Brg!A178="","",Ref_Brg!A178)</f>
        <v>SY.01.099</v>
      </c>
      <c r="B178" t="str">
        <f>IF(Ref_Brg!B178="","",Ref_Brg!B178)</f>
        <v>Sayuran daun/batang/bunga-lainnya</v>
      </c>
      <c r="C178" t="str">
        <f>IF(Ref_Brg!C178="","",Ref_Brg!C178)</f>
        <v>ikat</v>
      </c>
      <c r="U178">
        <f>IF(B178="","",VLOOKUP(B178,Refresh!$A$7:$B$1000,2,FALSE))</f>
        <v>170</v>
      </c>
      <c r="V178" t="str">
        <f>IF(U178="","",VLOOKUP(U178,Masuk!$B$9:$I$408,8,FALSE))</f>
        <v/>
      </c>
      <c r="W178" t="str">
        <f>LEFT(A178,5)</f>
        <v>SY.01</v>
      </c>
    </row>
    <row r="179">
      <c r="A179" t="str">
        <f>IF(Ref_Brg!A179="","",Ref_Brg!A179)</f>
        <v>SY.02</v>
      </c>
      <c r="B179" t="str">
        <f>IF(Ref_Brg!B179="","",Ref_Brg!B179)</f>
        <v>SAYURAN BUAH/UMBI/AKAR</v>
      </c>
      <c r="C179" t="str">
        <f>IF(Ref_Brg!C179="","",Ref_Brg!C179)</f>
        <v/>
      </c>
      <c r="U179">
        <f>IF(B179="","",VLOOKUP(B179,Refresh!$A$7:$B$1000,2,FALSE))</f>
        <v>171</v>
      </c>
      <c r="V179" t="str">
        <f>IF(U179="","",VLOOKUP(U179,Masuk!$B$9:$I$408,8,FALSE))</f>
        <v/>
      </c>
      <c r="W179" t="str">
        <f>LEFT(A179,5)</f>
        <v>SY.02</v>
      </c>
    </row>
    <row r="180">
      <c r="A180" t="str">
        <f>IF(Ref_Brg!A180="","",Ref_Brg!A180)</f>
        <v>SY.02.001</v>
      </c>
      <c r="B180" t="str">
        <f>IF(Ref_Brg!B180="","",Ref_Brg!B180)</f>
        <v>Tomat</v>
      </c>
      <c r="C180" t="str">
        <f>IF(Ref_Brg!C180="","",Ref_Brg!C180)</f>
        <v>kg</v>
      </c>
      <c r="U180">
        <f>IF(B180="","",VLOOKUP(B180,Refresh!$A$7:$B$1000,2,FALSE))</f>
        <v>172</v>
      </c>
      <c r="V180" t="str">
        <f>IF(U180="","",VLOOKUP(U180,Masuk!$B$9:$I$812,8,FALSE))</f>
        <v/>
      </c>
      <c r="W180" t="str">
        <f>LEFT(A180,5)</f>
        <v>SY.02</v>
      </c>
    </row>
    <row r="181">
      <c r="A181" t="str">
        <f>IF(Ref_Brg!A181="","",Ref_Brg!A181)</f>
        <v>SY.02.002</v>
      </c>
      <c r="B181" t="str">
        <f>IF(Ref_Brg!B181="","",Ref_Brg!B181)</f>
        <v>Mentimun</v>
      </c>
      <c r="C181" t="str">
        <f>IF(Ref_Brg!C181="","",Ref_Brg!C181)</f>
        <v>kg</v>
      </c>
      <c r="U181">
        <f>IF(B181="","",VLOOKUP(B181,Refresh!$A$7:$B$1000,2,FALSE))</f>
        <v>173</v>
      </c>
      <c r="V181" t="str">
        <f>IF(U181="","",VLOOKUP(U181,Masuk!$B$9:$I$408,8,FALSE))</f>
        <v/>
      </c>
      <c r="W181" t="str">
        <f>LEFT(A181,5)</f>
        <v>SY.02</v>
      </c>
    </row>
    <row r="182">
      <c r="A182" t="str">
        <f>IF(Ref_Brg!A182="","",Ref_Brg!A182)</f>
        <v>SY.02.003</v>
      </c>
      <c r="B182" t="str">
        <f>IF(Ref_Brg!B182="","",Ref_Brg!B182)</f>
        <v>Terong ungu</v>
      </c>
      <c r="C182" t="str">
        <f>IF(Ref_Brg!C182="","",Ref_Brg!C182)</f>
        <v>kg</v>
      </c>
      <c r="U182">
        <f>IF(B182="","",VLOOKUP(B182,Refresh!$A$7:$B$1000,2,FALSE))</f>
        <v>174</v>
      </c>
      <c r="V182" t="str">
        <f>IF(U182="","",VLOOKUP(U182,Masuk!$B$9:$I$408,8,FALSE))</f>
        <v/>
      </c>
      <c r="W182" t="str">
        <f>LEFT(A182,5)</f>
        <v>SY.02</v>
      </c>
    </row>
    <row r="183">
      <c r="A183" t="str">
        <f>IF(Ref_Brg!A183="","",Ref_Brg!A183)</f>
        <v>SY.02.004</v>
      </c>
      <c r="B183" t="str">
        <f>IF(Ref_Brg!B183="","",Ref_Brg!B183)</f>
        <v>Terong hijau</v>
      </c>
      <c r="C183" t="str">
        <f>IF(Ref_Brg!C183="","",Ref_Brg!C183)</f>
        <v>kg</v>
      </c>
      <c r="U183">
        <f>IF(B183="","",VLOOKUP(B183,Refresh!$A$7:$B$1000,2,FALSE))</f>
        <v>175</v>
      </c>
      <c r="V183" t="str">
        <f>IF(U183="","",VLOOKUP(U183,Masuk!$B$9:$I$408,8,FALSE))</f>
        <v/>
      </c>
      <c r="W183" t="str">
        <f>LEFT(A183,5)</f>
        <v>SY.02</v>
      </c>
    </row>
    <row r="184">
      <c r="A184" t="str">
        <f>IF(Ref_Brg!A184="","",Ref_Brg!A184)</f>
        <v>SY.02.005</v>
      </c>
      <c r="B184" t="str">
        <f>IF(Ref_Brg!B184="","",Ref_Brg!B184)</f>
        <v>Cabai merah besar</v>
      </c>
      <c r="C184" t="str">
        <f>IF(Ref_Brg!C184="","",Ref_Brg!C184)</f>
        <v>kg</v>
      </c>
      <c r="U184">
        <f>IF(B184="","",VLOOKUP(B184,Refresh!$A$7:$B$1000,2,FALSE))</f>
        <v>176</v>
      </c>
      <c r="V184" t="str">
        <f>IF(U184="","",VLOOKUP(U184,Masuk!$B$9:$I$408,8,FALSE))</f>
        <v/>
      </c>
      <c r="W184" t="str">
        <f>LEFT(A184,5)</f>
        <v>SY.02</v>
      </c>
    </row>
    <row r="185">
      <c r="A185" t="str">
        <f>IF(Ref_Brg!A185="","",Ref_Brg!A185)</f>
        <v>SY.02.006</v>
      </c>
      <c r="B185" t="str">
        <f>IF(Ref_Brg!B185="","",Ref_Brg!B185)</f>
        <v>Cabai rawit</v>
      </c>
      <c r="C185" t="str">
        <f>IF(Ref_Brg!C185="","",Ref_Brg!C185)</f>
        <v>kg</v>
      </c>
      <c r="U185">
        <f>IF(B185="","",VLOOKUP(B185,Refresh!$A$7:$B$1000,2,FALSE))</f>
        <v>177</v>
      </c>
      <c r="V185" t="str">
        <f>IF(U185="","",VLOOKUP(U185,Masuk!$B$9:$I$408,8,FALSE))</f>
        <v/>
      </c>
      <c r="W185" t="str">
        <f>LEFT(A185,5)</f>
        <v>SY.02</v>
      </c>
    </row>
    <row r="186">
      <c r="A186" t="str">
        <f>IF(Ref_Brg!A186="","",Ref_Brg!A186)</f>
        <v>SY.02.007</v>
      </c>
      <c r="B186" t="str">
        <f>IF(Ref_Brg!B186="","",Ref_Brg!B186)</f>
        <v>Labu siam</v>
      </c>
      <c r="C186" t="str">
        <f>IF(Ref_Brg!C186="","",Ref_Brg!C186)</f>
        <v>kg</v>
      </c>
      <c r="U186">
        <f>IF(B186="","",VLOOKUP(B186,Refresh!$A$7:$B$1000,2,FALSE))</f>
        <v>178</v>
      </c>
      <c r="V186" t="str">
        <f>IF(U186="","",VLOOKUP(U186,Masuk!$B$9:$I$408,8,FALSE))</f>
        <v/>
      </c>
      <c r="W186" t="str">
        <f>LEFT(A186,5)</f>
        <v>SY.02</v>
      </c>
    </row>
    <row r="187">
      <c r="A187" t="str">
        <f>IF(Ref_Brg!A187="","",Ref_Brg!A187)</f>
        <v>SY.02.008</v>
      </c>
      <c r="B187" t="str">
        <f>IF(Ref_Brg!B187="","",Ref_Brg!B187)</f>
        <v>Pare</v>
      </c>
      <c r="C187" t="str">
        <f>IF(Ref_Brg!C187="","",Ref_Brg!C187)</f>
        <v>kg</v>
      </c>
      <c r="U187">
        <f>IF(B187="","",VLOOKUP(B187,Refresh!$A$7:$B$1000,2,FALSE))</f>
        <v>179</v>
      </c>
      <c r="V187" t="str">
        <f>IF(U187="","",VLOOKUP(U187,Masuk!$B$9:$I$408,8,FALSE))</f>
        <v/>
      </c>
      <c r="W187" t="str">
        <f>LEFT(A187,5)</f>
        <v>SY.02</v>
      </c>
    </row>
    <row r="188">
      <c r="A188" t="str">
        <f>IF(Ref_Brg!A188="","",Ref_Brg!A188)</f>
        <v>SY.02.009</v>
      </c>
      <c r="B188" t="str">
        <f>IF(Ref_Brg!B188="","",Ref_Brg!B188)</f>
        <v>Paprika</v>
      </c>
      <c r="C188" t="str">
        <f>IF(Ref_Brg!C188="","",Ref_Brg!C188)</f>
        <v>kg</v>
      </c>
      <c r="U188">
        <f>IF(B188="","",VLOOKUP(B188,Refresh!$A$7:$B$1000,2,FALSE))</f>
        <v>180</v>
      </c>
      <c r="V188" t="str">
        <f>IF(U188="","",VLOOKUP(U188,Masuk!$B$9:$I$812,8,FALSE))</f>
        <v/>
      </c>
      <c r="W188" t="str">
        <f>LEFT(A188,5)</f>
        <v>SY.02</v>
      </c>
    </row>
    <row r="189">
      <c r="A189" t="str">
        <f>IF(Ref_Brg!A189="","",Ref_Brg!A189)</f>
        <v>SY.02.010</v>
      </c>
      <c r="B189" t="str">
        <f>IF(Ref_Brg!B189="","",Ref_Brg!B189)</f>
        <v>Okra</v>
      </c>
      <c r="C189" t="str">
        <f>IF(Ref_Brg!C189="","",Ref_Brg!C189)</f>
        <v>kg</v>
      </c>
      <c r="U189">
        <f>IF(B189="","",VLOOKUP(B189,Refresh!$A$7:$B$1000,2,FALSE))</f>
        <v>181</v>
      </c>
      <c r="V189" t="str">
        <f>IF(U189="","",VLOOKUP(U189,Masuk!$B$9:$I$408,8,FALSE))</f>
        <v/>
      </c>
      <c r="W189" t="str">
        <f>LEFT(A189,5)</f>
        <v>SY.02</v>
      </c>
    </row>
    <row r="190">
      <c r="A190" t="str">
        <f>IF(Ref_Brg!A190="","",Ref_Brg!A190)</f>
        <v>SY.02.011</v>
      </c>
      <c r="B190" t="str">
        <f>IF(Ref_Brg!B190="","",Ref_Brg!B190)</f>
        <v>Wortel</v>
      </c>
      <c r="C190" t="str">
        <f>IF(Ref_Brg!C190="","",Ref_Brg!C190)</f>
        <v>kg</v>
      </c>
      <c r="U190">
        <f>IF(B190="","",VLOOKUP(B190,Refresh!$A$7:$B$1000,2,FALSE))</f>
        <v>182</v>
      </c>
      <c r="V190" t="str">
        <f>IF(U190="","",VLOOKUP(U190,Masuk!$B$9:$I$408,8,FALSE))</f>
        <v/>
      </c>
      <c r="W190" t="str">
        <f>LEFT(A190,5)</f>
        <v>SY.02</v>
      </c>
    </row>
    <row r="191">
      <c r="A191" t="str">
        <f>IF(Ref_Brg!A191="","",Ref_Brg!A191)</f>
        <v>SY.02.012</v>
      </c>
      <c r="B191" t="str">
        <f>IF(Ref_Brg!B191="","",Ref_Brg!B191)</f>
        <v>Lobak putih</v>
      </c>
      <c r="C191" t="str">
        <f>IF(Ref_Brg!C191="","",Ref_Brg!C191)</f>
        <v>kg</v>
      </c>
      <c r="U191">
        <f>IF(B191="","",VLOOKUP(B191,Refresh!$A$7:$B$1000,2,FALSE))</f>
        <v>183</v>
      </c>
      <c r="V191" t="str">
        <f>IF(U191="","",VLOOKUP(U191,Masuk!$B$9:$I$408,8,FALSE))</f>
        <v/>
      </c>
      <c r="W191" t="str">
        <f>LEFT(A191,5)</f>
        <v>SY.02</v>
      </c>
    </row>
    <row r="192">
      <c r="A192" t="str">
        <f>IF(Ref_Brg!A192="","",Ref_Brg!A192)</f>
        <v>SY.02.013</v>
      </c>
      <c r="B192" t="str">
        <f>IF(Ref_Brg!B192="","",Ref_Brg!B192)</f>
        <v>Bit</v>
      </c>
      <c r="C192" t="str">
        <f>IF(Ref_Brg!C192="","",Ref_Brg!C192)</f>
        <v>kg</v>
      </c>
      <c r="U192">
        <f>IF(B192="","",VLOOKUP(B192,Refresh!$A$7:$B$1000,2,FALSE))</f>
        <v>184</v>
      </c>
      <c r="V192" t="str">
        <f>IF(U192="","",VLOOKUP(U192,Masuk!$B$9:$I$408,8,FALSE))</f>
        <v/>
      </c>
      <c r="W192" t="str">
        <f>LEFT(A192,5)</f>
        <v>SY.02</v>
      </c>
    </row>
    <row r="193">
      <c r="A193" t="str">
        <f>IF(Ref_Brg!A193="","",Ref_Brg!A193)</f>
        <v>SY.02.099</v>
      </c>
      <c r="B193" t="str">
        <f>IF(Ref_Brg!B193="","",Ref_Brg!B193)</f>
        <v>Sayuran buah/umbi/akar-lainnya</v>
      </c>
      <c r="C193" t="str">
        <f>IF(Ref_Brg!C193="","",Ref_Brg!C193)</f>
        <v>kg</v>
      </c>
      <c r="U193">
        <f>IF(B193="","",VLOOKUP(B193,Refresh!$A$7:$B$1000,2,FALSE))</f>
        <v>185</v>
      </c>
      <c r="V193" t="str">
        <f>IF(U193="","",VLOOKUP(U193,Masuk!$B$9:$I$408,8,FALSE))</f>
        <v/>
      </c>
      <c r="W193" t="str">
        <f>LEFT(A193,5)</f>
        <v>SY.02</v>
      </c>
    </row>
    <row r="194">
      <c r="A194" t="str">
        <f>IF(Ref_Brg!A194="","",Ref_Brg!A194)</f>
        <v>SY.03</v>
      </c>
      <c r="B194" t="str">
        <f>IF(Ref_Brg!B194="","",Ref_Brg!B194)</f>
        <v>SAYURAN BAWANG DAN AROMATIK</v>
      </c>
      <c r="C194" t="str">
        <f>IF(Ref_Brg!C194="","",Ref_Brg!C194)</f>
        <v/>
      </c>
      <c r="U194">
        <f>IF(B194="","",VLOOKUP(B194,Refresh!$A$7:$B$1000,2,FALSE))</f>
        <v>186</v>
      </c>
      <c r="V194" t="str">
        <f>IF(U194="","",VLOOKUP(U194,Masuk!$B$9:$I$408,8,FALSE))</f>
        <v/>
      </c>
      <c r="W194" t="str">
        <f>LEFT(A194,5)</f>
        <v>SY.03</v>
      </c>
    </row>
    <row r="195">
      <c r="A195" t="str">
        <f>IF(Ref_Brg!A195="","",Ref_Brg!A195)</f>
        <v>SY.03.001</v>
      </c>
      <c r="B195" t="str">
        <f>IF(Ref_Brg!B195="","",Ref_Brg!B195)</f>
        <v>Bawang merah</v>
      </c>
      <c r="C195" t="str">
        <f>IF(Ref_Brg!C195="","",Ref_Brg!C195)</f>
        <v>kg</v>
      </c>
      <c r="U195">
        <f>IF(B195="","",VLOOKUP(B195,Refresh!$A$7:$B$1000,2,FALSE))</f>
        <v>187</v>
      </c>
      <c r="V195" t="str">
        <f>IF(U195="","",VLOOKUP(U195,Masuk!$B$9:$I$408,8,FALSE))</f>
        <v/>
      </c>
      <c r="W195" t="str">
        <f>LEFT(A195,5)</f>
        <v>SY.03</v>
      </c>
    </row>
    <row r="196">
      <c r="A196" t="str">
        <f>IF(Ref_Brg!A196="","",Ref_Brg!A196)</f>
        <v>SY.03.002</v>
      </c>
      <c r="B196" t="str">
        <f>IF(Ref_Brg!B196="","",Ref_Brg!B196)</f>
        <v>Bawang putih</v>
      </c>
      <c r="C196" t="str">
        <f>IF(Ref_Brg!C196="","",Ref_Brg!C196)</f>
        <v>kg</v>
      </c>
      <c r="U196">
        <f>IF(B196="","",VLOOKUP(B196,Refresh!$A$7:$B$1000,2,FALSE))</f>
        <v>188</v>
      </c>
      <c r="V196" t="str">
        <f>IF(U196="","",VLOOKUP(U196,Masuk!$B$9:$I$408,8,FALSE))</f>
        <v/>
      </c>
      <c r="W196" t="str">
        <f>LEFT(A196,5)</f>
        <v>SY.03</v>
      </c>
    </row>
    <row r="197">
      <c r="A197" t="str">
        <f>IF(Ref_Brg!A197="","",Ref_Brg!A197)</f>
        <v>SY.03.003</v>
      </c>
      <c r="B197" t="str">
        <f>IF(Ref_Brg!B197="","",Ref_Brg!B197)</f>
        <v>Bawang bombai</v>
      </c>
      <c r="C197" t="str">
        <f>IF(Ref_Brg!C197="","",Ref_Brg!C197)</f>
        <v>kg</v>
      </c>
      <c r="U197">
        <f>IF(B197="","",VLOOKUP(B197,Refresh!$A$7:$B$1000,2,FALSE))</f>
        <v>189</v>
      </c>
      <c r="V197" t="str">
        <f>IF(U197="","",VLOOKUP(U197,Masuk!$B$9:$I$408,8,FALSE))</f>
        <v/>
      </c>
      <c r="W197" t="str">
        <f>LEFT(A197,5)</f>
        <v>SY.03</v>
      </c>
    </row>
    <row r="198">
      <c r="A198" t="str">
        <f>IF(Ref_Brg!A198="","",Ref_Brg!A198)</f>
        <v>SY.03.004</v>
      </c>
      <c r="B198" t="str">
        <f>IF(Ref_Brg!B198="","",Ref_Brg!B198)</f>
        <v>Daun bawang</v>
      </c>
      <c r="C198" t="str">
        <f>IF(Ref_Brg!C198="","",Ref_Brg!C198)</f>
        <v>kg</v>
      </c>
      <c r="U198">
        <f>IF(B198="","",VLOOKUP(B198,Refresh!$A$7:$B$1000,2,FALSE))</f>
        <v>190</v>
      </c>
      <c r="V198" t="str">
        <f>IF(U198="","",VLOOKUP(U198,Masuk!$B$9:$I$408,8,FALSE))</f>
        <v/>
      </c>
      <c r="W198" t="str">
        <f>LEFT(A198,5)</f>
        <v>SY.03</v>
      </c>
    </row>
    <row r="199">
      <c r="A199" t="str">
        <f>IF(Ref_Brg!A199="","",Ref_Brg!A199)</f>
        <v>SY.03.005</v>
      </c>
      <c r="B199" t="str">
        <f>IF(Ref_Brg!B199="","",Ref_Brg!B199)</f>
        <v>Bawang prei</v>
      </c>
      <c r="C199" t="str">
        <f>IF(Ref_Brg!C199="","",Ref_Brg!C199)</f>
        <v>kg</v>
      </c>
      <c r="U199">
        <f>IF(B199="","",VLOOKUP(B199,Refresh!$A$7:$B$1000,2,FALSE))</f>
        <v>191</v>
      </c>
      <c r="V199" t="str">
        <f>IF(U199="","",VLOOKUP(U199,Masuk!$B$9:$I$408,8,FALSE))</f>
        <v/>
      </c>
      <c r="W199" t="str">
        <f>LEFT(A199,5)</f>
        <v>SY.03</v>
      </c>
    </row>
    <row r="200">
      <c r="A200" t="str">
        <f>IF(Ref_Brg!A200="","",Ref_Brg!A200)</f>
        <v>SY.03.006</v>
      </c>
      <c r="B200" t="str">
        <f>IF(Ref_Brg!B200="","",Ref_Brg!B200)</f>
        <v>Jahe</v>
      </c>
      <c r="C200" t="str">
        <f>IF(Ref_Brg!C200="","",Ref_Brg!C200)</f>
        <v>kg</v>
      </c>
      <c r="U200">
        <f>IF(B200="","",VLOOKUP(B200,Refresh!$A$7:$B$1000,2,FALSE))</f>
        <v>192</v>
      </c>
      <c r="V200" t="str">
        <f>IF(U200="","",VLOOKUP(U200,Masuk!$B$9:$I$408,8,FALSE))</f>
        <v/>
      </c>
      <c r="W200" t="str">
        <f>LEFT(A200,5)</f>
        <v>SY.03</v>
      </c>
    </row>
    <row r="201">
      <c r="A201" t="str">
        <f>IF(Ref_Brg!A201="","",Ref_Brg!A201)</f>
        <v>SY.03.007</v>
      </c>
      <c r="B201" t="str">
        <f>IF(Ref_Brg!B201="","",Ref_Brg!B201)</f>
        <v>Kunyit</v>
      </c>
      <c r="C201" t="str">
        <f>IF(Ref_Brg!C201="","",Ref_Brg!C201)</f>
        <v>kg</v>
      </c>
      <c r="U201">
        <f>IF(B201="","",VLOOKUP(B201,Refresh!$A$7:$B$1000,2,FALSE))</f>
        <v>193</v>
      </c>
      <c r="V201" t="str">
        <f>IF(U201="","",VLOOKUP(U201,Masuk!$B$9:$I$408,8,FALSE))</f>
        <v/>
      </c>
      <c r="W201" t="str">
        <f>LEFT(A201,5)</f>
        <v>SY.03</v>
      </c>
    </row>
    <row r="202">
      <c r="A202" t="str">
        <f>IF(Ref_Brg!A202="","",Ref_Brg!A202)</f>
        <v>SY.03.008</v>
      </c>
      <c r="B202" t="str">
        <f>IF(Ref_Brg!B202="","",Ref_Brg!B202)</f>
        <v>Lengkuas</v>
      </c>
      <c r="C202" t="str">
        <f>IF(Ref_Brg!C202="","",Ref_Brg!C202)</f>
        <v>kg</v>
      </c>
      <c r="U202">
        <f>IF(B202="","",VLOOKUP(B202,Refresh!$A$7:$B$1000,2,FALSE))</f>
        <v>194</v>
      </c>
      <c r="V202" t="str">
        <f>IF(U202="","",VLOOKUP(U202,Masuk!$B$9:$I$408,8,FALSE))</f>
        <v/>
      </c>
      <c r="W202" t="str">
        <f>LEFT(A202,5)</f>
        <v>SY.03</v>
      </c>
    </row>
    <row r="203">
      <c r="A203" t="str">
        <f>IF(Ref_Brg!A203="","",Ref_Brg!A203)</f>
        <v>SY.03.009</v>
      </c>
      <c r="B203" t="str">
        <f>IF(Ref_Brg!B203="","",Ref_Brg!B203)</f>
        <v>Kencur</v>
      </c>
      <c r="C203" t="str">
        <f>IF(Ref_Brg!C203="","",Ref_Brg!C203)</f>
        <v>kg</v>
      </c>
      <c r="U203">
        <f>IF(B203="","",VLOOKUP(B203,Refresh!$A$7:$B$1000,2,FALSE))</f>
        <v>195</v>
      </c>
      <c r="V203" t="str">
        <f>IF(U203="","",VLOOKUP(U203,Masuk!$B$9:$I$408,8,FALSE))</f>
        <v/>
      </c>
      <c r="W203" t="str">
        <f>LEFT(A203,5)</f>
        <v>SY.03</v>
      </c>
    </row>
    <row r="204">
      <c r="A204" t="str">
        <f>IF(Ref_Brg!A204="","",Ref_Brg!A204)</f>
        <v>SY.03.010</v>
      </c>
      <c r="B204" t="str">
        <f>IF(Ref_Brg!B204="","",Ref_Brg!B204)</f>
        <v>Serai</v>
      </c>
      <c r="C204" t="str">
        <f>IF(Ref_Brg!C204="","",Ref_Brg!C204)</f>
        <v>kg</v>
      </c>
      <c r="U204">
        <f>IF(B204="","",VLOOKUP(B204,Refresh!$A$7:$B$1000,2,FALSE))</f>
        <v>196</v>
      </c>
      <c r="V204" t="str">
        <f>IF(U204="","",VLOOKUP(U204,Masuk!$B$9:$I$812,8,FALSE))</f>
        <v/>
      </c>
      <c r="W204" t="str">
        <f>LEFT(A204,5)</f>
        <v>SY.03</v>
      </c>
    </row>
    <row r="205">
      <c r="A205" t="str">
        <f>IF(Ref_Brg!A205="","",Ref_Brg!A205)</f>
        <v>SY.03.011</v>
      </c>
      <c r="B205" t="str">
        <f>IF(Ref_Brg!B205="","",Ref_Brg!B205)</f>
        <v>Temu kunci</v>
      </c>
      <c r="C205" t="str">
        <f>IF(Ref_Brg!C205="","",Ref_Brg!C205)</f>
        <v>kg</v>
      </c>
      <c r="U205">
        <f>IF(B205="","",VLOOKUP(B205,Refresh!$A$7:$B$1000,2,FALSE))</f>
        <v>197</v>
      </c>
      <c r="V205" t="str">
        <f>IF(U205="","",VLOOKUP(U205,Masuk!$B$9:$I$812,8,FALSE))</f>
        <v/>
      </c>
      <c r="W205" t="str">
        <f>LEFT(A205,5)</f>
        <v>SY.03</v>
      </c>
    </row>
    <row r="206">
      <c r="A206" t="str">
        <f>IF(Ref_Brg!A206="","",Ref_Brg!A206)</f>
        <v>SY.03.012</v>
      </c>
      <c r="B206" t="str">
        <f>IF(Ref_Brg!B206="","",Ref_Brg!B206)</f>
        <v>Kemiri</v>
      </c>
      <c r="C206" t="str">
        <f>IF(Ref_Brg!C206="","",Ref_Brg!C206)</f>
        <v>kg</v>
      </c>
      <c r="U206">
        <f>IF(B206="","",VLOOKUP(B206,Refresh!$A$7:$B$1000,2,FALSE))</f>
        <v>198</v>
      </c>
      <c r="V206" t="str">
        <f>IF(U206="","",VLOOKUP(U206,Masuk!$B$9:$I$812,8,FALSE))</f>
        <v/>
      </c>
      <c r="W206" t="str">
        <f>LEFT(A206,5)</f>
        <v>SY.03</v>
      </c>
    </row>
    <row r="207">
      <c r="A207" t="str">
        <f>IF(Ref_Brg!A207="","",Ref_Brg!A207)</f>
        <v>SY.03.099</v>
      </c>
      <c r="B207" t="str">
        <f>IF(Ref_Brg!B207="","",Ref_Brg!B207)</f>
        <v>Sayuran bawang dan aromatik lainnya</v>
      </c>
      <c r="C207" t="str">
        <f>IF(Ref_Brg!C207="","",Ref_Brg!C207)</f>
        <v>kg</v>
      </c>
      <c r="U207">
        <f>IF(B207="","",VLOOKUP(B207,Refresh!$A$7:$B$1000,2,FALSE))</f>
        <v>199</v>
      </c>
      <c r="V207" t="str">
        <f>IF(U207="","",VLOOKUP(U207,Masuk!$B$9:$I$812,8,FALSE))</f>
        <v/>
      </c>
      <c r="W207" t="str">
        <f>LEFT(A207,5)</f>
        <v>SY.03</v>
      </c>
    </row>
    <row r="208">
      <c r="A208" t="str">
        <f>IF(Ref_Brg!A208="","",Ref_Brg!A208)</f>
        <v>SY.04</v>
      </c>
      <c r="B208" t="str">
        <f>IF(Ref_Brg!B208="","",Ref_Brg!B208)</f>
        <v>JAMUR</v>
      </c>
      <c r="C208" t="str">
        <f>IF(Ref_Brg!C208="","",Ref_Brg!C208)</f>
        <v/>
      </c>
      <c r="U208">
        <f>IF(B208="","",VLOOKUP(B208,Refresh!$A$7:$B$1000,2,FALSE))</f>
        <v>200</v>
      </c>
      <c r="V208" t="str">
        <f>IF(U208="","",VLOOKUP(U208,Masuk!$B$9:$I$812,8,FALSE))</f>
        <v/>
      </c>
      <c r="W208" t="str">
        <f>LEFT(A208,5)</f>
        <v>SY.04</v>
      </c>
    </row>
    <row r="209">
      <c r="A209" t="str">
        <f>IF(Ref_Brg!A209="","",Ref_Brg!A209)</f>
        <v>SY.04.001</v>
      </c>
      <c r="B209" t="str">
        <f>IF(Ref_Brg!B209="","",Ref_Brg!B209)</f>
        <v>Jamur tiram</v>
      </c>
      <c r="C209" t="str">
        <f>IF(Ref_Brg!C209="","",Ref_Brg!C209)</f>
        <v>kg</v>
      </c>
      <c r="U209">
        <f>IF(B209="","",VLOOKUP(B209,Refresh!$A$7:$B$1000,2,FALSE))</f>
        <v>201</v>
      </c>
      <c r="V209" t="str">
        <f>IF(U209="","",VLOOKUP(U209,Masuk!$B$9:$I$812,8,FALSE))</f>
        <v/>
      </c>
      <c r="W209" t="str">
        <f>LEFT(A209,5)</f>
        <v>SY.04</v>
      </c>
    </row>
    <row r="210">
      <c r="A210" t="str">
        <f>IF(Ref_Brg!A210="","",Ref_Brg!A210)</f>
        <v>SY.04.002</v>
      </c>
      <c r="B210" t="str">
        <f>IF(Ref_Brg!B210="","",Ref_Brg!B210)</f>
        <v>Jamur kancing</v>
      </c>
      <c r="C210" t="str">
        <f>IF(Ref_Brg!C210="","",Ref_Brg!C210)</f>
        <v>kg</v>
      </c>
      <c r="U210">
        <f>IF(B210="","",VLOOKUP(B210,Refresh!$A$7:$B$1000,2,FALSE))</f>
        <v>202</v>
      </c>
      <c r="V210" t="str">
        <f>IF(U210="","",VLOOKUP(U210,Masuk!$B$9:$I$812,8,FALSE))</f>
        <v/>
      </c>
      <c r="W210" t="str">
        <f>LEFT(A210,5)</f>
        <v>SY.04</v>
      </c>
    </row>
    <row r="211">
      <c r="A211" t="str">
        <f>IF(Ref_Brg!A211="","",Ref_Brg!A211)</f>
        <v>SY.04.003</v>
      </c>
      <c r="B211" t="str">
        <f>IF(Ref_Brg!B211="","",Ref_Brg!B211)</f>
        <v>Jamur kuping</v>
      </c>
      <c r="C211" t="str">
        <f>IF(Ref_Brg!C211="","",Ref_Brg!C211)</f>
        <v>kg</v>
      </c>
      <c r="U211">
        <f>IF(B211="","",VLOOKUP(B211,Refresh!$A$7:$B$1000,2,FALSE))</f>
        <v>203</v>
      </c>
      <c r="V211" t="str">
        <f>IF(U211="","",VLOOKUP(U211,Masuk!$B$9:$I$812,8,FALSE))</f>
        <v/>
      </c>
      <c r="W211" t="str">
        <f>LEFT(A211,5)</f>
        <v>SY.04</v>
      </c>
    </row>
    <row r="212">
      <c r="A212" t="str">
        <f>IF(Ref_Brg!A212="","",Ref_Brg!A212)</f>
        <v>SY.04.004</v>
      </c>
      <c r="B212" t="str">
        <f>IF(Ref_Brg!B212="","",Ref_Brg!B212)</f>
        <v>Jamur shiitake</v>
      </c>
      <c r="C212" t="str">
        <f>IF(Ref_Brg!C212="","",Ref_Brg!C212)</f>
        <v>kg</v>
      </c>
      <c r="U212">
        <f>IF(B212="","",VLOOKUP(B212,Refresh!$A$7:$B$1000,2,FALSE))</f>
        <v>204</v>
      </c>
      <c r="V212" t="str">
        <f>IF(U212="","",VLOOKUP(U212,Masuk!$B$9:$I$812,8,FALSE))</f>
        <v/>
      </c>
      <c r="W212" t="str">
        <f>LEFT(A212,5)</f>
        <v>SY.04</v>
      </c>
    </row>
    <row r="213">
      <c r="A213" t="str">
        <f>IF(Ref_Brg!A213="","",Ref_Brg!A213)</f>
        <v>SY.04.099</v>
      </c>
      <c r="B213" t="str">
        <f>IF(Ref_Brg!B213="","",Ref_Brg!B213)</f>
        <v>Jamur-lainnya</v>
      </c>
      <c r="C213" t="str">
        <f>IF(Ref_Brg!C213="","",Ref_Brg!C213)</f>
        <v>kg</v>
      </c>
      <c r="U213">
        <f>IF(B213="","",VLOOKUP(B213,Refresh!$A$7:$B$1000,2,FALSE))</f>
        <v>205</v>
      </c>
      <c r="V213" t="str">
        <f>IF(U213="","",VLOOKUP(U213,Masuk!$B$9:$I$812,8,FALSE))</f>
        <v/>
      </c>
      <c r="W213" t="str">
        <f>LEFT(A213,5)</f>
        <v>SY.04</v>
      </c>
    </row>
    <row r="214">
      <c r="A214" t="str">
        <f>IF(Ref_Brg!A214="","",Ref_Brg!A214)</f>
        <v>BU</v>
      </c>
      <c r="B214" t="str">
        <f>IF(Ref_Brg!B214="","",Ref_Brg!B214)</f>
        <v>BUAH-BUAHAN</v>
      </c>
      <c r="C214" t="str">
        <f>IF(Ref_Brg!C214="","",Ref_Brg!C214)</f>
        <v/>
      </c>
      <c r="U214">
        <f>IF(B214="","",VLOOKUP(B214,Refresh!$A$7:$B$1000,2,FALSE))</f>
        <v>206</v>
      </c>
      <c r="V214" t="str">
        <f>IF(U214="","",VLOOKUP(U214,Masuk!$B$9:$I$812,8,FALSE))</f>
        <v/>
      </c>
      <c r="W214" t="str">
        <f>LEFT(A214,5)</f>
        <v>BU</v>
      </c>
    </row>
    <row r="215">
      <c r="A215" t="str">
        <f>IF(Ref_Brg!A215="","",Ref_Brg!A215)</f>
        <v>BU.01</v>
      </c>
      <c r="B215" t="str">
        <f>IF(Ref_Brg!B215="","",Ref_Brg!B215)</f>
        <v>BUAH LOKAL</v>
      </c>
      <c r="C215" t="str">
        <f>IF(Ref_Brg!C215="","",Ref_Brg!C215)</f>
        <v/>
      </c>
      <c r="U215">
        <f>IF(B215="","",VLOOKUP(B215,Refresh!$A$7:$B$1000,2,FALSE))</f>
        <v>207</v>
      </c>
      <c r="V215" t="str">
        <f>IF(U215="","",VLOOKUP(U215,Masuk!$B$9:$I$812,8,FALSE))</f>
        <v/>
      </c>
      <c r="W215" t="str">
        <f>LEFT(A215,5)</f>
        <v>BU.01</v>
      </c>
    </row>
    <row r="216">
      <c r="A216" t="str">
        <f>IF(Ref_Brg!A216="","",Ref_Brg!A216)</f>
        <v>BU.01.001</v>
      </c>
      <c r="B216" t="str">
        <f>IF(Ref_Brg!B216="","",Ref_Brg!B216)</f>
        <v>Pisang ambon</v>
      </c>
      <c r="C216" t="str">
        <f>IF(Ref_Brg!C216="","",Ref_Brg!C216)</f>
        <v>kg</v>
      </c>
      <c r="U216">
        <f>IF(B216="","",VLOOKUP(B216,Refresh!$A$7:$B$1000,2,FALSE))</f>
        <v>208</v>
      </c>
      <c r="V216" t="str">
        <f>IF(U216="","",VLOOKUP(U216,Masuk!$B$9:$I$812,8,FALSE))</f>
        <v/>
      </c>
      <c r="W216" t="str">
        <f>LEFT(A216,5)</f>
        <v>BU.01</v>
      </c>
    </row>
    <row r="217">
      <c r="A217" t="str">
        <f>IF(Ref_Brg!A217="","",Ref_Brg!A217)</f>
        <v>BU.01.002</v>
      </c>
      <c r="B217" t="str">
        <f>IF(Ref_Brg!B217="","",Ref_Brg!B217)</f>
        <v>Pisang kepok</v>
      </c>
      <c r="C217" t="str">
        <f>IF(Ref_Brg!C217="","",Ref_Brg!C217)</f>
        <v>kg</v>
      </c>
      <c r="U217">
        <f>IF(B217="","",VLOOKUP(B217,Refresh!$A$7:$B$1000,2,FALSE))</f>
        <v>209</v>
      </c>
      <c r="V217" t="str">
        <f>IF(U217="","",VLOOKUP(U217,Masuk!$B$9:$I$812,8,FALSE))</f>
        <v/>
      </c>
      <c r="W217" t="str">
        <f>LEFT(A217,5)</f>
        <v>BU.01</v>
      </c>
    </row>
    <row r="218">
      <c r="A218" t="str">
        <f>IF(Ref_Brg!A218="","",Ref_Brg!A218)</f>
        <v>BU.01.003</v>
      </c>
      <c r="B218" t="str">
        <f>IF(Ref_Brg!B218="","",Ref_Brg!B218)</f>
        <v>Pisang raja</v>
      </c>
      <c r="C218" t="str">
        <f>IF(Ref_Brg!C218="","",Ref_Brg!C218)</f>
        <v>kg</v>
      </c>
      <c r="U218">
        <f>IF(B218="","",VLOOKUP(B218,Refresh!$A$7:$B$1000,2,FALSE))</f>
        <v>210</v>
      </c>
      <c r="V218" t="str">
        <f>IF(U218="","",VLOOKUP(U218,Masuk!$B$9:$I$812,8,FALSE))</f>
        <v/>
      </c>
      <c r="W218" t="str">
        <f>LEFT(A218,5)</f>
        <v>BU.01</v>
      </c>
    </row>
    <row r="219">
      <c r="A219" t="str">
        <f>IF(Ref_Brg!A219="","",Ref_Brg!A219)</f>
        <v>BU.01.004</v>
      </c>
      <c r="B219" t="str">
        <f>IF(Ref_Brg!B219="","",Ref_Brg!B219)</f>
        <v>Pepaya</v>
      </c>
      <c r="C219" t="str">
        <f>IF(Ref_Brg!C219="","",Ref_Brg!C219)</f>
        <v>kg</v>
      </c>
      <c r="U219">
        <f>IF(B219="","",VLOOKUP(B219,Refresh!$A$7:$B$1000,2,FALSE))</f>
        <v>211</v>
      </c>
      <c r="V219" t="str">
        <f>IF(U219="","",VLOOKUP(U219,Masuk!$B$9:$I$812,8,FALSE))</f>
        <v/>
      </c>
      <c r="W219" t="str">
        <f>LEFT(A219,5)</f>
        <v>BU.01</v>
      </c>
    </row>
    <row r="220">
      <c r="A220" t="str">
        <f>IF(Ref_Brg!A220="","",Ref_Brg!A220)</f>
        <v>BU.01.005</v>
      </c>
      <c r="B220" t="str">
        <f>IF(Ref_Brg!B220="","",Ref_Brg!B220)</f>
        <v>Semangka</v>
      </c>
      <c r="C220" t="str">
        <f>IF(Ref_Brg!C220="","",Ref_Brg!C220)</f>
        <v>kg</v>
      </c>
      <c r="U220">
        <f>IF(B220="","",VLOOKUP(B220,Refresh!$A$7:$B$1000,2,FALSE))</f>
        <v>212</v>
      </c>
      <c r="V220" t="str">
        <f>IF(U220="","",VLOOKUP(U220,Masuk!$B$9:$I$812,8,FALSE))</f>
        <v/>
      </c>
      <c r="W220" t="str">
        <f>LEFT(A220,5)</f>
        <v>BU.01</v>
      </c>
    </row>
    <row r="221">
      <c r="A221" t="str">
        <f>IF(Ref_Brg!A221="","",Ref_Brg!A221)</f>
        <v>BU.01.006</v>
      </c>
      <c r="B221" t="str">
        <f>IF(Ref_Brg!B221="","",Ref_Brg!B221)</f>
        <v>Melon</v>
      </c>
      <c r="C221" t="str">
        <f>IF(Ref_Brg!C221="","",Ref_Brg!C221)</f>
        <v>kg</v>
      </c>
      <c r="U221">
        <f>IF(B221="","",VLOOKUP(B221,Refresh!$A$7:$B$1000,2,FALSE))</f>
        <v>213</v>
      </c>
      <c r="V221" t="str">
        <f>IF(U221="","",VLOOKUP(U221,Masuk!$B$9:$I$812,8,FALSE))</f>
        <v/>
      </c>
      <c r="W221" t="str">
        <f>LEFT(A221,5)</f>
        <v>BU.01</v>
      </c>
    </row>
    <row r="222">
      <c r="A222" t="str">
        <f>IF(Ref_Brg!A222="","",Ref_Brg!A222)</f>
        <v>BU.01.007</v>
      </c>
      <c r="B222" t="str">
        <f>IF(Ref_Brg!B222="","",Ref_Brg!B222)</f>
        <v>Mangga harum manis</v>
      </c>
      <c r="C222" t="str">
        <f>IF(Ref_Brg!C222="","",Ref_Brg!C222)</f>
        <v>kg</v>
      </c>
      <c r="U222">
        <f>IF(B222="","",VLOOKUP(B222,Refresh!$A$7:$B$1000,2,FALSE))</f>
        <v>214</v>
      </c>
      <c r="V222" t="str">
        <f>IF(U222="","",VLOOKUP(U222,Masuk!$B$9:$I$812,8,FALSE))</f>
        <v/>
      </c>
      <c r="W222" t="str">
        <f>LEFT(A222,5)</f>
        <v>BU.01</v>
      </c>
    </row>
    <row r="223">
      <c r="A223" t="str">
        <f>IF(Ref_Brg!A223="","",Ref_Brg!A223)</f>
        <v>BU.01.008</v>
      </c>
      <c r="B223" t="str">
        <f>IF(Ref_Brg!B223="","",Ref_Brg!B223)</f>
        <v>Mangga gedong</v>
      </c>
      <c r="C223" t="str">
        <f>IF(Ref_Brg!C223="","",Ref_Brg!C223)</f>
        <v>kg</v>
      </c>
      <c r="U223">
        <f>IF(B223="","",VLOOKUP(B223,Refresh!$A$7:$B$1000,2,FALSE))</f>
        <v>215</v>
      </c>
      <c r="V223" t="str">
        <f>IF(U223="","",VLOOKUP(U223,Masuk!$B$9:$I$812,8,FALSE))</f>
        <v/>
      </c>
      <c r="W223" t="str">
        <f>LEFT(A223,5)</f>
        <v>BU.01</v>
      </c>
    </row>
    <row r="224">
      <c r="A224" t="str">
        <f>IF(Ref_Brg!A224="","",Ref_Brg!A224)</f>
        <v>BU.01.009</v>
      </c>
      <c r="B224" t="str">
        <f>IF(Ref_Brg!B224="","",Ref_Brg!B224)</f>
        <v>Jeruk manis</v>
      </c>
      <c r="C224" t="str">
        <f>IF(Ref_Brg!C224="","",Ref_Brg!C224)</f>
        <v>kg</v>
      </c>
      <c r="U224">
        <f>IF(B224="","",VLOOKUP(B224,Refresh!$A$7:$B$1000,2,FALSE))</f>
        <v>216</v>
      </c>
      <c r="V224" t="str">
        <f>IF(U224="","",VLOOKUP(U224,Masuk!$B$9:$I$812,8,FALSE))</f>
        <v/>
      </c>
      <c r="W224" t="str">
        <f>LEFT(A224,5)</f>
        <v>BU.01</v>
      </c>
    </row>
    <row r="225">
      <c r="A225" t="str">
        <f>IF(Ref_Brg!A225="","",Ref_Brg!A225)</f>
        <v>BU.01.010</v>
      </c>
      <c r="B225" t="str">
        <f>IF(Ref_Brg!B225="","",Ref_Brg!B225)</f>
        <v>Jeruk keprok</v>
      </c>
      <c r="C225" t="str">
        <f>IF(Ref_Brg!C225="","",Ref_Brg!C225)</f>
        <v>kg</v>
      </c>
      <c r="U225">
        <f>IF(B225="","",VLOOKUP(B225,Refresh!$A$7:$B$1000,2,FALSE))</f>
        <v>217</v>
      </c>
      <c r="V225" t="str">
        <f>IF(U225="","",VLOOKUP(U225,Masuk!$B$9:$I$812,8,FALSE))</f>
        <v/>
      </c>
      <c r="W225" t="str">
        <f>LEFT(A225,5)</f>
        <v>BU.01</v>
      </c>
    </row>
    <row r="226">
      <c r="A226" t="str">
        <f>IF(Ref_Brg!A226="","",Ref_Brg!A226)</f>
        <v>BU.01.011</v>
      </c>
      <c r="B226" t="str">
        <f>IF(Ref_Brg!B226="","",Ref_Brg!B226)</f>
        <v>Jambu biji</v>
      </c>
      <c r="C226" t="str">
        <f>IF(Ref_Brg!C226="","",Ref_Brg!C226)</f>
        <v>kg</v>
      </c>
      <c r="U226">
        <f>IF(B226="","",VLOOKUP(B226,Refresh!$A$7:$B$1000,2,FALSE))</f>
        <v>218</v>
      </c>
      <c r="V226" t="str">
        <f>IF(U226="","",VLOOKUP(U226,Masuk!$B$9:$I$812,8,FALSE))</f>
        <v/>
      </c>
      <c r="W226" t="str">
        <f>LEFT(A226,5)</f>
        <v>BU.01</v>
      </c>
    </row>
    <row r="227">
      <c r="A227" t="str">
        <f>IF(Ref_Brg!A227="","",Ref_Brg!A227)</f>
        <v>BU.01.012</v>
      </c>
      <c r="B227" t="str">
        <f>IF(Ref_Brg!B227="","",Ref_Brg!B227)</f>
        <v>Jambu air</v>
      </c>
      <c r="C227" t="str">
        <f>IF(Ref_Brg!C227="","",Ref_Brg!C227)</f>
        <v>kg</v>
      </c>
      <c r="U227">
        <f>IF(B227="","",VLOOKUP(B227,Refresh!$A$7:$B$1000,2,FALSE))</f>
        <v>219</v>
      </c>
      <c r="V227" t="str">
        <f>IF(U227="","",VLOOKUP(U227,Masuk!$B$9:$I$812,8,FALSE))</f>
        <v/>
      </c>
      <c r="W227" t="str">
        <f>LEFT(A227,5)</f>
        <v>BU.01</v>
      </c>
    </row>
    <row r="228">
      <c r="A228" t="str">
        <f>IF(Ref_Brg!A228="","",Ref_Brg!A228)</f>
        <v>BU.01.013</v>
      </c>
      <c r="B228" t="str">
        <f>IF(Ref_Brg!B228="","",Ref_Brg!B228)</f>
        <v>Nanas</v>
      </c>
      <c r="C228" t="str">
        <f>IF(Ref_Brg!C228="","",Ref_Brg!C228)</f>
        <v>kg</v>
      </c>
      <c r="U228">
        <f>IF(B228="","",VLOOKUP(B228,Refresh!$A$7:$B$1000,2,FALSE))</f>
        <v>220</v>
      </c>
      <c r="V228" t="str">
        <f>IF(U228="","",VLOOKUP(U228,Masuk!$B$9:$I$812,8,FALSE))</f>
        <v/>
      </c>
      <c r="W228" t="str">
        <f>LEFT(A228,5)</f>
        <v>BU.01</v>
      </c>
    </row>
    <row r="229">
      <c r="A229" t="str">
        <f>IF(Ref_Brg!A229="","",Ref_Brg!A229)</f>
        <v>BU.01.014</v>
      </c>
      <c r="B229" t="str">
        <f>IF(Ref_Brg!B229="","",Ref_Brg!B229)</f>
        <v>Salak</v>
      </c>
      <c r="C229" t="str">
        <f>IF(Ref_Brg!C229="","",Ref_Brg!C229)</f>
        <v>kg</v>
      </c>
      <c r="U229">
        <f>IF(B229="","",VLOOKUP(B229,Refresh!$A$7:$B$1000,2,FALSE))</f>
        <v>221</v>
      </c>
      <c r="V229" t="str">
        <f>IF(U229="","",VLOOKUP(U229,Masuk!$B$9:$I$812,8,FALSE))</f>
        <v/>
      </c>
      <c r="W229" t="str">
        <f>LEFT(A229,5)</f>
        <v>BU.01</v>
      </c>
    </row>
    <row r="230">
      <c r="A230" t="str">
        <f>IF(Ref_Brg!A230="","",Ref_Brg!A230)</f>
        <v>BU.01.015</v>
      </c>
      <c r="B230" t="str">
        <f>IF(Ref_Brg!B230="","",Ref_Brg!B230)</f>
        <v>Rambutan</v>
      </c>
      <c r="C230" t="str">
        <f>IF(Ref_Brg!C230="","",Ref_Brg!C230)</f>
        <v>kg</v>
      </c>
      <c r="U230">
        <f>IF(B230="","",VLOOKUP(B230,Refresh!$A$7:$B$1000,2,FALSE))</f>
        <v>222</v>
      </c>
      <c r="V230" t="str">
        <f>IF(U230="","",VLOOKUP(U230,Masuk!$B$9:$I$812,8,FALSE))</f>
        <v/>
      </c>
      <c r="W230" t="str">
        <f>LEFT(A230,5)</f>
        <v>BU.01</v>
      </c>
    </row>
    <row r="231">
      <c r="A231" t="str">
        <f>IF(Ref_Brg!A231="","",Ref_Brg!A231)</f>
        <v>BU.01.016</v>
      </c>
      <c r="B231" t="str">
        <f>IF(Ref_Brg!B231="","",Ref_Brg!B231)</f>
        <v>Duku</v>
      </c>
      <c r="C231" t="str">
        <f>IF(Ref_Brg!C231="","",Ref_Brg!C231)</f>
        <v>kg</v>
      </c>
      <c r="U231">
        <f>IF(B231="","",VLOOKUP(B231,Refresh!$A$7:$B$1000,2,FALSE))</f>
        <v>223</v>
      </c>
      <c r="V231" t="str">
        <f>IF(U231="","",VLOOKUP(U231,Masuk!$B$9:$I$812,8,FALSE))</f>
        <v/>
      </c>
      <c r="W231" t="str">
        <f>LEFT(A231,5)</f>
        <v>BU.01</v>
      </c>
    </row>
    <row r="232">
      <c r="A232" t="str">
        <f>IF(Ref_Brg!A232="","",Ref_Brg!A232)</f>
        <v>BU.01.017</v>
      </c>
      <c r="B232" t="str">
        <f>IF(Ref_Brg!B232="","",Ref_Brg!B232)</f>
        <v>Sirsak</v>
      </c>
      <c r="C232" t="str">
        <f>IF(Ref_Brg!C232="","",Ref_Brg!C232)</f>
        <v>kg</v>
      </c>
      <c r="U232">
        <f>IF(B232="","",VLOOKUP(B232,Refresh!$A$7:$B$1000,2,FALSE))</f>
        <v>224</v>
      </c>
      <c r="V232" t="str">
        <f>IF(U232="","",VLOOKUP(U232,Masuk!$B$9:$I$812,8,FALSE))</f>
        <v/>
      </c>
      <c r="W232" t="str">
        <f>LEFT(A232,5)</f>
        <v>BU.01</v>
      </c>
    </row>
    <row r="233">
      <c r="A233" t="str">
        <f>IF(Ref_Brg!A233="","",Ref_Brg!A233)</f>
        <v>BU.01.018</v>
      </c>
      <c r="B233" t="str">
        <f>IF(Ref_Brg!B233="","",Ref_Brg!B233)</f>
        <v>Durian</v>
      </c>
      <c r="C233" t="str">
        <f>IF(Ref_Brg!C233="","",Ref_Brg!C233)</f>
        <v>kg</v>
      </c>
      <c r="U233">
        <f>IF(B233="","",VLOOKUP(B233,Refresh!$A$7:$B$1000,2,FALSE))</f>
        <v>225</v>
      </c>
      <c r="V233" t="str">
        <f>IF(U233="","",VLOOKUP(U233,Masuk!$B$9:$I$812,8,FALSE))</f>
        <v/>
      </c>
      <c r="W233" t="str">
        <f>LEFT(A233,5)</f>
        <v>BU.01</v>
      </c>
    </row>
    <row r="234">
      <c r="A234" t="str">
        <f>IF(Ref_Brg!A234="","",Ref_Brg!A234)</f>
        <v>BU.01.019</v>
      </c>
      <c r="B234" t="str">
        <f>IF(Ref_Brg!B234="","",Ref_Brg!B234)</f>
        <v>Manggis</v>
      </c>
      <c r="C234" t="str">
        <f>IF(Ref_Brg!C234="","",Ref_Brg!C234)</f>
        <v>kg</v>
      </c>
      <c r="U234">
        <f>IF(B234="","",VLOOKUP(B234,Refresh!$A$7:$B$1000,2,FALSE))</f>
        <v>226</v>
      </c>
      <c r="V234" t="str">
        <f>IF(U234="","",VLOOKUP(U234,Masuk!$B$9:$I$812,8,FALSE))</f>
        <v/>
      </c>
      <c r="W234" t="str">
        <f>LEFT(A234,5)</f>
        <v>BU.01</v>
      </c>
    </row>
    <row r="235">
      <c r="A235" t="str">
        <f>IF(Ref_Brg!A235="","",Ref_Brg!A235)</f>
        <v>BU.01.020</v>
      </c>
      <c r="B235" t="str">
        <f>IF(Ref_Brg!B235="","",Ref_Brg!B235)</f>
        <v>Alpukat</v>
      </c>
      <c r="C235" t="str">
        <f>IF(Ref_Brg!C235="","",Ref_Brg!C235)</f>
        <v>kg</v>
      </c>
      <c r="U235">
        <f>IF(B235="","",VLOOKUP(B235,Refresh!$A$7:$B$1000,2,FALSE))</f>
        <v>227</v>
      </c>
      <c r="V235" t="str">
        <f>IF(U235="","",VLOOKUP(U235,Masuk!$B$9:$I$812,8,FALSE))</f>
        <v/>
      </c>
      <c r="W235" t="str">
        <f>LEFT(A235,5)</f>
        <v>BU.01</v>
      </c>
    </row>
    <row r="236">
      <c r="A236" t="str">
        <f>IF(Ref_Brg!A236="","",Ref_Brg!A236)</f>
        <v>BU.01.021</v>
      </c>
      <c r="B236" t="str">
        <f>IF(Ref_Brg!B236="","",Ref_Brg!B236)</f>
        <v>Apel malang</v>
      </c>
      <c r="C236" t="str">
        <f>IF(Ref_Brg!C236="","",Ref_Brg!C236)</f>
        <v>kg</v>
      </c>
      <c r="U236">
        <f>IF(B236="","",VLOOKUP(B236,Refresh!$A$7:$B$1000,2,FALSE))</f>
        <v>228</v>
      </c>
      <c r="V236" t="str">
        <f>IF(U236="","",VLOOKUP(U236,Masuk!$B$9:$I$812,8,FALSE))</f>
        <v/>
      </c>
      <c r="W236" t="str">
        <f>LEFT(A236,5)</f>
        <v>BU.01</v>
      </c>
    </row>
    <row r="237">
      <c r="A237" t="str">
        <f>IF(Ref_Brg!A237="","",Ref_Brg!A237)</f>
        <v>BU.01.022</v>
      </c>
      <c r="B237" t="str">
        <f>IF(Ref_Brg!B237="","",Ref_Brg!B237)</f>
        <v>Buah naga merah</v>
      </c>
      <c r="C237" t="str">
        <f>IF(Ref_Brg!C237="","",Ref_Brg!C237)</f>
        <v>kg</v>
      </c>
      <c r="U237">
        <f>IF(B237="","",VLOOKUP(B237,Refresh!$A$7:$B$1000,2,FALSE))</f>
        <v>229</v>
      </c>
      <c r="V237" t="str">
        <f>IF(U237="","",VLOOKUP(U237,Masuk!$B$9:$I$812,8,FALSE))</f>
        <v/>
      </c>
      <c r="W237" t="str">
        <f>LEFT(A237,5)</f>
        <v>BU.01</v>
      </c>
    </row>
    <row r="238">
      <c r="A238" t="str">
        <f>IF(Ref_Brg!A238="","",Ref_Brg!A238)</f>
        <v>BU.01.023</v>
      </c>
      <c r="B238" t="str">
        <f>IF(Ref_Brg!B238="","",Ref_Brg!B238)</f>
        <v>Buah naga putih</v>
      </c>
      <c r="C238" t="str">
        <f>IF(Ref_Brg!C238="","",Ref_Brg!C238)</f>
        <v>kg</v>
      </c>
      <c r="U238">
        <f>IF(B238="","",VLOOKUP(B238,Refresh!$A$7:$B$1000,2,FALSE))</f>
        <v>230</v>
      </c>
      <c r="V238" t="str">
        <f>IF(U238="","",VLOOKUP(U238,Masuk!$B$9:$I$812,8,FALSE))</f>
        <v/>
      </c>
      <c r="W238" t="str">
        <f>LEFT(A238,5)</f>
        <v>BU.01</v>
      </c>
    </row>
    <row r="239">
      <c r="A239" t="str">
        <f>IF(Ref_Brg!A239="","",Ref_Brg!A239)</f>
        <v>BU.01.024</v>
      </c>
      <c r="B239" t="str">
        <f>IF(Ref_Brg!B239="","",Ref_Brg!B239)</f>
        <v>Kedondong</v>
      </c>
      <c r="C239" t="str">
        <f>IF(Ref_Brg!C239="","",Ref_Brg!C239)</f>
        <v>kg</v>
      </c>
      <c r="U239">
        <f>IF(B239="","",VLOOKUP(B239,Refresh!$A$7:$B$1000,2,FALSE))</f>
        <v>231</v>
      </c>
      <c r="V239" t="str">
        <f>IF(U239="","",VLOOKUP(U239,Masuk!$B$9:$I$812,8,FALSE))</f>
        <v/>
      </c>
      <c r="W239" t="str">
        <f>LEFT(A239,5)</f>
        <v>BU.01</v>
      </c>
    </row>
    <row r="240">
      <c r="A240" t="str">
        <f>IF(Ref_Brg!A240="","",Ref_Brg!A240)</f>
        <v>BU.01.025</v>
      </c>
      <c r="B240" t="str">
        <f>IF(Ref_Brg!B240="","",Ref_Brg!B240)</f>
        <v>Markisa</v>
      </c>
      <c r="C240" t="str">
        <f>IF(Ref_Brg!C240="","",Ref_Brg!C240)</f>
        <v>kg</v>
      </c>
      <c r="U240">
        <f>IF(B240="","",VLOOKUP(B240,Refresh!$A$7:$B$1000,2,FALSE))</f>
        <v>232</v>
      </c>
      <c r="V240" t="str">
        <f>IF(U240="","",VLOOKUP(U240,Masuk!$B$9:$I$812,8,FALSE))</f>
        <v/>
      </c>
      <c r="W240" t="str">
        <f>LEFT(A240,5)</f>
        <v>BU.01</v>
      </c>
    </row>
    <row r="241">
      <c r="A241" t="str">
        <f>IF(Ref_Brg!A241="","",Ref_Brg!A241)</f>
        <v>BU.01.026</v>
      </c>
      <c r="B241" t="str">
        <f>IF(Ref_Brg!B241="","",Ref_Brg!B241)</f>
        <v>Belimbing</v>
      </c>
      <c r="C241" t="str">
        <f>IF(Ref_Brg!C241="","",Ref_Brg!C241)</f>
        <v>kg</v>
      </c>
      <c r="U241">
        <f>IF(B241="","",VLOOKUP(B241,Refresh!$A$7:$B$1000,2,FALSE))</f>
        <v>233</v>
      </c>
      <c r="V241" t="str">
        <f>IF(U241="","",VLOOKUP(U241,Masuk!$B$9:$I$812,8,FALSE))</f>
        <v/>
      </c>
      <c r="W241" t="str">
        <f>LEFT(A241,5)</f>
        <v>BU.01</v>
      </c>
    </row>
    <row r="242">
      <c r="A242" t="str">
        <f>IF(Ref_Brg!A242="","",Ref_Brg!A242)</f>
        <v>BU.01.027</v>
      </c>
      <c r="B242" t="str">
        <f>IF(Ref_Brg!B242="","",Ref_Brg!B242)</f>
        <v>Sawo</v>
      </c>
      <c r="C242" t="str">
        <f>IF(Ref_Brg!C242="","",Ref_Brg!C242)</f>
        <v>kg</v>
      </c>
      <c r="U242">
        <f>IF(B242="","",VLOOKUP(B242,Refresh!$A$7:$B$1000,2,FALSE))</f>
        <v>234</v>
      </c>
      <c r="V242" t="str">
        <f>IF(U242="","",VLOOKUP(U242,Masuk!$B$9:$I$812,8,FALSE))</f>
        <v/>
      </c>
      <c r="W242" t="str">
        <f>LEFT(A242,5)</f>
        <v>BU.01</v>
      </c>
    </row>
    <row r="243">
      <c r="A243" t="str">
        <f>IF(Ref_Brg!A243="","",Ref_Brg!A243)</f>
        <v>BU.01.028</v>
      </c>
      <c r="B243" t="str">
        <f>IF(Ref_Brg!B243="","",Ref_Brg!B243)</f>
        <v>Matoa</v>
      </c>
      <c r="C243" t="str">
        <f>IF(Ref_Brg!C243="","",Ref_Brg!C243)</f>
        <v>kg</v>
      </c>
      <c r="U243">
        <f>IF(B243="","",VLOOKUP(B243,Refresh!$A$7:$B$1000,2,FALSE))</f>
        <v>235</v>
      </c>
      <c r="V243" t="str">
        <f>IF(U243="","",VLOOKUP(U243,Masuk!$B$9:$I$812,8,FALSE))</f>
        <v/>
      </c>
      <c r="W243" t="str">
        <f>LEFT(A243,5)</f>
        <v>BU.01</v>
      </c>
    </row>
    <row r="244">
      <c r="A244" t="str">
        <f>IF(Ref_Brg!A244="","",Ref_Brg!A244)</f>
        <v>BU.01.099</v>
      </c>
      <c r="B244" t="str">
        <f>IF(Ref_Brg!B244="","",Ref_Brg!B244)</f>
        <v>Buah lokal-lainnya</v>
      </c>
      <c r="C244" t="str">
        <f>IF(Ref_Brg!C244="","",Ref_Brg!C244)</f>
        <v>kg</v>
      </c>
      <c r="U244">
        <f>IF(B244="","",VLOOKUP(B244,Refresh!$A$7:$B$1000,2,FALSE))</f>
        <v>236</v>
      </c>
      <c r="V244" t="str">
        <f>IF(U244="","",VLOOKUP(U244,Masuk!$B$9:$I$812,8,FALSE))</f>
        <v/>
      </c>
      <c r="W244" t="str">
        <f>LEFT(A244,5)</f>
        <v>BU.01</v>
      </c>
    </row>
    <row r="245">
      <c r="A245" t="str">
        <f>IF(Ref_Brg!A245="","",Ref_Brg!A245)</f>
        <v>BU.02</v>
      </c>
      <c r="B245" t="str">
        <f>IF(Ref_Brg!B245="","",Ref_Brg!B245)</f>
        <v>BUAH IMPOR</v>
      </c>
      <c r="C245" t="str">
        <f>IF(Ref_Brg!C245="","",Ref_Brg!C245)</f>
        <v/>
      </c>
      <c r="U245">
        <f>IF(B245="","",VLOOKUP(B245,Refresh!$A$7:$B$1000,2,FALSE))</f>
        <v>237</v>
      </c>
      <c r="V245" t="str">
        <f>IF(U245="","",VLOOKUP(U245,Masuk!$B$9:$I$812,8,FALSE))</f>
        <v/>
      </c>
      <c r="W245" t="str">
        <f>LEFT(A245,5)</f>
        <v>BU.02</v>
      </c>
    </row>
    <row r="246">
      <c r="A246" t="str">
        <f>IF(Ref_Brg!A246="","",Ref_Brg!A246)</f>
        <v>BU.02.001</v>
      </c>
      <c r="B246" t="str">
        <f>IF(Ref_Brg!B246="","",Ref_Brg!B246)</f>
        <v>Apel</v>
      </c>
      <c r="C246" t="str">
        <f>IF(Ref_Brg!C246="","",Ref_Brg!C246)</f>
        <v>kg</v>
      </c>
      <c r="U246">
        <f>IF(B246="","",VLOOKUP(B246,Refresh!$A$7:$B$1000,2,FALSE))</f>
        <v>238</v>
      </c>
      <c r="V246" t="str">
        <f>IF(U246="","",VLOOKUP(U246,Masuk!$B$9:$I$812,8,FALSE))</f>
        <v/>
      </c>
      <c r="W246" t="str">
        <f>LEFT(A246,5)</f>
        <v>BU.02</v>
      </c>
    </row>
    <row r="247">
      <c r="A247" t="str">
        <f>IF(Ref_Brg!A247="","",Ref_Brg!A247)</f>
        <v>BU.02.002</v>
      </c>
      <c r="B247" t="str">
        <f>IF(Ref_Brg!B247="","",Ref_Brg!B247)</f>
        <v>Pear</v>
      </c>
      <c r="C247" t="str">
        <f>IF(Ref_Brg!C247="","",Ref_Brg!C247)</f>
        <v>kg</v>
      </c>
      <c r="U247">
        <f>IF(B247="","",VLOOKUP(B247,Refresh!$A$7:$B$1000,2,FALSE))</f>
        <v>239</v>
      </c>
      <c r="V247" t="str">
        <f>IF(U247="","",VLOOKUP(U247,Masuk!$B$9:$I$812,8,FALSE))</f>
        <v/>
      </c>
      <c r="W247" t="str">
        <f>LEFT(A247,5)</f>
        <v>BU.02</v>
      </c>
    </row>
    <row r="248">
      <c r="A248" t="str">
        <f>IF(Ref_Brg!A248="","",Ref_Brg!A248)</f>
        <v>BU.02.003</v>
      </c>
      <c r="B248" t="str">
        <f>IF(Ref_Brg!B248="","",Ref_Brg!B248)</f>
        <v>Anggur merah</v>
      </c>
      <c r="C248" t="str">
        <f>IF(Ref_Brg!C248="","",Ref_Brg!C248)</f>
        <v>kg</v>
      </c>
      <c r="U248">
        <f>IF(B248="","",VLOOKUP(B248,Refresh!$A$7:$B$1000,2,FALSE))</f>
        <v>240</v>
      </c>
      <c r="V248" t="str">
        <f>IF(U248="","",VLOOKUP(U248,Masuk!$B$9:$I$812,8,FALSE))</f>
        <v/>
      </c>
      <c r="W248" t="str">
        <f>LEFT(A248,5)</f>
        <v>BU.02</v>
      </c>
    </row>
    <row r="249">
      <c r="A249" t="str">
        <f>IF(Ref_Brg!A249="","",Ref_Brg!A249)</f>
        <v>BU.02.004</v>
      </c>
      <c r="B249" t="str">
        <f>IF(Ref_Brg!B249="","",Ref_Brg!B249)</f>
        <v>Anggur hijau</v>
      </c>
      <c r="C249" t="str">
        <f>IF(Ref_Brg!C249="","",Ref_Brg!C249)</f>
        <v>kg</v>
      </c>
      <c r="U249">
        <f>IF(B249="","",VLOOKUP(B249,Refresh!$A$7:$B$1000,2,FALSE))</f>
        <v>241</v>
      </c>
      <c r="V249" t="str">
        <f>IF(U249="","",VLOOKUP(U249,Masuk!$B$9:$I$812,8,FALSE))</f>
        <v/>
      </c>
      <c r="W249" t="str">
        <f>LEFT(A249,5)</f>
        <v>BU.02</v>
      </c>
    </row>
    <row r="250">
      <c r="A250" t="str">
        <f>IF(Ref_Brg!A250="","",Ref_Brg!A250)</f>
        <v>BU.02.005</v>
      </c>
      <c r="B250" t="str">
        <f>IF(Ref_Brg!B250="","",Ref_Brg!B250)</f>
        <v>Kiwi</v>
      </c>
      <c r="C250" t="str">
        <f>IF(Ref_Brg!C250="","",Ref_Brg!C250)</f>
        <v>kg</v>
      </c>
      <c r="U250">
        <f>IF(B250="","",VLOOKUP(B250,Refresh!$A$7:$B$1000,2,FALSE))</f>
        <v>242</v>
      </c>
      <c r="V250" t="str">
        <f>IF(U250="","",VLOOKUP(U250,Masuk!$B$9:$I$812,8,FALSE))</f>
        <v/>
      </c>
      <c r="W250" t="str">
        <f>LEFT(A250,5)</f>
        <v>BU.02</v>
      </c>
    </row>
    <row r="251">
      <c r="A251" t="str">
        <f>IF(Ref_Brg!A251="","",Ref_Brg!A251)</f>
        <v>BU.02.099</v>
      </c>
      <c r="B251" t="str">
        <f>IF(Ref_Brg!B251="","",Ref_Brg!B251)</f>
        <v>Buah impor-lainnya</v>
      </c>
      <c r="C251" t="str">
        <f>IF(Ref_Brg!C251="","",Ref_Brg!C251)</f>
        <v>kg</v>
      </c>
      <c r="U251">
        <f>IF(B251="","",VLOOKUP(B251,Refresh!$A$7:$B$1000,2,FALSE))</f>
        <v>243</v>
      </c>
      <c r="V251" t="str">
        <f>IF(U251="","",VLOOKUP(U251,Masuk!$B$9:$I$812,8,FALSE))</f>
        <v/>
      </c>
      <c r="W251" t="str">
        <f>LEFT(A251,5)</f>
        <v>BU.02</v>
      </c>
    </row>
    <row r="252">
      <c r="A252" t="str">
        <f>IF(Ref_Brg!A252="","",Ref_Brg!A252)</f>
        <v>BB</v>
      </c>
      <c r="B252" t="str">
        <f>IF(Ref_Brg!B252="","",Ref_Brg!B252)</f>
        <v>BAHAN BAKU LAIN</v>
      </c>
      <c r="C252" t="str">
        <f>IF(Ref_Brg!C252="","",Ref_Brg!C252)</f>
        <v/>
      </c>
      <c r="U252">
        <f>IF(B252="","",VLOOKUP(B252,Refresh!$A$7:$B$1000,2,FALSE))</f>
        <v>244</v>
      </c>
      <c r="V252" t="str">
        <f>IF(U252="","",VLOOKUP(U252,Masuk!$B$9:$I$812,8,FALSE))</f>
        <v/>
      </c>
      <c r="W252" t="str">
        <f>LEFT(A252,5)</f>
        <v>BB</v>
      </c>
    </row>
    <row r="253">
      <c r="A253" t="str">
        <f>IF(Ref_Brg!A253="","",Ref_Brg!A253)</f>
        <v>BB.01</v>
      </c>
      <c r="B253" t="str">
        <f>IF(Ref_Brg!B253="","",Ref_Brg!B253)</f>
        <v>MINYAK DAN LEMAK</v>
      </c>
      <c r="C253" t="str">
        <f>IF(Ref_Brg!C253="","",Ref_Brg!C253)</f>
        <v/>
      </c>
      <c r="U253">
        <f>IF(B253="","",VLOOKUP(B253,Refresh!$A$7:$B$1000,2,FALSE))</f>
        <v>245</v>
      </c>
      <c r="V253" t="str">
        <f>IF(U253="","",VLOOKUP(U253,Masuk!$B$9:$I$812,8,FALSE))</f>
        <v/>
      </c>
      <c r="W253" t="str">
        <f>LEFT(A253,5)</f>
        <v>BB.01</v>
      </c>
    </row>
    <row r="254">
      <c r="A254" t="str">
        <f>IF(Ref_Brg!A254="","",Ref_Brg!A254)</f>
        <v>BB.01.001</v>
      </c>
      <c r="B254" t="str">
        <f>IF(Ref_Brg!B254="","",Ref_Brg!B254)</f>
        <v>Minyak goreng sawit</v>
      </c>
      <c r="C254" t="str">
        <f>IF(Ref_Brg!C254="","",Ref_Brg!C254)</f>
        <v>liter</v>
      </c>
      <c r="U254">
        <f>IF(B254="","",VLOOKUP(B254,Refresh!$A$7:$B$1000,2,FALSE))</f>
        <v>246</v>
      </c>
      <c r="V254" t="str">
        <f>IF(U254="","",VLOOKUP(U254,Masuk!$B$9:$I$812,8,FALSE))</f>
        <v/>
      </c>
      <c r="W254" t="str">
        <f>LEFT(A254,5)</f>
        <v>BB.01</v>
      </c>
    </row>
    <row r="255">
      <c r="A255" t="str">
        <f>IF(Ref_Brg!A255="","",Ref_Brg!A255)</f>
        <v>BB.01.002</v>
      </c>
      <c r="B255" t="str">
        <f>IF(Ref_Brg!B255="","",Ref_Brg!B255)</f>
        <v>Minyak goreng campuran</v>
      </c>
      <c r="C255" t="str">
        <f>IF(Ref_Brg!C255="","",Ref_Brg!C255)</f>
        <v>liter</v>
      </c>
      <c r="U255">
        <f>IF(B255="","",VLOOKUP(B255,Refresh!$A$7:$B$1000,2,FALSE))</f>
        <v>247</v>
      </c>
      <c r="V255" t="str">
        <f>IF(U255="","",VLOOKUP(U255,Masuk!$B$9:$I$812,8,FALSE))</f>
        <v/>
      </c>
      <c r="W255" t="str">
        <f>LEFT(A255,5)</f>
        <v>BB.01</v>
      </c>
    </row>
    <row r="256">
      <c r="A256" t="str">
        <f>IF(Ref_Brg!A256="","",Ref_Brg!A256)</f>
        <v>BB.01.003</v>
      </c>
      <c r="B256" t="str">
        <f>IF(Ref_Brg!B256="","",Ref_Brg!B256)</f>
        <v>Minyak kelapa</v>
      </c>
      <c r="C256" t="str">
        <f>IF(Ref_Brg!C256="","",Ref_Brg!C256)</f>
        <v>liter</v>
      </c>
      <c r="U256">
        <f>IF(B256="","",VLOOKUP(B256,Refresh!$A$7:$B$1000,2,FALSE))</f>
        <v>248</v>
      </c>
      <c r="V256" t="str">
        <f>IF(U256="","",VLOOKUP(U256,Masuk!$B$9:$I$812,8,FALSE))</f>
        <v/>
      </c>
      <c r="W256" t="str">
        <f>LEFT(A256,5)</f>
        <v>BB.01</v>
      </c>
    </row>
    <row r="257">
      <c r="A257" t="str">
        <f>IF(Ref_Brg!A257="","",Ref_Brg!A257)</f>
        <v>BB.01.004</v>
      </c>
      <c r="B257" t="str">
        <f>IF(Ref_Brg!B257="","",Ref_Brg!B257)</f>
        <v>Margarin</v>
      </c>
      <c r="C257" t="str">
        <f>IF(Ref_Brg!C257="","",Ref_Brg!C257)</f>
        <v>kg</v>
      </c>
      <c r="U257">
        <f>IF(B257="","",VLOOKUP(B257,Refresh!$A$7:$B$1000,2,FALSE))</f>
        <v>249</v>
      </c>
      <c r="V257" t="str">
        <f>IF(U257="","",VLOOKUP(U257,Masuk!$B$9:$I$812,8,FALSE))</f>
        <v/>
      </c>
      <c r="W257" t="str">
        <f>LEFT(A257,5)</f>
        <v>BB.01</v>
      </c>
    </row>
    <row r="258">
      <c r="A258" t="str">
        <f>IF(Ref_Brg!A258="","",Ref_Brg!A258)</f>
        <v>BB.01.005</v>
      </c>
      <c r="B258" t="str">
        <f>IF(Ref_Brg!B258="","",Ref_Brg!B258)</f>
        <v>Mentega (butter)</v>
      </c>
      <c r="C258" t="str">
        <f>IF(Ref_Brg!C258="","",Ref_Brg!C258)</f>
        <v>kg</v>
      </c>
      <c r="U258">
        <f>IF(B258="","",VLOOKUP(B258,Refresh!$A$7:$B$1000,2,FALSE))</f>
        <v>250</v>
      </c>
      <c r="V258" t="str">
        <f>IF(U258="","",VLOOKUP(U258,Masuk!$B$9:$I$812,8,FALSE))</f>
        <v/>
      </c>
      <c r="W258" t="str">
        <f>LEFT(A258,5)</f>
        <v>BB.01</v>
      </c>
    </row>
    <row r="259">
      <c r="A259" t="str">
        <f>IF(Ref_Brg!A259="","",Ref_Brg!A259)</f>
        <v>BB.01.099</v>
      </c>
      <c r="B259" t="str">
        <f>IF(Ref_Brg!B259="","",Ref_Brg!B259)</f>
        <v>Minyak dan lemak-lainnya</v>
      </c>
      <c r="C259" t="str">
        <f>IF(Ref_Brg!C259="","",Ref_Brg!C259)</f>
        <v>kg</v>
      </c>
      <c r="U259">
        <f>IF(B259="","",VLOOKUP(B259,Refresh!$A$7:$B$1000,2,FALSE))</f>
        <v>251</v>
      </c>
      <c r="V259" t="str">
        <f>IF(U259="","",VLOOKUP(U259,Masuk!$B$9:$I$812,8,FALSE))</f>
        <v/>
      </c>
      <c r="W259" t="str">
        <f>LEFT(A259,5)</f>
        <v>BB.01</v>
      </c>
    </row>
    <row r="260">
      <c r="A260" t="str">
        <f>IF(Ref_Brg!A260="","",Ref_Brg!A260)</f>
        <v>BB.02</v>
      </c>
      <c r="B260" t="str">
        <f>IF(Ref_Brg!B260="","",Ref_Brg!B260)</f>
        <v>GARAM, GULA, DAN PEMANIS</v>
      </c>
      <c r="C260" t="str">
        <f>IF(Ref_Brg!C260="","",Ref_Brg!C260)</f>
        <v/>
      </c>
      <c r="U260">
        <f>IF(B260="","",VLOOKUP(B260,Refresh!$A$7:$B$1000,2,FALSE))</f>
        <v>252</v>
      </c>
      <c r="V260" t="str">
        <f>IF(U260="","",VLOOKUP(U260,Masuk!$B$9:$I$812,8,FALSE))</f>
        <v/>
      </c>
      <c r="W260" t="str">
        <f>LEFT(A260,5)</f>
        <v>BB.02</v>
      </c>
    </row>
    <row r="261">
      <c r="A261" t="str">
        <f>IF(Ref_Brg!A261="","",Ref_Brg!A261)</f>
        <v>BB.02.001</v>
      </c>
      <c r="B261" t="str">
        <f>IF(Ref_Brg!B261="","",Ref_Brg!B261)</f>
        <v>Garam beryodium</v>
      </c>
      <c r="C261" t="str">
        <f>IF(Ref_Brg!C261="","",Ref_Brg!C261)</f>
        <v>pak</v>
      </c>
      <c r="U261">
        <f>IF(B261="","",VLOOKUP(B261,Refresh!$A$7:$B$1000,2,FALSE))</f>
        <v>253</v>
      </c>
      <c r="V261" t="str">
        <f>IF(U261="","",VLOOKUP(U261,Masuk!$B$9:$I$812,8,FALSE))</f>
        <v/>
      </c>
      <c r="W261" t="str">
        <f>LEFT(A261,5)</f>
        <v>BB.02</v>
      </c>
    </row>
    <row r="262">
      <c r="A262" t="str">
        <f>IF(Ref_Brg!A262="","",Ref_Brg!A262)</f>
        <v>BB.02.002</v>
      </c>
      <c r="B262" t="str">
        <f>IF(Ref_Brg!B262="","",Ref_Brg!B262)</f>
        <v>Gula pasir</v>
      </c>
      <c r="C262" t="str">
        <f>IF(Ref_Brg!C262="","",Ref_Brg!C262)</f>
        <v>kg</v>
      </c>
      <c r="U262">
        <f>IF(B262="","",VLOOKUP(B262,Refresh!$A$7:$B$1000,2,FALSE))</f>
        <v>254</v>
      </c>
      <c r="V262" t="str">
        <f>IF(U262="","",VLOOKUP(U262,Masuk!$B$9:$I$812,8,FALSE))</f>
        <v/>
      </c>
      <c r="W262" t="str">
        <f>LEFT(A262,5)</f>
        <v>BB.02</v>
      </c>
    </row>
    <row r="263">
      <c r="A263" t="str">
        <f>IF(Ref_Brg!A263="","",Ref_Brg!A263)</f>
        <v>BB.02.003</v>
      </c>
      <c r="B263" t="str">
        <f>IF(Ref_Brg!B263="","",Ref_Brg!B263)</f>
        <v>Gula merah/aren</v>
      </c>
      <c r="C263" t="str">
        <f>IF(Ref_Brg!C263="","",Ref_Brg!C263)</f>
        <v>kg</v>
      </c>
      <c r="U263">
        <f>IF(B263="","",VLOOKUP(B263,Refresh!$A$7:$B$1000,2,FALSE))</f>
        <v>255</v>
      </c>
      <c r="V263" t="str">
        <f>IF(U263="","",VLOOKUP(U263,Masuk!$B$9:$I$812,8,FALSE))</f>
        <v/>
      </c>
      <c r="W263" t="str">
        <f>LEFT(A263,5)</f>
        <v>BB.02</v>
      </c>
    </row>
    <row r="264">
      <c r="A264" t="str">
        <f>IF(Ref_Brg!A264="","",Ref_Brg!A264)</f>
        <v>BB.02.004</v>
      </c>
      <c r="B264" t="str">
        <f>IF(Ref_Brg!B264="","",Ref_Brg!B264)</f>
        <v>Madu</v>
      </c>
      <c r="C264" t="str">
        <f>IF(Ref_Brg!C264="","",Ref_Brg!C264)</f>
        <v>kg</v>
      </c>
      <c r="U264">
        <f>IF(B264="","",VLOOKUP(B264,Refresh!$A$7:$B$1000,2,FALSE))</f>
        <v>256</v>
      </c>
      <c r="V264" t="str">
        <f>IF(U264="","",VLOOKUP(U264,Masuk!$B$9:$I$812,8,FALSE))</f>
        <v/>
      </c>
      <c r="W264" t="str">
        <f>LEFT(A264,5)</f>
        <v>BB.02</v>
      </c>
    </row>
    <row r="265">
      <c r="A265" t="str">
        <f>IF(Ref_Brg!A265="","",Ref_Brg!A265)</f>
        <v>BB.02.099</v>
      </c>
      <c r="B265" t="str">
        <f>IF(Ref_Brg!B265="","",Ref_Brg!B265)</f>
        <v>Garam, gula, dan pemanis-lainnya</v>
      </c>
      <c r="C265" t="str">
        <f>IF(Ref_Brg!C265="","",Ref_Brg!C265)</f>
        <v>kg</v>
      </c>
      <c r="U265">
        <f>IF(B265="","",VLOOKUP(B265,Refresh!$A$7:$B$1000,2,FALSE))</f>
        <v>257</v>
      </c>
      <c r="V265" t="str">
        <f>IF(U265="","",VLOOKUP(U265,Masuk!$B$9:$I$812,8,FALSE))</f>
        <v/>
      </c>
      <c r="W265" t="str">
        <f>LEFT(A265,5)</f>
        <v>BB.02</v>
      </c>
    </row>
    <row r="266">
      <c r="A266" t="str">
        <f>IF(Ref_Brg!A266="","",Ref_Brg!A266)</f>
        <v>BB.03</v>
      </c>
      <c r="B266" t="str">
        <f>IF(Ref_Brg!B266="","",Ref_Brg!B266)</f>
        <v>BUMBU KERING (REMPAH)</v>
      </c>
      <c r="C266" t="str">
        <f>IF(Ref_Brg!C266="","",Ref_Brg!C266)</f>
        <v/>
      </c>
      <c r="U266">
        <f>IF(B266="","",VLOOKUP(B266,Refresh!$A$7:$B$1000,2,FALSE))</f>
        <v>258</v>
      </c>
      <c r="V266" t="str">
        <f>IF(U266="","",VLOOKUP(U266,Masuk!$B$9:$I$812,8,FALSE))</f>
        <v/>
      </c>
      <c r="W266" t="str">
        <f>LEFT(A266,5)</f>
        <v>BB.03</v>
      </c>
    </row>
    <row r="267">
      <c r="A267" t="str">
        <f>IF(Ref_Brg!A267="","",Ref_Brg!A267)</f>
        <v>BB.03.001</v>
      </c>
      <c r="B267" t="str">
        <f>IF(Ref_Brg!B267="","",Ref_Brg!B267)</f>
        <v>Lada/merica bubuk</v>
      </c>
      <c r="C267" t="str">
        <f>IF(Ref_Brg!C267="","",Ref_Brg!C267)</f>
        <v>pcs</v>
      </c>
      <c r="U267">
        <f>IF(B267="","",VLOOKUP(B267,Refresh!$A$7:$B$1000,2,FALSE))</f>
        <v>259</v>
      </c>
      <c r="V267" t="str">
        <f>IF(U267="","",VLOOKUP(U267,Masuk!$B$9:$I$812,8,FALSE))</f>
        <v/>
      </c>
      <c r="W267" t="str">
        <f>LEFT(A267,5)</f>
        <v>BB.03</v>
      </c>
    </row>
    <row r="268">
      <c r="A268" t="str">
        <f>IF(Ref_Brg!A268="","",Ref_Brg!A268)</f>
        <v>BB.03.002</v>
      </c>
      <c r="B268" t="str">
        <f>IF(Ref_Brg!B268="","",Ref_Brg!B268)</f>
        <v>Ketumbar bubuk</v>
      </c>
      <c r="C268" t="str">
        <f>IF(Ref_Brg!C268="","",Ref_Brg!C268)</f>
        <v>pcs</v>
      </c>
      <c r="U268">
        <f>IF(B268="","",VLOOKUP(B268,Refresh!$A$7:$B$1000,2,FALSE))</f>
        <v>260</v>
      </c>
      <c r="V268" t="str">
        <f>IF(U268="","",VLOOKUP(U268,Masuk!$B$9:$I$812,8,FALSE))</f>
        <v/>
      </c>
      <c r="W268" t="str">
        <f>LEFT(A268,5)</f>
        <v>BB.03</v>
      </c>
    </row>
    <row r="269">
      <c r="A269" t="str">
        <f>IF(Ref_Brg!A269="","",Ref_Brg!A269)</f>
        <v>BB.03.003</v>
      </c>
      <c r="B269" t="str">
        <f>IF(Ref_Brg!B269="","",Ref_Brg!B269)</f>
        <v>Jinten bubuk</v>
      </c>
      <c r="C269" t="str">
        <f>IF(Ref_Brg!C269="","",Ref_Brg!C269)</f>
        <v>pcs</v>
      </c>
      <c r="U269">
        <f>IF(B269="","",VLOOKUP(B269,Refresh!$A$7:$B$1000,2,FALSE))</f>
        <v>261</v>
      </c>
      <c r="V269" t="str">
        <f>IF(U269="","",VLOOKUP(U269,Masuk!$B$9:$I$812,8,FALSE))</f>
        <v/>
      </c>
      <c r="W269" t="str">
        <f>LEFT(A269,5)</f>
        <v>BB.03</v>
      </c>
    </row>
    <row r="270">
      <c r="A270" t="str">
        <f>IF(Ref_Brg!A270="","",Ref_Brg!A270)</f>
        <v>BB.03.004</v>
      </c>
      <c r="B270" t="str">
        <f>IF(Ref_Brg!B270="","",Ref_Brg!B270)</f>
        <v>Pala bubuk</v>
      </c>
      <c r="C270" t="str">
        <f>IF(Ref_Brg!C270="","",Ref_Brg!C270)</f>
        <v>pcs</v>
      </c>
      <c r="U270">
        <f>IF(B270="","",VLOOKUP(B270,Refresh!$A$7:$B$1000,2,FALSE))</f>
        <v>262</v>
      </c>
      <c r="V270" t="str">
        <f>IF(U270="","",VLOOKUP(U270,Masuk!$B$9:$I$812,8,FALSE))</f>
        <v/>
      </c>
      <c r="W270" t="str">
        <f>LEFT(A270,5)</f>
        <v>BB.03</v>
      </c>
    </row>
    <row r="271">
      <c r="A271" t="str">
        <f>IF(Ref_Brg!A271="","",Ref_Brg!A271)</f>
        <v>BB.03.005</v>
      </c>
      <c r="B271" t="str">
        <f>IF(Ref_Brg!B271="","",Ref_Brg!B271)</f>
        <v>Kayu manis</v>
      </c>
      <c r="C271" t="str">
        <f>IF(Ref_Brg!C271="","",Ref_Brg!C271)</f>
        <v>pcs</v>
      </c>
      <c r="U271">
        <f>IF(B271="","",VLOOKUP(B271,Refresh!$A$7:$B$1000,2,FALSE))</f>
        <v>263</v>
      </c>
      <c r="V271" t="str">
        <f>IF(U271="","",VLOOKUP(U271,Masuk!$B$9:$I$812,8,FALSE))</f>
        <v/>
      </c>
      <c r="W271" t="str">
        <f>LEFT(A271,5)</f>
        <v>BB.03</v>
      </c>
    </row>
    <row r="272">
      <c r="A272" t="str">
        <f>IF(Ref_Brg!A272="","",Ref_Brg!A272)</f>
        <v>BB.03.006</v>
      </c>
      <c r="B272" t="str">
        <f>IF(Ref_Brg!B272="","",Ref_Brg!B272)</f>
        <v>Cengkeh</v>
      </c>
      <c r="C272" t="str">
        <f>IF(Ref_Brg!C272="","",Ref_Brg!C272)</f>
        <v>pcs</v>
      </c>
      <c r="U272">
        <f>IF(B272="","",VLOOKUP(B272,Refresh!$A$7:$B$1000,2,FALSE))</f>
        <v>264</v>
      </c>
      <c r="V272" t="str">
        <f>IF(U272="","",VLOOKUP(U272,Masuk!$B$9:$I$812,8,FALSE))</f>
        <v/>
      </c>
      <c r="W272" t="str">
        <f>LEFT(A272,5)</f>
        <v>BB.03</v>
      </c>
    </row>
    <row r="273">
      <c r="A273" t="str">
        <f>IF(Ref_Brg!A273="","",Ref_Brg!A273)</f>
        <v>BB.03.007</v>
      </c>
      <c r="B273" t="str">
        <f>IF(Ref_Brg!B273="","",Ref_Brg!B273)</f>
        <v>Kapulaga</v>
      </c>
      <c r="C273" t="str">
        <f>IF(Ref_Brg!C273="","",Ref_Brg!C273)</f>
        <v>pcs</v>
      </c>
      <c r="U273">
        <f>IF(B273="","",VLOOKUP(B273,Refresh!$A$7:$B$1000,2,FALSE))</f>
        <v>265</v>
      </c>
      <c r="V273" t="str">
        <f>IF(U273="","",VLOOKUP(U273,Masuk!$B$9:$I$812,8,FALSE))</f>
        <v/>
      </c>
      <c r="W273" t="str">
        <f>LEFT(A273,5)</f>
        <v>BB.03</v>
      </c>
    </row>
    <row r="274">
      <c r="A274" t="str">
        <f>IF(Ref_Brg!A274="","",Ref_Brg!A274)</f>
        <v>BB.03.008</v>
      </c>
      <c r="B274" t="str">
        <f>IF(Ref_Brg!B274="","",Ref_Brg!B274)</f>
        <v>Daun salam kering</v>
      </c>
      <c r="C274" t="str">
        <f>IF(Ref_Brg!C274="","",Ref_Brg!C274)</f>
        <v>pcs</v>
      </c>
      <c r="U274">
        <f>IF(B274="","",VLOOKUP(B274,Refresh!$A$7:$B$1000,2,FALSE))</f>
        <v>266</v>
      </c>
      <c r="V274" t="str">
        <f>IF(U274="","",VLOOKUP(U274,Masuk!$B$9:$I$812,8,FALSE))</f>
        <v/>
      </c>
      <c r="W274" t="str">
        <f>LEFT(A274,5)</f>
        <v>BB.03</v>
      </c>
    </row>
    <row r="275">
      <c r="A275" t="str">
        <f>IF(Ref_Brg!A275="","",Ref_Brg!A275)</f>
        <v>BB.03.009</v>
      </c>
      <c r="B275" t="str">
        <f>IF(Ref_Brg!B275="","",Ref_Brg!B275)</f>
        <v>Oregano</v>
      </c>
      <c r="C275" t="str">
        <f>IF(Ref_Brg!C275="","",Ref_Brg!C275)</f>
        <v>pcs</v>
      </c>
      <c r="U275">
        <f>IF(B275="","",VLOOKUP(B275,Refresh!$A$7:$B$1000,2,FALSE))</f>
        <v>267</v>
      </c>
      <c r="V275" t="str">
        <f>IF(U275="","",VLOOKUP(U275,Masuk!$B$9:$I$812,8,FALSE))</f>
        <v/>
      </c>
      <c r="W275" t="str">
        <f>LEFT(A275,5)</f>
        <v>BB.03</v>
      </c>
    </row>
    <row r="276">
      <c r="A276" t="str">
        <f>IF(Ref_Brg!A276="","",Ref_Brg!A276)</f>
        <v>BB.03.099</v>
      </c>
      <c r="B276" t="str">
        <f>IF(Ref_Brg!B276="","",Ref_Brg!B276)</f>
        <v>Bumbu kering (rempah)-lainnya</v>
      </c>
      <c r="C276" t="str">
        <f>IF(Ref_Brg!C276="","",Ref_Brg!C276)</f>
        <v>pcs</v>
      </c>
      <c r="U276">
        <f>IF(B276="","",VLOOKUP(B276,Refresh!$A$7:$B$1000,2,FALSE))</f>
        <v>268</v>
      </c>
      <c r="V276" t="str">
        <f>IF(U276="","",VLOOKUP(U276,Masuk!$B$9:$I$812,8,FALSE))</f>
        <v/>
      </c>
      <c r="W276" t="str">
        <f>LEFT(A276,5)</f>
        <v>BB.03</v>
      </c>
    </row>
    <row r="277">
      <c r="A277" t="str">
        <f>IF(Ref_Brg!A277="","",Ref_Brg!A277)</f>
        <v>BB.04</v>
      </c>
      <c r="B277" t="str">
        <f>IF(Ref_Brg!B277="","",Ref_Brg!B277)</f>
        <v>BUMBU CAIR, SAUS, DAN KONDIMEN</v>
      </c>
      <c r="C277" t="str">
        <f>IF(Ref_Brg!C277="","",Ref_Brg!C277)</f>
        <v/>
      </c>
      <c r="U277">
        <f>IF(B277="","",VLOOKUP(B277,Refresh!$A$7:$B$1000,2,FALSE))</f>
        <v>269</v>
      </c>
      <c r="V277" t="str">
        <f>IF(U277="","",VLOOKUP(U277,Masuk!$B$9:$I$812,8,FALSE))</f>
        <v/>
      </c>
      <c r="W277" t="str">
        <f>LEFT(A277,5)</f>
        <v>BB.04</v>
      </c>
    </row>
    <row r="278">
      <c r="A278" t="str">
        <f>IF(Ref_Brg!A278="","",Ref_Brg!A278)</f>
        <v>BB.04.001</v>
      </c>
      <c r="B278" t="str">
        <f>IF(Ref_Brg!B278="","",Ref_Brg!B278)</f>
        <v>Kecap manis</v>
      </c>
      <c r="C278" t="str">
        <f>IF(Ref_Brg!C278="","",Ref_Brg!C278)</f>
        <v>botol</v>
      </c>
      <c r="U278">
        <f>IF(B278="","",VLOOKUP(B278,Refresh!$A$7:$B$1000,2,FALSE))</f>
        <v>270</v>
      </c>
      <c r="V278" t="str">
        <f>IF(U278="","",VLOOKUP(U278,Masuk!$B$9:$I$812,8,FALSE))</f>
        <v/>
      </c>
      <c r="W278" t="str">
        <f>LEFT(A278,5)</f>
        <v>BB.04</v>
      </c>
    </row>
    <row r="279">
      <c r="A279" t="str">
        <f>IF(Ref_Brg!A279="","",Ref_Brg!A279)</f>
        <v>BB.04.002</v>
      </c>
      <c r="B279" t="str">
        <f>IF(Ref_Brg!B279="","",Ref_Brg!B279)</f>
        <v>Kecap asin</v>
      </c>
      <c r="C279" t="str">
        <f>IF(Ref_Brg!C279="","",Ref_Brg!C279)</f>
        <v>botol</v>
      </c>
      <c r="U279">
        <f>IF(B279="","",VLOOKUP(B279,Refresh!$A$7:$B$1000,2,FALSE))</f>
        <v>271</v>
      </c>
      <c r="V279" t="str">
        <f>IF(U279="","",VLOOKUP(U279,Masuk!$B$9:$I$812,8,FALSE))</f>
        <v/>
      </c>
      <c r="W279" t="str">
        <f>LEFT(A279,5)</f>
        <v>BB.04</v>
      </c>
    </row>
    <row r="280">
      <c r="A280" t="str">
        <f>IF(Ref_Brg!A280="","",Ref_Brg!A280)</f>
        <v>BB.04.003</v>
      </c>
      <c r="B280" t="str">
        <f>IF(Ref_Brg!B280="","",Ref_Brg!B280)</f>
        <v>Saus sambal</v>
      </c>
      <c r="C280" t="str">
        <f>IF(Ref_Brg!C280="","",Ref_Brg!C280)</f>
        <v>botol</v>
      </c>
      <c r="U280">
        <f>IF(B280="","",VLOOKUP(B280,Refresh!$A$7:$B$1000,2,FALSE))</f>
        <v>272</v>
      </c>
      <c r="V280" t="str">
        <f>IF(U280="","",VLOOKUP(U280,Masuk!$B$9:$I$812,8,FALSE))</f>
        <v/>
      </c>
      <c r="W280" t="str">
        <f>LEFT(A280,5)</f>
        <v>BB.04</v>
      </c>
    </row>
    <row r="281">
      <c r="A281" t="str">
        <f>IF(Ref_Brg!A281="","",Ref_Brg!A281)</f>
        <v>BB.04.004</v>
      </c>
      <c r="B281" t="str">
        <f>IF(Ref_Brg!B281="","",Ref_Brg!B281)</f>
        <v>Saus tomat</v>
      </c>
      <c r="C281" t="str">
        <f>IF(Ref_Brg!C281="","",Ref_Brg!C281)</f>
        <v>botol</v>
      </c>
      <c r="U281">
        <f>IF(B281="","",VLOOKUP(B281,Refresh!$A$7:$B$1000,2,FALSE))</f>
        <v>273</v>
      </c>
      <c r="V281" t="str">
        <f>IF(U281="","",VLOOKUP(U281,Masuk!$B$9:$I$812,8,FALSE))</f>
        <v/>
      </c>
      <c r="W281" t="str">
        <f>LEFT(A281,5)</f>
        <v>BB.04</v>
      </c>
    </row>
    <row r="282">
      <c r="A282" t="str">
        <f>IF(Ref_Brg!A282="","",Ref_Brg!A282)</f>
        <v>BB.04.005</v>
      </c>
      <c r="B282" t="str">
        <f>IF(Ref_Brg!B282="","",Ref_Brg!B282)</f>
        <v>Saus tiram</v>
      </c>
      <c r="C282" t="str">
        <f>IF(Ref_Brg!C282="","",Ref_Brg!C282)</f>
        <v>botol</v>
      </c>
      <c r="U282">
        <f>IF(B282="","",VLOOKUP(B282,Refresh!$A$7:$B$1000,2,FALSE))</f>
        <v>274</v>
      </c>
      <c r="V282" t="str">
        <f>IF(U282="","",VLOOKUP(U282,Masuk!$B$9:$I$812,8,FALSE))</f>
        <v/>
      </c>
      <c r="W282" t="str">
        <f>LEFT(A282,5)</f>
        <v>BB.04</v>
      </c>
    </row>
    <row r="283">
      <c r="A283" t="str">
        <f>IF(Ref_Brg!A283="","",Ref_Brg!A283)</f>
        <v>BB.04.006</v>
      </c>
      <c r="B283" t="str">
        <f>IF(Ref_Brg!B283="","",Ref_Brg!B283)</f>
        <v>Cuka makan</v>
      </c>
      <c r="C283" t="str">
        <f>IF(Ref_Brg!C283="","",Ref_Brg!C283)</f>
        <v>botol</v>
      </c>
      <c r="U283">
        <f>IF(B283="","",VLOOKUP(B283,Refresh!$A$7:$B$1000,2,FALSE))</f>
        <v>275</v>
      </c>
      <c r="V283" t="str">
        <f>IF(U283="","",VLOOKUP(U283,Masuk!$B$9:$I$812,8,FALSE))</f>
        <v/>
      </c>
      <c r="W283" t="str">
        <f>LEFT(A283,5)</f>
        <v>BB.04</v>
      </c>
    </row>
    <row r="284">
      <c r="A284" t="str">
        <f>IF(Ref_Brg!A284="","",Ref_Brg!A284)</f>
        <v>BB.04.007</v>
      </c>
      <c r="B284" t="str">
        <f>IF(Ref_Brg!B284="","",Ref_Brg!B284)</f>
        <v>Mayones</v>
      </c>
      <c r="C284" t="str">
        <f>IF(Ref_Brg!C284="","",Ref_Brg!C284)</f>
        <v>botol</v>
      </c>
      <c r="U284">
        <f>IF(B284="","",VLOOKUP(B284,Refresh!$A$7:$B$1000,2,FALSE))</f>
        <v>276</v>
      </c>
      <c r="V284" t="str">
        <f>IF(U284="","",VLOOKUP(U284,Masuk!$B$9:$I$812,8,FALSE))</f>
        <v/>
      </c>
      <c r="W284" t="str">
        <f>LEFT(A284,5)</f>
        <v>BB.04</v>
      </c>
    </row>
    <row r="285">
      <c r="A285" t="str">
        <f>IF(Ref_Brg!A285="","",Ref_Brg!A285)</f>
        <v>BB.04.099</v>
      </c>
      <c r="B285" t="str">
        <f>IF(Ref_Brg!B285="","",Ref_Brg!B285)</f>
        <v>Bumbu cair, saus, dan kondimen-lainnya</v>
      </c>
      <c r="C285" t="str">
        <f>IF(Ref_Brg!C285="","",Ref_Brg!C285)</f>
        <v>botol</v>
      </c>
      <c r="U285">
        <f>IF(B285="","",VLOOKUP(B285,Refresh!$A$7:$B$1000,2,FALSE))</f>
        <v>277</v>
      </c>
      <c r="V285" t="str">
        <f>IF(U285="","",VLOOKUP(U285,Masuk!$B$9:$I$812,8,FALSE))</f>
        <v/>
      </c>
      <c r="W285" t="str">
        <f>LEFT(A285,5)</f>
        <v>BB.04</v>
      </c>
    </row>
    <row r="286">
      <c r="A286" t="str">
        <f>IF(Ref_Brg!A286="","",Ref_Brg!A286)</f>
        <v>BB.05</v>
      </c>
      <c r="B286" t="str">
        <f>IF(Ref_Brg!B286="","",Ref_Brg!B286)</f>
        <v>PRODUK OLAHAN DASAR</v>
      </c>
      <c r="C286" t="str">
        <f>IF(Ref_Brg!C286="","",Ref_Brg!C286)</f>
        <v/>
      </c>
      <c r="U286">
        <f>IF(B286="","",VLOOKUP(B286,Refresh!$A$7:$B$1000,2,FALSE))</f>
        <v>278</v>
      </c>
      <c r="V286" t="str">
        <f>IF(U286="","",VLOOKUP(U286,Masuk!$B$9:$I$812,8,FALSE))</f>
        <v/>
      </c>
      <c r="W286" t="str">
        <f>LEFT(A286,5)</f>
        <v>BB.05</v>
      </c>
    </row>
    <row r="287">
      <c r="A287" t="str">
        <f>IF(Ref_Brg!A287="","",Ref_Brg!A287)</f>
        <v>BB.05.001</v>
      </c>
      <c r="B287" t="str">
        <f>IF(Ref_Brg!B287="","",Ref_Brg!B287)</f>
        <v>Santan segar</v>
      </c>
      <c r="C287" t="str">
        <f>IF(Ref_Brg!C287="","",Ref_Brg!C287)</f>
        <v>pcs</v>
      </c>
      <c r="U287">
        <f>IF(B287="","",VLOOKUP(B287,Refresh!$A$7:$B$1000,2,FALSE))</f>
        <v>279</v>
      </c>
      <c r="V287" t="str">
        <f>IF(U287="","",VLOOKUP(U287,Masuk!$B$9:$I$812,8,FALSE))</f>
        <v/>
      </c>
      <c r="W287" t="str">
        <f>LEFT(A287,5)</f>
        <v>BB.05</v>
      </c>
    </row>
    <row r="288">
      <c r="A288" t="str">
        <f>IF(Ref_Brg!A288="","",Ref_Brg!A288)</f>
        <v>BB.05.002</v>
      </c>
      <c r="B288" t="str">
        <f>IF(Ref_Brg!B288="","",Ref_Brg!B288)</f>
        <v>Santan instan cair</v>
      </c>
      <c r="C288" t="str">
        <f>IF(Ref_Brg!C288="","",Ref_Brg!C288)</f>
        <v>pcs</v>
      </c>
      <c r="U288">
        <f>IF(B288="","",VLOOKUP(B288,Refresh!$A$7:$B$1000,2,FALSE))</f>
        <v>280</v>
      </c>
      <c r="V288" t="str">
        <f>IF(U288="","",VLOOKUP(U288,Masuk!$B$9:$I$812,8,FALSE))</f>
        <v/>
      </c>
      <c r="W288" t="str">
        <f>LEFT(A288,5)</f>
        <v>BB.05</v>
      </c>
    </row>
    <row r="289">
      <c r="A289" t="str">
        <f>IF(Ref_Brg!A289="","",Ref_Brg!A289)</f>
        <v>BB.05.003</v>
      </c>
      <c r="B289" t="str">
        <f>IF(Ref_Brg!B289="","",Ref_Brg!B289)</f>
        <v>Santan bubuk</v>
      </c>
      <c r="C289" t="str">
        <f>IF(Ref_Brg!C289="","",Ref_Brg!C289)</f>
        <v>pcs</v>
      </c>
      <c r="U289">
        <f>IF(B289="","",VLOOKUP(B289,Refresh!$A$7:$B$1000,2,FALSE))</f>
        <v>281</v>
      </c>
      <c r="V289" t="str">
        <f>IF(U289="","",VLOOKUP(U289,Masuk!$B$9:$I$812,8,FALSE))</f>
        <v/>
      </c>
      <c r="W289" t="str">
        <f>LEFT(A289,5)</f>
        <v>BB.05</v>
      </c>
    </row>
    <row r="290">
      <c r="A290" t="str">
        <f>IF(Ref_Brg!A290="","",Ref_Brg!A290)</f>
        <v>BB.05.004</v>
      </c>
      <c r="B290" t="str">
        <f>IF(Ref_Brg!B290="","",Ref_Brg!B290)</f>
        <v>Kaldu bubuk ayam</v>
      </c>
      <c r="C290" t="str">
        <f>IF(Ref_Brg!C290="","",Ref_Brg!C290)</f>
        <v>pcs</v>
      </c>
      <c r="U290">
        <f>IF(B290="","",VLOOKUP(B290,Refresh!$A$7:$B$1000,2,FALSE))</f>
        <v>282</v>
      </c>
      <c r="V290" t="str">
        <f>IF(U290="","",VLOOKUP(U290,Masuk!$B$9:$I$812,8,FALSE))</f>
        <v/>
      </c>
      <c r="W290" t="str">
        <f>LEFT(A290,5)</f>
        <v>BB.05</v>
      </c>
    </row>
    <row r="291">
      <c r="A291" t="str">
        <f>IF(Ref_Brg!A291="","",Ref_Brg!A291)</f>
        <v>BB.05.005</v>
      </c>
      <c r="B291" t="str">
        <f>IF(Ref_Brg!B291="","",Ref_Brg!B291)</f>
        <v>Kaldu bubuk sapi</v>
      </c>
      <c r="C291" t="str">
        <f>IF(Ref_Brg!C291="","",Ref_Brg!C291)</f>
        <v>pcs</v>
      </c>
      <c r="U291">
        <f>IF(B291="","",VLOOKUP(B291,Refresh!$A$7:$B$1000,2,FALSE))</f>
        <v>283</v>
      </c>
      <c r="V291" t="str">
        <f>IF(U291="","",VLOOKUP(U291,Masuk!$B$9:$I$812,8,FALSE))</f>
        <v/>
      </c>
      <c r="W291" t="str">
        <f>LEFT(A291,5)</f>
        <v>BB.05</v>
      </c>
    </row>
    <row r="292">
      <c r="A292" t="str">
        <f>IF(Ref_Brg!A292="","",Ref_Brg!A292)</f>
        <v>BB.05.006</v>
      </c>
      <c r="B292" t="str">
        <f>IF(Ref_Brg!B292="","",Ref_Brg!B292)</f>
        <v>Kaldu jamur</v>
      </c>
      <c r="C292" t="str">
        <f>IF(Ref_Brg!C292="","",Ref_Brg!C292)</f>
        <v>pcs</v>
      </c>
      <c r="U292">
        <f>IF(B292="","",VLOOKUP(B292,Refresh!$A$7:$B$1000,2,FALSE))</f>
        <v>284</v>
      </c>
      <c r="V292" t="str">
        <f>IF(U292="","",VLOOKUP(U292,Masuk!$B$9:$I$812,8,FALSE))</f>
        <v/>
      </c>
      <c r="W292" t="str">
        <f>LEFT(A292,5)</f>
        <v>BB.05</v>
      </c>
    </row>
    <row r="293">
      <c r="A293" t="str">
        <f>IF(Ref_Brg!A293="","",Ref_Brg!A293)</f>
        <v>BB.05.007</v>
      </c>
      <c r="B293" t="str">
        <f>IF(Ref_Brg!B293="","",Ref_Brg!B293)</f>
        <v>Agar-agar bubuk</v>
      </c>
      <c r="C293" t="str">
        <f>IF(Ref_Brg!C293="","",Ref_Brg!C293)</f>
        <v>pcs</v>
      </c>
      <c r="U293">
        <f>IF(B293="","",VLOOKUP(B293,Refresh!$A$7:$B$1000,2,FALSE))</f>
        <v>285</v>
      </c>
      <c r="V293" t="str">
        <f>IF(U293="","",VLOOKUP(U293,Masuk!$B$9:$I$812,8,FALSE))</f>
        <v/>
      </c>
      <c r="W293" t="str">
        <f>LEFT(A293,5)</f>
        <v>BB.05</v>
      </c>
    </row>
    <row r="294">
      <c r="A294" t="str">
        <f>IF(Ref_Brg!A294="","",Ref_Brg!A294)</f>
        <v>BB.05.008</v>
      </c>
      <c r="B294" t="str">
        <f>IF(Ref_Brg!B294="","",Ref_Brg!B294)</f>
        <v>Gelatin</v>
      </c>
      <c r="C294" t="str">
        <f>IF(Ref_Brg!C294="","",Ref_Brg!C294)</f>
        <v>pcs</v>
      </c>
      <c r="U294">
        <f>IF(B294="","",VLOOKUP(B294,Refresh!$A$7:$B$1000,2,FALSE))</f>
        <v>286</v>
      </c>
      <c r="V294" t="str">
        <f>IF(U294="","",VLOOKUP(U294,Masuk!$B$9:$I$812,8,FALSE))</f>
        <v/>
      </c>
      <c r="W294" t="str">
        <f>LEFT(A294,5)</f>
        <v>BB.05</v>
      </c>
    </row>
    <row r="295">
      <c r="A295" t="str">
        <f>IF(Ref_Brg!A295="","",Ref_Brg!A295)</f>
        <v>BB.05.099</v>
      </c>
      <c r="B295" t="str">
        <f>IF(Ref_Brg!B295="","",Ref_Brg!B295)</f>
        <v>Produk olahan dasar-lainnya</v>
      </c>
      <c r="C295" t="str">
        <f>IF(Ref_Brg!C295="","",Ref_Brg!C295)</f>
        <v>pcs</v>
      </c>
      <c r="U295">
        <f>IF(B295="","",VLOOKUP(B295,Refresh!$A$7:$B$1000,2,FALSE))</f>
        <v>287</v>
      </c>
      <c r="V295" t="str">
        <f>IF(U295="","",VLOOKUP(U295,Masuk!$B$9:$I$812,8,FALSE))</f>
        <v/>
      </c>
      <c r="W295" t="str">
        <f>LEFT(A295,5)</f>
        <v>BB.05</v>
      </c>
    </row>
    <row r="296">
      <c r="A296" t="str">
        <f>IF(Ref_Brg!A296="","",Ref_Brg!A296)</f>
        <v>BB.06</v>
      </c>
      <c r="B296" t="str">
        <f>IF(Ref_Brg!B296="","",Ref_Brg!B296)</f>
        <v>BAHAN FERMENTASI/PELENGKAP</v>
      </c>
      <c r="C296" t="str">
        <f>IF(Ref_Brg!C296="","",Ref_Brg!C296)</f>
        <v/>
      </c>
      <c r="U296">
        <f>IF(B296="","",VLOOKUP(B296,Refresh!$A$7:$B$1000,2,FALSE))</f>
        <v>288</v>
      </c>
      <c r="V296" t="str">
        <f>IF(U296="","",VLOOKUP(U296,Masuk!$B$9:$I$812,8,FALSE))</f>
        <v/>
      </c>
      <c r="W296" t="str">
        <f>LEFT(A296,5)</f>
        <v>BB.06</v>
      </c>
    </row>
    <row r="297">
      <c r="A297" t="str">
        <f>IF(Ref_Brg!A297="","",Ref_Brg!A297)</f>
        <v>BB.06.001</v>
      </c>
      <c r="B297" t="str">
        <f>IF(Ref_Brg!B297="","",Ref_Brg!B297)</f>
        <v>Terasi</v>
      </c>
      <c r="C297" t="str">
        <f>IF(Ref_Brg!C297="","",Ref_Brg!C297)</f>
        <v>pcs</v>
      </c>
      <c r="U297">
        <f>IF(B297="","",VLOOKUP(B297,Refresh!$A$7:$B$1000,2,FALSE))</f>
        <v>289</v>
      </c>
      <c r="V297" t="str">
        <f>IF(U297="","",VLOOKUP(U297,Masuk!$B$9:$I$812,8,FALSE))</f>
        <v/>
      </c>
      <c r="W297" t="str">
        <f>LEFT(A297,5)</f>
        <v>BB.06</v>
      </c>
    </row>
    <row r="298">
      <c r="A298" t="str">
        <f>IF(Ref_Brg!A298="","",Ref_Brg!A298)</f>
        <v>BB.06.002</v>
      </c>
      <c r="B298" t="str">
        <f>IF(Ref_Brg!B298="","",Ref_Brg!B298)</f>
        <v>Tauco</v>
      </c>
      <c r="C298" t="str">
        <f>IF(Ref_Brg!C298="","",Ref_Brg!C298)</f>
        <v>pcs</v>
      </c>
      <c r="U298">
        <f>IF(B298="","",VLOOKUP(B298,Refresh!$A$7:$B$1000,2,FALSE))</f>
        <v>290</v>
      </c>
      <c r="V298" t="str">
        <f>IF(U298="","",VLOOKUP(U298,Masuk!$B$9:$I$812,8,FALSE))</f>
        <v/>
      </c>
      <c r="W298" t="str">
        <f>LEFT(A298,5)</f>
        <v>BB.06</v>
      </c>
    </row>
    <row r="299">
      <c r="A299" t="str">
        <f>IF(Ref_Brg!A299="","",Ref_Brg!A299)</f>
        <v>BB.06.003</v>
      </c>
      <c r="B299" t="str">
        <f>IF(Ref_Brg!B299="","",Ref_Brg!B299)</f>
        <v>Ragi roti</v>
      </c>
      <c r="C299" t="str">
        <f>IF(Ref_Brg!C299="","",Ref_Brg!C299)</f>
        <v>pcs</v>
      </c>
      <c r="U299">
        <f>IF(B299="","",VLOOKUP(B299,Refresh!$A$7:$B$1000,2,FALSE))</f>
        <v>291</v>
      </c>
      <c r="V299" t="str">
        <f>IF(U299="","",VLOOKUP(U299,Masuk!$B$9:$I$812,8,FALSE))</f>
        <v/>
      </c>
      <c r="W299" t="str">
        <f>LEFT(A299,5)</f>
        <v>BB.06</v>
      </c>
    </row>
    <row r="300">
      <c r="A300" t="str">
        <f>IF(Ref_Brg!A300="","",Ref_Brg!A300)</f>
        <v>BB.06.004</v>
      </c>
      <c r="B300" t="str">
        <f>IF(Ref_Brg!B300="","",Ref_Brg!B300)</f>
        <v>Baking powder</v>
      </c>
      <c r="C300" t="str">
        <f>IF(Ref_Brg!C300="","",Ref_Brg!C300)</f>
        <v>pcs</v>
      </c>
      <c r="U300">
        <f>IF(B300="","",VLOOKUP(B300,Refresh!$A$7:$B$1000,2,FALSE))</f>
        <v>292</v>
      </c>
      <c r="V300" t="str">
        <f>IF(U300="","",VLOOKUP(U300,Masuk!$B$9:$I$812,8,FALSE))</f>
        <v/>
      </c>
      <c r="W300" t="str">
        <f>LEFT(A300,5)</f>
        <v>BB.06</v>
      </c>
    </row>
    <row r="301">
      <c r="A301" t="str">
        <f>IF(Ref_Brg!A301="","",Ref_Brg!A301)</f>
        <v>BB.06.099</v>
      </c>
      <c r="B301" t="str">
        <f>IF(Ref_Brg!B301="","",Ref_Brg!B301)</f>
        <v>Bahan fermentasi/pelengkap-lainnya</v>
      </c>
      <c r="C301" t="str">
        <f>IF(Ref_Brg!C301="","",Ref_Brg!C301)</f>
        <v>pcs</v>
      </c>
      <c r="U301">
        <f>IF(B301="","",VLOOKUP(B301,Refresh!$A$7:$B$1000,2,FALSE))</f>
        <v>293</v>
      </c>
      <c r="V301" t="str">
        <f>IF(U301="","",VLOOKUP(U301,Masuk!$B$9:$I$812,8,FALSE))</f>
        <v/>
      </c>
      <c r="W301" t="str">
        <f>LEFT(A301,5)</f>
        <v>BB.06</v>
      </c>
    </row>
    <row r="302">
      <c r="A302" t="str">
        <f>IF(Ref_Brg!A302="","",Ref_Brg!A302)</f>
        <v>BB.07</v>
      </c>
      <c r="B302" t="str">
        <f>IF(Ref_Brg!B302="","",Ref_Brg!B302)</f>
        <v>BAHAN MINUMAN PENDAMPING</v>
      </c>
      <c r="C302" t="str">
        <f>IF(Ref_Brg!C302="","",Ref_Brg!C302)</f>
        <v/>
      </c>
      <c r="U302">
        <f>IF(B302="","",VLOOKUP(B302,Refresh!$A$7:$B$1000,2,FALSE))</f>
        <v>294</v>
      </c>
      <c r="V302" t="str">
        <f>IF(U302="","",VLOOKUP(U302,Masuk!$B$9:$I$812,8,FALSE))</f>
        <v/>
      </c>
      <c r="W302" t="str">
        <f>LEFT(A302,5)</f>
        <v>BB.07</v>
      </c>
    </row>
    <row r="303">
      <c r="A303" t="str">
        <f>IF(Ref_Brg!A303="","",Ref_Brg!A303)</f>
        <v>BB.07.001</v>
      </c>
      <c r="B303" t="str">
        <f>IF(Ref_Brg!B303="","",Ref_Brg!B303)</f>
        <v>Air minum kemasan galon</v>
      </c>
      <c r="C303" t="str">
        <f>IF(Ref_Brg!C303="","",Ref_Brg!C303)</f>
        <v>pcs</v>
      </c>
      <c r="U303">
        <f>IF(B303="","",VLOOKUP(B303,Refresh!$A$7:$B$1000,2,FALSE))</f>
        <v>295</v>
      </c>
      <c r="V303" t="str">
        <f>IF(U303="","",VLOOKUP(U303,Masuk!$B$9:$I$812,8,FALSE))</f>
        <v/>
      </c>
      <c r="W303" t="str">
        <f>LEFT(A303,5)</f>
        <v>BB.07</v>
      </c>
    </row>
    <row r="304">
      <c r="A304" t="str">
        <f>IF(Ref_Brg!A304="","",Ref_Brg!A304)</f>
        <v>BB.07.002</v>
      </c>
      <c r="B304" t="str">
        <f>IF(Ref_Brg!B304="","",Ref_Brg!B304)</f>
        <v>Air minum kemasan botol 2 liter</v>
      </c>
      <c r="C304" t="str">
        <f>IF(Ref_Brg!C304="","",Ref_Brg!C304)</f>
        <v>dus</v>
      </c>
      <c r="U304">
        <f>IF(B304="","",VLOOKUP(B304,Refresh!$A$7:$B$1000,2,FALSE))</f>
        <v>296</v>
      </c>
      <c r="V304" t="str">
        <f>IF(U304="","",VLOOKUP(U304,Masuk!$B$9:$I$812,8,FALSE))</f>
        <v/>
      </c>
      <c r="W304" t="str">
        <f>LEFT(A304,5)</f>
        <v>BB.07</v>
      </c>
    </row>
    <row r="305">
      <c r="A305" t="str">
        <f>IF(Ref_Brg!A305="","",Ref_Brg!A305)</f>
        <v>BB.07.003</v>
      </c>
      <c r="B305" t="str">
        <f>IF(Ref_Brg!B305="","",Ref_Brg!B305)</f>
        <v>Air minum kemasan botol 1,5 liter</v>
      </c>
      <c r="C305" t="str">
        <f>IF(Ref_Brg!C305="","",Ref_Brg!C305)</f>
        <v>dus</v>
      </c>
      <c r="U305">
        <f>IF(B305="","",VLOOKUP(B305,Refresh!$A$7:$B$1000,2,FALSE))</f>
        <v>297</v>
      </c>
      <c r="V305" t="str">
        <f>IF(U305="","",VLOOKUP(U305,Masuk!$B$9:$I$408,8,FALSE))</f>
        <v/>
      </c>
      <c r="W305" t="str">
        <f>LEFT(A305,5)</f>
        <v>BB.07</v>
      </c>
    </row>
    <row r="306">
      <c r="A306" t="str">
        <f>IF(Ref_Brg!A306="","",Ref_Brg!A306)</f>
        <v>BB.07.004</v>
      </c>
      <c r="B306" t="str">
        <f>IF(Ref_Brg!B306="","",Ref_Brg!B306)</f>
        <v>Air minum kemasan botol 600 ml</v>
      </c>
      <c r="C306" t="str">
        <f>IF(Ref_Brg!C306="","",Ref_Brg!C306)</f>
        <v>dus</v>
      </c>
      <c r="U306">
        <f>IF(B306="","",VLOOKUP(B306,Refresh!$A$7:$B$1000,2,FALSE))</f>
        <v>298</v>
      </c>
      <c r="V306" t="str">
        <f>IF(U306="","",VLOOKUP(U306,Masuk!$B$9:$I$812,8,FALSE))</f>
        <v/>
      </c>
      <c r="W306" t="str">
        <f>LEFT(A306,5)</f>
        <v>BB.07</v>
      </c>
    </row>
    <row r="307">
      <c r="A307" t="str">
        <f>IF(Ref_Brg!A307="","",Ref_Brg!A307)</f>
        <v>BB.07.005</v>
      </c>
      <c r="B307" t="str">
        <f>IF(Ref_Brg!B307="","",Ref_Brg!B307)</f>
        <v>Air minum kemasan botol 330 ml</v>
      </c>
      <c r="C307" t="str">
        <f>IF(Ref_Brg!C307="","",Ref_Brg!C307)</f>
        <v>dus</v>
      </c>
      <c r="U307">
        <f>IF(B307="","",VLOOKUP(B307,Refresh!$A$7:$B$1000,2,FALSE))</f>
        <v>299</v>
      </c>
      <c r="V307" t="str">
        <f>IF(U307="","",VLOOKUP(U307,Masuk!$B$9:$I$812,8,FALSE))</f>
        <v/>
      </c>
      <c r="W307" t="str">
        <f>LEFT(A307,5)</f>
        <v>BB.07</v>
      </c>
    </row>
    <row r="308">
      <c r="A308" t="str">
        <f>IF(Ref_Brg!A308="","",Ref_Brg!A308)</f>
        <v>BB.07.006</v>
      </c>
      <c r="B308" t="str">
        <f>IF(Ref_Brg!B308="","",Ref_Brg!B308)</f>
        <v>Air minum kemasan cup</v>
      </c>
      <c r="C308" t="str">
        <f>IF(Ref_Brg!C308="","",Ref_Brg!C308)</f>
        <v>dus</v>
      </c>
      <c r="U308">
        <f>IF(B308="","",VLOOKUP(B308,Refresh!$A$7:$B$1000,2,FALSE))</f>
        <v>300</v>
      </c>
      <c r="V308" t="str">
        <f>IF(U308="","",VLOOKUP(U308,Masuk!$B$9:$I$812,8,FALSE))</f>
        <v/>
      </c>
      <c r="W308" t="str">
        <f>LEFT(A308,5)</f>
        <v>BB.07</v>
      </c>
    </row>
    <row r="309">
      <c r="A309" t="str">
        <f>IF(Ref_Brg!A309="","",Ref_Brg!A309)</f>
        <v>BB.07.007</v>
      </c>
      <c r="B309" t="str">
        <f>IF(Ref_Brg!B309="","",Ref_Brg!B309)</f>
        <v>Minuman kemasan botol/kaleng</v>
      </c>
      <c r="C309" t="str">
        <f>IF(Ref_Brg!C309="","",Ref_Brg!C309)</f>
        <v>pcs</v>
      </c>
      <c r="U309">
        <f>IF(B309="","",VLOOKUP(B309,Refresh!$A$7:$B$1000,2,FALSE))</f>
        <v>301</v>
      </c>
      <c r="V309" t="str">
        <f>IF(U309="","",VLOOKUP(U309,Masuk!$B$9:$I$812,8,FALSE))</f>
        <v/>
      </c>
      <c r="W309" t="str">
        <f>LEFT(A309,5)</f>
        <v>BB.07</v>
      </c>
    </row>
    <row r="310">
      <c r="A310" t="str">
        <f>IF(Ref_Brg!A310="","",Ref_Brg!A310)</f>
        <v>BB.07.008</v>
      </c>
      <c r="B310" t="str">
        <f>IF(Ref_Brg!B310="","",Ref_Brg!B310)</f>
        <v>Susu kental manis</v>
      </c>
      <c r="C310" t="str">
        <f>IF(Ref_Brg!C310="","",Ref_Brg!C310)</f>
        <v>pcs</v>
      </c>
      <c r="U310">
        <f>IF(B310="","",VLOOKUP(B310,Refresh!$A$7:$B$1000,2,FALSE))</f>
        <v>302</v>
      </c>
      <c r="V310" t="str">
        <f>IF(U310="","",VLOOKUP(U310,Masuk!$B$9:$I$812,8,FALSE))</f>
        <v/>
      </c>
      <c r="W310" t="str">
        <f>LEFT(A310,5)</f>
        <v>BB.07</v>
      </c>
    </row>
    <row r="311">
      <c r="A311" t="str">
        <f>IF(Ref_Brg!A311="","",Ref_Brg!A311)</f>
        <v>BB.07.099</v>
      </c>
      <c r="B311" t="str">
        <f>IF(Ref_Brg!B311="","",Ref_Brg!B311)</f>
        <v>Bahan minuman pendamping-lainnya</v>
      </c>
      <c r="C311" t="str">
        <f>IF(Ref_Brg!C311="","",Ref_Brg!C311)</f>
        <v>pcs</v>
      </c>
      <c r="U311">
        <f>IF(B311="","",VLOOKUP(B311,Refresh!$A$7:$B$1000,2,FALSE))</f>
        <v>303</v>
      </c>
      <c r="V311" t="str">
        <f>IF(U311="","",VLOOKUP(U311,Masuk!$B$9:$I$812,8,FALSE))</f>
        <v/>
      </c>
      <c r="W311" t="str">
        <f>LEFT(A311,5)</f>
        <v>BB.07</v>
      </c>
    </row>
    <row r="312">
      <c r="B312" t="str">
        <v>Jumlah</v>
      </c>
      <c r="D312">
        <f>SUM(D8:D311)</f>
        <v>0</v>
      </c>
    </row>
  </sheetData>
  <mergeCells count="6">
    <mergeCell ref="C323:E323"/>
    <mergeCell ref="C324:E324"/>
    <mergeCell ref="C325:E325"/>
    <mergeCell ref="C327:E327"/>
    <mergeCell ref="C328:E328"/>
    <mergeCell ref="C329:E329"/>
  </mergeCells>
  <pageMargins left="0.354330708661417" right="0.354330708661417" top="0.590551181102362" bottom="0.590551181102362" header="0" footer="0"/>
  <ignoredErrors>
    <ignoredError numberStoredAsText="1" sqref="A1:X58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B1:V995"/>
  <sheetViews>
    <sheetView workbookViewId="0" rightToLeft="0"/>
  </sheetViews>
  <sheetData>
    <row r="3">
      <c r="B3" t="str">
        <f>Masuk!A3</f>
        <v>Input Nama SPPG di sini</v>
      </c>
    </row>
    <row r="4">
      <c r="B4" t="str">
        <v>PENGELUARAN/PEMAKAIAN BARANG</v>
      </c>
    </row>
    <row r="5">
      <c r="B5" t="str">
        <f>Saldo_Brg!A5</f>
        <v>Periode : 05-01-2026 s.d. 17-01-2026</v>
      </c>
    </row>
    <row r="7">
      <c r="B7" t="str">
        <v>No</v>
      </c>
      <c r="C7" t="str">
        <v>Tanggal</v>
      </c>
      <c r="D7" t="str">
        <v>Petugas</v>
      </c>
      <c r="E7" t="str">
        <v>Nama Barang</v>
      </c>
      <c r="F7" t="str">
        <v>Volume</v>
      </c>
      <c r="G7" t="str">
        <v>Satuan</v>
      </c>
    </row>
    <row r="8">
      <c r="B8">
        <v>1</v>
      </c>
      <c r="G8" t="str">
        <f>IF(E8="","",VLOOKUP(E8,Ref_Brg!$B$8:$C$311,2,FALSE))</f>
        <v/>
      </c>
    </row>
    <row r="9">
      <c r="B9">
        <v>2</v>
      </c>
      <c r="G9" t="str">
        <f>IF(E9="","",VLOOKUP(E9,Ref_Brg!$B$8:$C$311,2,FALSE))</f>
        <v/>
      </c>
    </row>
    <row r="10">
      <c r="B10">
        <v>3</v>
      </c>
      <c r="G10" t="str">
        <f>IF(E10="","",VLOOKUP(E10,Ref_Brg!$B$8:$C$311,2,FALSE))</f>
        <v/>
      </c>
    </row>
    <row r="11">
      <c r="B11">
        <v>4</v>
      </c>
      <c r="G11" t="str">
        <f>IF(E11="","",VLOOKUP(E11,Ref_Brg!$B$8:$C$311,2,FALSE))</f>
        <v/>
      </c>
    </row>
    <row r="12">
      <c r="B12">
        <v>5</v>
      </c>
      <c r="G12" t="str">
        <f>IF(E12="","",VLOOKUP(E12,Ref_Brg!$B$8:$C$311,2,FALSE))</f>
        <v/>
      </c>
    </row>
    <row r="13">
      <c r="B13">
        <v>6</v>
      </c>
      <c r="G13" t="str">
        <f>IF(E13="","",VLOOKUP(E13,Ref_Brg!$B$8:$C$311,2,FALSE))</f>
        <v/>
      </c>
    </row>
    <row r="14">
      <c r="B14">
        <v>7</v>
      </c>
      <c r="G14" t="str">
        <f>IF(E14="","",VLOOKUP(E14,Ref_Brg!$B$8:$C$311,2,FALSE))</f>
        <v/>
      </c>
    </row>
    <row r="15">
      <c r="B15">
        <v>8</v>
      </c>
      <c r="G15" t="str">
        <f>IF(E15="","",VLOOKUP(E15,Ref_Brg!$B$8:$C$311,2,FALSE))</f>
        <v/>
      </c>
    </row>
    <row r="16">
      <c r="B16">
        <v>9</v>
      </c>
      <c r="G16" t="str">
        <f>IF(E16="","",VLOOKUP(E16,Ref_Brg!$B$8:$C$311,2,FALSE))</f>
        <v/>
      </c>
    </row>
    <row r="17">
      <c r="B17">
        <v>10</v>
      </c>
      <c r="G17" t="str">
        <f>IF(E17="","",VLOOKUP(E17,Ref_Brg!$B$8:$C$311,2,FALSE))</f>
        <v/>
      </c>
    </row>
    <row r="18">
      <c r="B18">
        <v>11</v>
      </c>
      <c r="G18" t="str">
        <f>IF(E18="","",VLOOKUP(E18,Ref_Brg!$B$8:$C$311,2,FALSE))</f>
        <v/>
      </c>
    </row>
    <row r="19">
      <c r="B19">
        <v>12</v>
      </c>
      <c r="G19" t="str">
        <f>IF(E19="","",VLOOKUP(E19,Ref_Brg!$B$8:$C$311,2,FALSE))</f>
        <v/>
      </c>
    </row>
    <row r="20">
      <c r="B20">
        <v>13</v>
      </c>
      <c r="G20" t="str">
        <f>IF(E20="","",VLOOKUP(E20,Ref_Brg!$B$8:$C$311,2,FALSE))</f>
        <v/>
      </c>
    </row>
    <row r="21">
      <c r="B21">
        <v>14</v>
      </c>
      <c r="G21" t="str">
        <f>IF(E21="","",VLOOKUP(E21,Ref_Brg!$B$8:$C$311,2,FALSE))</f>
        <v/>
      </c>
    </row>
    <row r="22">
      <c r="B22">
        <v>15</v>
      </c>
      <c r="G22" t="str">
        <f>IF(E22="","",VLOOKUP(E22,Ref_Brg!$B$8:$C$311,2,FALSE))</f>
        <v/>
      </c>
    </row>
    <row r="23">
      <c r="B23">
        <v>16</v>
      </c>
      <c r="G23" t="str">
        <f>IF(E23="","",VLOOKUP(E23,Ref_Brg!$B$8:$C$311,2,FALSE))</f>
        <v/>
      </c>
    </row>
    <row r="24">
      <c r="B24">
        <v>17</v>
      </c>
      <c r="G24" t="str">
        <f>IF(E24="","",VLOOKUP(E24,Ref_Brg!$B$8:$C$311,2,FALSE))</f>
        <v/>
      </c>
    </row>
    <row r="25">
      <c r="B25">
        <v>18</v>
      </c>
      <c r="G25" t="str">
        <f>IF(E25="","",VLOOKUP(E25,Ref_Brg!$B$8:$C$311,2,FALSE))</f>
        <v/>
      </c>
    </row>
    <row r="26">
      <c r="B26">
        <v>19</v>
      </c>
      <c r="G26" t="str">
        <f>IF(E26="","",VLOOKUP(E26,Ref_Brg!$B$8:$C$311,2,FALSE))</f>
        <v/>
      </c>
    </row>
    <row r="27">
      <c r="B27">
        <v>20</v>
      </c>
      <c r="G27" t="str">
        <f>IF(E27="","",VLOOKUP(E27,Ref_Brg!$B$8:$C$311,2,FALSE))</f>
        <v/>
      </c>
    </row>
    <row r="28">
      <c r="B28">
        <v>21</v>
      </c>
      <c r="G28" t="str">
        <f>IF(E28="","",VLOOKUP(E28,Ref_Brg!$B$8:$C$311,2,FALSE))</f>
        <v/>
      </c>
    </row>
    <row r="29">
      <c r="B29">
        <v>22</v>
      </c>
      <c r="G29" t="str">
        <f>IF(E29="","",VLOOKUP(E29,Ref_Brg!$B$8:$C$311,2,FALSE))</f>
        <v/>
      </c>
    </row>
    <row r="30">
      <c r="B30">
        <v>23</v>
      </c>
      <c r="G30" t="str">
        <f>IF(E30="","",VLOOKUP(E30,Ref_Brg!$B$8:$C$311,2,FALSE))</f>
        <v/>
      </c>
    </row>
    <row r="31">
      <c r="B31">
        <v>24</v>
      </c>
      <c r="G31" t="str">
        <f>IF(E31="","",VLOOKUP(E31,Ref_Brg!$B$8:$C$311,2,FALSE))</f>
        <v/>
      </c>
    </row>
    <row r="32">
      <c r="B32">
        <v>25</v>
      </c>
      <c r="G32" t="str">
        <f>IF(E32="","",VLOOKUP(E32,Ref_Brg!$B$8:$C$311,2,FALSE))</f>
        <v/>
      </c>
    </row>
    <row r="33">
      <c r="B33">
        <v>26</v>
      </c>
      <c r="G33" t="str">
        <f>IF(E33="","",VLOOKUP(E33,Ref_Brg!$B$8:$C$311,2,FALSE))</f>
        <v/>
      </c>
    </row>
    <row r="34">
      <c r="B34">
        <v>27</v>
      </c>
      <c r="G34" t="str">
        <f>IF(E34="","",VLOOKUP(E34,Ref_Brg!$B$8:$C$311,2,FALSE))</f>
        <v/>
      </c>
    </row>
    <row r="35">
      <c r="B35">
        <v>28</v>
      </c>
      <c r="G35" t="str">
        <f>IF(E35="","",VLOOKUP(E35,Ref_Brg!$B$8:$C$311,2,FALSE))</f>
        <v/>
      </c>
    </row>
    <row r="36">
      <c r="B36">
        <v>29</v>
      </c>
      <c r="G36" t="str">
        <f>IF(E36="","",VLOOKUP(E36,Ref_Brg!$B$8:$C$311,2,FALSE))</f>
        <v/>
      </c>
    </row>
    <row r="37">
      <c r="B37">
        <v>30</v>
      </c>
      <c r="G37" t="str">
        <f>IF(E37="","",VLOOKUP(E37,Ref_Brg!$B$8:$C$311,2,FALSE))</f>
        <v/>
      </c>
    </row>
    <row r="38">
      <c r="B38">
        <v>31</v>
      </c>
      <c r="G38" t="str">
        <f>IF(E38="","",VLOOKUP(E38,Ref_Brg!$B$8:$C$311,2,FALSE))</f>
        <v/>
      </c>
    </row>
    <row r="39">
      <c r="B39">
        <v>32</v>
      </c>
      <c r="G39" t="str">
        <f>IF(E39="","",VLOOKUP(E39,Ref_Brg!$B$8:$C$311,2,FALSE))</f>
        <v/>
      </c>
    </row>
    <row r="40">
      <c r="B40">
        <v>33</v>
      </c>
      <c r="G40" t="str">
        <f>IF(E40="","",VLOOKUP(E40,Ref_Brg!$B$8:$C$311,2,FALSE))</f>
        <v/>
      </c>
    </row>
    <row r="41">
      <c r="B41">
        <v>34</v>
      </c>
      <c r="G41" t="str">
        <f>IF(E41="","",VLOOKUP(E41,Ref_Brg!$B$8:$C$311,2,FALSE))</f>
        <v/>
      </c>
    </row>
    <row r="42">
      <c r="B42">
        <v>35</v>
      </c>
      <c r="G42" t="str">
        <f>IF(E42="","",VLOOKUP(E42,Ref_Brg!$B$8:$C$311,2,FALSE))</f>
        <v/>
      </c>
    </row>
    <row r="43">
      <c r="B43">
        <v>36</v>
      </c>
      <c r="G43" t="str">
        <f>IF(E43="","",VLOOKUP(E43,Ref_Brg!$B$8:$C$311,2,FALSE))</f>
        <v/>
      </c>
    </row>
    <row r="44">
      <c r="B44">
        <v>37</v>
      </c>
      <c r="G44" t="str">
        <f>IF(E44="","",VLOOKUP(E44,Ref_Brg!$B$8:$C$311,2,FALSE))</f>
        <v/>
      </c>
    </row>
    <row r="45">
      <c r="B45">
        <v>38</v>
      </c>
      <c r="G45" t="str">
        <f>IF(E45="","",VLOOKUP(E45,Ref_Brg!$B$8:$C$311,2,FALSE))</f>
        <v/>
      </c>
    </row>
    <row r="46">
      <c r="B46">
        <v>39</v>
      </c>
      <c r="G46" t="str">
        <f>IF(E46="","",VLOOKUP(E46,Ref_Brg!$B$8:$C$311,2,FALSE))</f>
        <v/>
      </c>
    </row>
    <row r="47">
      <c r="B47">
        <v>40</v>
      </c>
      <c r="G47" t="str">
        <f>IF(E47="","",VLOOKUP(E47,Ref_Brg!$B$8:$C$311,2,FALSE))</f>
        <v/>
      </c>
    </row>
    <row r="48">
      <c r="B48">
        <v>41</v>
      </c>
      <c r="G48" t="str">
        <f>IF(E48="","",VLOOKUP(E48,Ref_Brg!$B$8:$C$311,2,FALSE))</f>
        <v/>
      </c>
    </row>
    <row r="49">
      <c r="B49">
        <v>42</v>
      </c>
      <c r="G49" t="str">
        <f>IF(E49="","",VLOOKUP(E49,Ref_Brg!$B$8:$C$311,2,FALSE))</f>
        <v/>
      </c>
    </row>
    <row r="50">
      <c r="B50">
        <v>43</v>
      </c>
      <c r="G50" t="str">
        <f>IF(E50="","",VLOOKUP(E50,Ref_Brg!$B$8:$C$311,2,FALSE))</f>
        <v/>
      </c>
    </row>
    <row r="51">
      <c r="B51">
        <v>44</v>
      </c>
      <c r="G51" t="str">
        <f>IF(E51="","",VLOOKUP(E51,Ref_Brg!$B$8:$C$311,2,FALSE))</f>
        <v/>
      </c>
    </row>
    <row r="52">
      <c r="B52">
        <v>45</v>
      </c>
      <c r="G52" t="str">
        <f>IF(E52="","",VLOOKUP(E52,Ref_Brg!$B$8:$C$311,2,FALSE))</f>
        <v/>
      </c>
    </row>
    <row r="53">
      <c r="B53">
        <v>46</v>
      </c>
      <c r="G53" t="str">
        <f>IF(E53="","",VLOOKUP(E53,Ref_Brg!$B$8:$C$311,2,FALSE))</f>
        <v/>
      </c>
    </row>
    <row r="54">
      <c r="B54">
        <v>47</v>
      </c>
      <c r="G54" t="str">
        <f>IF(E54="","",VLOOKUP(E54,Ref_Brg!$B$8:$C$311,2,FALSE))</f>
        <v/>
      </c>
    </row>
    <row r="55">
      <c r="B55">
        <v>48</v>
      </c>
      <c r="G55" t="str">
        <f>IF(E55="","",VLOOKUP(E55,Ref_Brg!$B$8:$C$311,2,FALSE))</f>
        <v/>
      </c>
    </row>
    <row r="56">
      <c r="B56">
        <v>49</v>
      </c>
      <c r="G56" t="str">
        <f>IF(E56="","",VLOOKUP(E56,Ref_Brg!$B$8:$C$311,2,FALSE))</f>
        <v/>
      </c>
    </row>
    <row r="57">
      <c r="B57">
        <v>50</v>
      </c>
      <c r="G57" t="str">
        <f>IF(E57="","",VLOOKUP(E57,Ref_Brg!$B$8:$C$311,2,FALSE))</f>
        <v/>
      </c>
    </row>
    <row r="58">
      <c r="B58">
        <v>51</v>
      </c>
      <c r="G58" t="str">
        <f>IF(E58="","",VLOOKUP(E58,Ref_Brg!$B$8:$C$311,2,FALSE))</f>
        <v/>
      </c>
    </row>
    <row r="59">
      <c r="B59">
        <v>52</v>
      </c>
      <c r="G59" t="str">
        <f>IF(E59="","",VLOOKUP(E59,Ref_Brg!$B$8:$C$311,2,FALSE))</f>
        <v/>
      </c>
    </row>
    <row r="60">
      <c r="B60">
        <v>53</v>
      </c>
      <c r="G60" t="str">
        <f>IF(E60="","",VLOOKUP(E60,Ref_Brg!$B$8:$C$311,2,FALSE))</f>
        <v/>
      </c>
    </row>
    <row r="61">
      <c r="B61">
        <v>54</v>
      </c>
      <c r="G61" t="str">
        <f>IF(E61="","",VLOOKUP(E61,Ref_Brg!$B$8:$C$311,2,FALSE))</f>
        <v/>
      </c>
    </row>
    <row r="62">
      <c r="B62">
        <v>55</v>
      </c>
      <c r="G62" t="str">
        <f>IF(E62="","",VLOOKUP(E62,Ref_Brg!$B$8:$C$311,2,FALSE))</f>
        <v/>
      </c>
    </row>
    <row r="63">
      <c r="B63">
        <v>56</v>
      </c>
      <c r="G63" t="str">
        <f>IF(E63="","",VLOOKUP(E63,Ref_Brg!$B$8:$C$311,2,FALSE))</f>
        <v/>
      </c>
    </row>
    <row r="64">
      <c r="B64">
        <v>57</v>
      </c>
      <c r="G64" t="str">
        <f>IF(E64="","",VLOOKUP(E64,Ref_Brg!$B$8:$C$311,2,FALSE))</f>
        <v/>
      </c>
    </row>
    <row r="65">
      <c r="B65">
        <v>58</v>
      </c>
      <c r="G65" t="str">
        <f>IF(E65="","",VLOOKUP(E65,Ref_Brg!$B$8:$C$311,2,FALSE))</f>
        <v/>
      </c>
    </row>
    <row r="66">
      <c r="B66">
        <v>59</v>
      </c>
      <c r="G66" t="str">
        <f>IF(E66="","",VLOOKUP(E66,Ref_Brg!$B$8:$C$311,2,FALSE))</f>
        <v/>
      </c>
    </row>
    <row r="67">
      <c r="B67">
        <v>60</v>
      </c>
      <c r="G67" t="str">
        <f>IF(E67="","",VLOOKUP(E67,Ref_Brg!$B$8:$C$311,2,FALSE))</f>
        <v/>
      </c>
    </row>
    <row r="68">
      <c r="B68">
        <v>61</v>
      </c>
      <c r="G68" t="str">
        <f>IF(E68="","",VLOOKUP(E68,Ref_Brg!$B$8:$C$311,2,FALSE))</f>
        <v/>
      </c>
    </row>
    <row r="69">
      <c r="B69">
        <v>62</v>
      </c>
      <c r="G69" t="str">
        <f>IF(E69="","",VLOOKUP(E69,Ref_Brg!$B$8:$C$311,2,FALSE))</f>
        <v/>
      </c>
    </row>
    <row r="70">
      <c r="B70">
        <v>63</v>
      </c>
      <c r="G70" t="str">
        <f>IF(E70="","",VLOOKUP(E70,Ref_Brg!$B$8:$C$311,2,FALSE))</f>
        <v/>
      </c>
    </row>
    <row r="71">
      <c r="B71">
        <v>64</v>
      </c>
      <c r="G71" t="str">
        <f>IF(E71="","",VLOOKUP(E71,Ref_Brg!$B$8:$C$311,2,FALSE))</f>
        <v/>
      </c>
    </row>
    <row r="72">
      <c r="B72">
        <v>65</v>
      </c>
      <c r="G72" t="str">
        <f>IF(E72="","",VLOOKUP(E72,Ref_Brg!$B$8:$C$311,2,FALSE))</f>
        <v/>
      </c>
    </row>
    <row r="73">
      <c r="B73">
        <v>66</v>
      </c>
      <c r="G73" t="str">
        <f>IF(E73="","",VLOOKUP(E73,Ref_Brg!$B$8:$C$311,2,FALSE))</f>
        <v/>
      </c>
    </row>
    <row r="74">
      <c r="B74">
        <v>67</v>
      </c>
      <c r="G74" t="str">
        <f>IF(E74="","",VLOOKUP(E74,Ref_Brg!$B$8:$C$311,2,FALSE))</f>
        <v/>
      </c>
    </row>
    <row r="75">
      <c r="B75">
        <v>68</v>
      </c>
      <c r="G75" t="str">
        <f>IF(E75="","",VLOOKUP(E75,Ref_Brg!$B$8:$C$311,2,FALSE))</f>
        <v/>
      </c>
    </row>
    <row r="76">
      <c r="B76">
        <v>69</v>
      </c>
      <c r="G76" t="str">
        <f>IF(E76="","",VLOOKUP(E76,Ref_Brg!$B$8:$C$311,2,FALSE))</f>
        <v/>
      </c>
    </row>
    <row r="77">
      <c r="B77">
        <v>70</v>
      </c>
      <c r="G77" t="str">
        <f>IF(E77="","",VLOOKUP(E77,Ref_Brg!$B$8:$C$311,2,FALSE))</f>
        <v/>
      </c>
    </row>
    <row r="78">
      <c r="B78">
        <v>71</v>
      </c>
      <c r="G78" t="str">
        <f>IF(E78="","",VLOOKUP(E78,Ref_Brg!$B$8:$C$311,2,FALSE))</f>
        <v/>
      </c>
    </row>
    <row r="79">
      <c r="B79">
        <v>72</v>
      </c>
      <c r="G79" t="str">
        <f>IF(E79="","",VLOOKUP(E79,Ref_Brg!$B$8:$C$311,2,FALSE))</f>
        <v/>
      </c>
    </row>
    <row r="80">
      <c r="B80">
        <v>73</v>
      </c>
      <c r="G80" t="str">
        <f>IF(E80="","",VLOOKUP(E80,Ref_Brg!$B$8:$C$311,2,FALSE))</f>
        <v/>
      </c>
    </row>
    <row r="81">
      <c r="B81">
        <v>74</v>
      </c>
      <c r="G81" t="str">
        <f>IF(E81="","",VLOOKUP(E81,Ref_Brg!$B$8:$C$311,2,FALSE))</f>
        <v/>
      </c>
    </row>
    <row r="82">
      <c r="B82">
        <v>75</v>
      </c>
      <c r="G82" t="str">
        <f>IF(E82="","",VLOOKUP(E82,Ref_Brg!$B$8:$C$311,2,FALSE))</f>
        <v/>
      </c>
    </row>
    <row r="83">
      <c r="B83">
        <v>76</v>
      </c>
      <c r="G83" t="str">
        <f>IF(E83="","",VLOOKUP(E83,Ref_Brg!$B$8:$C$311,2,FALSE))</f>
        <v/>
      </c>
    </row>
    <row r="84">
      <c r="B84">
        <v>77</v>
      </c>
      <c r="G84" t="str">
        <f>IF(E84="","",VLOOKUP(E84,Ref_Brg!$B$8:$C$311,2,FALSE))</f>
        <v/>
      </c>
    </row>
    <row r="85">
      <c r="B85">
        <v>78</v>
      </c>
      <c r="G85" t="str">
        <f>IF(E85="","",VLOOKUP(E85,Ref_Brg!$B$8:$C$311,2,FALSE))</f>
        <v/>
      </c>
    </row>
    <row r="86">
      <c r="B86">
        <v>79</v>
      </c>
      <c r="G86" t="str">
        <f>IF(E86="","",VLOOKUP(E86,Ref_Brg!$B$8:$C$311,2,FALSE))</f>
        <v/>
      </c>
    </row>
    <row r="87">
      <c r="B87">
        <v>80</v>
      </c>
      <c r="G87" t="str">
        <f>IF(E87="","",VLOOKUP(E87,Ref_Brg!$B$8:$C$311,2,FALSE))</f>
        <v/>
      </c>
    </row>
    <row r="88">
      <c r="B88">
        <v>81</v>
      </c>
      <c r="G88" t="str">
        <f>IF(E88="","",VLOOKUP(E88,Ref_Brg!$B$8:$C$311,2,FALSE))</f>
        <v/>
      </c>
    </row>
    <row r="89">
      <c r="B89">
        <v>82</v>
      </c>
      <c r="G89" t="str">
        <f>IF(E89="","",VLOOKUP(E89,Ref_Brg!$B$8:$C$311,2,FALSE))</f>
        <v/>
      </c>
    </row>
    <row r="90">
      <c r="B90">
        <v>83</v>
      </c>
      <c r="G90" t="str">
        <f>IF(E90="","",VLOOKUP(E90,Ref_Brg!$B$8:$C$311,2,FALSE))</f>
        <v/>
      </c>
    </row>
    <row r="91">
      <c r="B91">
        <v>84</v>
      </c>
      <c r="G91" t="str">
        <f>IF(E91="","",VLOOKUP(E91,Ref_Brg!$B$8:$C$311,2,FALSE))</f>
        <v/>
      </c>
    </row>
    <row r="92">
      <c r="B92">
        <v>85</v>
      </c>
      <c r="G92" t="str">
        <f>IF(E92="","",VLOOKUP(E92,Ref_Brg!$B$8:$C$311,2,FALSE))</f>
        <v/>
      </c>
    </row>
    <row r="93">
      <c r="B93">
        <v>86</v>
      </c>
      <c r="G93" t="str">
        <f>IF(E93="","",VLOOKUP(E93,Ref_Brg!$B$8:$C$311,2,FALSE))</f>
        <v/>
      </c>
    </row>
    <row r="94">
      <c r="B94">
        <v>87</v>
      </c>
      <c r="G94" t="str">
        <f>IF(E94="","",VLOOKUP(E94,Ref_Brg!$B$8:$C$311,2,FALSE))</f>
        <v/>
      </c>
    </row>
    <row r="95">
      <c r="B95">
        <v>88</v>
      </c>
      <c r="G95" t="str">
        <f>IF(E95="","",VLOOKUP(E95,Ref_Brg!$B$8:$C$311,2,FALSE))</f>
        <v/>
      </c>
    </row>
    <row r="96">
      <c r="B96">
        <v>89</v>
      </c>
      <c r="G96" t="str">
        <f>IF(E96="","",VLOOKUP(E96,Ref_Brg!$B$8:$C$311,2,FALSE))</f>
        <v/>
      </c>
    </row>
    <row r="97">
      <c r="B97">
        <v>90</v>
      </c>
      <c r="G97" t="str">
        <f>IF(E97="","",VLOOKUP(E97,Ref_Brg!$B$8:$C$311,2,FALSE))</f>
        <v/>
      </c>
    </row>
    <row r="98">
      <c r="B98">
        <v>91</v>
      </c>
      <c r="G98" t="str">
        <f>IF(E98="","",VLOOKUP(E98,Ref_Brg!$B$8:$C$311,2,FALSE))</f>
        <v/>
      </c>
    </row>
    <row r="99">
      <c r="B99">
        <v>92</v>
      </c>
      <c r="G99" t="str">
        <f>IF(E99="","",VLOOKUP(E99,Ref_Brg!$B$8:$C$311,2,FALSE))</f>
        <v/>
      </c>
    </row>
    <row r="100">
      <c r="B100">
        <v>93</v>
      </c>
      <c r="G100" t="str">
        <f>IF(E100="","",VLOOKUP(E100,Ref_Brg!$B$8:$C$311,2,FALSE))</f>
        <v/>
      </c>
    </row>
    <row r="101">
      <c r="B101">
        <v>94</v>
      </c>
      <c r="G101" t="str">
        <f>IF(E101="","",VLOOKUP(E101,Ref_Brg!$B$8:$C$311,2,FALSE))</f>
        <v/>
      </c>
    </row>
    <row r="102">
      <c r="B102">
        <v>95</v>
      </c>
      <c r="G102" t="str">
        <f>IF(E102="","",VLOOKUP(E102,Ref_Brg!$B$8:$C$311,2,FALSE))</f>
        <v/>
      </c>
    </row>
    <row r="103">
      <c r="B103">
        <v>96</v>
      </c>
      <c r="G103" t="str">
        <f>IF(E103="","",VLOOKUP(E103,Ref_Brg!$B$8:$C$311,2,FALSE))</f>
        <v/>
      </c>
    </row>
    <row r="104">
      <c r="B104">
        <v>97</v>
      </c>
      <c r="G104" t="str">
        <f>IF(E104="","",VLOOKUP(E104,Ref_Brg!$B$8:$C$311,2,FALSE))</f>
        <v/>
      </c>
    </row>
    <row r="105">
      <c r="B105">
        <v>98</v>
      </c>
      <c r="G105" t="str">
        <f>IF(E105="","",VLOOKUP(E105,Ref_Brg!$B$8:$C$311,2,FALSE))</f>
        <v/>
      </c>
    </row>
    <row r="106">
      <c r="B106">
        <v>99</v>
      </c>
      <c r="G106" t="str">
        <f>IF(E106="","",VLOOKUP(E106,Ref_Brg!$B$8:$C$311,2,FALSE))</f>
        <v/>
      </c>
    </row>
    <row r="107">
      <c r="B107">
        <v>100</v>
      </c>
      <c r="G107" t="str">
        <f>IF(E107="","",VLOOKUP(E107,Ref_Brg!$B$8:$C$311,2,FALSE))</f>
        <v/>
      </c>
    </row>
    <row r="108">
      <c r="B108">
        <v>101</v>
      </c>
      <c r="G108" t="str">
        <f>IF(E108="","",VLOOKUP(E108,Ref_Brg!$B$8:$C$311,2,FALSE))</f>
        <v/>
      </c>
    </row>
    <row r="109">
      <c r="B109">
        <v>102</v>
      </c>
      <c r="G109" t="str">
        <f>IF(E109="","",VLOOKUP(E109,Ref_Brg!$B$8:$C$311,2,FALSE))</f>
        <v/>
      </c>
    </row>
    <row r="110">
      <c r="B110">
        <v>103</v>
      </c>
      <c r="G110" t="str">
        <f>IF(E110="","",VLOOKUP(E110,Ref_Brg!$B$8:$C$311,2,FALSE))</f>
        <v/>
      </c>
    </row>
    <row r="111">
      <c r="B111">
        <v>104</v>
      </c>
      <c r="G111" t="str">
        <f>IF(E111="","",VLOOKUP(E111,Ref_Brg!$B$8:$C$311,2,FALSE))</f>
        <v/>
      </c>
    </row>
    <row r="112">
      <c r="B112">
        <v>105</v>
      </c>
      <c r="G112" t="str">
        <f>IF(E112="","",VLOOKUP(E112,Ref_Brg!$B$8:$C$311,2,FALSE))</f>
        <v/>
      </c>
    </row>
    <row r="113">
      <c r="B113">
        <v>106</v>
      </c>
      <c r="G113" t="str">
        <f>IF(E113="","",VLOOKUP(E113,Ref_Brg!$B$8:$C$311,2,FALSE))</f>
        <v/>
      </c>
    </row>
    <row r="114">
      <c r="B114">
        <v>107</v>
      </c>
      <c r="G114" t="str">
        <f>IF(E114="","",VLOOKUP(E114,Ref_Brg!$B$8:$C$311,2,FALSE))</f>
        <v/>
      </c>
    </row>
    <row r="115">
      <c r="B115">
        <v>108</v>
      </c>
      <c r="G115" t="str">
        <f>IF(E115="","",VLOOKUP(E115,Ref_Brg!$B$8:$C$311,2,FALSE))</f>
        <v/>
      </c>
    </row>
    <row r="116">
      <c r="B116">
        <v>109</v>
      </c>
      <c r="G116" t="str">
        <f>IF(E116="","",VLOOKUP(E116,Ref_Brg!$B$8:$C$311,2,FALSE))</f>
        <v/>
      </c>
    </row>
    <row r="117">
      <c r="B117">
        <v>110</v>
      </c>
      <c r="G117" t="str">
        <f>IF(E117="","",VLOOKUP(E117,Ref_Brg!$B$8:$C$311,2,FALSE))</f>
        <v/>
      </c>
    </row>
    <row r="118">
      <c r="B118">
        <v>111</v>
      </c>
      <c r="G118" t="str">
        <f>IF(E118="","",VLOOKUP(E118,Ref_Brg!$B$8:$C$311,2,FALSE))</f>
        <v/>
      </c>
    </row>
    <row r="119">
      <c r="B119">
        <v>112</v>
      </c>
      <c r="G119" t="str">
        <f>IF(E119="","",VLOOKUP(E119,Ref_Brg!$B$8:$C$311,2,FALSE))</f>
        <v/>
      </c>
    </row>
    <row r="120">
      <c r="B120">
        <v>113</v>
      </c>
      <c r="G120" t="str">
        <f>IF(E120="","",VLOOKUP(E120,Ref_Brg!$B$8:$C$311,2,FALSE))</f>
        <v/>
      </c>
    </row>
    <row r="121">
      <c r="B121">
        <v>114</v>
      </c>
      <c r="G121" t="str">
        <f>IF(E121="","",VLOOKUP(E121,Ref_Brg!$B$8:$C$311,2,FALSE))</f>
        <v/>
      </c>
    </row>
    <row r="122">
      <c r="B122">
        <v>115</v>
      </c>
      <c r="G122" t="str">
        <f>IF(E122="","",VLOOKUP(E122,Ref_Brg!$B$8:$C$311,2,FALSE))</f>
        <v/>
      </c>
    </row>
    <row r="123">
      <c r="B123">
        <v>116</v>
      </c>
      <c r="G123" t="str">
        <f>IF(E123="","",VLOOKUP(E123,Ref_Brg!$B$8:$C$311,2,FALSE))</f>
        <v/>
      </c>
    </row>
    <row r="124">
      <c r="B124">
        <v>117</v>
      </c>
      <c r="G124" t="str">
        <f>IF(E124="","",VLOOKUP(E124,Ref_Brg!$B$8:$C$311,2,FALSE))</f>
        <v/>
      </c>
    </row>
    <row r="125">
      <c r="B125">
        <v>118</v>
      </c>
      <c r="G125" t="str">
        <f>IF(E125="","",VLOOKUP(E125,Ref_Brg!$B$8:$C$311,2,FALSE))</f>
        <v/>
      </c>
    </row>
    <row r="126">
      <c r="B126">
        <v>119</v>
      </c>
      <c r="G126" t="str">
        <f>IF(E126="","",VLOOKUP(E126,Ref_Brg!$B$8:$C$311,2,FALSE))</f>
        <v/>
      </c>
    </row>
    <row r="127">
      <c r="B127">
        <v>120</v>
      </c>
      <c r="G127" t="str">
        <f>IF(E127="","",VLOOKUP(E127,Ref_Brg!$B$8:$C$311,2,FALSE))</f>
        <v/>
      </c>
    </row>
    <row r="128">
      <c r="B128">
        <v>121</v>
      </c>
      <c r="G128" t="str">
        <f>IF(E128="","",VLOOKUP(E128,Ref_Brg!$B$8:$C$311,2,FALSE))</f>
        <v/>
      </c>
    </row>
    <row r="129">
      <c r="B129">
        <v>122</v>
      </c>
      <c r="G129" t="str">
        <f>IF(E129="","",VLOOKUP(E129,Ref_Brg!$B$8:$C$311,2,FALSE))</f>
        <v/>
      </c>
    </row>
    <row r="130">
      <c r="B130">
        <v>123</v>
      </c>
      <c r="G130" t="str">
        <f>IF(E130="","",VLOOKUP(E130,Ref_Brg!$B$8:$C$311,2,FALSE))</f>
        <v/>
      </c>
    </row>
    <row r="131">
      <c r="B131">
        <v>124</v>
      </c>
      <c r="G131" t="str">
        <f>IF(E131="","",VLOOKUP(E131,Ref_Brg!$B$8:$C$311,2,FALSE))</f>
        <v/>
      </c>
    </row>
    <row r="132">
      <c r="B132">
        <v>125</v>
      </c>
      <c r="G132" t="str">
        <f>IF(E132="","",VLOOKUP(E132,Ref_Brg!$B$8:$C$311,2,FALSE))</f>
        <v/>
      </c>
    </row>
    <row r="133">
      <c r="B133">
        <v>126</v>
      </c>
      <c r="G133" t="str">
        <f>IF(E133="","",VLOOKUP(E133,Ref_Brg!$B$8:$C$311,2,FALSE))</f>
        <v/>
      </c>
    </row>
    <row r="134">
      <c r="B134">
        <v>127</v>
      </c>
      <c r="G134" t="str">
        <f>IF(E134="","",VLOOKUP(E134,Ref_Brg!$B$8:$C$311,2,FALSE))</f>
        <v/>
      </c>
    </row>
    <row r="135">
      <c r="B135">
        <v>128</v>
      </c>
      <c r="G135" t="str">
        <f>IF(E135="","",VLOOKUP(E135,Ref_Brg!$B$8:$C$311,2,FALSE))</f>
        <v/>
      </c>
    </row>
    <row r="136">
      <c r="B136">
        <v>129</v>
      </c>
      <c r="G136" t="str">
        <f>IF(E136="","",VLOOKUP(E136,Ref_Brg!$B$8:$C$311,2,FALSE))</f>
        <v/>
      </c>
    </row>
    <row r="137">
      <c r="B137">
        <v>130</v>
      </c>
      <c r="G137" t="str">
        <f>IF(E137="","",VLOOKUP(E137,Ref_Brg!$B$8:$C$311,2,FALSE))</f>
        <v/>
      </c>
    </row>
    <row r="138">
      <c r="B138">
        <v>131</v>
      </c>
      <c r="G138" t="str">
        <f>IF(E138="","",VLOOKUP(E138,Ref_Brg!$B$8:$C$311,2,FALSE))</f>
        <v/>
      </c>
    </row>
    <row r="139">
      <c r="B139">
        <v>132</v>
      </c>
      <c r="G139" t="str">
        <f>IF(E139="","",VLOOKUP(E139,Ref_Brg!$B$8:$C$311,2,FALSE))</f>
        <v/>
      </c>
    </row>
    <row r="140">
      <c r="B140">
        <v>133</v>
      </c>
      <c r="G140" t="str">
        <f>IF(E140="","",VLOOKUP(E140,Ref_Brg!$B$8:$C$311,2,FALSE))</f>
        <v/>
      </c>
    </row>
    <row r="141">
      <c r="B141">
        <v>134</v>
      </c>
      <c r="G141" t="str">
        <f>IF(E141="","",VLOOKUP(E141,Ref_Brg!$B$8:$C$311,2,FALSE))</f>
        <v/>
      </c>
    </row>
    <row r="142">
      <c r="B142">
        <v>135</v>
      </c>
      <c r="G142" t="str">
        <f>IF(E142="","",VLOOKUP(E142,Ref_Brg!$B$8:$C$311,2,FALSE))</f>
        <v/>
      </c>
    </row>
    <row r="143">
      <c r="B143">
        <v>136</v>
      </c>
      <c r="G143" t="str">
        <f>IF(E143="","",VLOOKUP(E143,Ref_Brg!$B$8:$C$311,2,FALSE))</f>
        <v/>
      </c>
    </row>
    <row r="144">
      <c r="B144">
        <v>137</v>
      </c>
      <c r="G144" t="str">
        <f>IF(E144="","",VLOOKUP(E144,Ref_Brg!$B$8:$C$311,2,FALSE))</f>
        <v/>
      </c>
    </row>
    <row r="145">
      <c r="B145">
        <v>138</v>
      </c>
      <c r="G145" t="str">
        <f>IF(E145="","",VLOOKUP(E145,Ref_Brg!$B$8:$C$311,2,FALSE))</f>
        <v/>
      </c>
    </row>
    <row r="146">
      <c r="B146">
        <v>139</v>
      </c>
      <c r="G146" t="str">
        <f>IF(E146="","",VLOOKUP(E146,Ref_Brg!$B$8:$C$311,2,FALSE))</f>
        <v/>
      </c>
    </row>
    <row r="147">
      <c r="B147">
        <v>140</v>
      </c>
      <c r="G147" t="str">
        <f>IF(E147="","",VLOOKUP(E147,Ref_Brg!$B$8:$C$311,2,FALSE))</f>
        <v/>
      </c>
    </row>
    <row r="148">
      <c r="B148">
        <v>141</v>
      </c>
      <c r="G148" t="str">
        <f>IF(E148="","",VLOOKUP(E148,Ref_Brg!$B$8:$C$311,2,FALSE))</f>
        <v/>
      </c>
    </row>
    <row r="149">
      <c r="B149">
        <v>142</v>
      </c>
      <c r="G149" t="str">
        <f>IF(E149="","",VLOOKUP(E149,Ref_Brg!$B$8:$C$311,2,FALSE))</f>
        <v/>
      </c>
    </row>
    <row r="150">
      <c r="B150">
        <v>143</v>
      </c>
      <c r="G150" t="str">
        <f>IF(E150="","",VLOOKUP(E150,Ref_Brg!$B$8:$C$311,2,FALSE))</f>
        <v/>
      </c>
    </row>
    <row r="151">
      <c r="B151">
        <v>144</v>
      </c>
      <c r="G151" t="str">
        <f>IF(E151="","",VLOOKUP(E151,Ref_Brg!$B$8:$C$311,2,FALSE))</f>
        <v/>
      </c>
    </row>
    <row r="152">
      <c r="B152">
        <v>145</v>
      </c>
      <c r="G152" t="str">
        <f>IF(E152="","",VLOOKUP(E152,Ref_Brg!$B$8:$C$311,2,FALSE))</f>
        <v/>
      </c>
    </row>
    <row r="153">
      <c r="B153">
        <v>146</v>
      </c>
      <c r="G153" t="str">
        <f>IF(E153="","",VLOOKUP(E153,Ref_Brg!$B$8:$C$311,2,FALSE))</f>
        <v/>
      </c>
    </row>
    <row r="154">
      <c r="B154">
        <v>147</v>
      </c>
      <c r="G154" t="str">
        <f>IF(E154="","",VLOOKUP(E154,Ref_Brg!$B$8:$C$311,2,FALSE))</f>
        <v/>
      </c>
    </row>
    <row r="155">
      <c r="B155">
        <v>148</v>
      </c>
      <c r="G155" t="str">
        <f>IF(E155="","",VLOOKUP(E155,Ref_Brg!$B$8:$C$311,2,FALSE))</f>
        <v/>
      </c>
    </row>
    <row r="156">
      <c r="B156">
        <v>149</v>
      </c>
      <c r="G156" t="str">
        <f>IF(E156="","",VLOOKUP(E156,Ref_Brg!$B$8:$C$311,2,FALSE))</f>
        <v/>
      </c>
    </row>
    <row r="157">
      <c r="B157">
        <v>150</v>
      </c>
      <c r="G157" t="str">
        <f>IF(E157="","",VLOOKUP(E157,Ref_Brg!$B$8:$C$311,2,FALSE))</f>
        <v/>
      </c>
    </row>
    <row r="158">
      <c r="B158">
        <v>151</v>
      </c>
      <c r="G158" t="str">
        <f>IF(E158="","",VLOOKUP(E158,Ref_Brg!$B$8:$C$311,2,FALSE))</f>
        <v/>
      </c>
    </row>
    <row r="159">
      <c r="B159">
        <v>152</v>
      </c>
      <c r="G159" t="str">
        <f>IF(E159="","",VLOOKUP(E159,Ref_Brg!$B$8:$C$311,2,FALSE))</f>
        <v/>
      </c>
    </row>
    <row r="160">
      <c r="B160">
        <v>153</v>
      </c>
      <c r="G160" t="str">
        <f>IF(E160="","",VLOOKUP(E160,Ref_Brg!$B$8:$C$311,2,FALSE))</f>
        <v/>
      </c>
    </row>
    <row r="161">
      <c r="B161">
        <v>154</v>
      </c>
      <c r="G161" t="str">
        <f>IF(E161="","",VLOOKUP(E161,Ref_Brg!$B$8:$C$311,2,FALSE))</f>
        <v/>
      </c>
    </row>
    <row r="162">
      <c r="B162">
        <v>155</v>
      </c>
      <c r="G162" t="str">
        <f>IF(E162="","",VLOOKUP(E162,Ref_Brg!$B$8:$C$311,2,FALSE))</f>
        <v/>
      </c>
    </row>
    <row r="163">
      <c r="B163">
        <v>156</v>
      </c>
      <c r="G163" t="str">
        <f>IF(E163="","",VLOOKUP(E163,Ref_Brg!$B$8:$C$311,2,FALSE))</f>
        <v/>
      </c>
    </row>
    <row r="164">
      <c r="B164">
        <v>157</v>
      </c>
      <c r="G164" t="str">
        <f>IF(E164="","",VLOOKUP(E164,Ref_Brg!$B$8:$C$311,2,FALSE))</f>
        <v/>
      </c>
    </row>
    <row r="165">
      <c r="B165">
        <v>158</v>
      </c>
      <c r="G165" t="str">
        <f>IF(E165="","",VLOOKUP(E165,Ref_Brg!$B$8:$C$311,2,FALSE))</f>
        <v/>
      </c>
    </row>
    <row r="166">
      <c r="B166">
        <v>159</v>
      </c>
      <c r="G166" t="str">
        <f>IF(E166="","",VLOOKUP(E166,Ref_Brg!$B$8:$C$311,2,FALSE))</f>
        <v/>
      </c>
    </row>
    <row r="167">
      <c r="B167">
        <v>160</v>
      </c>
      <c r="G167" t="str">
        <f>IF(E167="","",VLOOKUP(E167,Ref_Brg!$B$8:$C$311,2,FALSE))</f>
        <v/>
      </c>
    </row>
    <row r="168">
      <c r="B168">
        <v>161</v>
      </c>
      <c r="G168" t="str">
        <f>IF(E168="","",VLOOKUP(E168,Ref_Brg!$B$8:$C$311,2,FALSE))</f>
        <v/>
      </c>
    </row>
    <row r="169">
      <c r="B169">
        <v>162</v>
      </c>
      <c r="G169" t="str">
        <f>IF(E169="","",VLOOKUP(E169,Ref_Brg!$B$8:$C$311,2,FALSE))</f>
        <v/>
      </c>
    </row>
    <row r="170">
      <c r="B170">
        <v>163</v>
      </c>
      <c r="G170" t="str">
        <f>IF(E170="","",VLOOKUP(E170,Ref_Brg!$B$8:$C$311,2,FALSE))</f>
        <v/>
      </c>
    </row>
    <row r="171">
      <c r="B171">
        <v>164</v>
      </c>
      <c r="G171" t="str">
        <f>IF(E171="","",VLOOKUP(E171,Ref_Brg!$B$8:$C$311,2,FALSE))</f>
        <v/>
      </c>
    </row>
    <row r="172">
      <c r="B172">
        <v>165</v>
      </c>
      <c r="G172" t="str">
        <f>IF(E172="","",VLOOKUP(E172,Ref_Brg!$B$8:$C$311,2,FALSE))</f>
        <v/>
      </c>
    </row>
    <row r="173">
      <c r="B173">
        <v>166</v>
      </c>
      <c r="G173" t="str">
        <f>IF(E173="","",VLOOKUP(E173,Ref_Brg!$B$8:$C$311,2,FALSE))</f>
        <v/>
      </c>
    </row>
    <row r="174">
      <c r="B174">
        <v>167</v>
      </c>
      <c r="G174" t="str">
        <f>IF(E174="","",VLOOKUP(E174,Ref_Brg!$B$8:$C$311,2,FALSE))</f>
        <v/>
      </c>
    </row>
    <row r="175">
      <c r="B175">
        <v>168</v>
      </c>
      <c r="G175" t="str">
        <f>IF(E175="","",VLOOKUP(E175,Ref_Brg!$B$8:$C$311,2,FALSE))</f>
        <v/>
      </c>
    </row>
    <row r="176">
      <c r="B176">
        <v>169</v>
      </c>
      <c r="G176" t="str">
        <f>IF(E176="","",VLOOKUP(E176,Ref_Brg!$B$8:$C$311,2,FALSE))</f>
        <v/>
      </c>
    </row>
    <row r="177">
      <c r="B177">
        <v>170</v>
      </c>
      <c r="G177" t="str">
        <f>IF(E177="","",VLOOKUP(E177,Ref_Brg!$B$8:$C$311,2,FALSE))</f>
        <v/>
      </c>
    </row>
    <row r="178">
      <c r="B178">
        <v>171</v>
      </c>
      <c r="G178" t="str">
        <f>IF(E178="","",VLOOKUP(E178,Ref_Brg!$B$8:$C$311,2,FALSE))</f>
        <v/>
      </c>
    </row>
    <row r="179">
      <c r="B179">
        <v>172</v>
      </c>
      <c r="G179" t="str">
        <f>IF(E179="","",VLOOKUP(E179,Ref_Brg!$B$8:$C$311,2,FALSE))</f>
        <v/>
      </c>
    </row>
    <row r="180">
      <c r="B180">
        <v>173</v>
      </c>
      <c r="G180" t="str">
        <f>IF(E180="","",VLOOKUP(E180,Ref_Brg!$B$8:$C$311,2,FALSE))</f>
        <v/>
      </c>
    </row>
    <row r="181">
      <c r="B181">
        <v>174</v>
      </c>
      <c r="G181" t="str">
        <f>IF(E181="","",VLOOKUP(E181,Ref_Brg!$B$8:$C$311,2,FALSE))</f>
        <v/>
      </c>
    </row>
    <row r="182">
      <c r="B182">
        <v>175</v>
      </c>
      <c r="G182" t="str">
        <f>IF(E182="","",VLOOKUP(E182,Ref_Brg!$B$8:$C$311,2,FALSE))</f>
        <v/>
      </c>
    </row>
    <row r="183">
      <c r="B183">
        <v>176</v>
      </c>
      <c r="G183" t="str">
        <f>IF(E183="","",VLOOKUP(E183,Ref_Brg!$B$8:$C$311,2,FALSE))</f>
        <v/>
      </c>
    </row>
    <row r="184">
      <c r="B184">
        <v>177</v>
      </c>
      <c r="G184" t="str">
        <f>IF(E184="","",VLOOKUP(E184,Ref_Brg!$B$8:$C$311,2,FALSE))</f>
        <v/>
      </c>
    </row>
    <row r="185">
      <c r="B185">
        <v>178</v>
      </c>
      <c r="G185" t="str">
        <f>IF(E185="","",VLOOKUP(E185,Ref_Brg!$B$8:$C$311,2,FALSE))</f>
        <v/>
      </c>
    </row>
    <row r="186">
      <c r="B186">
        <v>179</v>
      </c>
      <c r="G186" t="str">
        <f>IF(E186="","",VLOOKUP(E186,Ref_Brg!$B$8:$C$311,2,FALSE))</f>
        <v/>
      </c>
    </row>
    <row r="187">
      <c r="B187">
        <v>180</v>
      </c>
      <c r="G187" t="str">
        <f>IF(E187="","",VLOOKUP(E187,Ref_Brg!$B$8:$C$311,2,FALSE))</f>
        <v/>
      </c>
    </row>
    <row r="188">
      <c r="B188">
        <v>181</v>
      </c>
      <c r="G188" t="str">
        <f>IF(E188="","",VLOOKUP(E188,Ref_Brg!$B$8:$C$311,2,FALSE))</f>
        <v/>
      </c>
    </row>
    <row r="189">
      <c r="B189">
        <v>182</v>
      </c>
      <c r="G189" t="str">
        <f>IF(E189="","",VLOOKUP(E189,Ref_Brg!$B$8:$C$311,2,FALSE))</f>
        <v/>
      </c>
    </row>
    <row r="190">
      <c r="B190">
        <v>183</v>
      </c>
      <c r="G190" t="str">
        <f>IF(E190="","",VLOOKUP(E190,Ref_Brg!$B$8:$C$311,2,FALSE))</f>
        <v/>
      </c>
    </row>
    <row r="191">
      <c r="B191">
        <v>184</v>
      </c>
      <c r="G191" t="str">
        <f>IF(E191="","",VLOOKUP(E191,Ref_Brg!$B$8:$C$311,2,FALSE))</f>
        <v/>
      </c>
    </row>
    <row r="192">
      <c r="B192">
        <v>185</v>
      </c>
      <c r="G192" t="str">
        <f>IF(E192="","",VLOOKUP(E192,Ref_Brg!$B$8:$C$311,2,FALSE))</f>
        <v/>
      </c>
    </row>
    <row r="193">
      <c r="B193">
        <v>186</v>
      </c>
      <c r="G193" t="str">
        <f>IF(E193="","",VLOOKUP(E193,Ref_Brg!$B$8:$C$311,2,FALSE))</f>
        <v/>
      </c>
    </row>
    <row r="194">
      <c r="B194">
        <v>187</v>
      </c>
      <c r="G194" t="str">
        <f>IF(E194="","",VLOOKUP(E194,Ref_Brg!$B$8:$C$311,2,FALSE))</f>
        <v/>
      </c>
    </row>
    <row r="195">
      <c r="B195">
        <v>188</v>
      </c>
      <c r="G195" t="str">
        <f>IF(E195="","",VLOOKUP(E195,Ref_Brg!$B$8:$C$311,2,FALSE))</f>
        <v/>
      </c>
    </row>
    <row r="196">
      <c r="B196">
        <v>189</v>
      </c>
      <c r="G196" t="str">
        <f>IF(E196="","",VLOOKUP(E196,Ref_Brg!$B$8:$C$311,2,FALSE))</f>
        <v/>
      </c>
    </row>
    <row r="197">
      <c r="B197">
        <v>190</v>
      </c>
      <c r="G197" t="str">
        <f>IF(E197="","",VLOOKUP(E197,Ref_Brg!$B$8:$C$311,2,FALSE))</f>
        <v/>
      </c>
    </row>
    <row r="198">
      <c r="B198">
        <v>191</v>
      </c>
      <c r="G198" t="str">
        <f>IF(E198="","",VLOOKUP(E198,Ref_Brg!$B$8:$C$311,2,FALSE))</f>
        <v/>
      </c>
    </row>
    <row r="199">
      <c r="B199">
        <v>192</v>
      </c>
      <c r="G199" t="str">
        <f>IF(E199="","",VLOOKUP(E199,Ref_Brg!$B$8:$C$311,2,FALSE))</f>
        <v/>
      </c>
    </row>
    <row r="200">
      <c r="B200">
        <v>193</v>
      </c>
      <c r="G200" t="str">
        <f>IF(E200="","",VLOOKUP(E200,Ref_Brg!$B$8:$C$311,2,FALSE))</f>
        <v/>
      </c>
    </row>
    <row r="201">
      <c r="B201">
        <v>194</v>
      </c>
      <c r="G201" t="str">
        <f>IF(E201="","",VLOOKUP(E201,Ref_Brg!$B$8:$C$311,2,FALSE))</f>
        <v/>
      </c>
    </row>
    <row r="202">
      <c r="B202">
        <v>195</v>
      </c>
      <c r="G202" t="str">
        <f>IF(E202="","",VLOOKUP(E202,Ref_Brg!$B$8:$C$311,2,FALSE))</f>
        <v/>
      </c>
    </row>
    <row r="203">
      <c r="B203">
        <v>196</v>
      </c>
      <c r="G203" t="str">
        <f>IF(E203="","",VLOOKUP(E203,Ref_Brg!$B$8:$C$311,2,FALSE))</f>
        <v/>
      </c>
    </row>
    <row r="204">
      <c r="B204">
        <v>197</v>
      </c>
      <c r="G204" t="str">
        <f>IF(E204="","",VLOOKUP(E204,Ref_Brg!$B$8:$C$311,2,FALSE))</f>
        <v/>
      </c>
    </row>
    <row r="205">
      <c r="B205">
        <v>198</v>
      </c>
      <c r="G205" t="str">
        <f>IF(E205="","",VLOOKUP(E205,Ref_Brg!$B$8:$C$311,2,FALSE))</f>
        <v/>
      </c>
    </row>
    <row r="206">
      <c r="B206">
        <v>199</v>
      </c>
      <c r="G206" t="str">
        <f>IF(E206="","",VLOOKUP(E206,Ref_Brg!$B$8:$C$311,2,FALSE))</f>
        <v/>
      </c>
    </row>
    <row r="207">
      <c r="B207">
        <v>200</v>
      </c>
      <c r="G207" t="str">
        <f>IF(E207="","",VLOOKUP(E207,Ref_Brg!$B$8:$C$311,2,FALSE))</f>
        <v/>
      </c>
    </row>
    <row r="208">
      <c r="B208">
        <v>201</v>
      </c>
      <c r="G208" t="str">
        <f>IF(E208="","",VLOOKUP(E208,Ref_Brg!$B$8:$C$311,2,FALSE))</f>
        <v/>
      </c>
    </row>
    <row r="209">
      <c r="B209">
        <v>202</v>
      </c>
      <c r="G209" t="str">
        <f>IF(E209="","",VLOOKUP(E209,Ref_Brg!$B$8:$C$311,2,FALSE))</f>
        <v/>
      </c>
    </row>
    <row r="210">
      <c r="B210">
        <v>203</v>
      </c>
      <c r="G210" t="str">
        <f>IF(E210="","",VLOOKUP(E210,Ref_Brg!$B$8:$C$311,2,FALSE))</f>
        <v/>
      </c>
    </row>
    <row r="211">
      <c r="B211">
        <v>204</v>
      </c>
      <c r="G211" t="str">
        <f>IF(E211="","",VLOOKUP(E211,Ref_Brg!$B$8:$C$311,2,FALSE))</f>
        <v/>
      </c>
    </row>
    <row r="212">
      <c r="B212">
        <v>205</v>
      </c>
      <c r="G212" t="str">
        <f>IF(E212="","",VLOOKUP(E212,Ref_Brg!$B$8:$C$311,2,FALSE))</f>
        <v/>
      </c>
    </row>
    <row r="213">
      <c r="B213">
        <v>206</v>
      </c>
      <c r="G213" t="str">
        <f>IF(E213="","",VLOOKUP(E213,Ref_Brg!$B$8:$C$311,2,FALSE))</f>
        <v/>
      </c>
    </row>
    <row r="214">
      <c r="B214">
        <v>207</v>
      </c>
      <c r="G214" t="str">
        <f>IF(E214="","",VLOOKUP(E214,Ref_Brg!$B$8:$C$311,2,FALSE))</f>
        <v/>
      </c>
    </row>
    <row r="215">
      <c r="B215">
        <v>208</v>
      </c>
      <c r="G215" t="str">
        <f>IF(E215="","",VLOOKUP(E215,Ref_Brg!$B$8:$C$311,2,FALSE))</f>
        <v/>
      </c>
    </row>
    <row r="216">
      <c r="B216">
        <v>209</v>
      </c>
      <c r="G216" t="str">
        <f>IF(E216="","",VLOOKUP(E216,Ref_Brg!$B$8:$C$311,2,FALSE))</f>
        <v/>
      </c>
    </row>
    <row r="217">
      <c r="B217">
        <v>210</v>
      </c>
      <c r="G217" t="str">
        <f>IF(E217="","",VLOOKUP(E217,Ref_Brg!$B$8:$C$311,2,FALSE))</f>
        <v/>
      </c>
    </row>
    <row r="218">
      <c r="B218">
        <v>211</v>
      </c>
      <c r="G218" t="str">
        <f>IF(E218="","",VLOOKUP(E218,Ref_Brg!$B$8:$C$311,2,FALSE))</f>
        <v/>
      </c>
    </row>
    <row r="219">
      <c r="B219">
        <v>212</v>
      </c>
      <c r="G219" t="str">
        <f>IF(E219="","",VLOOKUP(E219,Ref_Brg!$B$8:$C$311,2,FALSE))</f>
        <v/>
      </c>
    </row>
    <row r="220">
      <c r="B220">
        <v>213</v>
      </c>
      <c r="G220" t="str">
        <f>IF(E220="","",VLOOKUP(E220,Ref_Brg!$B$8:$C$311,2,FALSE))</f>
        <v/>
      </c>
    </row>
    <row r="221">
      <c r="B221">
        <v>214</v>
      </c>
      <c r="G221" t="str">
        <f>IF(E221="","",VLOOKUP(E221,Ref_Brg!$B$8:$C$311,2,FALSE))</f>
        <v/>
      </c>
    </row>
    <row r="222">
      <c r="B222">
        <v>215</v>
      </c>
      <c r="G222" t="str">
        <f>IF(E222="","",VLOOKUP(E222,Ref_Brg!$B$8:$C$311,2,FALSE))</f>
        <v/>
      </c>
    </row>
    <row r="223">
      <c r="B223">
        <v>216</v>
      </c>
      <c r="G223" t="str">
        <f>IF(E223="","",VLOOKUP(E223,Ref_Brg!$B$8:$C$311,2,FALSE))</f>
        <v/>
      </c>
    </row>
    <row r="224">
      <c r="B224">
        <v>217</v>
      </c>
      <c r="G224" t="str">
        <f>IF(E224="","",VLOOKUP(E224,Ref_Brg!$B$8:$C$311,2,FALSE))</f>
        <v/>
      </c>
    </row>
    <row r="225">
      <c r="B225">
        <v>218</v>
      </c>
      <c r="G225" t="str">
        <f>IF(E225="","",VLOOKUP(E225,Ref_Brg!$B$8:$C$311,2,FALSE))</f>
        <v/>
      </c>
    </row>
    <row r="226">
      <c r="B226">
        <v>219</v>
      </c>
      <c r="G226" t="str">
        <f>IF(E226="","",VLOOKUP(E226,Ref_Brg!$B$8:$C$311,2,FALSE))</f>
        <v/>
      </c>
    </row>
    <row r="227">
      <c r="B227">
        <v>220</v>
      </c>
      <c r="G227" t="str">
        <f>IF(E227="","",VLOOKUP(E227,Ref_Brg!$B$8:$C$311,2,FALSE))</f>
        <v/>
      </c>
    </row>
    <row r="228">
      <c r="B228">
        <v>221</v>
      </c>
      <c r="G228" t="str">
        <f>IF(E228="","",VLOOKUP(E228,Ref_Brg!$B$8:$C$311,2,FALSE))</f>
        <v/>
      </c>
    </row>
    <row r="229">
      <c r="B229">
        <v>222</v>
      </c>
      <c r="G229" t="str">
        <f>IF(E229="","",VLOOKUP(E229,Ref_Brg!$B$8:$C$311,2,FALSE))</f>
        <v/>
      </c>
    </row>
    <row r="230">
      <c r="B230">
        <v>223</v>
      </c>
      <c r="G230" t="str">
        <f>IF(E230="","",VLOOKUP(E230,Ref_Brg!$B$8:$C$311,2,FALSE))</f>
        <v/>
      </c>
    </row>
    <row r="231">
      <c r="B231">
        <v>224</v>
      </c>
      <c r="G231" t="str">
        <f>IF(E231="","",VLOOKUP(E231,Ref_Brg!$B$8:$C$311,2,FALSE))</f>
        <v/>
      </c>
    </row>
    <row r="232">
      <c r="B232">
        <v>225</v>
      </c>
      <c r="G232" t="str">
        <f>IF(E232="","",VLOOKUP(E232,Ref_Brg!$B$8:$C$311,2,FALSE))</f>
        <v/>
      </c>
    </row>
    <row r="233">
      <c r="B233">
        <v>226</v>
      </c>
      <c r="G233" t="str">
        <f>IF(E233="","",VLOOKUP(E233,Ref_Brg!$B$8:$C$311,2,FALSE))</f>
        <v/>
      </c>
    </row>
    <row r="234">
      <c r="B234">
        <v>227</v>
      </c>
      <c r="G234" t="str">
        <f>IF(E234="","",VLOOKUP(E234,Ref_Brg!$B$8:$C$311,2,FALSE))</f>
        <v/>
      </c>
    </row>
    <row r="235">
      <c r="B235">
        <v>228</v>
      </c>
      <c r="G235" t="str">
        <f>IF(E235="","",VLOOKUP(E235,Ref_Brg!$B$8:$C$311,2,FALSE))</f>
        <v/>
      </c>
    </row>
    <row r="236">
      <c r="B236">
        <v>229</v>
      </c>
      <c r="G236" t="str">
        <f>IF(E236="","",VLOOKUP(E236,Ref_Brg!$B$8:$C$311,2,FALSE))</f>
        <v/>
      </c>
    </row>
    <row r="237">
      <c r="B237">
        <v>230</v>
      </c>
      <c r="G237" t="str">
        <f>IF(E237="","",VLOOKUP(E237,Ref_Brg!$B$8:$C$311,2,FALSE))</f>
        <v/>
      </c>
    </row>
    <row r="238">
      <c r="B238">
        <v>231</v>
      </c>
      <c r="G238" t="str">
        <f>IF(E238="","",VLOOKUP(E238,Ref_Brg!$B$8:$C$311,2,FALSE))</f>
        <v/>
      </c>
    </row>
    <row r="239">
      <c r="B239">
        <v>232</v>
      </c>
      <c r="G239" t="str">
        <f>IF(E239="","",VLOOKUP(E239,Ref_Brg!$B$8:$C$311,2,FALSE))</f>
        <v/>
      </c>
    </row>
    <row r="240">
      <c r="B240">
        <v>233</v>
      </c>
      <c r="G240" t="str">
        <f>IF(E240="","",VLOOKUP(E240,Ref_Brg!$B$8:$C$311,2,FALSE))</f>
        <v/>
      </c>
    </row>
    <row r="241">
      <c r="B241">
        <v>234</v>
      </c>
      <c r="G241" t="str">
        <f>IF(E241="","",VLOOKUP(E241,Ref_Brg!$B$8:$C$311,2,FALSE))</f>
        <v/>
      </c>
    </row>
    <row r="242">
      <c r="B242">
        <v>235</v>
      </c>
      <c r="G242" t="str">
        <f>IF(E242="","",VLOOKUP(E242,Ref_Brg!$B$8:$C$311,2,FALSE))</f>
        <v/>
      </c>
    </row>
    <row r="243">
      <c r="B243">
        <v>236</v>
      </c>
      <c r="G243" t="str">
        <f>IF(E243="","",VLOOKUP(E243,Ref_Brg!$B$8:$C$311,2,FALSE))</f>
        <v/>
      </c>
    </row>
    <row r="244">
      <c r="B244">
        <v>237</v>
      </c>
      <c r="G244" t="str">
        <f>IF(E244="","",VLOOKUP(E244,Ref_Brg!$B$8:$C$311,2,FALSE))</f>
        <v/>
      </c>
    </row>
    <row r="245">
      <c r="B245">
        <v>238</v>
      </c>
      <c r="G245" t="str">
        <f>IF(E245="","",VLOOKUP(E245,Ref_Brg!$B$8:$C$311,2,FALSE))</f>
        <v/>
      </c>
    </row>
    <row r="246">
      <c r="B246">
        <v>239</v>
      </c>
      <c r="G246" t="str">
        <f>IF(E246="","",VLOOKUP(E246,Ref_Brg!$B$8:$C$311,2,FALSE))</f>
        <v/>
      </c>
    </row>
    <row r="247">
      <c r="B247">
        <v>240</v>
      </c>
      <c r="G247" t="str">
        <f>IF(E247="","",VLOOKUP(E247,Ref_Brg!$B$8:$C$311,2,FALSE))</f>
        <v/>
      </c>
    </row>
    <row r="248">
      <c r="B248">
        <v>241</v>
      </c>
      <c r="G248" t="str">
        <f>IF(E248="","",VLOOKUP(E248,Ref_Brg!$B$8:$C$311,2,FALSE))</f>
        <v/>
      </c>
    </row>
    <row r="249">
      <c r="B249">
        <v>242</v>
      </c>
      <c r="G249" t="str">
        <f>IF(E249="","",VLOOKUP(E249,Ref_Brg!$B$8:$C$311,2,FALSE))</f>
        <v/>
      </c>
    </row>
    <row r="250">
      <c r="B250">
        <v>243</v>
      </c>
      <c r="G250" t="str">
        <f>IF(E250="","",VLOOKUP(E250,Ref_Brg!$B$8:$C$311,2,FALSE))</f>
        <v/>
      </c>
    </row>
    <row r="251">
      <c r="B251">
        <v>244</v>
      </c>
      <c r="G251" t="str">
        <f>IF(E251="","",VLOOKUP(E251,Ref_Brg!$B$8:$C$311,2,FALSE))</f>
        <v/>
      </c>
    </row>
    <row r="252">
      <c r="B252">
        <v>245</v>
      </c>
      <c r="G252" t="str">
        <f>IF(E252="","",VLOOKUP(E252,Ref_Brg!$B$8:$C$311,2,FALSE))</f>
        <v/>
      </c>
    </row>
    <row r="253">
      <c r="B253">
        <v>246</v>
      </c>
      <c r="G253" t="str">
        <f>IF(E253="","",VLOOKUP(E253,Ref_Brg!$B$8:$C$311,2,FALSE))</f>
        <v/>
      </c>
    </row>
    <row r="254">
      <c r="B254">
        <v>247</v>
      </c>
      <c r="G254" t="str">
        <f>IF(E254="","",VLOOKUP(E254,Ref_Brg!$B$8:$C$311,2,FALSE))</f>
        <v/>
      </c>
    </row>
    <row r="255">
      <c r="B255">
        <v>248</v>
      </c>
      <c r="G255" t="str">
        <f>IF(E255="","",VLOOKUP(E255,Ref_Brg!$B$8:$C$311,2,FALSE))</f>
        <v/>
      </c>
    </row>
    <row r="256">
      <c r="B256">
        <v>249</v>
      </c>
      <c r="G256" t="str">
        <f>IF(E256="","",VLOOKUP(E256,Ref_Brg!$B$8:$C$311,2,FALSE))</f>
        <v/>
      </c>
    </row>
    <row r="257">
      <c r="B257">
        <v>250</v>
      </c>
      <c r="G257" t="str">
        <f>IF(E257="","",VLOOKUP(E257,Ref_Brg!$B$8:$C$311,2,FALSE))</f>
        <v/>
      </c>
    </row>
    <row r="258">
      <c r="B258">
        <v>251</v>
      </c>
      <c r="G258" t="str">
        <f>IF(E258="","",VLOOKUP(E258,Ref_Brg!$B$8:$C$311,2,FALSE))</f>
        <v/>
      </c>
    </row>
    <row r="259">
      <c r="B259">
        <v>252</v>
      </c>
      <c r="G259" t="str">
        <f>IF(E259="","",VLOOKUP(E259,Ref_Brg!$B$8:$C$311,2,FALSE))</f>
        <v/>
      </c>
    </row>
    <row r="260">
      <c r="B260">
        <v>253</v>
      </c>
      <c r="G260" t="str">
        <f>IF(E260="","",VLOOKUP(E260,Ref_Brg!$B$8:$C$311,2,FALSE))</f>
        <v/>
      </c>
    </row>
    <row r="261">
      <c r="B261">
        <v>254</v>
      </c>
      <c r="G261" t="str">
        <f>IF(E261="","",VLOOKUP(E261,Ref_Brg!$B$8:$C$311,2,FALSE))</f>
        <v/>
      </c>
    </row>
    <row r="262">
      <c r="B262">
        <v>255</v>
      </c>
      <c r="G262" t="str">
        <f>IF(E262="","",VLOOKUP(E262,Ref_Brg!$B$8:$C$311,2,FALSE))</f>
        <v/>
      </c>
    </row>
    <row r="263">
      <c r="B263">
        <v>256</v>
      </c>
      <c r="G263" t="str">
        <f>IF(E263="","",VLOOKUP(E263,Ref_Brg!$B$8:$C$311,2,FALSE))</f>
        <v/>
      </c>
    </row>
    <row r="264">
      <c r="B264">
        <v>257</v>
      </c>
      <c r="G264" t="str">
        <f>IF(E264="","",VLOOKUP(E264,Ref_Brg!$B$8:$C$311,2,FALSE))</f>
        <v/>
      </c>
    </row>
    <row r="265">
      <c r="B265">
        <v>258</v>
      </c>
      <c r="G265" t="str">
        <f>IF(E265="","",VLOOKUP(E265,Ref_Brg!$B$8:$C$311,2,FALSE))</f>
        <v/>
      </c>
    </row>
    <row r="266">
      <c r="B266">
        <v>259</v>
      </c>
      <c r="G266" t="str">
        <f>IF(E266="","",VLOOKUP(E266,Ref_Brg!$B$8:$C$311,2,FALSE))</f>
        <v/>
      </c>
    </row>
    <row r="267">
      <c r="B267">
        <v>260</v>
      </c>
      <c r="G267" t="str">
        <f>IF(E267="","",VLOOKUP(E267,Ref_Brg!$B$8:$C$311,2,FALSE))</f>
        <v/>
      </c>
    </row>
    <row r="268">
      <c r="B268">
        <v>261</v>
      </c>
      <c r="G268" t="str">
        <f>IF(E268="","",VLOOKUP(E268,Ref_Brg!$B$8:$C$311,2,FALSE))</f>
        <v/>
      </c>
    </row>
    <row r="269">
      <c r="B269">
        <v>262</v>
      </c>
      <c r="G269" t="str">
        <f>IF(E269="","",VLOOKUP(E269,Ref_Brg!$B$8:$C$311,2,FALSE))</f>
        <v/>
      </c>
    </row>
    <row r="270">
      <c r="B270">
        <v>263</v>
      </c>
      <c r="G270" t="str">
        <f>IF(E270="","",VLOOKUP(E270,Ref_Brg!$B$8:$C$311,2,FALSE))</f>
        <v/>
      </c>
    </row>
    <row r="271">
      <c r="B271">
        <v>264</v>
      </c>
      <c r="G271" t="str">
        <f>IF(E271="","",VLOOKUP(E271,Ref_Brg!$B$8:$C$311,2,FALSE))</f>
        <v/>
      </c>
    </row>
    <row r="272">
      <c r="B272">
        <v>265</v>
      </c>
      <c r="G272" t="str">
        <f>IF(E272="","",VLOOKUP(E272,Ref_Brg!$B$8:$C$311,2,FALSE))</f>
        <v/>
      </c>
    </row>
    <row r="273">
      <c r="B273">
        <v>266</v>
      </c>
      <c r="G273" t="str">
        <f>IF(E273="","",VLOOKUP(E273,Ref_Brg!$B$8:$C$311,2,FALSE))</f>
        <v/>
      </c>
    </row>
    <row r="274">
      <c r="B274">
        <v>267</v>
      </c>
      <c r="G274" t="str">
        <f>IF(E274="","",VLOOKUP(E274,Ref_Brg!$B$8:$C$311,2,FALSE))</f>
        <v/>
      </c>
    </row>
    <row r="275">
      <c r="B275">
        <v>268</v>
      </c>
      <c r="G275" t="str">
        <f>IF(E275="","",VLOOKUP(E275,Ref_Brg!$B$8:$C$311,2,FALSE))</f>
        <v/>
      </c>
    </row>
    <row r="276">
      <c r="B276">
        <v>269</v>
      </c>
      <c r="G276" t="str">
        <f>IF(E276="","",VLOOKUP(E276,Ref_Brg!$B$8:$C$311,2,FALSE))</f>
        <v/>
      </c>
    </row>
    <row r="277">
      <c r="B277">
        <v>270</v>
      </c>
      <c r="G277" t="str">
        <f>IF(E277="","",VLOOKUP(E277,Ref_Brg!$B$8:$C$311,2,FALSE))</f>
        <v/>
      </c>
    </row>
    <row r="278">
      <c r="B278">
        <v>271</v>
      </c>
      <c r="G278" t="str">
        <f>IF(E278="","",VLOOKUP(E278,Ref_Brg!$B$8:$C$311,2,FALSE))</f>
        <v/>
      </c>
    </row>
    <row r="279">
      <c r="B279">
        <v>272</v>
      </c>
      <c r="G279" t="str">
        <f>IF(E279="","",VLOOKUP(E279,Ref_Brg!$B$8:$C$311,2,FALSE))</f>
        <v/>
      </c>
    </row>
    <row r="280">
      <c r="B280">
        <v>273</v>
      </c>
      <c r="G280" t="str">
        <f>IF(E280="","",VLOOKUP(E280,Ref_Brg!$B$8:$C$311,2,FALSE))</f>
        <v/>
      </c>
    </row>
    <row r="281">
      <c r="B281">
        <v>274</v>
      </c>
      <c r="G281" t="str">
        <f>IF(E281="","",VLOOKUP(E281,Ref_Brg!$B$8:$C$311,2,FALSE))</f>
        <v/>
      </c>
    </row>
    <row r="282">
      <c r="B282">
        <v>275</v>
      </c>
      <c r="G282" t="str">
        <f>IF(E282="","",VLOOKUP(E282,Ref_Brg!$B$8:$C$311,2,FALSE))</f>
        <v/>
      </c>
    </row>
    <row r="283">
      <c r="B283">
        <v>276</v>
      </c>
      <c r="G283" t="str">
        <f>IF(E283="","",VLOOKUP(E283,Ref_Brg!$B$8:$C$311,2,FALSE))</f>
        <v/>
      </c>
    </row>
    <row r="284">
      <c r="B284">
        <v>277</v>
      </c>
      <c r="G284" t="str">
        <f>IF(E284="","",VLOOKUP(E284,Ref_Brg!$B$8:$C$311,2,FALSE))</f>
        <v/>
      </c>
    </row>
    <row r="285">
      <c r="B285">
        <v>278</v>
      </c>
      <c r="G285" t="str">
        <f>IF(E285="","",VLOOKUP(E285,Ref_Brg!$B$8:$C$311,2,FALSE))</f>
        <v/>
      </c>
    </row>
    <row r="286">
      <c r="B286">
        <v>279</v>
      </c>
      <c r="G286" t="str">
        <f>IF(E286="","",VLOOKUP(E286,Ref_Brg!$B$8:$C$311,2,FALSE))</f>
        <v/>
      </c>
    </row>
    <row r="287">
      <c r="B287">
        <v>280</v>
      </c>
      <c r="G287" t="str">
        <f>IF(E287="","",VLOOKUP(E287,Ref_Brg!$B$8:$C$311,2,FALSE))</f>
        <v/>
      </c>
    </row>
    <row r="288">
      <c r="B288">
        <v>281</v>
      </c>
      <c r="G288" t="str">
        <f>IF(E288="","",VLOOKUP(E288,Ref_Brg!$B$8:$C$311,2,FALSE))</f>
        <v/>
      </c>
    </row>
    <row r="289">
      <c r="B289">
        <v>282</v>
      </c>
      <c r="G289" t="str">
        <f>IF(E289="","",VLOOKUP(E289,Ref_Brg!$B$8:$C$311,2,FALSE))</f>
        <v/>
      </c>
    </row>
    <row r="290">
      <c r="B290">
        <v>283</v>
      </c>
      <c r="G290" t="str">
        <f>IF(E290="","",VLOOKUP(E290,Ref_Brg!$B$8:$C$311,2,FALSE))</f>
        <v/>
      </c>
    </row>
    <row r="291">
      <c r="B291">
        <v>284</v>
      </c>
      <c r="G291" t="str">
        <f>IF(E291="","",VLOOKUP(E291,Ref_Brg!$B$8:$C$311,2,FALSE))</f>
        <v/>
      </c>
    </row>
    <row r="292">
      <c r="B292">
        <v>285</v>
      </c>
      <c r="G292" t="str">
        <f>IF(E292="","",VLOOKUP(E292,Ref_Brg!$B$8:$C$311,2,FALSE))</f>
        <v/>
      </c>
    </row>
    <row r="293">
      <c r="B293">
        <v>286</v>
      </c>
      <c r="G293" t="str">
        <f>IF(E293="","",VLOOKUP(E293,Ref_Brg!$B$8:$C$311,2,FALSE))</f>
        <v/>
      </c>
    </row>
    <row r="294">
      <c r="B294">
        <v>287</v>
      </c>
      <c r="G294" t="str">
        <f>IF(E294="","",VLOOKUP(E294,Ref_Brg!$B$8:$C$311,2,FALSE))</f>
        <v/>
      </c>
    </row>
    <row r="295">
      <c r="B295">
        <v>288</v>
      </c>
      <c r="G295" t="str">
        <f>IF(E295="","",VLOOKUP(E295,Ref_Brg!$B$8:$C$311,2,FALSE))</f>
        <v/>
      </c>
    </row>
    <row r="296">
      <c r="B296">
        <v>289</v>
      </c>
      <c r="G296" t="str">
        <f>IF(E296="","",VLOOKUP(E296,Ref_Brg!$B$8:$C$311,2,FALSE))</f>
        <v/>
      </c>
    </row>
    <row r="297">
      <c r="B297">
        <v>290</v>
      </c>
      <c r="G297" t="str">
        <f>IF(E297="","",VLOOKUP(E297,Ref_Brg!$B$8:$C$311,2,FALSE))</f>
        <v/>
      </c>
    </row>
    <row r="298">
      <c r="B298">
        <v>291</v>
      </c>
      <c r="G298" t="str">
        <f>IF(E298="","",VLOOKUP(E298,Ref_Brg!$B$8:$C$311,2,FALSE))</f>
        <v/>
      </c>
    </row>
    <row r="299">
      <c r="B299">
        <v>292</v>
      </c>
      <c r="G299" t="str">
        <f>IF(E299="","",VLOOKUP(E299,Ref_Brg!$B$8:$C$311,2,FALSE))</f>
        <v/>
      </c>
    </row>
    <row r="300">
      <c r="B300">
        <v>293</v>
      </c>
      <c r="G300" t="str">
        <f>IF(E300="","",VLOOKUP(E300,Ref_Brg!$B$8:$C$311,2,FALSE))</f>
        <v/>
      </c>
    </row>
    <row r="301">
      <c r="B301">
        <v>294</v>
      </c>
      <c r="G301" t="str">
        <f>IF(E301="","",VLOOKUP(E301,Ref_Brg!$B$8:$C$311,2,FALSE))</f>
        <v/>
      </c>
    </row>
    <row r="302">
      <c r="B302">
        <v>295</v>
      </c>
      <c r="G302" t="str">
        <f>IF(E302="","",VLOOKUP(E302,Ref_Brg!$B$8:$C$311,2,FALSE))</f>
        <v/>
      </c>
    </row>
    <row r="303">
      <c r="B303">
        <v>296</v>
      </c>
      <c r="G303" t="str">
        <f>IF(E303="","",VLOOKUP(E303,Ref_Brg!$B$8:$C$311,2,FALSE))</f>
        <v/>
      </c>
    </row>
    <row r="304">
      <c r="B304">
        <v>297</v>
      </c>
      <c r="G304" t="str">
        <f>IF(E304="","",VLOOKUP(E304,Ref_Brg!$B$8:$C$311,2,FALSE))</f>
        <v/>
      </c>
    </row>
    <row r="305">
      <c r="B305">
        <v>298</v>
      </c>
      <c r="G305" t="str">
        <f>IF(E305="","",VLOOKUP(E305,Ref_Brg!$B$8:$C$311,2,FALSE))</f>
        <v/>
      </c>
    </row>
    <row r="306">
      <c r="B306">
        <v>299</v>
      </c>
      <c r="G306" t="str">
        <f>IF(E306="","",VLOOKUP(E306,Ref_Brg!$B$8:$C$311,2,FALSE))</f>
        <v/>
      </c>
    </row>
    <row r="307">
      <c r="B307">
        <v>300</v>
      </c>
      <c r="G307" t="str">
        <f>IF(E307="","",VLOOKUP(E307,Ref_Brg!$B$8:$C$311,2,FALSE))</f>
        <v/>
      </c>
    </row>
    <row r="308">
      <c r="B308">
        <v>301</v>
      </c>
      <c r="G308" t="str">
        <f>IF(E308="","",VLOOKUP(E308,Ref_Brg!$B$8:$C$311,2,FALSE))</f>
        <v/>
      </c>
    </row>
    <row r="309">
      <c r="B309">
        <v>302</v>
      </c>
      <c r="G309" t="str">
        <f>IF(E309="","",VLOOKUP(E309,Ref_Brg!$B$8:$C$311,2,FALSE))</f>
        <v/>
      </c>
    </row>
    <row r="310">
      <c r="B310">
        <v>303</v>
      </c>
      <c r="G310" t="str">
        <f>IF(E310="","",VLOOKUP(E310,Ref_Brg!$B$8:$C$311,2,FALSE))</f>
        <v/>
      </c>
    </row>
    <row r="311">
      <c r="B311">
        <v>304</v>
      </c>
      <c r="G311" t="str">
        <f>IF(E311="","",VLOOKUP(E311,Ref_Brg!$B$8:$C$311,2,FALSE))</f>
        <v/>
      </c>
    </row>
    <row r="312">
      <c r="B312">
        <v>305</v>
      </c>
      <c r="G312" t="str">
        <f>IF(E312="","",VLOOKUP(E312,Ref_Brg!$B$8:$C$311,2,FALSE))</f>
        <v/>
      </c>
    </row>
    <row r="313">
      <c r="B313">
        <v>306</v>
      </c>
      <c r="G313" t="str">
        <f>IF(E313="","",VLOOKUP(E313,Ref_Brg!$B$8:$C$311,2,FALSE))</f>
        <v/>
      </c>
    </row>
    <row r="314">
      <c r="B314">
        <v>307</v>
      </c>
      <c r="G314" t="str">
        <f>IF(E314="","",VLOOKUP(E314,Ref_Brg!$B$8:$C$311,2,FALSE))</f>
        <v/>
      </c>
    </row>
    <row r="315">
      <c r="B315">
        <v>308</v>
      </c>
      <c r="G315" t="str">
        <f>IF(E315="","",VLOOKUP(E315,Ref_Brg!$B$8:$C$311,2,FALSE))</f>
        <v/>
      </c>
    </row>
    <row r="316">
      <c r="B316">
        <v>309</v>
      </c>
      <c r="G316" t="str">
        <f>IF(E316="","",VLOOKUP(E316,Ref_Brg!$B$8:$C$311,2,FALSE))</f>
        <v/>
      </c>
    </row>
    <row r="317">
      <c r="B317">
        <v>310</v>
      </c>
      <c r="G317" t="str">
        <f>IF(E317="","",VLOOKUP(E317,Ref_Brg!$B$8:$C$311,2,FALSE))</f>
        <v/>
      </c>
    </row>
    <row r="318">
      <c r="B318">
        <v>311</v>
      </c>
      <c r="G318" t="str">
        <f>IF(E318="","",VLOOKUP(E318,Ref_Brg!$B$8:$C$311,2,FALSE))</f>
        <v/>
      </c>
    </row>
    <row r="319">
      <c r="B319">
        <v>312</v>
      </c>
      <c r="G319" t="str">
        <f>IF(E319="","",VLOOKUP(E319,Ref_Brg!$B$8:$C$311,2,FALSE))</f>
        <v/>
      </c>
    </row>
    <row r="320">
      <c r="B320">
        <v>313</v>
      </c>
      <c r="G320" t="str">
        <f>IF(E320="","",VLOOKUP(E320,Ref_Brg!$B$8:$C$311,2,FALSE))</f>
        <v/>
      </c>
    </row>
    <row r="321">
      <c r="B321">
        <v>314</v>
      </c>
      <c r="G321" t="str">
        <f>IF(E321="","",VLOOKUP(E321,Ref_Brg!$B$8:$C$311,2,FALSE))</f>
        <v/>
      </c>
    </row>
    <row r="322">
      <c r="B322">
        <v>315</v>
      </c>
      <c r="G322" t="str">
        <f>IF(E322="","",VLOOKUP(E322,Ref_Brg!$B$8:$C$311,2,FALSE))</f>
        <v/>
      </c>
    </row>
    <row r="323">
      <c r="B323">
        <v>316</v>
      </c>
      <c r="G323" t="str">
        <f>IF(E323="","",VLOOKUP(E323,Ref_Brg!$B$8:$C$311,2,FALSE))</f>
        <v/>
      </c>
    </row>
    <row r="324">
      <c r="B324">
        <v>317</v>
      </c>
      <c r="G324" t="str">
        <f>IF(E324="","",VLOOKUP(E324,Ref_Brg!$B$8:$C$311,2,FALSE))</f>
        <v/>
      </c>
    </row>
    <row r="325">
      <c r="B325">
        <v>318</v>
      </c>
      <c r="G325" t="str">
        <f>IF(E325="","",VLOOKUP(E325,Ref_Brg!$B$8:$C$311,2,FALSE))</f>
        <v/>
      </c>
    </row>
    <row r="326">
      <c r="B326">
        <v>319</v>
      </c>
      <c r="G326" t="str">
        <f>IF(E326="","",VLOOKUP(E326,Ref_Brg!$B$8:$C$311,2,FALSE))</f>
        <v/>
      </c>
    </row>
    <row r="327">
      <c r="B327">
        <v>320</v>
      </c>
      <c r="G327" t="str">
        <f>IF(E327="","",VLOOKUP(E327,Ref_Brg!$B$8:$C$311,2,FALSE))</f>
        <v/>
      </c>
    </row>
    <row r="328">
      <c r="B328">
        <v>321</v>
      </c>
      <c r="G328" t="str">
        <f>IF(E328="","",VLOOKUP(E328,Ref_Brg!$B$8:$C$311,2,FALSE))</f>
        <v/>
      </c>
    </row>
    <row r="329">
      <c r="B329">
        <v>322</v>
      </c>
      <c r="G329" t="str">
        <f>IF(E329="","",VLOOKUP(E329,Ref_Brg!$B$8:$C$311,2,FALSE))</f>
        <v/>
      </c>
    </row>
    <row r="330">
      <c r="B330">
        <v>323</v>
      </c>
      <c r="G330" t="str">
        <f>IF(E330="","",VLOOKUP(E330,Ref_Brg!$B$8:$C$311,2,FALSE))</f>
        <v/>
      </c>
    </row>
    <row r="331">
      <c r="B331">
        <v>324</v>
      </c>
      <c r="G331" t="str">
        <f>IF(E331="","",VLOOKUP(E331,Ref_Brg!$B$8:$C$311,2,FALSE))</f>
        <v/>
      </c>
    </row>
    <row r="332">
      <c r="B332">
        <v>325</v>
      </c>
      <c r="G332" t="str">
        <f>IF(E332="","",VLOOKUP(E332,Ref_Brg!$B$8:$C$311,2,FALSE))</f>
        <v/>
      </c>
    </row>
    <row r="333">
      <c r="B333">
        <v>326</v>
      </c>
      <c r="G333" t="str">
        <f>IF(E333="","",VLOOKUP(E333,Ref_Brg!$B$8:$C$311,2,FALSE))</f>
        <v/>
      </c>
    </row>
    <row r="334">
      <c r="B334">
        <v>327</v>
      </c>
      <c r="G334" t="str">
        <f>IF(E334="","",VLOOKUP(E334,Ref_Brg!$B$8:$C$311,2,FALSE))</f>
        <v/>
      </c>
    </row>
    <row r="335">
      <c r="B335">
        <v>328</v>
      </c>
      <c r="G335" t="str">
        <f>IF(E335="","",VLOOKUP(E335,Ref_Brg!$B$8:$C$311,2,FALSE))</f>
        <v/>
      </c>
    </row>
    <row r="336">
      <c r="B336">
        <v>329</v>
      </c>
      <c r="G336" t="str">
        <f>IF(E336="","",VLOOKUP(E336,Ref_Brg!$B$8:$C$311,2,FALSE))</f>
        <v/>
      </c>
    </row>
    <row r="337">
      <c r="B337">
        <v>330</v>
      </c>
      <c r="G337" t="str">
        <f>IF(E337="","",VLOOKUP(E337,Ref_Brg!$B$8:$C$311,2,FALSE))</f>
        <v/>
      </c>
    </row>
    <row r="338">
      <c r="B338">
        <v>331</v>
      </c>
      <c r="G338" t="str">
        <f>IF(E338="","",VLOOKUP(E338,Ref_Brg!$B$8:$C$311,2,FALSE))</f>
        <v/>
      </c>
    </row>
    <row r="339">
      <c r="B339">
        <v>332</v>
      </c>
      <c r="G339" t="str">
        <f>IF(E339="","",VLOOKUP(E339,Ref_Brg!$B$8:$C$311,2,FALSE))</f>
        <v/>
      </c>
    </row>
    <row r="340">
      <c r="B340">
        <v>333</v>
      </c>
      <c r="G340" t="str">
        <f>IF(E340="","",VLOOKUP(E340,Ref_Brg!$B$8:$C$311,2,FALSE))</f>
        <v/>
      </c>
    </row>
    <row r="341">
      <c r="B341">
        <v>334</v>
      </c>
      <c r="G341" t="str">
        <f>IF(E341="","",VLOOKUP(E341,Ref_Brg!$B$8:$C$311,2,FALSE))</f>
        <v/>
      </c>
    </row>
    <row r="342">
      <c r="B342">
        <v>335</v>
      </c>
      <c r="G342" t="str">
        <f>IF(E342="","",VLOOKUP(E342,Ref_Brg!$B$8:$C$311,2,FALSE))</f>
        <v/>
      </c>
    </row>
    <row r="343">
      <c r="B343">
        <v>336</v>
      </c>
      <c r="G343" t="str">
        <f>IF(E343="","",VLOOKUP(E343,Ref_Brg!$B$8:$C$311,2,FALSE))</f>
        <v/>
      </c>
    </row>
    <row r="344">
      <c r="B344">
        <v>337</v>
      </c>
      <c r="G344" t="str">
        <f>IF(E344="","",VLOOKUP(E344,Ref_Brg!$B$8:$C$311,2,FALSE))</f>
        <v/>
      </c>
    </row>
    <row r="345">
      <c r="B345">
        <v>338</v>
      </c>
      <c r="G345" t="str">
        <f>IF(E345="","",VLOOKUP(E345,Ref_Brg!$B$8:$C$311,2,FALSE))</f>
        <v/>
      </c>
    </row>
    <row r="346">
      <c r="B346">
        <v>339</v>
      </c>
      <c r="G346" t="str">
        <f>IF(E346="","",VLOOKUP(E346,Ref_Brg!$B$8:$C$311,2,FALSE))</f>
        <v/>
      </c>
    </row>
    <row r="347">
      <c r="B347">
        <v>340</v>
      </c>
      <c r="G347" t="str">
        <f>IF(E347="","",VLOOKUP(E347,Ref_Brg!$B$8:$C$311,2,FALSE))</f>
        <v/>
      </c>
    </row>
    <row r="348">
      <c r="B348">
        <v>341</v>
      </c>
      <c r="G348" t="str">
        <f>IF(E348="","",VLOOKUP(E348,Ref_Brg!$B$8:$C$311,2,FALSE))</f>
        <v/>
      </c>
    </row>
    <row r="349">
      <c r="B349">
        <v>342</v>
      </c>
      <c r="G349" t="str">
        <f>IF(E349="","",VLOOKUP(E349,Ref_Brg!$B$8:$C$311,2,FALSE))</f>
        <v/>
      </c>
    </row>
    <row r="350">
      <c r="B350">
        <v>343</v>
      </c>
      <c r="G350" t="str">
        <f>IF(E350="","",VLOOKUP(E350,Ref_Brg!$B$8:$C$311,2,FALSE))</f>
        <v/>
      </c>
    </row>
    <row r="351">
      <c r="B351">
        <v>344</v>
      </c>
      <c r="G351" t="str">
        <f>IF(E351="","",VLOOKUP(E351,Ref_Brg!$B$8:$C$311,2,FALSE))</f>
        <v/>
      </c>
    </row>
    <row r="352">
      <c r="B352">
        <v>345</v>
      </c>
      <c r="G352" t="str">
        <f>IF(E352="","",VLOOKUP(E352,Ref_Brg!$B$8:$C$311,2,FALSE))</f>
        <v/>
      </c>
    </row>
    <row r="353">
      <c r="B353">
        <v>346</v>
      </c>
      <c r="G353" t="str">
        <f>IF(E353="","",VLOOKUP(E353,Ref_Brg!$B$8:$C$311,2,FALSE))</f>
        <v/>
      </c>
    </row>
    <row r="354">
      <c r="B354">
        <v>347</v>
      </c>
      <c r="G354" t="str">
        <f>IF(E354="","",VLOOKUP(E354,Ref_Brg!$B$8:$C$311,2,FALSE))</f>
        <v/>
      </c>
    </row>
    <row r="355">
      <c r="B355">
        <v>348</v>
      </c>
      <c r="G355" t="str">
        <f>IF(E355="","",VLOOKUP(E355,Ref_Brg!$B$8:$C$311,2,FALSE))</f>
        <v/>
      </c>
    </row>
    <row r="356">
      <c r="B356">
        <v>349</v>
      </c>
      <c r="G356" t="str">
        <f>IF(E356="","",VLOOKUP(E356,Ref_Brg!$B$8:$C$311,2,FALSE))</f>
        <v/>
      </c>
    </row>
    <row r="357">
      <c r="B357">
        <v>350</v>
      </c>
      <c r="G357" t="str">
        <f>IF(E357="","",VLOOKUP(E357,Ref_Brg!$B$8:$C$311,2,FALSE))</f>
        <v/>
      </c>
    </row>
    <row r="358">
      <c r="B358">
        <v>351</v>
      </c>
      <c r="G358" t="str">
        <f>IF(E358="","",VLOOKUP(E358,Ref_Brg!$B$8:$C$311,2,FALSE))</f>
        <v/>
      </c>
    </row>
    <row r="359">
      <c r="B359">
        <v>352</v>
      </c>
      <c r="G359" t="str">
        <f>IF(E359="","",VLOOKUP(E359,Ref_Brg!$B$8:$C$311,2,FALSE))</f>
        <v/>
      </c>
    </row>
    <row r="360">
      <c r="B360">
        <v>353</v>
      </c>
      <c r="G360" t="str">
        <f>IF(E360="","",VLOOKUP(E360,Ref_Brg!$B$8:$C$311,2,FALSE))</f>
        <v/>
      </c>
    </row>
    <row r="361">
      <c r="B361">
        <v>354</v>
      </c>
      <c r="G361" t="str">
        <f>IF(E361="","",VLOOKUP(E361,Ref_Brg!$B$8:$C$311,2,FALSE))</f>
        <v/>
      </c>
    </row>
    <row r="362">
      <c r="B362">
        <v>355</v>
      </c>
      <c r="G362" t="str">
        <f>IF(E362="","",VLOOKUP(E362,Ref_Brg!$B$8:$C$311,2,FALSE))</f>
        <v/>
      </c>
    </row>
    <row r="363">
      <c r="B363">
        <v>356</v>
      </c>
      <c r="G363" t="str">
        <f>IF(E363="","",VLOOKUP(E363,Ref_Brg!$B$8:$C$311,2,FALSE))</f>
        <v/>
      </c>
    </row>
    <row r="364">
      <c r="B364">
        <v>357</v>
      </c>
      <c r="G364" t="str">
        <f>IF(E364="","",VLOOKUP(E364,Ref_Brg!$B$8:$C$311,2,FALSE))</f>
        <v/>
      </c>
    </row>
    <row r="365">
      <c r="B365">
        <v>358</v>
      </c>
      <c r="G365" t="str">
        <f>IF(E365="","",VLOOKUP(E365,Ref_Brg!$B$8:$C$311,2,FALSE))</f>
        <v/>
      </c>
    </row>
    <row r="366">
      <c r="B366">
        <v>359</v>
      </c>
      <c r="G366" t="str">
        <f>IF(E366="","",VLOOKUP(E366,Ref_Brg!$B$8:$C$311,2,FALSE))</f>
        <v/>
      </c>
    </row>
    <row r="367">
      <c r="B367">
        <v>360</v>
      </c>
      <c r="G367" t="str">
        <f>IF(E367="","",VLOOKUP(E367,Ref_Brg!$B$8:$C$311,2,FALSE))</f>
        <v/>
      </c>
    </row>
    <row r="368">
      <c r="B368">
        <v>361</v>
      </c>
      <c r="G368" t="str">
        <f>IF(E368="","",VLOOKUP(E368,Ref_Brg!$B$8:$C$311,2,FALSE))</f>
        <v/>
      </c>
    </row>
    <row r="369">
      <c r="B369">
        <v>362</v>
      </c>
      <c r="G369" t="str">
        <f>IF(E369="","",VLOOKUP(E369,Ref_Brg!$B$8:$C$311,2,FALSE))</f>
        <v/>
      </c>
    </row>
    <row r="370">
      <c r="B370">
        <v>363</v>
      </c>
      <c r="G370" t="str">
        <f>IF(E370="","",VLOOKUP(E370,Ref_Brg!$B$8:$C$311,2,FALSE))</f>
        <v/>
      </c>
    </row>
    <row r="371">
      <c r="B371">
        <v>364</v>
      </c>
      <c r="G371" t="str">
        <f>IF(E371="","",VLOOKUP(E371,Ref_Brg!$B$8:$C$311,2,FALSE))</f>
        <v/>
      </c>
    </row>
    <row r="372">
      <c r="B372">
        <v>365</v>
      </c>
      <c r="G372" t="str">
        <f>IF(E372="","",VLOOKUP(E372,Ref_Brg!$B$8:$C$311,2,FALSE))</f>
        <v/>
      </c>
    </row>
    <row r="373">
      <c r="B373">
        <v>366</v>
      </c>
      <c r="G373" t="str">
        <f>IF(E373="","",VLOOKUP(E373,Ref_Brg!$B$8:$C$311,2,FALSE))</f>
        <v/>
      </c>
    </row>
    <row r="374">
      <c r="B374">
        <v>367</v>
      </c>
      <c r="G374" t="str">
        <f>IF(E374="","",VLOOKUP(E374,Ref_Brg!$B$8:$C$311,2,FALSE))</f>
        <v/>
      </c>
    </row>
    <row r="375">
      <c r="B375">
        <v>368</v>
      </c>
      <c r="G375" t="str">
        <f>IF(E375="","",VLOOKUP(E375,Ref_Brg!$B$8:$C$311,2,FALSE))</f>
        <v/>
      </c>
    </row>
    <row r="376">
      <c r="B376">
        <v>369</v>
      </c>
      <c r="G376" t="str">
        <f>IF(E376="","",VLOOKUP(E376,Ref_Brg!$B$8:$C$311,2,FALSE))</f>
        <v/>
      </c>
    </row>
    <row r="377">
      <c r="B377">
        <v>370</v>
      </c>
      <c r="G377" t="str">
        <f>IF(E377="","",VLOOKUP(E377,Ref_Brg!$B$8:$C$311,2,FALSE))</f>
        <v/>
      </c>
    </row>
    <row r="378">
      <c r="B378">
        <v>371</v>
      </c>
      <c r="G378" t="str">
        <f>IF(E378="","",VLOOKUP(E378,Ref_Brg!$B$8:$C$311,2,FALSE))</f>
        <v/>
      </c>
    </row>
    <row r="379">
      <c r="B379">
        <v>372</v>
      </c>
      <c r="G379" t="str">
        <f>IF(E379="","",VLOOKUP(E379,Ref_Brg!$B$8:$C$311,2,FALSE))</f>
        <v/>
      </c>
    </row>
    <row r="380">
      <c r="B380">
        <v>373</v>
      </c>
      <c r="G380" t="str">
        <f>IF(E380="","",VLOOKUP(E380,Ref_Brg!$B$8:$C$311,2,FALSE))</f>
        <v/>
      </c>
    </row>
    <row r="381">
      <c r="B381">
        <v>374</v>
      </c>
      <c r="G381" t="str">
        <f>IF(E381="","",VLOOKUP(E381,Ref_Brg!$B$8:$C$311,2,FALSE))</f>
        <v/>
      </c>
    </row>
    <row r="382">
      <c r="B382">
        <v>375</v>
      </c>
      <c r="G382" t="str">
        <f>IF(E382="","",VLOOKUP(E382,Ref_Brg!$B$8:$C$311,2,FALSE))</f>
        <v/>
      </c>
    </row>
    <row r="383">
      <c r="B383">
        <v>376</v>
      </c>
      <c r="G383" t="str">
        <f>IF(E383="","",VLOOKUP(E383,Ref_Brg!$B$8:$C$311,2,FALSE))</f>
        <v/>
      </c>
    </row>
    <row r="384">
      <c r="B384">
        <v>377</v>
      </c>
      <c r="G384" t="str">
        <f>IF(E384="","",VLOOKUP(E384,Ref_Brg!$B$8:$C$311,2,FALSE))</f>
        <v/>
      </c>
    </row>
    <row r="385">
      <c r="B385">
        <v>378</v>
      </c>
      <c r="G385" t="str">
        <f>IF(E385="","",VLOOKUP(E385,Ref_Brg!$B$8:$C$311,2,FALSE))</f>
        <v/>
      </c>
    </row>
    <row r="386">
      <c r="B386">
        <v>379</v>
      </c>
      <c r="G386" t="str">
        <f>IF(E386="","",VLOOKUP(E386,Ref_Brg!$B$8:$C$311,2,FALSE))</f>
        <v/>
      </c>
    </row>
    <row r="387">
      <c r="B387">
        <v>380</v>
      </c>
      <c r="G387" t="str">
        <f>IF(E387="","",VLOOKUP(E387,Ref_Brg!$B$8:$C$311,2,FALSE))</f>
        <v/>
      </c>
    </row>
    <row r="388">
      <c r="B388">
        <v>381</v>
      </c>
      <c r="G388" t="str">
        <f>IF(E388="","",VLOOKUP(E388,Ref_Brg!$B$8:$C$311,2,FALSE))</f>
        <v/>
      </c>
    </row>
    <row r="389">
      <c r="B389">
        <v>382</v>
      </c>
      <c r="G389" t="str">
        <f>IF(E389="","",VLOOKUP(E389,Ref_Brg!$B$8:$C$311,2,FALSE))</f>
        <v/>
      </c>
    </row>
    <row r="390">
      <c r="B390">
        <v>383</v>
      </c>
      <c r="G390" t="str">
        <f>IF(E390="","",VLOOKUP(E390,Ref_Brg!$B$8:$C$311,2,FALSE))</f>
        <v/>
      </c>
    </row>
    <row r="391">
      <c r="B391">
        <v>384</v>
      </c>
      <c r="G391" t="str">
        <f>IF(E391="","",VLOOKUP(E391,Ref_Brg!$B$8:$C$311,2,FALSE))</f>
        <v/>
      </c>
    </row>
    <row r="392">
      <c r="B392">
        <v>385</v>
      </c>
      <c r="G392" t="str">
        <f>IF(E392="","",VLOOKUP(E392,Ref_Brg!$B$8:$C$311,2,FALSE))</f>
        <v/>
      </c>
    </row>
    <row r="393">
      <c r="B393">
        <v>386</v>
      </c>
      <c r="G393" t="str">
        <f>IF(E393="","",VLOOKUP(E393,Ref_Brg!$B$8:$C$311,2,FALSE))</f>
        <v/>
      </c>
    </row>
    <row r="394">
      <c r="B394">
        <v>387</v>
      </c>
      <c r="G394" t="str">
        <f>IF(E394="","",VLOOKUP(E394,Ref_Brg!$B$8:$C$311,2,FALSE))</f>
        <v/>
      </c>
    </row>
    <row r="395">
      <c r="B395">
        <v>388</v>
      </c>
      <c r="G395" t="str">
        <f>IF(E395="","",VLOOKUP(E395,Ref_Brg!$B$8:$C$311,2,FALSE))</f>
        <v/>
      </c>
    </row>
    <row r="396">
      <c r="B396">
        <v>389</v>
      </c>
      <c r="G396" t="str">
        <f>IF(E396="","",VLOOKUP(E396,Ref_Brg!$B$8:$C$311,2,FALSE))</f>
        <v/>
      </c>
    </row>
    <row r="397">
      <c r="B397">
        <v>390</v>
      </c>
      <c r="G397" t="str">
        <f>IF(E397="","",VLOOKUP(E397,Ref_Brg!$B$8:$C$311,2,FALSE))</f>
        <v/>
      </c>
    </row>
    <row r="398">
      <c r="B398">
        <v>391</v>
      </c>
      <c r="G398" t="str">
        <f>IF(E398="","",VLOOKUP(E398,Ref_Brg!$B$8:$C$311,2,FALSE))</f>
        <v/>
      </c>
    </row>
    <row r="399">
      <c r="B399">
        <v>392</v>
      </c>
      <c r="G399" t="str">
        <f>IF(E399="","",VLOOKUP(E399,Ref_Brg!$B$8:$C$311,2,FALSE))</f>
        <v/>
      </c>
    </row>
    <row r="400">
      <c r="B400">
        <v>393</v>
      </c>
      <c r="G400" t="str">
        <f>IF(E400="","",VLOOKUP(E400,Ref_Brg!$B$8:$C$311,2,FALSE))</f>
        <v/>
      </c>
    </row>
    <row r="401">
      <c r="B401">
        <v>394</v>
      </c>
      <c r="G401" t="str">
        <f>IF(E401="","",VLOOKUP(E401,Ref_Brg!$B$8:$C$311,2,FALSE))</f>
        <v/>
      </c>
    </row>
    <row r="402">
      <c r="B402">
        <v>395</v>
      </c>
      <c r="G402" t="str">
        <f>IF(E402="","",VLOOKUP(E402,Ref_Brg!$B$8:$C$311,2,FALSE))</f>
        <v/>
      </c>
    </row>
    <row r="403">
      <c r="B403">
        <v>396</v>
      </c>
      <c r="G403" t="str">
        <f>IF(E403="","",VLOOKUP(E403,Ref_Brg!$B$8:$C$311,2,FALSE))</f>
        <v/>
      </c>
    </row>
    <row r="404">
      <c r="B404">
        <v>397</v>
      </c>
      <c r="G404" t="str">
        <f>IF(E404="","",VLOOKUP(E404,Ref_Brg!$B$8:$C$311,2,FALSE))</f>
        <v/>
      </c>
    </row>
    <row r="405">
      <c r="B405">
        <v>398</v>
      </c>
      <c r="G405" t="str">
        <f>IF(E405="","",VLOOKUP(E405,Ref_Brg!$B$8:$C$311,2,FALSE))</f>
        <v/>
      </c>
    </row>
    <row r="406">
      <c r="B406">
        <v>399</v>
      </c>
      <c r="G406" t="str">
        <f>IF(E406="","",VLOOKUP(E406,Ref_Brg!$B$8:$C$311,2,FALSE))</f>
        <v/>
      </c>
    </row>
    <row r="407">
      <c r="B407">
        <v>400</v>
      </c>
      <c r="G407" t="str">
        <f>IF(E407="","",VLOOKUP(E407,Ref_Brg!$B$8:$C$311,2,FALSE))</f>
        <v/>
      </c>
    </row>
    <row r="408">
      <c r="B408">
        <v>401</v>
      </c>
      <c r="G408" t="str">
        <f>IF(E408="","",VLOOKUP(E408,Ref_Brg!$B$8:$C$311,2,FALSE))</f>
        <v/>
      </c>
    </row>
    <row r="409">
      <c r="B409">
        <v>402</v>
      </c>
      <c r="G409" t="str">
        <f>IF(E409="","",VLOOKUP(E409,Ref_Brg!$B$8:$C$311,2,FALSE))</f>
        <v/>
      </c>
    </row>
    <row r="410">
      <c r="B410">
        <v>403</v>
      </c>
      <c r="G410" t="str">
        <f>IF(E410="","",VLOOKUP(E410,Ref_Brg!$B$8:$C$311,2,FALSE))</f>
        <v/>
      </c>
    </row>
    <row r="411">
      <c r="B411">
        <v>404</v>
      </c>
      <c r="G411" t="str">
        <f>IF(E411="","",VLOOKUP(E411,Ref_Brg!$B$8:$C$311,2,FALSE))</f>
        <v/>
      </c>
    </row>
    <row r="412">
      <c r="B412">
        <v>405</v>
      </c>
      <c r="G412" t="str">
        <f>IF(E412="","",VLOOKUP(E412,Ref_Brg!$B$8:$C$311,2,FALSE))</f>
        <v/>
      </c>
    </row>
    <row r="413">
      <c r="B413">
        <v>406</v>
      </c>
      <c r="G413" t="str">
        <f>IF(E413="","",VLOOKUP(E413,Ref_Brg!$B$8:$C$311,2,FALSE))</f>
        <v/>
      </c>
    </row>
    <row r="414">
      <c r="B414">
        <v>407</v>
      </c>
      <c r="G414" t="str">
        <f>IF(E414="","",VLOOKUP(E414,Ref_Brg!$B$8:$C$311,2,FALSE))</f>
        <v/>
      </c>
    </row>
    <row r="415">
      <c r="B415">
        <v>408</v>
      </c>
      <c r="G415" t="str">
        <f>IF(E415="","",VLOOKUP(E415,Ref_Brg!$B$8:$C$311,2,FALSE))</f>
        <v/>
      </c>
    </row>
    <row r="416">
      <c r="B416">
        <v>409</v>
      </c>
      <c r="G416" t="str">
        <f>IF(E416="","",VLOOKUP(E416,Ref_Brg!$B$8:$C$311,2,FALSE))</f>
        <v/>
      </c>
    </row>
    <row r="417">
      <c r="B417">
        <v>410</v>
      </c>
      <c r="G417" t="str">
        <f>IF(E417="","",VLOOKUP(E417,Ref_Brg!$B$8:$C$311,2,FALSE))</f>
        <v/>
      </c>
    </row>
    <row r="418">
      <c r="B418">
        <v>411</v>
      </c>
      <c r="G418" t="str">
        <f>IF(E418="","",VLOOKUP(E418,Ref_Brg!$B$8:$C$311,2,FALSE))</f>
        <v/>
      </c>
    </row>
    <row r="419">
      <c r="B419">
        <v>412</v>
      </c>
      <c r="G419" t="str">
        <f>IF(E419="","",VLOOKUP(E419,Ref_Brg!$B$8:$C$311,2,FALSE))</f>
        <v/>
      </c>
    </row>
    <row r="420">
      <c r="B420">
        <v>413</v>
      </c>
      <c r="G420" t="str">
        <f>IF(E420="","",VLOOKUP(E420,Ref_Brg!$B$8:$C$311,2,FALSE))</f>
        <v/>
      </c>
    </row>
    <row r="421">
      <c r="B421">
        <v>414</v>
      </c>
      <c r="G421" t="str">
        <f>IF(E421="","",VLOOKUP(E421,Ref_Brg!$B$8:$C$311,2,FALSE))</f>
        <v/>
      </c>
    </row>
    <row r="422">
      <c r="B422">
        <v>415</v>
      </c>
      <c r="G422" t="str">
        <f>IF(E422="","",VLOOKUP(E422,Ref_Brg!$B$8:$C$311,2,FALSE))</f>
        <v/>
      </c>
    </row>
    <row r="423">
      <c r="B423">
        <v>416</v>
      </c>
      <c r="G423" t="str">
        <f>IF(E423="","",VLOOKUP(E423,Ref_Brg!$B$8:$C$311,2,FALSE))</f>
        <v/>
      </c>
    </row>
    <row r="424">
      <c r="B424">
        <v>417</v>
      </c>
      <c r="G424" t="str">
        <f>IF(E424="","",VLOOKUP(E424,Ref_Brg!$B$8:$C$311,2,FALSE))</f>
        <v/>
      </c>
    </row>
    <row r="425">
      <c r="B425">
        <v>418</v>
      </c>
      <c r="G425" t="str">
        <f>IF(E425="","",VLOOKUP(E425,Ref_Brg!$B$8:$C$311,2,FALSE))</f>
        <v/>
      </c>
    </row>
    <row r="426">
      <c r="B426">
        <v>419</v>
      </c>
      <c r="G426" t="str">
        <f>IF(E426="","",VLOOKUP(E426,Ref_Brg!$B$8:$C$311,2,FALSE))</f>
        <v/>
      </c>
    </row>
    <row r="427">
      <c r="B427">
        <v>420</v>
      </c>
      <c r="G427" t="str">
        <f>IF(E427="","",VLOOKUP(E427,Ref_Brg!$B$8:$C$311,2,FALSE))</f>
        <v/>
      </c>
    </row>
    <row r="428">
      <c r="B428">
        <v>421</v>
      </c>
      <c r="G428" t="str">
        <f>IF(E428="","",VLOOKUP(E428,Ref_Brg!$B$8:$C$311,2,FALSE))</f>
        <v/>
      </c>
    </row>
    <row r="429">
      <c r="B429">
        <v>422</v>
      </c>
      <c r="G429" t="str">
        <f>IF(E429="","",VLOOKUP(E429,Ref_Brg!$B$8:$C$311,2,FALSE))</f>
        <v/>
      </c>
    </row>
    <row r="430">
      <c r="B430">
        <v>423</v>
      </c>
      <c r="G430" t="str">
        <f>IF(E430="","",VLOOKUP(E430,Ref_Brg!$B$8:$C$311,2,FALSE))</f>
        <v/>
      </c>
    </row>
    <row r="431">
      <c r="B431">
        <v>424</v>
      </c>
      <c r="G431" t="str">
        <f>IF(E431="","",VLOOKUP(E431,Ref_Brg!$B$8:$C$311,2,FALSE))</f>
        <v/>
      </c>
    </row>
    <row r="432">
      <c r="B432">
        <v>425</v>
      </c>
      <c r="G432" t="str">
        <f>IF(E432="","",VLOOKUP(E432,Ref_Brg!$B$8:$C$311,2,FALSE))</f>
        <v/>
      </c>
    </row>
    <row r="433">
      <c r="B433">
        <v>426</v>
      </c>
      <c r="G433" t="str">
        <f>IF(E433="","",VLOOKUP(E433,Ref_Brg!$B$8:$C$311,2,FALSE))</f>
        <v/>
      </c>
    </row>
    <row r="434">
      <c r="B434">
        <v>427</v>
      </c>
      <c r="G434" t="str">
        <f>IF(E434="","",VLOOKUP(E434,Ref_Brg!$B$8:$C$311,2,FALSE))</f>
        <v/>
      </c>
    </row>
    <row r="435">
      <c r="B435">
        <v>428</v>
      </c>
      <c r="G435" t="str">
        <f>IF(E435="","",VLOOKUP(E435,Ref_Brg!$B$8:$C$311,2,FALSE))</f>
        <v/>
      </c>
    </row>
    <row r="436">
      <c r="B436">
        <v>429</v>
      </c>
      <c r="G436" t="str">
        <f>IF(E436="","",VLOOKUP(E436,Ref_Brg!$B$8:$C$311,2,FALSE))</f>
        <v/>
      </c>
    </row>
    <row r="437">
      <c r="B437">
        <v>430</v>
      </c>
      <c r="G437" t="str">
        <f>IF(E437="","",VLOOKUP(E437,Ref_Brg!$B$8:$C$311,2,FALSE))</f>
        <v/>
      </c>
    </row>
    <row r="438">
      <c r="B438">
        <v>431</v>
      </c>
      <c r="G438" t="str">
        <f>IF(E438="","",VLOOKUP(E438,Ref_Brg!$B$8:$C$311,2,FALSE))</f>
        <v/>
      </c>
    </row>
    <row r="439">
      <c r="B439">
        <v>432</v>
      </c>
      <c r="G439" t="str">
        <f>IF(E439="","",VLOOKUP(E439,Ref_Brg!$B$8:$C$311,2,FALSE))</f>
        <v/>
      </c>
    </row>
    <row r="440">
      <c r="B440">
        <v>433</v>
      </c>
      <c r="G440" t="str">
        <f>IF(E440="","",VLOOKUP(E440,Ref_Brg!$B$8:$C$311,2,FALSE))</f>
        <v/>
      </c>
    </row>
    <row r="441">
      <c r="B441">
        <v>434</v>
      </c>
      <c r="G441" t="str">
        <f>IF(E441="","",VLOOKUP(E441,Ref_Brg!$B$8:$C$311,2,FALSE))</f>
        <v/>
      </c>
    </row>
    <row r="442">
      <c r="B442">
        <v>435</v>
      </c>
      <c r="G442" t="str">
        <f>IF(E442="","",VLOOKUP(E442,Ref_Brg!$B$8:$C$311,2,FALSE))</f>
        <v/>
      </c>
    </row>
    <row r="443">
      <c r="B443">
        <v>436</v>
      </c>
      <c r="G443" t="str">
        <f>IF(E443="","",VLOOKUP(E443,Ref_Brg!$B$8:$C$311,2,FALSE))</f>
        <v/>
      </c>
    </row>
    <row r="444">
      <c r="B444">
        <v>437</v>
      </c>
      <c r="G444" t="str">
        <f>IF(E444="","",VLOOKUP(E444,Ref_Brg!$B$8:$C$311,2,FALSE))</f>
        <v/>
      </c>
    </row>
    <row r="445">
      <c r="B445">
        <v>438</v>
      </c>
      <c r="G445" t="str">
        <f>IF(E445="","",VLOOKUP(E445,Ref_Brg!$B$8:$C$311,2,FALSE))</f>
        <v/>
      </c>
    </row>
    <row r="446">
      <c r="B446">
        <v>439</v>
      </c>
      <c r="G446" t="str">
        <f>IF(E446="","",VLOOKUP(E446,Ref_Brg!$B$8:$C$311,2,FALSE))</f>
        <v/>
      </c>
    </row>
    <row r="447">
      <c r="B447">
        <v>440</v>
      </c>
      <c r="G447" t="str">
        <f>IF(E447="","",VLOOKUP(E447,Ref_Brg!$B$8:$C$311,2,FALSE))</f>
        <v/>
      </c>
    </row>
    <row r="448">
      <c r="B448">
        <v>441</v>
      </c>
      <c r="G448" t="str">
        <f>IF(E448="","",VLOOKUP(E448,Ref_Brg!$B$8:$C$311,2,FALSE))</f>
        <v/>
      </c>
    </row>
    <row r="449">
      <c r="B449">
        <v>442</v>
      </c>
      <c r="G449" t="str">
        <f>IF(E449="","",VLOOKUP(E449,Ref_Brg!$B$8:$C$311,2,FALSE))</f>
        <v/>
      </c>
    </row>
    <row r="450">
      <c r="B450">
        <v>443</v>
      </c>
      <c r="G450" t="str">
        <f>IF(E450="","",VLOOKUP(E450,Ref_Brg!$B$8:$C$311,2,FALSE))</f>
        <v/>
      </c>
    </row>
    <row r="451">
      <c r="B451">
        <v>444</v>
      </c>
      <c r="G451" t="str">
        <f>IF(E451="","",VLOOKUP(E451,Ref_Brg!$B$8:$C$311,2,FALSE))</f>
        <v/>
      </c>
    </row>
    <row r="452">
      <c r="B452">
        <v>445</v>
      </c>
      <c r="G452" t="str">
        <f>IF(E452="","",VLOOKUP(E452,Ref_Brg!$B$8:$C$311,2,FALSE))</f>
        <v/>
      </c>
    </row>
    <row r="453">
      <c r="B453">
        <v>446</v>
      </c>
      <c r="G453" t="str">
        <f>IF(E453="","",VLOOKUP(E453,Ref_Brg!$B$8:$C$311,2,FALSE))</f>
        <v/>
      </c>
    </row>
    <row r="454">
      <c r="B454">
        <v>447</v>
      </c>
      <c r="G454" t="str">
        <f>IF(E454="","",VLOOKUP(E454,Ref_Brg!$B$8:$C$311,2,FALSE))</f>
        <v/>
      </c>
    </row>
    <row r="455">
      <c r="B455">
        <v>448</v>
      </c>
      <c r="G455" t="str">
        <f>IF(E455="","",VLOOKUP(E455,Ref_Brg!$B$8:$C$311,2,FALSE))</f>
        <v/>
      </c>
    </row>
    <row r="456">
      <c r="B456">
        <v>449</v>
      </c>
      <c r="G456" t="str">
        <f>IF(E456="","",VLOOKUP(E456,Ref_Brg!$B$8:$C$311,2,FALSE))</f>
        <v/>
      </c>
    </row>
    <row r="457">
      <c r="B457">
        <v>450</v>
      </c>
      <c r="G457" t="str">
        <f>IF(E457="","",VLOOKUP(E457,Ref_Brg!$B$8:$C$311,2,FALSE))</f>
        <v/>
      </c>
    </row>
    <row r="458">
      <c r="B458">
        <v>451</v>
      </c>
      <c r="G458" t="str">
        <f>IF(E458="","",VLOOKUP(E458,Ref_Brg!$B$8:$C$311,2,FALSE))</f>
        <v/>
      </c>
    </row>
    <row r="459">
      <c r="B459">
        <v>452</v>
      </c>
      <c r="G459" t="str">
        <f>IF(E459="","",VLOOKUP(E459,Ref_Brg!$B$8:$C$311,2,FALSE))</f>
        <v/>
      </c>
    </row>
    <row r="460">
      <c r="B460">
        <v>453</v>
      </c>
      <c r="G460" t="str">
        <f>IF(E460="","",VLOOKUP(E460,Ref_Brg!$B$8:$C$311,2,FALSE))</f>
        <v/>
      </c>
    </row>
    <row r="461">
      <c r="B461">
        <v>454</v>
      </c>
      <c r="G461" t="str">
        <f>IF(E461="","",VLOOKUP(E461,Ref_Brg!$B$8:$C$311,2,FALSE))</f>
        <v/>
      </c>
    </row>
    <row r="462">
      <c r="B462">
        <v>455</v>
      </c>
      <c r="G462" t="str">
        <f>IF(E462="","",VLOOKUP(E462,Ref_Brg!$B$8:$C$311,2,FALSE))</f>
        <v/>
      </c>
    </row>
    <row r="463">
      <c r="B463">
        <v>456</v>
      </c>
      <c r="G463" t="str">
        <f>IF(E463="","",VLOOKUP(E463,Ref_Brg!$B$8:$C$311,2,FALSE))</f>
        <v/>
      </c>
    </row>
    <row r="464">
      <c r="B464">
        <v>457</v>
      </c>
      <c r="G464" t="str">
        <f>IF(E464="","",VLOOKUP(E464,Ref_Brg!$B$8:$C$311,2,FALSE))</f>
        <v/>
      </c>
    </row>
    <row r="465">
      <c r="B465">
        <v>458</v>
      </c>
      <c r="G465" t="str">
        <f>IF(E465="","",VLOOKUP(E465,Ref_Brg!$B$8:$C$311,2,FALSE))</f>
        <v/>
      </c>
    </row>
    <row r="466">
      <c r="B466">
        <v>459</v>
      </c>
      <c r="G466" t="str">
        <f>IF(E466="","",VLOOKUP(E466,Ref_Brg!$B$8:$C$311,2,FALSE))</f>
        <v/>
      </c>
    </row>
    <row r="467">
      <c r="B467">
        <v>460</v>
      </c>
      <c r="G467" t="str">
        <f>IF(E467="","",VLOOKUP(E467,Ref_Brg!$B$8:$C$311,2,FALSE))</f>
        <v/>
      </c>
    </row>
    <row r="468">
      <c r="B468">
        <v>461</v>
      </c>
      <c r="G468" t="str">
        <f>IF(E468="","",VLOOKUP(E468,Ref_Brg!$B$8:$C$311,2,FALSE))</f>
        <v/>
      </c>
    </row>
    <row r="469">
      <c r="B469">
        <v>462</v>
      </c>
      <c r="G469" t="str">
        <f>IF(E469="","",VLOOKUP(E469,Ref_Brg!$B$8:$C$311,2,FALSE))</f>
        <v/>
      </c>
    </row>
    <row r="470">
      <c r="B470">
        <v>463</v>
      </c>
      <c r="G470" t="str">
        <f>IF(E470="","",VLOOKUP(E470,Ref_Brg!$B$8:$C$311,2,FALSE))</f>
        <v/>
      </c>
    </row>
    <row r="471">
      <c r="B471">
        <v>464</v>
      </c>
      <c r="G471" t="str">
        <f>IF(E471="","",VLOOKUP(E471,Ref_Brg!$B$8:$C$311,2,FALSE))</f>
        <v/>
      </c>
    </row>
    <row r="472">
      <c r="B472">
        <v>465</v>
      </c>
      <c r="G472" t="str">
        <f>IF(E472="","",VLOOKUP(E472,Ref_Brg!$B$8:$C$311,2,FALSE))</f>
        <v/>
      </c>
    </row>
    <row r="473">
      <c r="B473">
        <v>466</v>
      </c>
      <c r="G473" t="str">
        <f>IF(E473="","",VLOOKUP(E473,Ref_Brg!$B$8:$C$311,2,FALSE))</f>
        <v/>
      </c>
    </row>
    <row r="474">
      <c r="B474">
        <v>467</v>
      </c>
      <c r="G474" t="str">
        <f>IF(E474="","",VLOOKUP(E474,Ref_Brg!$B$8:$C$311,2,FALSE))</f>
        <v/>
      </c>
    </row>
    <row r="475">
      <c r="B475">
        <v>468</v>
      </c>
      <c r="G475" t="str">
        <f>IF(E475="","",VLOOKUP(E475,Ref_Brg!$B$8:$C$311,2,FALSE))</f>
        <v/>
      </c>
    </row>
    <row r="476">
      <c r="B476">
        <v>469</v>
      </c>
      <c r="G476" t="str">
        <f>IF(E476="","",VLOOKUP(E476,Ref_Brg!$B$8:$C$311,2,FALSE))</f>
        <v/>
      </c>
    </row>
    <row r="477">
      <c r="B477">
        <v>470</v>
      </c>
      <c r="G477" t="str">
        <f>IF(E477="","",VLOOKUP(E477,Ref_Brg!$B$8:$C$311,2,FALSE))</f>
        <v/>
      </c>
    </row>
    <row r="478">
      <c r="B478">
        <v>471</v>
      </c>
      <c r="G478" t="str">
        <f>IF(E478="","",VLOOKUP(E478,Ref_Brg!$B$8:$C$311,2,FALSE))</f>
        <v/>
      </c>
    </row>
    <row r="479">
      <c r="B479">
        <v>472</v>
      </c>
      <c r="G479" t="str">
        <f>IF(E479="","",VLOOKUP(E479,Ref_Brg!$B$8:$C$311,2,FALSE))</f>
        <v/>
      </c>
    </row>
    <row r="480">
      <c r="B480">
        <v>473</v>
      </c>
      <c r="G480" t="str">
        <f>IF(E480="","",VLOOKUP(E480,Ref_Brg!$B$8:$C$311,2,FALSE))</f>
        <v/>
      </c>
    </row>
    <row r="481">
      <c r="B481">
        <v>474</v>
      </c>
      <c r="G481" t="str">
        <f>IF(E481="","",VLOOKUP(E481,Ref_Brg!$B$8:$C$311,2,FALSE))</f>
        <v/>
      </c>
    </row>
    <row r="482">
      <c r="B482">
        <v>475</v>
      </c>
      <c r="G482" t="str">
        <f>IF(E482="","",VLOOKUP(E482,Ref_Brg!$B$8:$C$311,2,FALSE))</f>
        <v/>
      </c>
    </row>
    <row r="483">
      <c r="B483">
        <v>476</v>
      </c>
      <c r="G483" t="str">
        <f>IF(E483="","",VLOOKUP(E483,Ref_Brg!$B$8:$C$311,2,FALSE))</f>
        <v/>
      </c>
    </row>
    <row r="484">
      <c r="B484">
        <v>477</v>
      </c>
      <c r="G484" t="str">
        <f>IF(E484="","",VLOOKUP(E484,Ref_Brg!$B$8:$C$311,2,FALSE))</f>
        <v/>
      </c>
    </row>
    <row r="485">
      <c r="B485">
        <v>478</v>
      </c>
      <c r="G485" t="str">
        <f>IF(E485="","",VLOOKUP(E485,Ref_Brg!$B$8:$C$311,2,FALSE))</f>
        <v/>
      </c>
    </row>
    <row r="486">
      <c r="B486">
        <v>479</v>
      </c>
      <c r="G486" t="str">
        <f>IF(E486="","",VLOOKUP(E486,Ref_Brg!$B$8:$C$311,2,FALSE))</f>
        <v/>
      </c>
    </row>
    <row r="487">
      <c r="B487">
        <v>480</v>
      </c>
      <c r="G487" t="str">
        <f>IF(E487="","",VLOOKUP(E487,Ref_Brg!$B$8:$C$311,2,FALSE))</f>
        <v/>
      </c>
    </row>
    <row r="488">
      <c r="B488">
        <v>481</v>
      </c>
      <c r="G488" t="str">
        <f>IF(E488="","",VLOOKUP(E488,Ref_Brg!$B$8:$C$311,2,FALSE))</f>
        <v/>
      </c>
    </row>
    <row r="489">
      <c r="B489">
        <v>482</v>
      </c>
      <c r="G489" t="str">
        <f>IF(E489="","",VLOOKUP(E489,Ref_Brg!$B$8:$C$311,2,FALSE))</f>
        <v/>
      </c>
    </row>
    <row r="490">
      <c r="B490">
        <v>483</v>
      </c>
      <c r="G490" t="str">
        <f>IF(E490="","",VLOOKUP(E490,Ref_Brg!$B$8:$C$311,2,FALSE))</f>
        <v/>
      </c>
    </row>
    <row r="491">
      <c r="B491">
        <v>484</v>
      </c>
      <c r="G491" t="str">
        <f>IF(E491="","",VLOOKUP(E491,Ref_Brg!$B$8:$C$311,2,FALSE))</f>
        <v/>
      </c>
    </row>
    <row r="492">
      <c r="B492">
        <v>485</v>
      </c>
      <c r="G492" t="str">
        <f>IF(E492="","",VLOOKUP(E492,Ref_Brg!$B$8:$C$311,2,FALSE))</f>
        <v/>
      </c>
    </row>
    <row r="493">
      <c r="B493">
        <v>486</v>
      </c>
      <c r="G493" t="str">
        <f>IF(E493="","",VLOOKUP(E493,Ref_Brg!$B$8:$C$311,2,FALSE))</f>
        <v/>
      </c>
    </row>
    <row r="494">
      <c r="B494">
        <v>487</v>
      </c>
      <c r="G494" t="str">
        <f>IF(E494="","",VLOOKUP(E494,Ref_Brg!$B$8:$C$311,2,FALSE))</f>
        <v/>
      </c>
    </row>
    <row r="495">
      <c r="B495">
        <v>488</v>
      </c>
      <c r="G495" t="str">
        <f>IF(E495="","",VLOOKUP(E495,Ref_Brg!$B$8:$C$311,2,FALSE))</f>
        <v/>
      </c>
    </row>
    <row r="496">
      <c r="B496">
        <v>489</v>
      </c>
      <c r="G496" t="str">
        <f>IF(E496="","",VLOOKUP(E496,Ref_Brg!$B$8:$C$311,2,FALSE))</f>
        <v/>
      </c>
    </row>
    <row r="497">
      <c r="B497">
        <v>490</v>
      </c>
      <c r="G497" t="str">
        <f>IF(E497="","",VLOOKUP(E497,Ref_Brg!$B$8:$C$311,2,FALSE))</f>
        <v/>
      </c>
    </row>
    <row r="498">
      <c r="B498">
        <v>491</v>
      </c>
      <c r="G498" t="str">
        <f>IF(E498="","",VLOOKUP(E498,Ref_Brg!$B$8:$C$311,2,FALSE))</f>
        <v/>
      </c>
    </row>
    <row r="499">
      <c r="B499">
        <v>492</v>
      </c>
      <c r="G499" t="str">
        <f>IF(E499="","",VLOOKUP(E499,Ref_Brg!$B$8:$C$311,2,FALSE))</f>
        <v/>
      </c>
    </row>
    <row r="500">
      <c r="B500">
        <v>493</v>
      </c>
      <c r="G500" t="str">
        <f>IF(E500="","",VLOOKUP(E500,Ref_Brg!$B$8:$C$311,2,FALSE))</f>
        <v/>
      </c>
    </row>
    <row r="501">
      <c r="B501">
        <v>494</v>
      </c>
      <c r="G501" t="str">
        <f>IF(E501="","",VLOOKUP(E501,Ref_Brg!$B$8:$C$311,2,FALSE))</f>
        <v/>
      </c>
    </row>
    <row r="502">
      <c r="B502">
        <v>495</v>
      </c>
      <c r="G502" t="str">
        <f>IF(E502="","",VLOOKUP(E502,Ref_Brg!$B$8:$C$311,2,FALSE))</f>
        <v/>
      </c>
    </row>
    <row r="503">
      <c r="B503">
        <v>496</v>
      </c>
      <c r="G503" t="str">
        <f>IF(E503="","",VLOOKUP(E503,Ref_Brg!$B$8:$C$311,2,FALSE))</f>
        <v/>
      </c>
    </row>
    <row r="504">
      <c r="B504">
        <v>497</v>
      </c>
      <c r="G504" t="str">
        <f>IF(E504="","",VLOOKUP(E504,Ref_Brg!$B$8:$C$311,2,FALSE))</f>
        <v/>
      </c>
    </row>
    <row r="505">
      <c r="B505">
        <v>498</v>
      </c>
      <c r="G505" t="str">
        <f>IF(E505="","",VLOOKUP(E505,Ref_Brg!$B$8:$C$311,2,FALSE))</f>
        <v/>
      </c>
    </row>
    <row r="506">
      <c r="B506">
        <v>499</v>
      </c>
      <c r="G506" t="str">
        <f>IF(E506="","",VLOOKUP(E506,Ref_Brg!$B$8:$C$311,2,FALSE))</f>
        <v/>
      </c>
    </row>
    <row r="507">
      <c r="B507">
        <v>500</v>
      </c>
      <c r="G507" t="str">
        <f>IF(E507="","",VLOOKUP(E507,Ref_Brg!$B$8:$C$311,2,FALSE))</f>
        <v/>
      </c>
    </row>
    <row r="508">
      <c r="B508" t="str">
        <v>x</v>
      </c>
      <c r="C508" t="str">
        <v>x</v>
      </c>
      <c r="E508" t="str">
        <v>x</v>
      </c>
      <c r="F508" t="str">
        <v>x</v>
      </c>
      <c r="G508" t="str">
        <v>x</v>
      </c>
    </row>
  </sheetData>
  <autoFilter ref="C7:C508"/>
  <pageMargins left="0.275590551181102" right="0.275590551181102" top="0.275590551181102" bottom="0.28" header="0" footer="0"/>
  <ignoredErrors>
    <ignoredError numberStoredAsText="1" sqref="B1:V99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3:H313"/>
  <sheetViews>
    <sheetView workbookViewId="0" rightToLeft="0"/>
  </sheetViews>
  <sheetData>
    <row r="3">
      <c r="A3" t="str">
        <f>Saldo_Brg!A3</f>
        <v>Input Nama SPPG di sini</v>
      </c>
    </row>
    <row r="4">
      <c r="A4" t="str">
        <v>REFRESH HARGA BELI BARANG</v>
      </c>
    </row>
    <row r="5">
      <c r="A5" t="str">
        <f>Saldo_Brg!A5</f>
        <v>Periode : 05-01-2026 s.d. 17-01-2026</v>
      </c>
    </row>
    <row r="7">
      <c r="A7" t="str">
        <v>Row Labels</v>
      </c>
      <c r="B7" t="str">
        <v>Max of Row</v>
      </c>
    </row>
    <row r="8">
      <c r="A8" t="str">
        <v>Beras jagung</v>
      </c>
      <c r="B8">
        <v>16</v>
      </c>
    </row>
    <row r="9">
      <c r="A9" t="str">
        <v>Biskuit</v>
      </c>
      <c r="B9">
        <v>46</v>
      </c>
    </row>
    <row r="10">
      <c r="A10" t="str">
        <v>Bubur bayi</v>
      </c>
      <c r="B10">
        <v>47</v>
      </c>
      <c r="D10" t="str">
        <v>CARA REFRESH:</v>
      </c>
    </row>
    <row r="11">
      <c r="A11" t="str">
        <v>Kacang hijau</v>
      </c>
      <c r="B11">
        <v>137</v>
      </c>
      <c r="D11" t="str">
        <v>- Tempatkan mouse/kursor pada area tabel</v>
      </c>
    </row>
    <row r="12">
      <c r="A12" t="str">
        <v>Kacang merah</v>
      </c>
      <c r="B12">
        <v>138</v>
      </c>
      <c r="D12" t="str">
        <v>- Klik kanan mouse, pilih REFRESH</v>
      </c>
    </row>
    <row r="13">
      <c r="A13" t="str">
        <v>Kentang</v>
      </c>
      <c r="B13">
        <v>29</v>
      </c>
      <c r="D13" t="str">
        <v>- Klik kiri menu REFRESH</v>
      </c>
    </row>
    <row r="14">
      <c r="A14" t="str">
        <v>Roti gandum</v>
      </c>
      <c r="B14">
        <v>44</v>
      </c>
    </row>
    <row r="15">
      <c r="A15" t="str">
        <v>Sosis ayam</v>
      </c>
      <c r="B15">
        <v>69</v>
      </c>
    </row>
    <row r="16">
      <c r="A16" t="str">
        <v>Sosis sapi</v>
      </c>
      <c r="B16">
        <v>83</v>
      </c>
    </row>
    <row r="17">
      <c r="A17" t="str">
        <v>Telur puyuh</v>
      </c>
      <c r="B17">
        <v>68</v>
      </c>
    </row>
    <row r="18">
      <c r="A18" t="str">
        <v>Tempe</v>
      </c>
      <c r="B18">
        <v>127</v>
      </c>
    </row>
    <row r="19">
      <c r="A19" t="str">
        <v>(blank)</v>
      </c>
      <c r="B19">
        <v>803</v>
      </c>
    </row>
    <row r="20">
      <c r="A20" t="str">
        <v>Fillet dada ayam</v>
      </c>
      <c r="B20">
        <v>60</v>
      </c>
    </row>
    <row r="21">
      <c r="A21" t="str">
        <v>SAYURAN</v>
      </c>
      <c r="B21">
        <v>152</v>
      </c>
    </row>
    <row r="22">
      <c r="A22" t="str">
        <v>BUAH-BUAHAN</v>
      </c>
      <c r="B22">
        <v>206</v>
      </c>
    </row>
    <row r="23">
      <c r="A23" t="str">
        <v>Beras putih (premium)</v>
      </c>
      <c r="B23">
        <v>2</v>
      </c>
    </row>
    <row r="24">
      <c r="A24" t="str">
        <v>Tepung terigu protein rendah</v>
      </c>
      <c r="B24">
        <v>36</v>
      </c>
    </row>
    <row r="25">
      <c r="A25" t="str">
        <v>Daging sapi segar (has luar/sirloin)</v>
      </c>
      <c r="B25">
        <v>72</v>
      </c>
    </row>
    <row r="26">
      <c r="A26" t="str">
        <v>Ayam broiler utuh</v>
      </c>
      <c r="B26">
        <v>59</v>
      </c>
    </row>
    <row r="27">
      <c r="A27" t="str">
        <v>Tongkol</v>
      </c>
      <c r="B27">
        <v>97</v>
      </c>
    </row>
    <row r="28">
      <c r="A28" t="str">
        <v>Sarden/lemuru</v>
      </c>
      <c r="B28">
        <v>100</v>
      </c>
    </row>
    <row r="29">
      <c r="A29" t="str">
        <v>Udang segar</v>
      </c>
      <c r="B29">
        <v>107</v>
      </c>
    </row>
    <row r="30">
      <c r="A30" t="str">
        <v>Cumi-cumi</v>
      </c>
      <c r="B30">
        <v>109</v>
      </c>
    </row>
    <row r="31">
      <c r="A31" t="str">
        <v>Telur ayam ras/negeri</v>
      </c>
      <c r="B31">
        <v>66</v>
      </c>
    </row>
    <row r="32">
      <c r="A32" t="str">
        <v>Susu bubuk</v>
      </c>
      <c r="B32">
        <v>119</v>
      </c>
    </row>
    <row r="33">
      <c r="A33" t="str">
        <v>Susu UHT full cream</v>
      </c>
      <c r="B33">
        <v>116</v>
      </c>
    </row>
    <row r="34">
      <c r="A34" t="str">
        <v>Keju cheddar</v>
      </c>
      <c r="B34">
        <v>121</v>
      </c>
    </row>
    <row r="35">
      <c r="A35" t="str">
        <v>Tahu putih</v>
      </c>
      <c r="B35">
        <v>128</v>
      </c>
    </row>
    <row r="36">
      <c r="A36" t="str">
        <v>Minyak goreng sawit</v>
      </c>
      <c r="B36">
        <v>246</v>
      </c>
    </row>
    <row r="37">
      <c r="A37" t="str">
        <v>Air minum kemasan botol 1,5 liter</v>
      </c>
      <c r="B37">
        <v>297</v>
      </c>
    </row>
    <row r="38">
      <c r="A38" t="str">
        <v>Air minum kemasan botol 600 ml</v>
      </c>
      <c r="B38">
        <v>298</v>
      </c>
    </row>
    <row r="39">
      <c r="A39" t="str">
        <v>Air minum kemasan cup</v>
      </c>
      <c r="B39">
        <v>300</v>
      </c>
    </row>
    <row r="40">
      <c r="A40" t="str">
        <v>Air minum kemasan botol 330 ml</v>
      </c>
      <c r="B40">
        <v>299</v>
      </c>
    </row>
    <row r="41">
      <c r="A41" t="str">
        <v>Singkong segar</v>
      </c>
      <c r="B41">
        <v>22</v>
      </c>
    </row>
    <row r="42">
      <c r="A42" t="str">
        <v>Roti tawar</v>
      </c>
      <c r="B42">
        <v>43</v>
      </c>
    </row>
    <row r="43">
      <c r="A43" t="str">
        <v>Spageti</v>
      </c>
      <c r="B43">
        <v>41</v>
      </c>
    </row>
    <row r="44">
      <c r="A44" t="str">
        <v>BERAS DAN OLAHAN PADI</v>
      </c>
      <c r="B44">
        <v>1</v>
      </c>
    </row>
    <row r="45">
      <c r="A45" t="str">
        <v>Beras putih (medium)</v>
      </c>
      <c r="B45">
        <v>3</v>
      </c>
    </row>
    <row r="46">
      <c r="A46" t="str">
        <v>Beras merah</v>
      </c>
      <c r="B46">
        <v>4</v>
      </c>
    </row>
    <row r="47">
      <c r="A47" t="str">
        <v>Beras hitam</v>
      </c>
      <c r="B47">
        <v>5</v>
      </c>
    </row>
    <row r="48">
      <c r="A48" t="str">
        <v>Beras ketan putih</v>
      </c>
      <c r="B48">
        <v>6</v>
      </c>
    </row>
    <row r="49">
      <c r="A49" t="str">
        <v>Beras ketan hitam</v>
      </c>
      <c r="B49">
        <v>7</v>
      </c>
    </row>
    <row r="50">
      <c r="A50" t="str">
        <v>Tepung beras</v>
      </c>
      <c r="B50">
        <v>8</v>
      </c>
    </row>
    <row r="51">
      <c r="A51" t="str">
        <v>Tepung ketan</v>
      </c>
      <c r="B51">
        <v>9</v>
      </c>
    </row>
    <row r="52">
      <c r="A52" t="str">
        <v>Mie beras</v>
      </c>
      <c r="B52">
        <v>10</v>
      </c>
    </row>
    <row r="53">
      <c r="A53" t="str">
        <v>Beras dan olahan padi-lainnya</v>
      </c>
      <c r="B53">
        <v>11</v>
      </c>
    </row>
    <row r="54">
      <c r="A54" t="str">
        <v>JAGUNG DAN OLAHANNYA</v>
      </c>
      <c r="B54">
        <v>12</v>
      </c>
    </row>
    <row r="55">
      <c r="A55" t="str">
        <v>Jagung pipil kering</v>
      </c>
      <c r="B55">
        <v>13</v>
      </c>
    </row>
    <row r="56">
      <c r="A56" t="str">
        <v>Jagung pipil segar</v>
      </c>
      <c r="B56">
        <v>14</v>
      </c>
    </row>
    <row r="57">
      <c r="A57" t="str">
        <v>Jagung manis segar</v>
      </c>
      <c r="B57">
        <v>15</v>
      </c>
    </row>
    <row r="58">
      <c r="A58" t="str">
        <v>Jagung giling</v>
      </c>
      <c r="B58">
        <v>17</v>
      </c>
    </row>
    <row r="59">
      <c r="A59" t="str">
        <v>Tepung jagung (maizena)</v>
      </c>
      <c r="B59">
        <v>18</v>
      </c>
    </row>
    <row r="60">
      <c r="A60" t="str">
        <v>Tepung jagung lokal (cornmeal)</v>
      </c>
      <c r="B60">
        <v>19</v>
      </c>
    </row>
    <row r="61">
      <c r="A61" t="str">
        <v>Jagung dan olahan-lainnya</v>
      </c>
      <c r="B61">
        <v>20</v>
      </c>
    </row>
    <row r="62">
      <c r="A62" t="str">
        <v>UMBI-UMBIAN</v>
      </c>
      <c r="B62">
        <v>21</v>
      </c>
    </row>
    <row r="63">
      <c r="A63" t="str">
        <v>Singkong kering/gaplek</v>
      </c>
      <c r="B63">
        <v>23</v>
      </c>
    </row>
    <row r="64">
      <c r="A64" t="str">
        <v>Tepung singkong (tapioka)</v>
      </c>
      <c r="B64">
        <v>24</v>
      </c>
    </row>
    <row r="65">
      <c r="A65" t="str">
        <v>Mocaf</v>
      </c>
      <c r="B65">
        <v>25</v>
      </c>
    </row>
    <row r="66">
      <c r="A66" t="str">
        <v>Ubi jalar putih</v>
      </c>
      <c r="B66">
        <v>26</v>
      </c>
    </row>
    <row r="67">
      <c r="A67" t="str">
        <v>Ubi jalar kuning/oranye</v>
      </c>
      <c r="B67">
        <v>27</v>
      </c>
    </row>
    <row r="68">
      <c r="A68" t="str">
        <v>Ubi jalar ungu</v>
      </c>
      <c r="B68">
        <v>28</v>
      </c>
    </row>
    <row r="69">
      <c r="A69" t="str">
        <v>Talas</v>
      </c>
      <c r="B69">
        <v>30</v>
      </c>
    </row>
    <row r="70">
      <c r="A70" t="str">
        <v>Ganyong</v>
      </c>
      <c r="B70">
        <v>31</v>
      </c>
    </row>
    <row r="71">
      <c r="A71" t="str">
        <v>Sagu basah</v>
      </c>
      <c r="B71">
        <v>32</v>
      </c>
    </row>
    <row r="72">
      <c r="A72" t="str">
        <v>Tepung sagu</v>
      </c>
      <c r="B72">
        <v>33</v>
      </c>
    </row>
    <row r="73">
      <c r="A73" t="str">
        <v>Umbi umbian-lainnya</v>
      </c>
      <c r="B73">
        <v>34</v>
      </c>
    </row>
    <row r="74">
      <c r="A74" t="str">
        <v>GANDUM DAN OLAHAN TEPUNG</v>
      </c>
      <c r="B74">
        <v>35</v>
      </c>
    </row>
    <row r="75">
      <c r="A75" t="str">
        <v>Tepung terigu protein sedang</v>
      </c>
      <c r="B75">
        <v>37</v>
      </c>
    </row>
    <row r="76">
      <c r="A76" t="str">
        <v>Tepung terigu protein tinggi</v>
      </c>
      <c r="B76">
        <v>38</v>
      </c>
    </row>
    <row r="77">
      <c r="A77" t="str">
        <v>Tepung semolina</v>
      </c>
      <c r="B77">
        <v>39</v>
      </c>
    </row>
    <row r="78">
      <c r="A78" t="str">
        <v>Mie kering (non-instan)</v>
      </c>
      <c r="B78">
        <v>40</v>
      </c>
    </row>
    <row r="79">
      <c r="A79" t="str">
        <v>Makaroni</v>
      </c>
      <c r="B79">
        <v>42</v>
      </c>
    </row>
    <row r="80">
      <c r="A80" t="str">
        <v>Tepung panir</v>
      </c>
      <c r="B80">
        <v>45</v>
      </c>
    </row>
    <row r="81">
      <c r="A81" t="str">
        <v>Gandum dan olahan tepung-lainnya</v>
      </c>
      <c r="B81">
        <v>48</v>
      </c>
    </row>
    <row r="82">
      <c r="A82" t="str">
        <v>SEREAL</v>
      </c>
      <c r="B82">
        <v>49</v>
      </c>
    </row>
    <row r="83">
      <c r="A83" t="str">
        <v>Oat (rolled oats)</v>
      </c>
      <c r="B83">
        <v>50</v>
      </c>
    </row>
    <row r="84">
      <c r="A84" t="str">
        <v>Oat instan</v>
      </c>
      <c r="B84">
        <v>51</v>
      </c>
    </row>
    <row r="85">
      <c r="A85" t="str">
        <v>Sorgum biji</v>
      </c>
      <c r="B85">
        <v>52</v>
      </c>
    </row>
    <row r="86">
      <c r="A86" t="str">
        <v>Tepung sorgum</v>
      </c>
      <c r="B86">
        <v>53</v>
      </c>
    </row>
    <row r="87">
      <c r="A87" t="str">
        <v>Millet/jewawut biji</v>
      </c>
      <c r="B87">
        <v>54</v>
      </c>
    </row>
    <row r="88">
      <c r="A88" t="str">
        <v>Tepung millet</v>
      </c>
      <c r="B88">
        <v>55</v>
      </c>
    </row>
    <row r="89">
      <c r="A89" t="str">
        <v>Sereal-lainnya</v>
      </c>
      <c r="B89">
        <v>56</v>
      </c>
    </row>
    <row r="90">
      <c r="A90" t="str">
        <v>PROTEIN HEWANI</v>
      </c>
      <c r="B90">
        <v>57</v>
      </c>
    </row>
    <row r="91">
      <c r="A91" t="str">
        <v>UNGGAS DAN OLAHANNYA</v>
      </c>
      <c r="B91">
        <v>58</v>
      </c>
    </row>
    <row r="92">
      <c r="A92" t="str">
        <v>Paha ayam atas</v>
      </c>
      <c r="B92">
        <v>61</v>
      </c>
    </row>
    <row r="93">
      <c r="A93" t="str">
        <v>Paha ayam bawah (drumstick)</v>
      </c>
      <c r="B93">
        <v>62</v>
      </c>
    </row>
    <row r="94">
      <c r="A94" t="str">
        <v>Sayap ayam</v>
      </c>
      <c r="B94">
        <v>63</v>
      </c>
    </row>
    <row r="95">
      <c r="A95" t="str">
        <v>Hati ayam</v>
      </c>
      <c r="B95">
        <v>64</v>
      </c>
    </row>
    <row r="96">
      <c r="A96" t="str">
        <v>Ampela ayam</v>
      </c>
      <c r="B96">
        <v>65</v>
      </c>
    </row>
    <row r="97">
      <c r="A97" t="str">
        <v>Telur ayam kampung</v>
      </c>
      <c r="B97">
        <v>67</v>
      </c>
    </row>
    <row r="98">
      <c r="A98" t="str">
        <v>Ayam dan olahannya-lainnya</v>
      </c>
      <c r="B98">
        <v>70</v>
      </c>
    </row>
    <row r="99">
      <c r="A99" t="str">
        <v>DAGING SAPI/KERBAU/KAMBING</v>
      </c>
      <c r="B99">
        <v>71</v>
      </c>
    </row>
    <row r="100">
      <c r="A100" t="str">
        <v>Daging sapi segar (has dalam/tenderloin)</v>
      </c>
      <c r="B100">
        <v>73</v>
      </c>
    </row>
    <row r="101">
      <c r="A101" t="str">
        <v>Daging sapi segar (sandung lamur/brisket)</v>
      </c>
      <c r="B101">
        <v>74</v>
      </c>
    </row>
    <row r="102">
      <c r="A102" t="str">
        <v>Daging sapi segar (paha)</v>
      </c>
      <c r="B102">
        <v>75</v>
      </c>
    </row>
    <row r="103">
      <c r="A103" t="str">
        <v>Daging sapi giling</v>
      </c>
      <c r="B103">
        <v>76</v>
      </c>
    </row>
    <row r="104">
      <c r="A104" t="str">
        <v>Hati sapi</v>
      </c>
      <c r="B104">
        <v>77</v>
      </c>
    </row>
    <row r="105">
      <c r="A105" t="str">
        <v>Iga sapi</v>
      </c>
      <c r="B105">
        <v>78</v>
      </c>
    </row>
    <row r="106">
      <c r="A106" t="str">
        <v>Daging kerbau segar</v>
      </c>
      <c r="B106">
        <v>79</v>
      </c>
    </row>
    <row r="107">
      <c r="A107" t="str">
        <v>Daging kambing segar</v>
      </c>
      <c r="B107">
        <v>80</v>
      </c>
    </row>
    <row r="108">
      <c r="A108" t="str">
        <v>Daging domba segar</v>
      </c>
      <c r="B108">
        <v>81</v>
      </c>
    </row>
    <row r="109">
      <c r="A109" t="str">
        <v>Hati kambing</v>
      </c>
      <c r="B109">
        <v>82</v>
      </c>
    </row>
    <row r="110">
      <c r="A110" t="str">
        <v>Daging sapi/kerbau/kambing-lainnya</v>
      </c>
      <c r="B110">
        <v>84</v>
      </c>
    </row>
    <row r="111">
      <c r="A111" t="str">
        <v>IKAN AIR TAWAR</v>
      </c>
      <c r="B111">
        <v>85</v>
      </c>
    </row>
    <row r="112">
      <c r="A112" t="str">
        <v>Lele</v>
      </c>
      <c r="B112">
        <v>86</v>
      </c>
    </row>
    <row r="113">
      <c r="A113" t="str">
        <v>Nila</v>
      </c>
      <c r="B113">
        <v>87</v>
      </c>
    </row>
    <row r="114">
      <c r="A114" t="str">
        <v>Mujair</v>
      </c>
      <c r="B114">
        <v>88</v>
      </c>
    </row>
    <row r="115">
      <c r="A115" t="str">
        <v>Patin</v>
      </c>
      <c r="B115">
        <v>89</v>
      </c>
    </row>
    <row r="116">
      <c r="A116" t="str">
        <v>Gurame</v>
      </c>
      <c r="B116">
        <v>90</v>
      </c>
    </row>
    <row r="117">
      <c r="A117" t="str">
        <v>Mas</v>
      </c>
      <c r="B117">
        <v>91</v>
      </c>
    </row>
    <row r="118">
      <c r="A118" t="str">
        <v>Gabus</v>
      </c>
      <c r="B118">
        <v>92</v>
      </c>
    </row>
    <row r="119">
      <c r="A119" t="str">
        <v>Fillet ikan tawar</v>
      </c>
      <c r="B119">
        <v>93</v>
      </c>
    </row>
    <row r="120">
      <c r="A120" t="str">
        <v>Ikan air tawar-lainnya</v>
      </c>
      <c r="B120">
        <v>94</v>
      </c>
    </row>
    <row r="121">
      <c r="A121" t="str">
        <v>IKAN LAUT</v>
      </c>
      <c r="B121">
        <v>95</v>
      </c>
    </row>
    <row r="122">
      <c r="A122" t="str">
        <v>Kembung</v>
      </c>
      <c r="B122">
        <v>96</v>
      </c>
    </row>
    <row r="123">
      <c r="A123" t="str">
        <v>Cakalang</v>
      </c>
      <c r="B123">
        <v>98</v>
      </c>
    </row>
    <row r="124">
      <c r="A124" t="str">
        <v>Tuna</v>
      </c>
      <c r="B124">
        <v>99</v>
      </c>
    </row>
    <row r="125">
      <c r="A125" t="str">
        <v>Bandeng</v>
      </c>
      <c r="B125">
        <v>101</v>
      </c>
    </row>
    <row r="126">
      <c r="A126" t="str">
        <v>Tenggiri</v>
      </c>
      <c r="B126">
        <v>102</v>
      </c>
    </row>
    <row r="127">
      <c r="A127" t="str">
        <v>Kakap</v>
      </c>
      <c r="B127">
        <v>103</v>
      </c>
    </row>
    <row r="128">
      <c r="A128" t="str">
        <v>Fillet ikan laut</v>
      </c>
      <c r="B128">
        <v>104</v>
      </c>
    </row>
    <row r="129">
      <c r="A129" t="str">
        <v>Ikan laut-lainnya</v>
      </c>
      <c r="B129">
        <v>105</v>
      </c>
    </row>
    <row r="130">
      <c r="A130" t="str">
        <v>PRODUK PERIKANAN LAIN</v>
      </c>
      <c r="B130">
        <v>106</v>
      </c>
    </row>
    <row r="131">
      <c r="A131" t="str">
        <v>Udang beku</v>
      </c>
      <c r="B131">
        <v>108</v>
      </c>
    </row>
    <row r="132">
      <c r="A132" t="str">
        <v>Sotong</v>
      </c>
      <c r="B132">
        <v>110</v>
      </c>
    </row>
    <row r="133">
      <c r="A133" t="str">
        <v>Kepiting/rajungan</v>
      </c>
      <c r="B133">
        <v>111</v>
      </c>
    </row>
    <row r="134">
      <c r="A134" t="str">
        <v>Kerang hijau</v>
      </c>
      <c r="B134">
        <v>112</v>
      </c>
    </row>
    <row r="135">
      <c r="A135" t="str">
        <v>Kerang dara</v>
      </c>
      <c r="B135">
        <v>113</v>
      </c>
    </row>
    <row r="136">
      <c r="A136" t="str">
        <v>Produk perikanan lain-lainnya</v>
      </c>
      <c r="B136">
        <v>114</v>
      </c>
    </row>
    <row r="137">
      <c r="A137" t="str">
        <v>SUSU DAN OLAHANNYA</v>
      </c>
      <c r="B137">
        <v>115</v>
      </c>
    </row>
    <row r="138">
      <c r="A138" t="str">
        <v>Susu UHT rendah lemak</v>
      </c>
      <c r="B138">
        <v>117</v>
      </c>
    </row>
    <row r="139">
      <c r="A139" t="str">
        <v>Susu pasteurisasi</v>
      </c>
      <c r="B139">
        <v>118</v>
      </c>
    </row>
    <row r="140">
      <c r="A140" t="str">
        <v>Yogurt plain</v>
      </c>
      <c r="B140">
        <v>120</v>
      </c>
    </row>
    <row r="141">
      <c r="A141" t="str">
        <v>Keju olahan (slice)</v>
      </c>
      <c r="B141">
        <v>122</v>
      </c>
    </row>
    <row r="142">
      <c r="A142" t="str">
        <v>Susu dan olahan-lainnya</v>
      </c>
      <c r="B142">
        <v>123</v>
      </c>
    </row>
    <row r="143">
      <c r="A143" t="str">
        <v>PROTEIN NABATI</v>
      </c>
      <c r="B143">
        <v>124</v>
      </c>
    </row>
    <row r="144">
      <c r="A144" t="str">
        <v>KEDELAI DAN OLAHANNYA</v>
      </c>
      <c r="B144">
        <v>125</v>
      </c>
    </row>
    <row r="145">
      <c r="A145" t="str">
        <v>Kedelai biji kering</v>
      </c>
      <c r="B145">
        <v>126</v>
      </c>
    </row>
    <row r="146">
      <c r="A146" t="str">
        <v>Tahu kuning</v>
      </c>
      <c r="B146">
        <v>129</v>
      </c>
    </row>
    <row r="147">
      <c r="A147" t="str">
        <v>Tahu sutra</v>
      </c>
      <c r="B147">
        <v>130</v>
      </c>
    </row>
    <row r="148">
      <c r="A148" t="str">
        <v>Susu kedelai</v>
      </c>
      <c r="B148">
        <v>131</v>
      </c>
    </row>
    <row r="149">
      <c r="A149" t="str">
        <v>Tepung kedelai</v>
      </c>
      <c r="B149">
        <v>132</v>
      </c>
    </row>
    <row r="150">
      <c r="A150" t="str">
        <v>Kedelai dan olahannya-lainnya</v>
      </c>
      <c r="B150">
        <v>133</v>
      </c>
    </row>
    <row r="151">
      <c r="A151" t="str">
        <v>KACANG-KACANGAN</v>
      </c>
      <c r="B151">
        <v>134</v>
      </c>
    </row>
    <row r="152">
      <c r="A152" t="str">
        <v>Kacang tanah kupas</v>
      </c>
      <c r="B152">
        <v>135</v>
      </c>
    </row>
    <row r="153">
      <c r="A153" t="str">
        <v>Kacang tanah dengan kulit</v>
      </c>
      <c r="B153">
        <v>136</v>
      </c>
    </row>
    <row r="154">
      <c r="A154" t="str">
        <v>Kacang tolo/tunggak</v>
      </c>
      <c r="B154">
        <v>139</v>
      </c>
    </row>
    <row r="155">
      <c r="A155" t="str">
        <v>Kacang hitam</v>
      </c>
      <c r="B155">
        <v>140</v>
      </c>
    </row>
    <row r="156">
      <c r="A156" t="str">
        <v>Kacang arab/chickpea</v>
      </c>
      <c r="B156">
        <v>141</v>
      </c>
    </row>
    <row r="157">
      <c r="A157" t="str">
        <v>Kacang polong/pea</v>
      </c>
      <c r="B157">
        <v>142</v>
      </c>
    </row>
    <row r="158">
      <c r="A158" t="str">
        <v>Kacang mede</v>
      </c>
      <c r="B158">
        <v>143</v>
      </c>
    </row>
    <row r="159">
      <c r="A159" t="str">
        <v>Kacang almond</v>
      </c>
      <c r="B159">
        <v>144</v>
      </c>
    </row>
    <row r="160">
      <c r="A160" t="str">
        <v>Kacang kacangan-lainnya</v>
      </c>
      <c r="B160">
        <v>145</v>
      </c>
    </row>
    <row r="161">
      <c r="A161" t="str">
        <v>BIJI-BIJIAN DAN PRODUKNYA</v>
      </c>
      <c r="B161">
        <v>146</v>
      </c>
    </row>
    <row r="162">
      <c r="A162" t="str">
        <v>Wijen</v>
      </c>
      <c r="B162">
        <v>147</v>
      </c>
    </row>
    <row r="163">
      <c r="A163" t="str">
        <v>Biji bunga matahari</v>
      </c>
      <c r="B163">
        <v>148</v>
      </c>
    </row>
    <row r="164">
      <c r="A164" t="str">
        <v>Chia seed</v>
      </c>
      <c r="B164">
        <v>149</v>
      </c>
    </row>
    <row r="165">
      <c r="A165" t="str">
        <v>Flaxseed</v>
      </c>
      <c r="B165">
        <v>150</v>
      </c>
    </row>
    <row r="166">
      <c r="A166" t="str">
        <v>Biji-bijian dan produknya-lainnya</v>
      </c>
      <c r="B166">
        <v>151</v>
      </c>
    </row>
    <row r="167">
      <c r="A167" t="str">
        <v>SAYURAN DAUN/BATANG/BUNGA</v>
      </c>
      <c r="B167">
        <v>153</v>
      </c>
    </row>
    <row r="168">
      <c r="A168" t="str">
        <v>Bayam</v>
      </c>
      <c r="B168">
        <v>154</v>
      </c>
    </row>
    <row r="169">
      <c r="A169" t="str">
        <v>Kangkung</v>
      </c>
      <c r="B169">
        <v>155</v>
      </c>
    </row>
    <row r="170">
      <c r="A170" t="str">
        <v>Sawi hijau</v>
      </c>
      <c r="B170">
        <v>156</v>
      </c>
    </row>
    <row r="171">
      <c r="A171" t="str">
        <v>Sawi putih</v>
      </c>
      <c r="B171">
        <v>157</v>
      </c>
    </row>
    <row r="172">
      <c r="A172" t="str">
        <v>Pakcoy</v>
      </c>
      <c r="B172">
        <v>158</v>
      </c>
    </row>
    <row r="173">
      <c r="A173" t="str">
        <v>Selada</v>
      </c>
      <c r="B173">
        <v>159</v>
      </c>
    </row>
    <row r="174">
      <c r="A174" t="str">
        <v>Daun singkong</v>
      </c>
      <c r="B174">
        <v>160</v>
      </c>
    </row>
    <row r="175">
      <c r="A175" t="str">
        <v>Daun pepaya</v>
      </c>
      <c r="B175">
        <v>161</v>
      </c>
    </row>
    <row r="176">
      <c r="A176" t="str">
        <v>Kelor</v>
      </c>
      <c r="B176">
        <v>162</v>
      </c>
    </row>
    <row r="177">
      <c r="A177" t="str">
        <v>Katuk</v>
      </c>
      <c r="B177">
        <v>163</v>
      </c>
    </row>
    <row r="178">
      <c r="A178" t="str">
        <v>Seledri daun</v>
      </c>
      <c r="B178">
        <v>164</v>
      </c>
    </row>
    <row r="179">
      <c r="A179" t="str">
        <v>Brokoli</v>
      </c>
      <c r="B179">
        <v>165</v>
      </c>
    </row>
    <row r="180">
      <c r="A180" t="str">
        <v>Kembang kol</v>
      </c>
      <c r="B180">
        <v>166</v>
      </c>
    </row>
    <row r="181">
      <c r="A181" t="str">
        <v>Buncis</v>
      </c>
      <c r="B181">
        <v>167</v>
      </c>
    </row>
    <row r="182">
      <c r="A182" t="str">
        <v>Seledri batang</v>
      </c>
      <c r="B182">
        <v>168</v>
      </c>
    </row>
    <row r="183">
      <c r="A183" t="str">
        <v>Asparagus</v>
      </c>
      <c r="B183">
        <v>169</v>
      </c>
    </row>
    <row r="184">
      <c r="A184" t="str">
        <v>Sayuran daun/batang/bunga-lainnya</v>
      </c>
      <c r="B184">
        <v>170</v>
      </c>
    </row>
    <row r="185">
      <c r="A185" t="str">
        <v>SAYURAN BUAH/UMBI/AKAR</v>
      </c>
      <c r="B185">
        <v>171</v>
      </c>
    </row>
    <row r="186">
      <c r="A186" t="str">
        <v>Tomat</v>
      </c>
      <c r="B186">
        <v>172</v>
      </c>
    </row>
    <row r="187">
      <c r="A187" t="str">
        <v>Mentimun</v>
      </c>
      <c r="B187">
        <v>173</v>
      </c>
    </row>
    <row r="188">
      <c r="A188" t="str">
        <v>Terong ungu</v>
      </c>
      <c r="B188">
        <v>174</v>
      </c>
    </row>
    <row r="189">
      <c r="A189" t="str">
        <v>Terong hijau</v>
      </c>
      <c r="B189">
        <v>175</v>
      </c>
    </row>
    <row r="190">
      <c r="A190" t="str">
        <v>Cabai merah besar</v>
      </c>
      <c r="B190">
        <v>176</v>
      </c>
    </row>
    <row r="191">
      <c r="A191" t="str">
        <v>Cabai rawit</v>
      </c>
      <c r="B191">
        <v>177</v>
      </c>
    </row>
    <row r="192">
      <c r="A192" t="str">
        <v>Labu siam</v>
      </c>
      <c r="B192">
        <v>178</v>
      </c>
    </row>
    <row r="193">
      <c r="A193" t="str">
        <v>Pare</v>
      </c>
      <c r="B193">
        <v>179</v>
      </c>
    </row>
    <row r="194">
      <c r="A194" t="str">
        <v>Paprika</v>
      </c>
      <c r="B194">
        <v>180</v>
      </c>
    </row>
    <row r="195">
      <c r="A195" t="str">
        <v>Okra</v>
      </c>
      <c r="B195">
        <v>181</v>
      </c>
    </row>
    <row r="196">
      <c r="A196" t="str">
        <v>Wortel</v>
      </c>
      <c r="B196">
        <v>182</v>
      </c>
    </row>
    <row r="197">
      <c r="A197" t="str">
        <v>Lobak putih</v>
      </c>
      <c r="B197">
        <v>183</v>
      </c>
    </row>
    <row r="198">
      <c r="A198" t="str">
        <v>Bit</v>
      </c>
      <c r="B198">
        <v>184</v>
      </c>
    </row>
    <row r="199">
      <c r="A199" t="str">
        <v>Sayuran buah/umbi/akar-lainnya</v>
      </c>
      <c r="B199">
        <v>185</v>
      </c>
    </row>
    <row r="200">
      <c r="A200" t="str">
        <v>SAYURAN BAWANG DAN AROMATIK</v>
      </c>
      <c r="B200">
        <v>186</v>
      </c>
    </row>
    <row r="201">
      <c r="A201" t="str">
        <v>Bawang merah</v>
      </c>
      <c r="B201">
        <v>187</v>
      </c>
    </row>
    <row r="202">
      <c r="A202" t="str">
        <v>Bawang putih</v>
      </c>
      <c r="B202">
        <v>188</v>
      </c>
    </row>
    <row r="203">
      <c r="A203" t="str">
        <v>Bawang bombai</v>
      </c>
      <c r="B203">
        <v>189</v>
      </c>
    </row>
    <row r="204">
      <c r="A204" t="str">
        <v>Daun bawang</v>
      </c>
      <c r="B204">
        <v>190</v>
      </c>
    </row>
    <row r="205">
      <c r="A205" t="str">
        <v>Bawang prei</v>
      </c>
      <c r="B205">
        <v>191</v>
      </c>
    </row>
    <row r="206">
      <c r="A206" t="str">
        <v>Jahe</v>
      </c>
      <c r="B206">
        <v>192</v>
      </c>
    </row>
    <row r="207">
      <c r="A207" t="str">
        <v>Kunyit</v>
      </c>
      <c r="B207">
        <v>193</v>
      </c>
    </row>
    <row r="208">
      <c r="A208" t="str">
        <v>Lengkuas</v>
      </c>
      <c r="B208">
        <v>194</v>
      </c>
    </row>
    <row r="209">
      <c r="A209" t="str">
        <v>Kencur</v>
      </c>
      <c r="B209">
        <v>195</v>
      </c>
    </row>
    <row r="210">
      <c r="A210" t="str">
        <v>Serai</v>
      </c>
      <c r="B210">
        <v>196</v>
      </c>
    </row>
    <row r="211">
      <c r="A211" t="str">
        <v>Temu kunci</v>
      </c>
      <c r="B211">
        <v>197</v>
      </c>
    </row>
    <row r="212">
      <c r="A212" t="str">
        <v>Kemiri</v>
      </c>
      <c r="B212">
        <v>198</v>
      </c>
    </row>
    <row r="213">
      <c r="A213" t="str">
        <v>Sayuran bawang dan aromatik lainnya</v>
      </c>
      <c r="B213">
        <v>199</v>
      </c>
    </row>
    <row r="214">
      <c r="A214" t="str">
        <v>JAMUR</v>
      </c>
      <c r="B214">
        <v>200</v>
      </c>
    </row>
    <row r="215">
      <c r="A215" t="str">
        <v>Air minum kemasan galon</v>
      </c>
      <c r="B215">
        <v>295</v>
      </c>
    </row>
    <row r="216">
      <c r="A216" t="str">
        <v>Semangka</v>
      </c>
      <c r="B216">
        <v>212</v>
      </c>
    </row>
    <row r="217">
      <c r="A217" t="str">
        <v>Melon</v>
      </c>
      <c r="B217">
        <v>213</v>
      </c>
    </row>
    <row r="218">
      <c r="A218" t="str">
        <v>Salak</v>
      </c>
      <c r="B218">
        <v>221</v>
      </c>
    </row>
    <row r="219">
      <c r="A219" t="str">
        <v>Alpukat</v>
      </c>
      <c r="B219">
        <v>227</v>
      </c>
    </row>
    <row r="220">
      <c r="A220" t="str">
        <v>Jamur tiram</v>
      </c>
      <c r="B220">
        <v>201</v>
      </c>
    </row>
    <row r="221">
      <c r="A221" t="str">
        <v>Jamur kancing</v>
      </c>
      <c r="B221">
        <v>202</v>
      </c>
    </row>
    <row r="222">
      <c r="A222" t="str">
        <v>Jamur kuping</v>
      </c>
      <c r="B222">
        <v>203</v>
      </c>
    </row>
    <row r="223">
      <c r="A223" t="str">
        <v>Jamur shiitake</v>
      </c>
      <c r="B223">
        <v>204</v>
      </c>
    </row>
    <row r="224">
      <c r="A224" t="str">
        <v>Jamur-lainnya</v>
      </c>
      <c r="B224">
        <v>205</v>
      </c>
    </row>
    <row r="225">
      <c r="A225" t="str">
        <v>BUAH LOKAL</v>
      </c>
      <c r="B225">
        <v>207</v>
      </c>
    </row>
    <row r="226">
      <c r="A226" t="str">
        <v>Pisang ambon</v>
      </c>
      <c r="B226">
        <v>208</v>
      </c>
    </row>
    <row r="227">
      <c r="A227" t="str">
        <v>Pisang kepok</v>
      </c>
      <c r="B227">
        <v>209</v>
      </c>
    </row>
    <row r="228">
      <c r="A228" t="str">
        <v>Pisang raja</v>
      </c>
      <c r="B228">
        <v>210</v>
      </c>
    </row>
    <row r="229">
      <c r="A229" t="str">
        <v>Pepaya</v>
      </c>
      <c r="B229">
        <v>211</v>
      </c>
    </row>
    <row r="230">
      <c r="A230" t="str">
        <v>Mangga harum manis</v>
      </c>
      <c r="B230">
        <v>214</v>
      </c>
    </row>
    <row r="231">
      <c r="A231" t="str">
        <v>Mangga gedong</v>
      </c>
      <c r="B231">
        <v>215</v>
      </c>
    </row>
    <row r="232">
      <c r="A232" t="str">
        <v>Jeruk manis</v>
      </c>
      <c r="B232">
        <v>216</v>
      </c>
    </row>
    <row r="233">
      <c r="A233" t="str">
        <v>Jeruk keprok</v>
      </c>
      <c r="B233">
        <v>217</v>
      </c>
    </row>
    <row r="234">
      <c r="A234" t="str">
        <v>Jambu biji</v>
      </c>
      <c r="B234">
        <v>218</v>
      </c>
    </row>
    <row r="235">
      <c r="A235" t="str">
        <v>Jambu air</v>
      </c>
      <c r="B235">
        <v>219</v>
      </c>
    </row>
    <row r="236">
      <c r="A236" t="str">
        <v>Nanas</v>
      </c>
      <c r="B236">
        <v>220</v>
      </c>
    </row>
    <row r="237">
      <c r="A237" t="str">
        <v>Rambutan</v>
      </c>
      <c r="B237">
        <v>222</v>
      </c>
    </row>
    <row r="238">
      <c r="A238" t="str">
        <v>Duku</v>
      </c>
      <c r="B238">
        <v>223</v>
      </c>
    </row>
    <row r="239">
      <c r="A239" t="str">
        <v>Sirsak</v>
      </c>
      <c r="B239">
        <v>224</v>
      </c>
    </row>
    <row r="240">
      <c r="A240" t="str">
        <v>Durian</v>
      </c>
      <c r="B240">
        <v>225</v>
      </c>
    </row>
    <row r="241">
      <c r="A241" t="str">
        <v>Manggis</v>
      </c>
      <c r="B241">
        <v>226</v>
      </c>
    </row>
    <row r="242">
      <c r="A242" t="str">
        <v>Apel malang</v>
      </c>
      <c r="B242">
        <v>228</v>
      </c>
    </row>
    <row r="243">
      <c r="A243" t="str">
        <v>Buah naga merah</v>
      </c>
      <c r="B243">
        <v>229</v>
      </c>
    </row>
    <row r="244">
      <c r="A244" t="str">
        <v>Buah naga putih</v>
      </c>
      <c r="B244">
        <v>230</v>
      </c>
    </row>
    <row r="245">
      <c r="A245" t="str">
        <v>Kedondong</v>
      </c>
      <c r="B245">
        <v>231</v>
      </c>
    </row>
    <row r="246">
      <c r="A246" t="str">
        <v>Markisa</v>
      </c>
      <c r="B246">
        <v>232</v>
      </c>
    </row>
    <row r="247">
      <c r="A247" t="str">
        <v>Belimbing</v>
      </c>
      <c r="B247">
        <v>233</v>
      </c>
    </row>
    <row r="248">
      <c r="A248" t="str">
        <v>Sawo</v>
      </c>
      <c r="B248">
        <v>234</v>
      </c>
    </row>
    <row r="249">
      <c r="A249" t="str">
        <v>Matoa</v>
      </c>
      <c r="B249">
        <v>235</v>
      </c>
    </row>
    <row r="250">
      <c r="A250" t="str">
        <v>Buah lokal-lainnya</v>
      </c>
      <c r="B250">
        <v>236</v>
      </c>
    </row>
    <row r="251">
      <c r="A251" t="str">
        <v>BUAH IMPOR</v>
      </c>
      <c r="B251">
        <v>237</v>
      </c>
    </row>
    <row r="252">
      <c r="A252" t="str">
        <v>Apel</v>
      </c>
      <c r="B252">
        <v>238</v>
      </c>
    </row>
    <row r="253">
      <c r="A253" t="str">
        <v>Pear</v>
      </c>
      <c r="B253">
        <v>239</v>
      </c>
    </row>
    <row r="254">
      <c r="A254" t="str">
        <v>Anggur merah</v>
      </c>
      <c r="B254">
        <v>240</v>
      </c>
    </row>
    <row r="255">
      <c r="A255" t="str">
        <v>Anggur hijau</v>
      </c>
      <c r="B255">
        <v>241</v>
      </c>
    </row>
    <row r="256">
      <c r="A256" t="str">
        <v>Kiwi</v>
      </c>
      <c r="B256">
        <v>242</v>
      </c>
    </row>
    <row r="257">
      <c r="A257" t="str">
        <v>Buah impor-lainnya</v>
      </c>
      <c r="B257">
        <v>243</v>
      </c>
    </row>
    <row r="258">
      <c r="A258" t="str">
        <v>BAHAN BAKU LAIN</v>
      </c>
      <c r="B258">
        <v>244</v>
      </c>
    </row>
    <row r="259">
      <c r="A259" t="str">
        <v>MINYAK DAN LEMAK</v>
      </c>
      <c r="B259">
        <v>245</v>
      </c>
    </row>
    <row r="260">
      <c r="A260" t="str">
        <v>Minyak goreng campuran</v>
      </c>
      <c r="B260">
        <v>247</v>
      </c>
    </row>
    <row r="261">
      <c r="A261" t="str">
        <v>Minyak kelapa</v>
      </c>
      <c r="B261">
        <v>248</v>
      </c>
    </row>
    <row r="262">
      <c r="A262" t="str">
        <v>Margarin</v>
      </c>
      <c r="B262">
        <v>249</v>
      </c>
    </row>
    <row r="263">
      <c r="A263" t="str">
        <v>Mentega (butter)</v>
      </c>
      <c r="B263">
        <v>250</v>
      </c>
    </row>
    <row r="264">
      <c r="A264" t="str">
        <v>Minyak dan lemak-lainnya</v>
      </c>
      <c r="B264">
        <v>251</v>
      </c>
    </row>
    <row r="265">
      <c r="A265" t="str">
        <v>GARAM, GULA, DAN PEMANIS</v>
      </c>
      <c r="B265">
        <v>252</v>
      </c>
    </row>
    <row r="266">
      <c r="A266" t="str">
        <v>Garam beryodium</v>
      </c>
      <c r="B266">
        <v>253</v>
      </c>
    </row>
    <row r="267">
      <c r="A267" t="str">
        <v>Gula pasir</v>
      </c>
      <c r="B267">
        <v>254</v>
      </c>
    </row>
    <row r="268">
      <c r="A268" t="str">
        <v>Gula merah/aren</v>
      </c>
      <c r="B268">
        <v>255</v>
      </c>
    </row>
    <row r="269">
      <c r="A269" t="str">
        <v>Madu</v>
      </c>
      <c r="B269">
        <v>256</v>
      </c>
    </row>
    <row r="270">
      <c r="A270" t="str">
        <v>Garam, gula, dan pemanis-lainnya</v>
      </c>
      <c r="B270">
        <v>257</v>
      </c>
    </row>
    <row r="271">
      <c r="A271" t="str">
        <v>BUMBU KERING (REMPAH)</v>
      </c>
      <c r="B271">
        <v>258</v>
      </c>
    </row>
    <row r="272">
      <c r="A272" t="str">
        <v>Lada/merica bubuk</v>
      </c>
      <c r="B272">
        <v>259</v>
      </c>
    </row>
    <row r="273">
      <c r="A273" t="str">
        <v>Ketumbar bubuk</v>
      </c>
      <c r="B273">
        <v>260</v>
      </c>
    </row>
    <row r="274">
      <c r="A274" t="str">
        <v>Jinten bubuk</v>
      </c>
      <c r="B274">
        <v>261</v>
      </c>
    </row>
    <row r="275">
      <c r="A275" t="str">
        <v>Pala bubuk</v>
      </c>
      <c r="B275">
        <v>262</v>
      </c>
    </row>
    <row r="276">
      <c r="A276" t="str">
        <v>Kayu manis</v>
      </c>
      <c r="B276">
        <v>263</v>
      </c>
    </row>
    <row r="277">
      <c r="A277" t="str">
        <v>Cengkeh</v>
      </c>
      <c r="B277">
        <v>264</v>
      </c>
    </row>
    <row r="278">
      <c r="A278" t="str">
        <v>Kapulaga</v>
      </c>
      <c r="B278">
        <v>265</v>
      </c>
    </row>
    <row r="279">
      <c r="A279" t="str">
        <v>Daun salam kering</v>
      </c>
      <c r="B279">
        <v>266</v>
      </c>
    </row>
    <row r="280">
      <c r="A280" t="str">
        <v>Oregano</v>
      </c>
      <c r="B280">
        <v>267</v>
      </c>
    </row>
    <row r="281">
      <c r="A281" t="str">
        <v>Bumbu kering (rempah)-lainnya</v>
      </c>
      <c r="B281">
        <v>268</v>
      </c>
    </row>
    <row r="282">
      <c r="A282" t="str">
        <v>BUMBU CAIR, SAUS, DAN KONDIMEN</v>
      </c>
      <c r="B282">
        <v>269</v>
      </c>
    </row>
    <row r="283">
      <c r="A283" t="str">
        <v>Kecap manis</v>
      </c>
      <c r="B283">
        <v>270</v>
      </c>
    </row>
    <row r="284">
      <c r="A284" t="str">
        <v>Kecap asin</v>
      </c>
      <c r="B284">
        <v>271</v>
      </c>
    </row>
    <row r="285">
      <c r="A285" t="str">
        <v>Saus sambal</v>
      </c>
      <c r="B285">
        <v>272</v>
      </c>
    </row>
    <row r="286">
      <c r="A286" t="str">
        <v>Saus tomat</v>
      </c>
      <c r="B286">
        <v>273</v>
      </c>
    </row>
    <row r="287">
      <c r="A287" t="str">
        <v>Saus tiram</v>
      </c>
      <c r="B287">
        <v>274</v>
      </c>
    </row>
    <row r="288">
      <c r="A288" t="str">
        <v>Cuka makan</v>
      </c>
      <c r="B288">
        <v>275</v>
      </c>
    </row>
    <row r="289">
      <c r="A289" t="str">
        <v>Mayones</v>
      </c>
      <c r="B289">
        <v>276</v>
      </c>
    </row>
    <row r="290">
      <c r="A290" t="str">
        <v>Bumbu cair, saus, dan kondimen-lainnya</v>
      </c>
      <c r="B290">
        <v>277</v>
      </c>
    </row>
    <row r="291">
      <c r="A291" t="str">
        <v>PRODUK OLAHAN DASAR</v>
      </c>
      <c r="B291">
        <v>278</v>
      </c>
    </row>
    <row r="292">
      <c r="A292" t="str">
        <v>Santan segar</v>
      </c>
      <c r="B292">
        <v>279</v>
      </c>
    </row>
    <row r="293">
      <c r="A293" t="str">
        <v>Santan instan cair</v>
      </c>
      <c r="B293">
        <v>280</v>
      </c>
    </row>
    <row r="294">
      <c r="A294" t="str">
        <v>Santan bubuk</v>
      </c>
      <c r="B294">
        <v>281</v>
      </c>
    </row>
    <row r="295">
      <c r="A295" t="str">
        <v>Kaldu bubuk ayam</v>
      </c>
      <c r="B295">
        <v>282</v>
      </c>
    </row>
    <row r="296">
      <c r="A296" t="str">
        <v>Kaldu bubuk sapi</v>
      </c>
      <c r="B296">
        <v>283</v>
      </c>
    </row>
    <row r="297">
      <c r="A297" t="str">
        <v>Kaldu jamur</v>
      </c>
      <c r="B297">
        <v>284</v>
      </c>
    </row>
    <row r="298">
      <c r="A298" t="str">
        <v>Agar-agar bubuk</v>
      </c>
      <c r="B298">
        <v>285</v>
      </c>
    </row>
    <row r="299">
      <c r="A299" t="str">
        <v>Gelatin</v>
      </c>
      <c r="B299">
        <v>286</v>
      </c>
    </row>
    <row r="300">
      <c r="A300" t="str">
        <v>Produk olahan dasar-lainnya</v>
      </c>
      <c r="B300">
        <v>287</v>
      </c>
    </row>
    <row r="301">
      <c r="A301" t="str">
        <v>BAHAN FERMENTASI/PELENGKAP</v>
      </c>
      <c r="B301">
        <v>288</v>
      </c>
    </row>
    <row r="302">
      <c r="A302" t="str">
        <v>Terasi</v>
      </c>
      <c r="B302">
        <v>289</v>
      </c>
    </row>
    <row r="303">
      <c r="A303" t="str">
        <v>Tauco</v>
      </c>
      <c r="B303">
        <v>290</v>
      </c>
    </row>
    <row r="304">
      <c r="A304" t="str">
        <v>Ragi roti</v>
      </c>
      <c r="B304">
        <v>291</v>
      </c>
    </row>
    <row r="305">
      <c r="A305" t="str">
        <v>Baking powder</v>
      </c>
      <c r="B305">
        <v>292</v>
      </c>
    </row>
    <row r="306">
      <c r="A306" t="str">
        <v>Bahan fermentasi/pelengkap-lainnya</v>
      </c>
      <c r="B306">
        <v>293</v>
      </c>
    </row>
    <row r="307">
      <c r="A307" t="str">
        <v>BAHAN MINUMAN PENDAMPING</v>
      </c>
      <c r="B307">
        <v>294</v>
      </c>
    </row>
    <row r="308">
      <c r="A308" t="str">
        <v>Air minum kemasan botol 2 liter</v>
      </c>
      <c r="B308">
        <v>296</v>
      </c>
    </row>
    <row r="309">
      <c r="A309" t="str">
        <v>Minuman kemasan botol/kaleng</v>
      </c>
      <c r="B309">
        <v>301</v>
      </c>
    </row>
    <row r="310">
      <c r="A310" t="str">
        <v>Susu kental manis</v>
      </c>
      <c r="B310">
        <v>302</v>
      </c>
    </row>
    <row r="311">
      <c r="A311" t="str">
        <v>Bahan minuman pendamping-lainnya</v>
      </c>
      <c r="B311">
        <v>303</v>
      </c>
    </row>
    <row r="312">
      <c r="A312" t="str">
        <v>x</v>
      </c>
      <c r="B312">
        <v>0</v>
      </c>
    </row>
    <row r="313">
      <c r="A313" t="str">
        <v>Grand Total</v>
      </c>
      <c r="B313">
        <v>803</v>
      </c>
    </row>
  </sheetData>
  <pageMargins left="0.7" right="0.7" top="0.75" bottom="0.75" header="0.3" footer="0.3"/>
  <ignoredErrors>
    <ignoredError numberStoredAsText="1" sqref="A3:H31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AB587"/>
  <sheetViews>
    <sheetView workbookViewId="0" rightToLeft="0"/>
  </sheetViews>
  <sheetData>
    <row r="3">
      <c r="A3" t="str">
        <f>Saldo_Brg!$A$3</f>
        <v>Input Nama SPPG di sini</v>
      </c>
    </row>
    <row r="4">
      <c r="A4" t="str">
        <v>LAPORAN STOCK BARANG (DETIL)</v>
      </c>
    </row>
    <row r="5">
      <c r="A5" t="str">
        <f>Saldo_Brg!A5</f>
        <v>Periode : 05-01-2026 s.d. 17-01-2026</v>
      </c>
    </row>
    <row r="7">
      <c r="A7" t="str">
        <v>Kode Brg</v>
      </c>
      <c r="B7" t="str">
        <v>Nama Barang</v>
      </c>
      <c r="C7" t="str">
        <v>Satuan</v>
      </c>
      <c r="D7" t="str">
        <v>Saldo Awal</v>
      </c>
      <c r="E7" t="str">
        <v>Masuk</v>
      </c>
      <c r="F7" t="str">
        <v>Keluar</v>
      </c>
      <c r="G7" t="str">
        <v>Saldo Akhir</v>
      </c>
      <c r="H7" t="str">
        <v>Harga Beli Akhir</v>
      </c>
      <c r="I7" t="str">
        <v>Jumlah</v>
      </c>
      <c r="Y7" t="str">
        <v>No Max</v>
      </c>
      <c r="Z7" t="str">
        <v>Dt Harga Beli</v>
      </c>
    </row>
    <row r="8">
      <c r="A8" t="str">
        <f>IF(Ref_Brg!A8="","",Ref_Brg!A8)</f>
        <v>KH</v>
      </c>
      <c r="B8" t="str">
        <f>IF(Ref_Brg!B8="","",Ref_Brg!B8)</f>
        <v>KARBOHIDRAT</v>
      </c>
      <c r="Y8" t="e">
        <f>IF(B8="","",VLOOKUP(B8,Refresh!$A$7:$B$1000,2,FALSE))</f>
        <v>#N/A</v>
      </c>
      <c r="Z8" t="e">
        <f>IF(Y8="","",VLOOKUP(Y8,Masuk!$B$9:$I$812,8,FALSE))</f>
        <v>#N/A</v>
      </c>
      <c r="AA8" t="str">
        <f>LEFT(A8,5)</f>
        <v>KH</v>
      </c>
    </row>
    <row r="9">
      <c r="A9" t="str">
        <f>IF(Ref_Brg!A9="","",Ref_Brg!A9)</f>
        <v>KH.01</v>
      </c>
      <c r="B9" t="str">
        <f>IF(Ref_Brg!B9="","",Ref_Brg!B9)</f>
        <v>BERAS DAN OLAHAN PADI</v>
      </c>
      <c r="Y9">
        <f>IF(B9="","",VLOOKUP(B9,Refresh!$A$7:$B$1000,2,FALSE))</f>
        <v>1</v>
      </c>
      <c r="Z9" t="str">
        <f>IF(Y9="","",VLOOKUP(Y9,Masuk!$B$9:$I$812,8,FALSE))</f>
        <v/>
      </c>
      <c r="AA9" t="str">
        <f>LEFT(A9,5)</f>
        <v>KH.01</v>
      </c>
    </row>
    <row r="10">
      <c r="A10" t="str">
        <f>IF(Ref_Brg!A10="","",Ref_Brg!A10)</f>
        <v>KH.01.001</v>
      </c>
      <c r="B10" t="str">
        <f>IF(Ref_Brg!B10="","",Ref_Brg!B10)</f>
        <v>Beras putih (premium)</v>
      </c>
      <c r="C10" t="str">
        <f>IF(Ref_Brg!C10="","",Ref_Brg!C10)</f>
        <v>kg</v>
      </c>
      <c r="D10">
        <f>IFERROR(VLOOKUP(B10,Saldo_Brg!$B$9:$D$311,3,FALSE),0)</f>
        <v>0</v>
      </c>
      <c r="E10">
        <f>SUMIF(Masuk!$E$312:$E$811,B10,Masuk!$H$312:$H$811)</f>
        <v>0</v>
      </c>
      <c r="F10">
        <f>SUMIF(Keluar!$E$8:$E$507,B10,Keluar!$F$8:$F$507)</f>
        <v>0</v>
      </c>
      <c r="G10">
        <f>D10+E10-F10</f>
        <v>0</v>
      </c>
      <c r="H10">
        <f>SUMIF(Z10,"&gt;0",Z10)</f>
        <v>0</v>
      </c>
      <c r="I10">
        <f>G10*H10</f>
        <v>0</v>
      </c>
      <c r="Y10">
        <f>IF(B10="","",VLOOKUP(B10,Refresh!$A$7:$B$1000,2,FALSE))</f>
        <v>2</v>
      </c>
      <c r="Z10" t="str">
        <f>IF(Y10="","",VLOOKUP(Y10,Masuk!$B$9:$I$812,8,FALSE))</f>
        <v/>
      </c>
      <c r="AA10" t="str">
        <f>LEFT(A10,5)</f>
        <v>KH.01</v>
      </c>
    </row>
    <row r="11">
      <c r="A11" t="str">
        <f>IF(Ref_Brg!A11="","",Ref_Brg!A11)</f>
        <v>KH.01.002</v>
      </c>
      <c r="B11" t="str">
        <f>IF(Ref_Brg!B11="","",Ref_Brg!B11)</f>
        <v>Beras putih (medium)</v>
      </c>
      <c r="C11" t="str">
        <f>IF(Ref_Brg!C11="","",Ref_Brg!C11)</f>
        <v>kg</v>
      </c>
      <c r="D11">
        <f>IFERROR(VLOOKUP(B11,Saldo_Brg!$B$9:$D$311,3,FALSE),0)</f>
        <v>0</v>
      </c>
      <c r="E11">
        <f>SUMIF(Masuk!$E$312:$E$811,B11,Masuk!$H$312:$H$811)</f>
        <v>0</v>
      </c>
      <c r="F11">
        <f>SUMIF(Keluar!$E$8:$E$507,B11,Keluar!$F$8:$F$507)</f>
        <v>0</v>
      </c>
      <c r="G11">
        <f>D11+E11-F11</f>
        <v>0</v>
      </c>
      <c r="H11">
        <f>SUMIF(Z11,"&gt;0",Z11)</f>
        <v>0</v>
      </c>
      <c r="I11">
        <f>G11*H11</f>
        <v>0</v>
      </c>
      <c r="Y11">
        <f>IF(B11="","",VLOOKUP(B11,Refresh!$A$7:$B$1000,2,FALSE))</f>
        <v>3</v>
      </c>
      <c r="Z11" t="str">
        <f>IF(Y11="","",VLOOKUP(Y11,Masuk!$B$9:$I$812,8,FALSE))</f>
        <v/>
      </c>
      <c r="AA11" t="str">
        <f>LEFT(A11,5)</f>
        <v>KH.01</v>
      </c>
    </row>
    <row r="12">
      <c r="A12" t="str">
        <f>IF(Ref_Brg!A12="","",Ref_Brg!A12)</f>
        <v>KH.01.003</v>
      </c>
      <c r="B12" t="str">
        <f>IF(Ref_Brg!B12="","",Ref_Brg!B12)</f>
        <v>Beras merah</v>
      </c>
      <c r="C12" t="str">
        <f>IF(Ref_Brg!C12="","",Ref_Brg!C12)</f>
        <v>kg</v>
      </c>
      <c r="D12">
        <f>IFERROR(VLOOKUP(B12,Saldo_Brg!$B$9:$D$311,3,FALSE),0)</f>
        <v>0</v>
      </c>
      <c r="E12">
        <f>SUMIF(Masuk!$E$312:$E$811,B12,Masuk!$H$312:$H$811)</f>
        <v>0</v>
      </c>
      <c r="F12">
        <f>SUMIF(Keluar!$E$8:$E$507,B12,Keluar!$F$8:$F$507)</f>
        <v>0</v>
      </c>
      <c r="G12">
        <f>D12+E12-F12</f>
        <v>0</v>
      </c>
      <c r="H12">
        <f>SUMIF(Z12,"&gt;0",Z12)</f>
        <v>0</v>
      </c>
      <c r="I12">
        <f>G12*H12</f>
        <v>0</v>
      </c>
      <c r="Y12">
        <f>IF(B12="","",VLOOKUP(B12,Refresh!$A$7:$B$1000,2,FALSE))</f>
        <v>4</v>
      </c>
      <c r="Z12" t="str">
        <f>IF(Y12="","",VLOOKUP(Y12,Masuk!$B$9:$I$812,8,FALSE))</f>
        <v/>
      </c>
      <c r="AA12" t="str">
        <f>LEFT(A12,5)</f>
        <v>KH.01</v>
      </c>
    </row>
    <row r="13">
      <c r="A13" t="str">
        <f>IF(Ref_Brg!A13="","",Ref_Brg!A13)</f>
        <v>KH.01.004</v>
      </c>
      <c r="B13" t="str">
        <f>IF(Ref_Brg!B13="","",Ref_Brg!B13)</f>
        <v>Beras hitam</v>
      </c>
      <c r="C13" t="str">
        <f>IF(Ref_Brg!C13="","",Ref_Brg!C13)</f>
        <v>kg</v>
      </c>
      <c r="D13">
        <f>IFERROR(VLOOKUP(B13,Saldo_Brg!$B$9:$D$311,3,FALSE),0)</f>
        <v>0</v>
      </c>
      <c r="E13">
        <f>SUMIF(Masuk!$E$312:$E$811,B13,Masuk!$H$312:$H$811)</f>
        <v>0</v>
      </c>
      <c r="F13">
        <f>SUMIF(Keluar!$E$8:$E$507,B13,Keluar!$F$8:$F$507)</f>
        <v>0</v>
      </c>
      <c r="G13">
        <f>D13+E13-F13</f>
        <v>0</v>
      </c>
      <c r="H13">
        <f>SUMIF(Z13,"&gt;0",Z13)</f>
        <v>0</v>
      </c>
      <c r="I13">
        <f>G13*H13</f>
        <v>0</v>
      </c>
      <c r="Y13">
        <f>IF(B13="","",VLOOKUP(B13,Refresh!$A$7:$B$1000,2,FALSE))</f>
        <v>5</v>
      </c>
      <c r="Z13" t="str">
        <f>IF(Y13="","",VLOOKUP(Y13,Masuk!$B$9:$I$812,8,FALSE))</f>
        <v/>
      </c>
      <c r="AA13" t="str">
        <f>LEFT(A13,5)</f>
        <v>KH.01</v>
      </c>
    </row>
    <row r="14">
      <c r="A14" t="str">
        <f>IF(Ref_Brg!A14="","",Ref_Brg!A14)</f>
        <v>KH.01.005</v>
      </c>
      <c r="B14" t="str">
        <f>IF(Ref_Brg!B14="","",Ref_Brg!B14)</f>
        <v>Beras ketan putih</v>
      </c>
      <c r="C14" t="str">
        <f>IF(Ref_Brg!C14="","",Ref_Brg!C14)</f>
        <v>kg</v>
      </c>
      <c r="D14">
        <f>IFERROR(VLOOKUP(B14,Saldo_Brg!$B$9:$D$311,3,FALSE),0)</f>
        <v>0</v>
      </c>
      <c r="E14">
        <f>SUMIF(Masuk!$E$312:$E$811,B14,Masuk!$H$312:$H$811)</f>
        <v>0</v>
      </c>
      <c r="F14">
        <f>SUMIF(Keluar!$E$8:$E$507,B14,Keluar!$F$8:$F$507)</f>
        <v>0</v>
      </c>
      <c r="G14">
        <f>D14+E14-F14</f>
        <v>0</v>
      </c>
      <c r="H14">
        <f>SUMIF(Z14,"&gt;0",Z14)</f>
        <v>0</v>
      </c>
      <c r="I14">
        <f>G14*H14</f>
        <v>0</v>
      </c>
      <c r="Y14">
        <f>IF(B14="","",VLOOKUP(B14,Refresh!$A$7:$B$1000,2,FALSE))</f>
        <v>6</v>
      </c>
      <c r="Z14" t="str">
        <f>IF(Y14="","",VLOOKUP(Y14,Masuk!$B$9:$I$812,8,FALSE))</f>
        <v/>
      </c>
      <c r="AA14" t="str">
        <f>LEFT(A14,5)</f>
        <v>KH.01</v>
      </c>
    </row>
    <row r="15">
      <c r="A15" t="str">
        <f>IF(Ref_Brg!A15="","",Ref_Brg!A15)</f>
        <v>KH.01.006</v>
      </c>
      <c r="B15" t="str">
        <f>IF(Ref_Brg!B15="","",Ref_Brg!B15)</f>
        <v>Beras ketan hitam</v>
      </c>
      <c r="C15" t="str">
        <f>IF(Ref_Brg!C15="","",Ref_Brg!C15)</f>
        <v>kg</v>
      </c>
      <c r="D15">
        <f>IFERROR(VLOOKUP(B15,Saldo_Brg!$B$9:$D$311,3,FALSE),0)</f>
        <v>0</v>
      </c>
      <c r="E15">
        <f>SUMIF(Masuk!$E$312:$E$811,B15,Masuk!$H$312:$H$811)</f>
        <v>0</v>
      </c>
      <c r="F15">
        <f>SUMIF(Keluar!$E$8:$E$507,B15,Keluar!$F$8:$F$507)</f>
        <v>0</v>
      </c>
      <c r="G15">
        <f>D15+E15-F15</f>
        <v>0</v>
      </c>
      <c r="H15">
        <f>SUMIF(Z15,"&gt;0",Z15)</f>
        <v>0</v>
      </c>
      <c r="I15">
        <f>G15*H15</f>
        <v>0</v>
      </c>
      <c r="Y15">
        <f>IF(B15="","",VLOOKUP(B15,Refresh!$A$7:$B$1000,2,FALSE))</f>
        <v>7</v>
      </c>
      <c r="Z15" t="str">
        <f>IF(Y15="","",VLOOKUP(Y15,Masuk!$B$9:$I$812,8,FALSE))</f>
        <v/>
      </c>
      <c r="AA15" t="str">
        <f>LEFT(A15,5)</f>
        <v>KH.01</v>
      </c>
    </row>
    <row r="16">
      <c r="A16" t="str">
        <f>IF(Ref_Brg!A16="","",Ref_Brg!A16)</f>
        <v>KH.01.007</v>
      </c>
      <c r="B16" t="str">
        <f>IF(Ref_Brg!B16="","",Ref_Brg!B16)</f>
        <v>Tepung beras</v>
      </c>
      <c r="C16" t="str">
        <f>IF(Ref_Brg!C16="","",Ref_Brg!C16)</f>
        <v>kg</v>
      </c>
      <c r="D16">
        <f>IFERROR(VLOOKUP(B16,Saldo_Brg!$B$9:$D$311,3,FALSE),0)</f>
        <v>0</v>
      </c>
      <c r="E16">
        <f>SUMIF(Masuk!$E$312:$E$811,B16,Masuk!$H$312:$H$811)</f>
        <v>0</v>
      </c>
      <c r="F16">
        <f>SUMIF(Keluar!$E$8:$E$507,B16,Keluar!$F$8:$F$507)</f>
        <v>0</v>
      </c>
      <c r="G16">
        <f>D16+E16-F16</f>
        <v>0</v>
      </c>
      <c r="H16">
        <f>SUMIF(Z16,"&gt;0",Z16)</f>
        <v>0</v>
      </c>
      <c r="I16">
        <f>G16*H16</f>
        <v>0</v>
      </c>
      <c r="Y16">
        <f>IF(B16="","",VLOOKUP(B16,Refresh!$A$7:$B$1000,2,FALSE))</f>
        <v>8</v>
      </c>
      <c r="Z16" t="str">
        <f>IF(Y16="","",VLOOKUP(Y16,Masuk!$B$9:$I$812,8,FALSE))</f>
        <v/>
      </c>
      <c r="AA16" t="str">
        <f>LEFT(A16,5)</f>
        <v>KH.01</v>
      </c>
    </row>
    <row r="17">
      <c r="A17" t="str">
        <f>IF(Ref_Brg!A17="","",Ref_Brg!A17)</f>
        <v>KH.01.008</v>
      </c>
      <c r="B17" t="str">
        <f>IF(Ref_Brg!B17="","",Ref_Brg!B17)</f>
        <v>Tepung ketan</v>
      </c>
      <c r="C17" t="str">
        <f>IF(Ref_Brg!C17="","",Ref_Brg!C17)</f>
        <v>kg</v>
      </c>
      <c r="D17">
        <f>IFERROR(VLOOKUP(B17,Saldo_Brg!$B$9:$D$311,3,FALSE),0)</f>
        <v>0</v>
      </c>
      <c r="E17">
        <f>SUMIF(Masuk!$E$312:$E$811,B17,Masuk!$H$312:$H$811)</f>
        <v>0</v>
      </c>
      <c r="F17">
        <f>SUMIF(Keluar!$E$8:$E$507,B17,Keluar!$F$8:$F$507)</f>
        <v>0</v>
      </c>
      <c r="G17">
        <f>D17+E17-F17</f>
        <v>0</v>
      </c>
      <c r="H17">
        <f>SUMIF(Z17,"&gt;0",Z17)</f>
        <v>0</v>
      </c>
      <c r="I17">
        <f>G17*H17</f>
        <v>0</v>
      </c>
      <c r="Y17">
        <f>IF(B17="","",VLOOKUP(B17,Refresh!$A$7:$B$1000,2,FALSE))</f>
        <v>9</v>
      </c>
      <c r="Z17" t="str">
        <f>IF(Y17="","",VLOOKUP(Y17,Masuk!$B$9:$I$812,8,FALSE))</f>
        <v/>
      </c>
      <c r="AA17" t="str">
        <f>LEFT(A17,5)</f>
        <v>KH.01</v>
      </c>
    </row>
    <row r="18">
      <c r="A18" t="str">
        <f>IF(Ref_Brg!A18="","",Ref_Brg!A18)</f>
        <v>KH.01.009</v>
      </c>
      <c r="B18" t="str">
        <f>IF(Ref_Brg!B18="","",Ref_Brg!B18)</f>
        <v>Mie beras</v>
      </c>
      <c r="C18" t="str">
        <f>IF(Ref_Brg!C18="","",Ref_Brg!C18)</f>
        <v>kg</v>
      </c>
      <c r="D18">
        <f>IFERROR(VLOOKUP(B18,Saldo_Brg!$B$9:$D$311,3,FALSE),0)</f>
        <v>0</v>
      </c>
      <c r="E18">
        <f>SUMIF(Masuk!$E$312:$E$811,B18,Masuk!$H$312:$H$811)</f>
        <v>0</v>
      </c>
      <c r="F18">
        <f>SUMIF(Keluar!$E$8:$E$507,B18,Keluar!$F$8:$F$507)</f>
        <v>0</v>
      </c>
      <c r="G18">
        <f>D18+E18-F18</f>
        <v>0</v>
      </c>
      <c r="H18">
        <f>SUMIF(Z18,"&gt;0",Z18)</f>
        <v>0</v>
      </c>
      <c r="I18">
        <f>G18*H18</f>
        <v>0</v>
      </c>
      <c r="Y18">
        <f>IF(B18="","",VLOOKUP(B18,Refresh!$A$7:$B$1000,2,FALSE))</f>
        <v>10</v>
      </c>
      <c r="Z18" t="str">
        <f>IF(Y18="","",VLOOKUP(Y18,Masuk!$B$9:$I$812,8,FALSE))</f>
        <v/>
      </c>
      <c r="AA18" t="str">
        <f>LEFT(A18,5)</f>
        <v>KH.01</v>
      </c>
    </row>
    <row r="19">
      <c r="A19" t="str">
        <f>IF(Ref_Brg!A19="","",Ref_Brg!A19)</f>
        <v>KH.01.099</v>
      </c>
      <c r="B19" t="str">
        <f>IF(Ref_Brg!B19="","",Ref_Brg!B19)</f>
        <v>Beras dan olahan padi-lainnya</v>
      </c>
      <c r="C19" t="str">
        <f>IF(Ref_Brg!C19="","",Ref_Brg!C19)</f>
        <v>kg</v>
      </c>
      <c r="D19">
        <f>IFERROR(VLOOKUP(B19,Saldo_Brg!$B$9:$D$311,3,FALSE),0)</f>
        <v>0</v>
      </c>
      <c r="E19">
        <f>SUMIF(Masuk!$E$312:$E$811,B19,Masuk!$H$312:$H$811)</f>
        <v>0</v>
      </c>
      <c r="F19">
        <f>SUMIF(Keluar!$E$8:$E$507,B19,Keluar!$F$8:$F$507)</f>
        <v>0</v>
      </c>
      <c r="G19">
        <f>D19+E19-F19</f>
        <v>0</v>
      </c>
      <c r="H19">
        <f>SUMIF(Z19,"&gt;0",Z19)</f>
        <v>0</v>
      </c>
      <c r="I19">
        <f>G19*H19</f>
        <v>0</v>
      </c>
      <c r="Y19">
        <f>IF(B19="","",VLOOKUP(B19,Refresh!$A$7:$B$1000,2,FALSE))</f>
        <v>11</v>
      </c>
      <c r="Z19" t="str">
        <f>IF(Y19="","",VLOOKUP(Y19,Masuk!$B$9:$I$812,8,FALSE))</f>
        <v/>
      </c>
      <c r="AA19" t="str">
        <f>LEFT(A19,5)</f>
        <v>KH.01</v>
      </c>
    </row>
    <row r="20">
      <c r="A20" t="str">
        <f>IF(Ref_Brg!A20="","",Ref_Brg!A20)</f>
        <v>KH.02</v>
      </c>
      <c r="B20" t="str">
        <f>IF(Ref_Brg!B20="","",Ref_Brg!B20)</f>
        <v>JAGUNG DAN OLAHANNYA</v>
      </c>
      <c r="Y20">
        <f>IF(B20="","",VLOOKUP(B20,Refresh!$A$7:$B$1000,2,FALSE))</f>
        <v>12</v>
      </c>
      <c r="Z20" t="str">
        <f>IF(Y20="","",VLOOKUP(Y20,Masuk!$B$9:$I$812,8,FALSE))</f>
        <v/>
      </c>
      <c r="AA20" t="str">
        <f>LEFT(A20,5)</f>
        <v>KH.02</v>
      </c>
    </row>
    <row r="21">
      <c r="A21" t="str">
        <f>IF(Ref_Brg!A21="","",Ref_Brg!A21)</f>
        <v>KH.02.001</v>
      </c>
      <c r="B21" t="str">
        <f>IF(Ref_Brg!B21="","",Ref_Brg!B21)</f>
        <v>Jagung pipil kering</v>
      </c>
      <c r="C21" t="str">
        <f>IF(Ref_Brg!C21="","",Ref_Brg!C21)</f>
        <v>kg</v>
      </c>
      <c r="D21">
        <f>IFERROR(VLOOKUP(B21,Saldo_Brg!$B$9:$D$311,3,FALSE),0)</f>
        <v>0</v>
      </c>
      <c r="E21">
        <f>SUMIF(Masuk!$E$312:$E$811,B21,Masuk!$H$312:$H$811)</f>
        <v>0</v>
      </c>
      <c r="F21">
        <f>SUMIF(Keluar!$E$8:$E$507,B21,Keluar!$F$8:$F$507)</f>
        <v>0</v>
      </c>
      <c r="G21">
        <f>D21+E21-F21</f>
        <v>0</v>
      </c>
      <c r="H21">
        <f>SUMIF(Z21,"&gt;0",Z21)</f>
        <v>0</v>
      </c>
      <c r="I21">
        <f>G21*H21</f>
        <v>0</v>
      </c>
      <c r="Y21">
        <f>IF(B21="","",VLOOKUP(B21,Refresh!$A$7:$B$1000,2,FALSE))</f>
        <v>13</v>
      </c>
      <c r="Z21" t="str">
        <f>IF(Y21="","",VLOOKUP(Y21,Masuk!$B$9:$I$812,8,FALSE))</f>
        <v/>
      </c>
      <c r="AA21" t="str">
        <f>LEFT(A21,5)</f>
        <v>KH.02</v>
      </c>
    </row>
    <row r="22">
      <c r="A22" t="str">
        <f>IF(Ref_Brg!A22="","",Ref_Brg!A22)</f>
        <v>KH.02.002</v>
      </c>
      <c r="B22" t="str">
        <f>IF(Ref_Brg!B22="","",Ref_Brg!B22)</f>
        <v>Jagung pipil segar</v>
      </c>
      <c r="C22" t="str">
        <f>IF(Ref_Brg!C22="","",Ref_Brg!C22)</f>
        <v>kg</v>
      </c>
      <c r="D22">
        <f>IFERROR(VLOOKUP(B22,Saldo_Brg!$B$9:$D$311,3,FALSE),0)</f>
        <v>0</v>
      </c>
      <c r="E22">
        <f>SUMIF(Masuk!$E$312:$E$811,B22,Masuk!$H$312:$H$811)</f>
        <v>0</v>
      </c>
      <c r="F22">
        <f>SUMIF(Keluar!$E$8:$E$507,B22,Keluar!$F$8:$F$507)</f>
        <v>0</v>
      </c>
      <c r="G22">
        <f>D22+E22-F22</f>
        <v>0</v>
      </c>
      <c r="H22">
        <f>SUMIF(Z22,"&gt;0",Z22)</f>
        <v>0</v>
      </c>
      <c r="I22">
        <f>G22*H22</f>
        <v>0</v>
      </c>
      <c r="Y22">
        <f>IF(B22="","",VLOOKUP(B22,Refresh!$A$7:$B$1000,2,FALSE))</f>
        <v>14</v>
      </c>
      <c r="Z22" t="str">
        <f>IF(Y22="","",VLOOKUP(Y22,Masuk!$B$9:$I$812,8,FALSE))</f>
        <v/>
      </c>
      <c r="AA22" t="str">
        <f>LEFT(A22,5)</f>
        <v>KH.02</v>
      </c>
    </row>
    <row r="23">
      <c r="A23" t="str">
        <f>IF(Ref_Brg!A23="","",Ref_Brg!A23)</f>
        <v>KH.02.003</v>
      </c>
      <c r="B23" t="str">
        <f>IF(Ref_Brg!B23="","",Ref_Brg!B23)</f>
        <v>Jagung manis segar</v>
      </c>
      <c r="C23" t="str">
        <f>IF(Ref_Brg!C23="","",Ref_Brg!C23)</f>
        <v>kg</v>
      </c>
      <c r="D23">
        <f>IFERROR(VLOOKUP(B23,Saldo_Brg!$B$9:$D$311,3,FALSE),0)</f>
        <v>0</v>
      </c>
      <c r="E23">
        <f>SUMIF(Masuk!$E$312:$E$811,B23,Masuk!$H$312:$H$811)</f>
        <v>0</v>
      </c>
      <c r="F23">
        <f>SUMIF(Keluar!$E$8:$E$507,B23,Keluar!$F$8:$F$507)</f>
        <v>0</v>
      </c>
      <c r="G23">
        <f>D23+E23-F23</f>
        <v>0</v>
      </c>
      <c r="H23">
        <f>SUMIF(Z23,"&gt;0",Z23)</f>
        <v>0</v>
      </c>
      <c r="I23">
        <f>G23*H23</f>
        <v>0</v>
      </c>
      <c r="Y23">
        <f>IF(B23="","",VLOOKUP(B23,Refresh!$A$7:$B$1000,2,FALSE))</f>
        <v>15</v>
      </c>
      <c r="Z23" t="str">
        <f>IF(Y23="","",VLOOKUP(Y23,Masuk!$B$9:$I$812,8,FALSE))</f>
        <v/>
      </c>
      <c r="AA23" t="str">
        <f>LEFT(A23,5)</f>
        <v>KH.02</v>
      </c>
    </row>
    <row r="24">
      <c r="A24" t="str">
        <f>IF(Ref_Brg!A24="","",Ref_Brg!A24)</f>
        <v>KH.02.004</v>
      </c>
      <c r="B24" t="str">
        <f>IF(Ref_Brg!B24="","",Ref_Brg!B24)</f>
        <v>Beras jagung</v>
      </c>
      <c r="C24" t="str">
        <f>IF(Ref_Brg!C24="","",Ref_Brg!C24)</f>
        <v>kg</v>
      </c>
      <c r="D24">
        <f>IFERROR(VLOOKUP(B24,Saldo_Brg!$B$9:$D$311,3,FALSE),0)</f>
        <v>0</v>
      </c>
      <c r="E24">
        <f>SUMIF(Masuk!$E$312:$E$811,B24,Masuk!$H$312:$H$811)</f>
        <v>0</v>
      </c>
      <c r="F24">
        <f>SUMIF(Keluar!$E$8:$E$507,B24,Keluar!$F$8:$F$507)</f>
        <v>0</v>
      </c>
      <c r="G24">
        <f>D24+E24-F24</f>
        <v>0</v>
      </c>
      <c r="H24">
        <f>SUMIF(Z24,"&gt;0",Z24)</f>
        <v>0</v>
      </c>
      <c r="I24">
        <f>G24*H24</f>
        <v>0</v>
      </c>
      <c r="Y24">
        <f>IF(B24="","",VLOOKUP(B24,Refresh!$A$7:$B$1000,2,FALSE))</f>
        <v>16</v>
      </c>
      <c r="Z24" t="str">
        <f>IF(Y24="","",VLOOKUP(Y24,Masuk!$B$9:$I$812,8,FALSE))</f>
        <v/>
      </c>
      <c r="AA24" t="str">
        <f>LEFT(A24,5)</f>
        <v>KH.02</v>
      </c>
    </row>
    <row r="25">
      <c r="A25" t="str">
        <f>IF(Ref_Brg!A25="","",Ref_Brg!A25)</f>
        <v>KH.02.005</v>
      </c>
      <c r="B25" t="str">
        <f>IF(Ref_Brg!B25="","",Ref_Brg!B25)</f>
        <v>Jagung giling</v>
      </c>
      <c r="C25" t="str">
        <f>IF(Ref_Brg!C25="","",Ref_Brg!C25)</f>
        <v>kg</v>
      </c>
      <c r="D25">
        <f>IFERROR(VLOOKUP(B25,Saldo_Brg!$B$9:$D$311,3,FALSE),0)</f>
        <v>0</v>
      </c>
      <c r="E25">
        <f>SUMIF(Masuk!$E$312:$E$811,B25,Masuk!$H$312:$H$811)</f>
        <v>0</v>
      </c>
      <c r="F25">
        <f>SUMIF(Keluar!$E$8:$E$507,B25,Keluar!$F$8:$F$507)</f>
        <v>0</v>
      </c>
      <c r="G25">
        <f>D25+E25-F25</f>
        <v>0</v>
      </c>
      <c r="H25">
        <f>SUMIF(Z25,"&gt;0",Z25)</f>
        <v>0</v>
      </c>
      <c r="I25">
        <f>G25*H25</f>
        <v>0</v>
      </c>
      <c r="Y25">
        <f>IF(B25="","",VLOOKUP(B25,Refresh!$A$7:$B$1000,2,FALSE))</f>
        <v>17</v>
      </c>
      <c r="Z25" t="str">
        <f>IF(Y25="","",VLOOKUP(Y25,Masuk!$B$9:$I$812,8,FALSE))</f>
        <v/>
      </c>
      <c r="AA25" t="str">
        <f>LEFT(A25,5)</f>
        <v>KH.02</v>
      </c>
    </row>
    <row r="26">
      <c r="A26" t="str">
        <f>IF(Ref_Brg!A26="","",Ref_Brg!A26)</f>
        <v>KH.02.006</v>
      </c>
      <c r="B26" t="str">
        <f>IF(Ref_Brg!B26="","",Ref_Brg!B26)</f>
        <v>Tepung jagung (maizena)</v>
      </c>
      <c r="C26" t="str">
        <f>IF(Ref_Brg!C26="","",Ref_Brg!C26)</f>
        <v>kg</v>
      </c>
      <c r="D26">
        <f>IFERROR(VLOOKUP(B26,Saldo_Brg!$B$9:$D$311,3,FALSE),0)</f>
        <v>0</v>
      </c>
      <c r="E26">
        <f>SUMIF(Masuk!$E$312:$E$811,B26,Masuk!$H$312:$H$811)</f>
        <v>0</v>
      </c>
      <c r="F26">
        <f>SUMIF(Keluar!$E$8:$E$507,B26,Keluar!$F$8:$F$507)</f>
        <v>0</v>
      </c>
      <c r="G26">
        <f>D26+E26-F26</f>
        <v>0</v>
      </c>
      <c r="H26">
        <f>SUMIF(Z26,"&gt;0",Z26)</f>
        <v>0</v>
      </c>
      <c r="I26">
        <f>G26*H26</f>
        <v>0</v>
      </c>
      <c r="Y26">
        <f>IF(B26="","",VLOOKUP(B26,Refresh!$A$7:$B$1000,2,FALSE))</f>
        <v>18</v>
      </c>
      <c r="Z26" t="str">
        <f>IF(Y26="","",VLOOKUP(Y26,Masuk!$B$9:$I$812,8,FALSE))</f>
        <v/>
      </c>
      <c r="AA26" t="str">
        <f>LEFT(A26,5)</f>
        <v>KH.02</v>
      </c>
    </row>
    <row r="27">
      <c r="A27" t="str">
        <f>IF(Ref_Brg!A27="","",Ref_Brg!A27)</f>
        <v>KH.02.007</v>
      </c>
      <c r="B27" t="str">
        <f>IF(Ref_Brg!B27="","",Ref_Brg!B27)</f>
        <v>Tepung jagung lokal (cornmeal)</v>
      </c>
      <c r="C27" t="str">
        <f>IF(Ref_Brg!C27="","",Ref_Brg!C27)</f>
        <v>kg</v>
      </c>
      <c r="D27">
        <f>IFERROR(VLOOKUP(B27,Saldo_Brg!$B$9:$D$311,3,FALSE),0)</f>
        <v>0</v>
      </c>
      <c r="E27">
        <f>SUMIF(Masuk!$E$312:$E$811,B27,Masuk!$H$312:$H$811)</f>
        <v>0</v>
      </c>
      <c r="F27">
        <f>SUMIF(Keluar!$E$8:$E$507,B27,Keluar!$F$8:$F$507)</f>
        <v>0</v>
      </c>
      <c r="G27">
        <f>D27+E27-F27</f>
        <v>0</v>
      </c>
      <c r="H27">
        <f>SUMIF(Z27,"&gt;0",Z27)</f>
        <v>0</v>
      </c>
      <c r="I27">
        <f>G27*H27</f>
        <v>0</v>
      </c>
      <c r="Y27">
        <f>IF(B27="","",VLOOKUP(B27,Refresh!$A$7:$B$1000,2,FALSE))</f>
        <v>19</v>
      </c>
      <c r="Z27" t="str">
        <f>IF(Y27="","",VLOOKUP(Y27,Masuk!$B$9:$I$812,8,FALSE))</f>
        <v/>
      </c>
      <c r="AA27" t="str">
        <f>LEFT(A27,5)</f>
        <v>KH.02</v>
      </c>
    </row>
    <row r="28">
      <c r="A28" t="str">
        <f>IF(Ref_Brg!A28="","",Ref_Brg!A28)</f>
        <v>KH.02.099</v>
      </c>
      <c r="B28" t="str">
        <f>IF(Ref_Brg!B28="","",Ref_Brg!B28)</f>
        <v>Jagung dan olahan-lainnya</v>
      </c>
      <c r="C28" t="str">
        <f>IF(Ref_Brg!C28="","",Ref_Brg!C28)</f>
        <v>kg</v>
      </c>
      <c r="D28">
        <f>IFERROR(VLOOKUP(B28,Saldo_Brg!$B$9:$D$311,3,FALSE),0)</f>
        <v>0</v>
      </c>
      <c r="E28">
        <f>SUMIF(Masuk!$E$312:$E$811,B28,Masuk!$H$312:$H$811)</f>
        <v>0</v>
      </c>
      <c r="F28">
        <f>SUMIF(Keluar!$E$8:$E$507,B28,Keluar!$F$8:$F$507)</f>
        <v>0</v>
      </c>
      <c r="G28">
        <f>D28+E28-F28</f>
        <v>0</v>
      </c>
      <c r="H28">
        <f>SUMIF(Z28,"&gt;0",Z28)</f>
        <v>0</v>
      </c>
      <c r="I28">
        <f>G28*H28</f>
        <v>0</v>
      </c>
      <c r="Y28">
        <f>IF(B28="","",VLOOKUP(B28,Refresh!$A$7:$B$1000,2,FALSE))</f>
        <v>20</v>
      </c>
      <c r="Z28" t="str">
        <f>IF(Y28="","",VLOOKUP(Y28,Masuk!$B$9:$I$812,8,FALSE))</f>
        <v/>
      </c>
      <c r="AA28" t="str">
        <f>LEFT(A28,5)</f>
        <v>KH.02</v>
      </c>
    </row>
    <row r="29">
      <c r="A29" t="str">
        <f>IF(Ref_Brg!A29="","",Ref_Brg!A29)</f>
        <v>KH.03</v>
      </c>
      <c r="B29" t="str">
        <f>IF(Ref_Brg!B29="","",Ref_Brg!B29)</f>
        <v>UMBI-UMBIAN</v>
      </c>
      <c r="C29" t="str">
        <f>IF(Ref_Brg!C29="","",Ref_Brg!C29)</f>
        <v/>
      </c>
      <c r="Y29">
        <f>IF(B29="","",VLOOKUP(B29,Refresh!$A$7:$B$1000,2,FALSE))</f>
        <v>21</v>
      </c>
      <c r="Z29" t="str">
        <f>IF(Y29="","",VLOOKUP(Y29,Masuk!$B$9:$I$812,8,FALSE))</f>
        <v/>
      </c>
      <c r="AA29" t="str">
        <f>LEFT(A29,5)</f>
        <v>KH.03</v>
      </c>
    </row>
    <row r="30">
      <c r="A30" t="str">
        <f>IF(Ref_Brg!A30="","",Ref_Brg!A30)</f>
        <v>KH.03.001</v>
      </c>
      <c r="B30" t="str">
        <f>IF(Ref_Brg!B30="","",Ref_Brg!B30)</f>
        <v>Singkong segar</v>
      </c>
      <c r="C30" t="str">
        <f>IF(Ref_Brg!C30="","",Ref_Brg!C30)</f>
        <v>kg</v>
      </c>
      <c r="D30">
        <f>IFERROR(VLOOKUP(B30,Saldo_Brg!$B$9:$D$311,3,FALSE),0)</f>
        <v>0</v>
      </c>
      <c r="E30">
        <f>SUMIF(Masuk!$E$312:$E$811,B30,Masuk!$H$312:$H$811)</f>
        <v>0</v>
      </c>
      <c r="F30">
        <f>SUMIF(Keluar!$E$8:$E$507,B30,Keluar!$F$8:$F$507)</f>
        <v>0</v>
      </c>
      <c r="G30">
        <f>D30+E30-F30</f>
        <v>0</v>
      </c>
      <c r="H30">
        <f>SUMIF(Z30,"&gt;0",Z30)</f>
        <v>0</v>
      </c>
      <c r="I30">
        <f>G30*H30</f>
        <v>0</v>
      </c>
      <c r="Y30">
        <f>IF(B30="","",VLOOKUP(B30,Refresh!$A$7:$B$1000,2,FALSE))</f>
        <v>22</v>
      </c>
      <c r="Z30" t="str">
        <f>IF(Y30="","",VLOOKUP(Y30,Masuk!$B$9:$I$812,8,FALSE))</f>
        <v/>
      </c>
      <c r="AA30" t="str">
        <f>LEFT(A30,5)</f>
        <v>KH.03</v>
      </c>
    </row>
    <row r="31">
      <c r="A31" t="str">
        <f>IF(Ref_Brg!A31="","",Ref_Brg!A31)</f>
        <v>KH.03.002</v>
      </c>
      <c r="B31" t="str">
        <f>IF(Ref_Brg!B31="","",Ref_Brg!B31)</f>
        <v>Singkong kering/gaplek</v>
      </c>
      <c r="C31" t="str">
        <f>IF(Ref_Brg!C31="","",Ref_Brg!C31)</f>
        <v>kg</v>
      </c>
      <c r="D31">
        <f>IFERROR(VLOOKUP(B31,Saldo_Brg!$B$9:$D$311,3,FALSE),0)</f>
        <v>0</v>
      </c>
      <c r="E31">
        <f>SUMIF(Masuk!$E$312:$E$811,B31,Masuk!$H$312:$H$811)</f>
        <v>0</v>
      </c>
      <c r="F31">
        <f>SUMIF(Keluar!$E$8:$E$507,B31,Keluar!$F$8:$F$507)</f>
        <v>0</v>
      </c>
      <c r="G31">
        <f>D31+E31-F31</f>
        <v>0</v>
      </c>
      <c r="H31">
        <f>SUMIF(Z31,"&gt;0",Z31)</f>
        <v>0</v>
      </c>
      <c r="I31">
        <f>G31*H31</f>
        <v>0</v>
      </c>
      <c r="Y31">
        <f>IF(B31="","",VLOOKUP(B31,Refresh!$A$7:$B$1000,2,FALSE))</f>
        <v>23</v>
      </c>
      <c r="Z31" t="str">
        <f>IF(Y31="","",VLOOKUP(Y31,Masuk!$B$9:$I$812,8,FALSE))</f>
        <v/>
      </c>
      <c r="AA31" t="str">
        <f>LEFT(A31,5)</f>
        <v>KH.03</v>
      </c>
    </row>
    <row r="32">
      <c r="A32" t="str">
        <f>IF(Ref_Brg!A32="","",Ref_Brg!A32)</f>
        <v>KH.03.003</v>
      </c>
      <c r="B32" t="str">
        <f>IF(Ref_Brg!B32="","",Ref_Brg!B32)</f>
        <v>Tepung singkong (tapioka)</v>
      </c>
      <c r="C32" t="str">
        <f>IF(Ref_Brg!C32="","",Ref_Brg!C32)</f>
        <v>kg</v>
      </c>
      <c r="D32">
        <f>IFERROR(VLOOKUP(B32,Saldo_Brg!$B$9:$D$311,3,FALSE),0)</f>
        <v>0</v>
      </c>
      <c r="E32">
        <f>SUMIF(Masuk!$E$312:$E$811,B32,Masuk!$H$312:$H$811)</f>
        <v>0</v>
      </c>
      <c r="F32">
        <f>SUMIF(Keluar!$E$8:$E$507,B32,Keluar!$F$8:$F$507)</f>
        <v>0</v>
      </c>
      <c r="G32">
        <f>D32+E32-F32</f>
        <v>0</v>
      </c>
      <c r="H32">
        <f>SUMIF(Z32,"&gt;0",Z32)</f>
        <v>0</v>
      </c>
      <c r="I32">
        <f>G32*H32</f>
        <v>0</v>
      </c>
      <c r="Y32">
        <f>IF(B32="","",VLOOKUP(B32,Refresh!$A$7:$B$1000,2,FALSE))</f>
        <v>24</v>
      </c>
      <c r="Z32" t="str">
        <f>IF(Y32="","",VLOOKUP(Y32,Masuk!$B$9:$I$812,8,FALSE))</f>
        <v/>
      </c>
      <c r="AA32" t="str">
        <f>LEFT(A32,5)</f>
        <v>KH.03</v>
      </c>
    </row>
    <row r="33">
      <c r="A33" t="str">
        <f>IF(Ref_Brg!A33="","",Ref_Brg!A33)</f>
        <v>KH.03.004</v>
      </c>
      <c r="B33" t="str">
        <f>IF(Ref_Brg!B33="","",Ref_Brg!B33)</f>
        <v>Mocaf</v>
      </c>
      <c r="C33" t="str">
        <f>IF(Ref_Brg!C33="","",Ref_Brg!C33)</f>
        <v>kg</v>
      </c>
      <c r="D33">
        <f>IFERROR(VLOOKUP(B33,Saldo_Brg!$B$9:$D$311,3,FALSE),0)</f>
        <v>0</v>
      </c>
      <c r="E33">
        <f>SUMIF(Masuk!$E$312:$E$811,B33,Masuk!$H$312:$H$811)</f>
        <v>0</v>
      </c>
      <c r="F33">
        <f>SUMIF(Keluar!$E$8:$E$507,B33,Keluar!$F$8:$F$507)</f>
        <v>0</v>
      </c>
      <c r="G33">
        <f>D33+E33-F33</f>
        <v>0</v>
      </c>
      <c r="H33">
        <f>SUMIF(Z33,"&gt;0",Z33)</f>
        <v>0</v>
      </c>
      <c r="I33">
        <f>G33*H33</f>
        <v>0</v>
      </c>
      <c r="Y33">
        <f>IF(B33="","",VLOOKUP(B33,Refresh!$A$7:$B$1000,2,FALSE))</f>
        <v>25</v>
      </c>
      <c r="Z33" t="str">
        <f>IF(Y33="","",VLOOKUP(Y33,Masuk!$B$9:$I$812,8,FALSE))</f>
        <v/>
      </c>
      <c r="AA33" t="str">
        <f>LEFT(A33,5)</f>
        <v>KH.03</v>
      </c>
    </row>
    <row r="34">
      <c r="A34" t="str">
        <f>IF(Ref_Brg!A34="","",Ref_Brg!A34)</f>
        <v>KH.03.005</v>
      </c>
      <c r="B34" t="str">
        <f>IF(Ref_Brg!B34="","",Ref_Brg!B34)</f>
        <v>Ubi jalar putih</v>
      </c>
      <c r="C34" t="str">
        <f>IF(Ref_Brg!C34="","",Ref_Brg!C34)</f>
        <v>kg</v>
      </c>
      <c r="D34">
        <f>IFERROR(VLOOKUP(B34,Saldo_Brg!$B$9:$D$311,3,FALSE),0)</f>
        <v>0</v>
      </c>
      <c r="E34">
        <f>SUMIF(Masuk!$E$312:$E$811,B34,Masuk!$H$312:$H$811)</f>
        <v>0</v>
      </c>
      <c r="F34">
        <f>SUMIF(Keluar!$E$8:$E$507,B34,Keluar!$F$8:$F$507)</f>
        <v>0</v>
      </c>
      <c r="G34">
        <f>D34+E34-F34</f>
        <v>0</v>
      </c>
      <c r="H34">
        <f>SUMIF(Z34,"&gt;0",Z34)</f>
        <v>0</v>
      </c>
      <c r="I34">
        <f>G34*H34</f>
        <v>0</v>
      </c>
      <c r="Y34">
        <f>IF(B34="","",VLOOKUP(B34,Refresh!$A$7:$B$1000,2,FALSE))</f>
        <v>26</v>
      </c>
      <c r="Z34" t="str">
        <f>IF(Y34="","",VLOOKUP(Y34,Masuk!$B$9:$I$812,8,FALSE))</f>
        <v/>
      </c>
      <c r="AA34" t="str">
        <f>LEFT(A34,5)</f>
        <v>KH.03</v>
      </c>
    </row>
    <row r="35">
      <c r="A35" t="str">
        <f>IF(Ref_Brg!A35="","",Ref_Brg!A35)</f>
        <v>KH.03.006</v>
      </c>
      <c r="B35" t="str">
        <f>IF(Ref_Brg!B35="","",Ref_Brg!B35)</f>
        <v>Ubi jalar kuning/oranye</v>
      </c>
      <c r="C35" t="str">
        <f>IF(Ref_Brg!C35="","",Ref_Brg!C35)</f>
        <v>kg</v>
      </c>
      <c r="D35">
        <f>IFERROR(VLOOKUP(B35,Saldo_Brg!$B$9:$D$311,3,FALSE),0)</f>
        <v>0</v>
      </c>
      <c r="E35">
        <f>SUMIF(Masuk!$E$312:$E$811,B35,Masuk!$H$312:$H$811)</f>
        <v>0</v>
      </c>
      <c r="F35">
        <f>SUMIF(Keluar!$E$8:$E$507,B35,Keluar!$F$8:$F$507)</f>
        <v>0</v>
      </c>
      <c r="G35">
        <f>D35+E35-F35</f>
        <v>0</v>
      </c>
      <c r="H35">
        <f>SUMIF(Z35,"&gt;0",Z35)</f>
        <v>0</v>
      </c>
      <c r="I35">
        <f>G35*H35</f>
        <v>0</v>
      </c>
      <c r="Y35">
        <f>IF(B35="","",VLOOKUP(B35,Refresh!$A$7:$B$1000,2,FALSE))</f>
        <v>27</v>
      </c>
      <c r="Z35" t="str">
        <f>IF(Y35="","",VLOOKUP(Y35,Masuk!$B$9:$I$812,8,FALSE))</f>
        <v/>
      </c>
      <c r="AA35" t="str">
        <f>LEFT(A35,5)</f>
        <v>KH.03</v>
      </c>
    </row>
    <row r="36">
      <c r="A36" t="str">
        <f>IF(Ref_Brg!A36="","",Ref_Brg!A36)</f>
        <v>KH.03.007</v>
      </c>
      <c r="B36" t="str">
        <f>IF(Ref_Brg!B36="","",Ref_Brg!B36)</f>
        <v>Ubi jalar ungu</v>
      </c>
      <c r="C36" t="str">
        <f>IF(Ref_Brg!C36="","",Ref_Brg!C36)</f>
        <v>kg</v>
      </c>
      <c r="D36">
        <f>IFERROR(VLOOKUP(B36,Saldo_Brg!$B$9:$D$311,3,FALSE),0)</f>
        <v>0</v>
      </c>
      <c r="E36">
        <f>SUMIF(Masuk!$E$312:$E$811,B36,Masuk!$H$312:$H$811)</f>
        <v>0</v>
      </c>
      <c r="F36">
        <f>SUMIF(Keluar!$E$8:$E$507,B36,Keluar!$F$8:$F$507)</f>
        <v>0</v>
      </c>
      <c r="G36">
        <f>D36+E36-F36</f>
        <v>0</v>
      </c>
      <c r="H36">
        <f>SUMIF(Z36,"&gt;0",Z36)</f>
        <v>0</v>
      </c>
      <c r="I36">
        <f>G36*H36</f>
        <v>0</v>
      </c>
      <c r="Y36">
        <f>IF(B36="","",VLOOKUP(B36,Refresh!$A$7:$B$1000,2,FALSE))</f>
        <v>28</v>
      </c>
      <c r="Z36" t="str">
        <f>IF(Y36="","",VLOOKUP(Y36,Masuk!$B$9:$I$812,8,FALSE))</f>
        <v/>
      </c>
      <c r="AA36" t="str">
        <f>LEFT(A36,5)</f>
        <v>KH.03</v>
      </c>
    </row>
    <row r="37">
      <c r="A37" t="str">
        <f>IF(Ref_Brg!A37="","",Ref_Brg!A37)</f>
        <v>KH.03.008</v>
      </c>
      <c r="B37" t="str">
        <f>IF(Ref_Brg!B37="","",Ref_Brg!B37)</f>
        <v>Kentang</v>
      </c>
      <c r="C37" t="str">
        <f>IF(Ref_Brg!C37="","",Ref_Brg!C37)</f>
        <v>kg</v>
      </c>
      <c r="D37">
        <f>IFERROR(VLOOKUP(B37,Saldo_Brg!$B$9:$D$311,3,FALSE),0)</f>
        <v>0</v>
      </c>
      <c r="E37">
        <f>SUMIF(Masuk!$E$312:$E$811,B37,Masuk!$H$312:$H$811)</f>
        <v>0</v>
      </c>
      <c r="F37">
        <f>SUMIF(Keluar!$E$8:$E$507,B37,Keluar!$F$8:$F$507)</f>
        <v>0</v>
      </c>
      <c r="G37">
        <f>D37+E37-F37</f>
        <v>0</v>
      </c>
      <c r="H37">
        <f>SUMIF(Z37,"&gt;0",Z37)</f>
        <v>0</v>
      </c>
      <c r="I37">
        <f>G37*H37</f>
        <v>0</v>
      </c>
      <c r="Y37">
        <f>IF(B37="","",VLOOKUP(B37,Refresh!$A$7:$B$1000,2,FALSE))</f>
        <v>29</v>
      </c>
      <c r="Z37" t="str">
        <f>IF(Y37="","",VLOOKUP(Y37,Masuk!$B$9:$I$812,8,FALSE))</f>
        <v/>
      </c>
      <c r="AA37" t="str">
        <f>LEFT(A37,5)</f>
        <v>KH.03</v>
      </c>
    </row>
    <row r="38">
      <c r="A38" t="str">
        <f>IF(Ref_Brg!A38="","",Ref_Brg!A38)</f>
        <v>KH.03.009</v>
      </c>
      <c r="B38" t="str">
        <f>IF(Ref_Brg!B38="","",Ref_Brg!B38)</f>
        <v>Talas</v>
      </c>
      <c r="C38" t="str">
        <f>IF(Ref_Brg!C38="","",Ref_Brg!C38)</f>
        <v>kg</v>
      </c>
      <c r="D38">
        <f>IFERROR(VLOOKUP(B38,Saldo_Brg!$B$9:$D$311,3,FALSE),0)</f>
        <v>0</v>
      </c>
      <c r="E38">
        <f>SUMIF(Masuk!$E$312:$E$811,B38,Masuk!$H$312:$H$811)</f>
        <v>0</v>
      </c>
      <c r="F38">
        <f>SUMIF(Keluar!$E$8:$E$507,B38,Keluar!$F$8:$F$507)</f>
        <v>0</v>
      </c>
      <c r="G38">
        <f>D38+E38-F38</f>
        <v>0</v>
      </c>
      <c r="H38">
        <f>SUMIF(Z38,"&gt;0",Z38)</f>
        <v>0</v>
      </c>
      <c r="I38">
        <f>G38*H38</f>
        <v>0</v>
      </c>
      <c r="Y38">
        <f>IF(B38="","",VLOOKUP(B38,Refresh!$A$7:$B$1000,2,FALSE))</f>
        <v>30</v>
      </c>
      <c r="Z38" t="str">
        <f>IF(Y38="","",VLOOKUP(Y38,Masuk!$B$9:$I$812,8,FALSE))</f>
        <v/>
      </c>
      <c r="AA38" t="str">
        <f>LEFT(A38,5)</f>
        <v>KH.03</v>
      </c>
    </row>
    <row r="39">
      <c r="A39" t="str">
        <f>IF(Ref_Brg!A39="","",Ref_Brg!A39)</f>
        <v>KH.03.010</v>
      </c>
      <c r="B39" t="str">
        <f>IF(Ref_Brg!B39="","",Ref_Brg!B39)</f>
        <v>Ganyong</v>
      </c>
      <c r="C39" t="str">
        <f>IF(Ref_Brg!C39="","",Ref_Brg!C39)</f>
        <v>kg</v>
      </c>
      <c r="D39">
        <f>IFERROR(VLOOKUP(B39,Saldo_Brg!$B$9:$D$311,3,FALSE),0)</f>
        <v>0</v>
      </c>
      <c r="E39">
        <f>SUMIF(Masuk!$E$312:$E$811,B39,Masuk!$H$312:$H$811)</f>
        <v>0</v>
      </c>
      <c r="F39">
        <f>SUMIF(Keluar!$E$8:$E$507,B39,Keluar!$F$8:$F$507)</f>
        <v>0</v>
      </c>
      <c r="G39">
        <f>D39+E39-F39</f>
        <v>0</v>
      </c>
      <c r="H39">
        <f>SUMIF(Z39,"&gt;0",Z39)</f>
        <v>0</v>
      </c>
      <c r="I39">
        <f>G39*H39</f>
        <v>0</v>
      </c>
      <c r="Y39">
        <f>IF(B39="","",VLOOKUP(B39,Refresh!$A$7:$B$1000,2,FALSE))</f>
        <v>31</v>
      </c>
      <c r="Z39" t="str">
        <f>IF(Y39="","",VLOOKUP(Y39,Masuk!$B$9:$I$812,8,FALSE))</f>
        <v/>
      </c>
      <c r="AA39" t="str">
        <f>LEFT(A39,5)</f>
        <v>KH.03</v>
      </c>
    </row>
    <row r="40">
      <c r="A40" t="str">
        <f>IF(Ref_Brg!A40="","",Ref_Brg!A40)</f>
        <v>KH.03.011</v>
      </c>
      <c r="B40" t="str">
        <f>IF(Ref_Brg!B40="","",Ref_Brg!B40)</f>
        <v>Sagu basah</v>
      </c>
      <c r="C40" t="str">
        <f>IF(Ref_Brg!C40="","",Ref_Brg!C40)</f>
        <v>kg</v>
      </c>
      <c r="D40">
        <f>IFERROR(VLOOKUP(B40,Saldo_Brg!$B$9:$D$311,3,FALSE),0)</f>
        <v>0</v>
      </c>
      <c r="E40">
        <f>SUMIF(Masuk!$E$312:$E$811,B40,Masuk!$H$312:$H$811)</f>
        <v>0</v>
      </c>
      <c r="F40">
        <f>SUMIF(Keluar!$E$8:$E$507,B40,Keluar!$F$8:$F$507)</f>
        <v>0</v>
      </c>
      <c r="G40">
        <f>D40+E40-F40</f>
        <v>0</v>
      </c>
      <c r="H40">
        <f>SUMIF(Z40,"&gt;0",Z40)</f>
        <v>0</v>
      </c>
      <c r="I40">
        <f>G40*H40</f>
        <v>0</v>
      </c>
      <c r="Y40">
        <f>IF(B40="","",VLOOKUP(B40,Refresh!$A$7:$B$1000,2,FALSE))</f>
        <v>32</v>
      </c>
      <c r="Z40" t="str">
        <f>IF(Y40="","",VLOOKUP(Y40,Masuk!$B$9:$I$812,8,FALSE))</f>
        <v/>
      </c>
      <c r="AA40" t="str">
        <f>LEFT(A40,5)</f>
        <v>KH.03</v>
      </c>
    </row>
    <row r="41">
      <c r="A41" t="str">
        <f>IF(Ref_Brg!A41="","",Ref_Brg!A41)</f>
        <v>KH.03.012</v>
      </c>
      <c r="B41" t="str">
        <f>IF(Ref_Brg!B41="","",Ref_Brg!B41)</f>
        <v>Tepung sagu</v>
      </c>
      <c r="C41" t="str">
        <f>IF(Ref_Brg!C41="","",Ref_Brg!C41)</f>
        <v>kg</v>
      </c>
      <c r="D41">
        <f>IFERROR(VLOOKUP(B41,Saldo_Brg!$B$9:$D$311,3,FALSE),0)</f>
        <v>0</v>
      </c>
      <c r="E41">
        <f>SUMIF(Masuk!$E$312:$E$811,B41,Masuk!$H$312:$H$811)</f>
        <v>0</v>
      </c>
      <c r="F41">
        <f>SUMIF(Keluar!$E$8:$E$507,B41,Keluar!$F$8:$F$507)</f>
        <v>0</v>
      </c>
      <c r="G41">
        <f>D41+E41-F41</f>
        <v>0</v>
      </c>
      <c r="H41">
        <f>SUMIF(Z41,"&gt;0",Z41)</f>
        <v>0</v>
      </c>
      <c r="I41">
        <f>G41*H41</f>
        <v>0</v>
      </c>
      <c r="Y41">
        <f>IF(B41="","",VLOOKUP(B41,Refresh!$A$7:$B$1000,2,FALSE))</f>
        <v>33</v>
      </c>
      <c r="Z41" t="str">
        <f>IF(Y41="","",VLOOKUP(Y41,Masuk!$B$9:$I$812,8,FALSE))</f>
        <v/>
      </c>
      <c r="AA41" t="str">
        <f>LEFT(A41,5)</f>
        <v>KH.03</v>
      </c>
    </row>
    <row r="42">
      <c r="A42" t="str">
        <f>IF(Ref_Brg!A42="","",Ref_Brg!A42)</f>
        <v>KH.03.099</v>
      </c>
      <c r="B42" t="str">
        <f>IF(Ref_Brg!B42="","",Ref_Brg!B42)</f>
        <v>Umbi umbian-lainnya</v>
      </c>
      <c r="C42" t="str">
        <f>IF(Ref_Brg!C42="","",Ref_Brg!C42)</f>
        <v>kg</v>
      </c>
      <c r="D42">
        <f>IFERROR(VLOOKUP(B42,Saldo_Brg!$B$9:$D$311,3,FALSE),0)</f>
        <v>0</v>
      </c>
      <c r="E42">
        <f>SUMIF(Masuk!$E$312:$E$811,B42,Masuk!$H$312:$H$811)</f>
        <v>0</v>
      </c>
      <c r="F42">
        <f>SUMIF(Keluar!$E$8:$E$507,B42,Keluar!$F$8:$F$507)</f>
        <v>0</v>
      </c>
      <c r="G42">
        <f>D42+E42-F42</f>
        <v>0</v>
      </c>
      <c r="H42">
        <f>SUMIF(Z42,"&gt;0",Z42)</f>
        <v>0</v>
      </c>
      <c r="I42">
        <f>G42*H42</f>
        <v>0</v>
      </c>
      <c r="Y42">
        <f>IF(B42="","",VLOOKUP(B42,Refresh!$A$7:$B$1000,2,FALSE))</f>
        <v>34</v>
      </c>
      <c r="Z42" t="str">
        <f>IF(Y42="","",VLOOKUP(Y42,Masuk!$B$9:$I$812,8,FALSE))</f>
        <v/>
      </c>
      <c r="AA42" t="str">
        <f>LEFT(A42,5)</f>
        <v>KH.03</v>
      </c>
    </row>
    <row r="43">
      <c r="A43" t="str">
        <f>IF(Ref_Brg!A43="","",Ref_Brg!A43)</f>
        <v>KH.04</v>
      </c>
      <c r="B43" t="str">
        <f>IF(Ref_Brg!B43="","",Ref_Brg!B43)</f>
        <v>GANDUM DAN OLAHAN TEPUNG</v>
      </c>
      <c r="C43" t="str">
        <f>IF(Ref_Brg!C43="","",Ref_Brg!C43)</f>
        <v/>
      </c>
      <c r="Y43">
        <f>IF(B43="","",VLOOKUP(B43,Refresh!$A$7:$B$1000,2,FALSE))</f>
        <v>35</v>
      </c>
      <c r="Z43" t="str">
        <f>IF(Y43="","",VLOOKUP(Y43,Masuk!$B$9:$I$812,8,FALSE))</f>
        <v/>
      </c>
      <c r="AA43" t="str">
        <f>LEFT(A43,5)</f>
        <v>KH.04</v>
      </c>
    </row>
    <row r="44">
      <c r="A44" t="str">
        <f>IF(Ref_Brg!A44="","",Ref_Brg!A44)</f>
        <v>KH.04.001</v>
      </c>
      <c r="B44" t="str">
        <f>IF(Ref_Brg!B44="","",Ref_Brg!B44)</f>
        <v>Tepung terigu protein rendah</v>
      </c>
      <c r="C44" t="str">
        <f>IF(Ref_Brg!C44="","",Ref_Brg!C44)</f>
        <v>kg</v>
      </c>
      <c r="D44">
        <f>IFERROR(VLOOKUP(B44,Saldo_Brg!$B$9:$D$311,3,FALSE),0)</f>
        <v>0</v>
      </c>
      <c r="E44">
        <f>SUMIF(Masuk!$E$312:$E$811,B44,Masuk!$H$312:$H$811)</f>
        <v>0</v>
      </c>
      <c r="F44">
        <f>SUMIF(Keluar!$E$8:$E$507,B44,Keluar!$F$8:$F$507)</f>
        <v>0</v>
      </c>
      <c r="G44">
        <f>D44+E44-F44</f>
        <v>0</v>
      </c>
      <c r="H44">
        <f>SUMIF(Z44,"&gt;0",Z44)</f>
        <v>0</v>
      </c>
      <c r="I44">
        <f>G44*H44</f>
        <v>0</v>
      </c>
      <c r="Y44">
        <f>IF(B44="","",VLOOKUP(B44,Refresh!$A$7:$B$1000,2,FALSE))</f>
        <v>36</v>
      </c>
      <c r="Z44" t="str">
        <f>IF(Y44="","",VLOOKUP(Y44,Masuk!$B$9:$I$812,8,FALSE))</f>
        <v/>
      </c>
      <c r="AA44" t="str">
        <f>LEFT(A44,5)</f>
        <v>KH.04</v>
      </c>
    </row>
    <row r="45">
      <c r="A45" t="str">
        <f>IF(Ref_Brg!A45="","",Ref_Brg!A45)</f>
        <v>KH.04.002</v>
      </c>
      <c r="B45" t="str">
        <f>IF(Ref_Brg!B45="","",Ref_Brg!B45)</f>
        <v>Tepung terigu protein sedang</v>
      </c>
      <c r="C45" t="str">
        <f>IF(Ref_Brg!C45="","",Ref_Brg!C45)</f>
        <v>kg</v>
      </c>
      <c r="D45">
        <f>IFERROR(VLOOKUP(B45,Saldo_Brg!$B$9:$D$311,3,FALSE),0)</f>
        <v>0</v>
      </c>
      <c r="E45">
        <f>SUMIF(Masuk!$E$312:$E$811,B45,Masuk!$H$312:$H$811)</f>
        <v>0</v>
      </c>
      <c r="F45">
        <f>SUMIF(Keluar!$E$8:$E$507,B45,Keluar!$F$8:$F$507)</f>
        <v>0</v>
      </c>
      <c r="G45">
        <f>D45+E45-F45</f>
        <v>0</v>
      </c>
      <c r="H45">
        <f>SUMIF(Z45,"&gt;0",Z45)</f>
        <v>0</v>
      </c>
      <c r="I45">
        <f>G45*H45</f>
        <v>0</v>
      </c>
      <c r="Y45">
        <f>IF(B45="","",VLOOKUP(B45,Refresh!$A$7:$B$1000,2,FALSE))</f>
        <v>37</v>
      </c>
      <c r="Z45" t="str">
        <f>IF(Y45="","",VLOOKUP(Y45,Masuk!$B$9:$I$812,8,FALSE))</f>
        <v/>
      </c>
      <c r="AA45" t="str">
        <f>LEFT(A45,5)</f>
        <v>KH.04</v>
      </c>
    </row>
    <row r="46">
      <c r="A46" t="str">
        <f>IF(Ref_Brg!A46="","",Ref_Brg!A46)</f>
        <v>KH.04.003</v>
      </c>
      <c r="B46" t="str">
        <f>IF(Ref_Brg!B46="","",Ref_Brg!B46)</f>
        <v>Tepung terigu protein tinggi</v>
      </c>
      <c r="C46" t="str">
        <f>IF(Ref_Brg!C46="","",Ref_Brg!C46)</f>
        <v>kg</v>
      </c>
      <c r="D46">
        <f>IFERROR(VLOOKUP(B46,Saldo_Brg!$B$9:$D$311,3,FALSE),0)</f>
        <v>0</v>
      </c>
      <c r="E46">
        <f>SUMIF(Masuk!$E$312:$E$811,B46,Masuk!$H$312:$H$811)</f>
        <v>0</v>
      </c>
      <c r="F46">
        <f>SUMIF(Keluar!$E$8:$E$507,B46,Keluar!$F$8:$F$507)</f>
        <v>0</v>
      </c>
      <c r="G46">
        <f>D46+E46-F46</f>
        <v>0</v>
      </c>
      <c r="H46">
        <f>SUMIF(Z46,"&gt;0",Z46)</f>
        <v>0</v>
      </c>
      <c r="I46">
        <f>G46*H46</f>
        <v>0</v>
      </c>
      <c r="Y46">
        <f>IF(B46="","",VLOOKUP(B46,Refresh!$A$7:$B$1000,2,FALSE))</f>
        <v>38</v>
      </c>
      <c r="Z46" t="str">
        <f>IF(Y46="","",VLOOKUP(Y46,Masuk!$B$9:$I$812,8,FALSE))</f>
        <v/>
      </c>
      <c r="AA46" t="str">
        <f>LEFT(A46,5)</f>
        <v>KH.04</v>
      </c>
    </row>
    <row r="47">
      <c r="A47" t="str">
        <f>IF(Ref_Brg!A47="","",Ref_Brg!A47)</f>
        <v>KH.04.004</v>
      </c>
      <c r="B47" t="str">
        <f>IF(Ref_Brg!B47="","",Ref_Brg!B47)</f>
        <v>Tepung semolina</v>
      </c>
      <c r="C47" t="str">
        <f>IF(Ref_Brg!C47="","",Ref_Brg!C47)</f>
        <v>kg</v>
      </c>
      <c r="D47">
        <f>IFERROR(VLOOKUP(B47,Saldo_Brg!$B$9:$D$311,3,FALSE),0)</f>
        <v>0</v>
      </c>
      <c r="E47">
        <f>SUMIF(Masuk!$E$312:$E$811,B47,Masuk!$H$312:$H$811)</f>
        <v>0</v>
      </c>
      <c r="F47">
        <f>SUMIF(Keluar!$E$8:$E$507,B47,Keluar!$F$8:$F$507)</f>
        <v>0</v>
      </c>
      <c r="G47">
        <f>D47+E47-F47</f>
        <v>0</v>
      </c>
      <c r="H47">
        <f>SUMIF(Z47,"&gt;0",Z47)</f>
        <v>0</v>
      </c>
      <c r="I47">
        <f>G47*H47</f>
        <v>0</v>
      </c>
      <c r="Y47">
        <f>IF(B47="","",VLOOKUP(B47,Refresh!$A$7:$B$1000,2,FALSE))</f>
        <v>39</v>
      </c>
      <c r="Z47" t="str">
        <f>IF(Y47="","",VLOOKUP(Y47,Masuk!$B$9:$I$812,8,FALSE))</f>
        <v/>
      </c>
      <c r="AA47" t="str">
        <f>LEFT(A47,5)</f>
        <v>KH.04</v>
      </c>
    </row>
    <row r="48">
      <c r="A48" t="str">
        <f>IF(Ref_Brg!A48="","",Ref_Brg!A48)</f>
        <v>KH.04.005</v>
      </c>
      <c r="B48" t="str">
        <f>IF(Ref_Brg!B48="","",Ref_Brg!B48)</f>
        <v>Mie kering (non-instan)</v>
      </c>
      <c r="C48" t="str">
        <f>IF(Ref_Brg!C48="","",Ref_Brg!C48)</f>
        <v>pak</v>
      </c>
      <c r="D48">
        <f>IFERROR(VLOOKUP(B48,Saldo_Brg!$B$9:$D$311,3,FALSE),0)</f>
        <v>0</v>
      </c>
      <c r="E48">
        <f>SUMIF(Masuk!$E$312:$E$811,B48,Masuk!$H$312:$H$811)</f>
        <v>0</v>
      </c>
      <c r="F48">
        <f>SUMIF(Keluar!$E$8:$E$507,B48,Keluar!$F$8:$F$507)</f>
        <v>0</v>
      </c>
      <c r="G48">
        <f>D48+E48-F48</f>
        <v>0</v>
      </c>
      <c r="H48">
        <f>SUMIF(Z48,"&gt;0",Z48)</f>
        <v>0</v>
      </c>
      <c r="I48">
        <f>G48*H48</f>
        <v>0</v>
      </c>
      <c r="Y48">
        <f>IF(B48="","",VLOOKUP(B48,Refresh!$A$7:$B$1000,2,FALSE))</f>
        <v>40</v>
      </c>
      <c r="Z48" t="str">
        <f>IF(Y48="","",VLOOKUP(Y48,Masuk!$B$9:$I$812,8,FALSE))</f>
        <v/>
      </c>
      <c r="AA48" t="str">
        <f>LEFT(A48,5)</f>
        <v>KH.04</v>
      </c>
    </row>
    <row r="49">
      <c r="A49" t="str">
        <f>IF(Ref_Brg!A49="","",Ref_Brg!A49)</f>
        <v>KH.04.006</v>
      </c>
      <c r="B49" t="str">
        <f>IF(Ref_Brg!B49="","",Ref_Brg!B49)</f>
        <v>Spageti</v>
      </c>
      <c r="C49" t="str">
        <f>IF(Ref_Brg!C49="","",Ref_Brg!C49)</f>
        <v>pak</v>
      </c>
      <c r="D49">
        <f>IFERROR(VLOOKUP(B49,Saldo_Brg!$B$9:$D$311,3,FALSE),0)</f>
        <v>0</v>
      </c>
      <c r="E49">
        <f>SUMIF(Masuk!$E$312:$E$811,B49,Masuk!$H$312:$H$811)</f>
        <v>0</v>
      </c>
      <c r="F49">
        <f>SUMIF(Keluar!$E$8:$E$507,B49,Keluar!$F$8:$F$507)</f>
        <v>0</v>
      </c>
      <c r="G49">
        <f>D49+E49-F49</f>
        <v>0</v>
      </c>
      <c r="H49">
        <f>SUMIF(Z49,"&gt;0",Z49)</f>
        <v>0</v>
      </c>
      <c r="I49">
        <f>G49*H49</f>
        <v>0</v>
      </c>
      <c r="Y49">
        <f>IF(B49="","",VLOOKUP(B49,Refresh!$A$7:$B$1000,2,FALSE))</f>
        <v>41</v>
      </c>
      <c r="Z49" t="str">
        <f>IF(Y49="","",VLOOKUP(Y49,Masuk!$B$9:$I$812,8,FALSE))</f>
        <v/>
      </c>
      <c r="AA49" t="str">
        <f>LEFT(A49,5)</f>
        <v>KH.04</v>
      </c>
    </row>
    <row r="50">
      <c r="A50" t="str">
        <f>IF(Ref_Brg!A50="","",Ref_Brg!A50)</f>
        <v>KH.04.007</v>
      </c>
      <c r="B50" t="str">
        <f>IF(Ref_Brg!B50="","",Ref_Brg!B50)</f>
        <v>Makaroni</v>
      </c>
      <c r="C50" t="str">
        <f>IF(Ref_Brg!C50="","",Ref_Brg!C50)</f>
        <v>pak</v>
      </c>
      <c r="D50">
        <f>IFERROR(VLOOKUP(B50,Saldo_Brg!$B$9:$D$311,3,FALSE),0)</f>
        <v>0</v>
      </c>
      <c r="E50">
        <f>SUMIF(Masuk!$E$312:$E$811,B50,Masuk!$H$312:$H$811)</f>
        <v>0</v>
      </c>
      <c r="F50">
        <f>SUMIF(Keluar!$E$8:$E$507,B50,Keluar!$F$8:$F$507)</f>
        <v>0</v>
      </c>
      <c r="G50">
        <f>D50+E50-F50</f>
        <v>0</v>
      </c>
      <c r="H50">
        <f>SUMIF(Z50,"&gt;0",Z50)</f>
        <v>0</v>
      </c>
      <c r="I50">
        <f>G50*H50</f>
        <v>0</v>
      </c>
      <c r="Y50">
        <f>IF(B50="","",VLOOKUP(B50,Refresh!$A$7:$B$1000,2,FALSE))</f>
        <v>42</v>
      </c>
      <c r="Z50" t="str">
        <f>IF(Y50="","",VLOOKUP(Y50,Masuk!$B$9:$I$812,8,FALSE))</f>
        <v/>
      </c>
      <c r="AA50" t="str">
        <f>LEFT(A50,5)</f>
        <v>KH.04</v>
      </c>
    </row>
    <row r="51">
      <c r="A51" t="str">
        <f>IF(Ref_Brg!A51="","",Ref_Brg!A51)</f>
        <v>KH.04.008</v>
      </c>
      <c r="B51" t="str">
        <f>IF(Ref_Brg!B51="","",Ref_Brg!B51)</f>
        <v>Roti tawar</v>
      </c>
      <c r="C51" t="str">
        <f>IF(Ref_Brg!C51="","",Ref_Brg!C51)</f>
        <v>pak</v>
      </c>
      <c r="D51">
        <f>IFERROR(VLOOKUP(B51,Saldo_Brg!$B$9:$D$311,3,FALSE),0)</f>
        <v>0</v>
      </c>
      <c r="E51">
        <f>SUMIF(Masuk!$E$312:$E$811,B51,Masuk!$H$312:$H$811)</f>
        <v>0</v>
      </c>
      <c r="F51">
        <f>SUMIF(Keluar!$E$8:$E$507,B51,Keluar!$F$8:$F$507)</f>
        <v>0</v>
      </c>
      <c r="G51">
        <f>D51+E51-F51</f>
        <v>0</v>
      </c>
      <c r="H51">
        <f>SUMIF(Z51,"&gt;0",Z51)</f>
        <v>0</v>
      </c>
      <c r="I51">
        <f>G51*H51</f>
        <v>0</v>
      </c>
      <c r="Y51">
        <f>IF(B51="","",VLOOKUP(B51,Refresh!$A$7:$B$1000,2,FALSE))</f>
        <v>43</v>
      </c>
      <c r="Z51" t="str">
        <f>IF(Y51="","",VLOOKUP(Y51,Masuk!$B$9:$I$812,8,FALSE))</f>
        <v/>
      </c>
      <c r="AA51" t="str">
        <f>LEFT(A51,5)</f>
        <v>KH.04</v>
      </c>
    </row>
    <row r="52">
      <c r="A52" t="str">
        <f>IF(Ref_Brg!A52="","",Ref_Brg!A52)</f>
        <v>KH.04.009</v>
      </c>
      <c r="B52" t="str">
        <f>IF(Ref_Brg!B52="","",Ref_Brg!B52)</f>
        <v>Roti gandum</v>
      </c>
      <c r="C52" t="str">
        <f>IF(Ref_Brg!C52="","",Ref_Brg!C52)</f>
        <v>pak</v>
      </c>
      <c r="D52">
        <f>IFERROR(VLOOKUP(B52,Saldo_Brg!$B$9:$D$311,3,FALSE),0)</f>
        <v>0</v>
      </c>
      <c r="E52">
        <f>SUMIF(Masuk!$E$312:$E$811,B52,Masuk!$H$312:$H$811)</f>
        <v>0</v>
      </c>
      <c r="F52">
        <f>SUMIF(Keluar!$E$8:$E$507,B52,Keluar!$F$8:$F$507)</f>
        <v>0</v>
      </c>
      <c r="G52">
        <f>D52+E52-F52</f>
        <v>0</v>
      </c>
      <c r="H52">
        <f>SUMIF(Z52,"&gt;0",Z52)</f>
        <v>0</v>
      </c>
      <c r="I52">
        <f>G52*H52</f>
        <v>0</v>
      </c>
      <c r="Y52">
        <f>IF(B52="","",VLOOKUP(B52,Refresh!$A$7:$B$1000,2,FALSE))</f>
        <v>44</v>
      </c>
      <c r="Z52" t="str">
        <f>IF(Y52="","",VLOOKUP(Y52,Masuk!$B$9:$I$812,8,FALSE))</f>
        <v/>
      </c>
      <c r="AA52" t="str">
        <f>LEFT(A52,5)</f>
        <v>KH.04</v>
      </c>
    </row>
    <row r="53">
      <c r="A53" t="str">
        <f>IF(Ref_Brg!A53="","",Ref_Brg!A53)</f>
        <v>KH.04.010</v>
      </c>
      <c r="B53" t="str">
        <f>IF(Ref_Brg!B53="","",Ref_Brg!B53)</f>
        <v>Tepung panir</v>
      </c>
      <c r="C53" t="str">
        <f>IF(Ref_Brg!C53="","",Ref_Brg!C53)</f>
        <v>pak</v>
      </c>
      <c r="D53">
        <f>IFERROR(VLOOKUP(B53,Saldo_Brg!$B$9:$D$311,3,FALSE),0)</f>
        <v>0</v>
      </c>
      <c r="E53">
        <f>SUMIF(Masuk!$E$312:$E$811,B53,Masuk!$H$312:$H$811)</f>
        <v>0</v>
      </c>
      <c r="F53">
        <f>SUMIF(Keluar!$E$8:$E$507,B53,Keluar!$F$8:$F$507)</f>
        <v>0</v>
      </c>
      <c r="G53">
        <f>D53+E53-F53</f>
        <v>0</v>
      </c>
      <c r="H53">
        <f>SUMIF(Z53,"&gt;0",Z53)</f>
        <v>0</v>
      </c>
      <c r="I53">
        <f>G53*H53</f>
        <v>0</v>
      </c>
      <c r="Y53">
        <f>IF(B53="","",VLOOKUP(B53,Refresh!$A$7:$B$1000,2,FALSE))</f>
        <v>45</v>
      </c>
      <c r="Z53" t="str">
        <f>IF(Y53="","",VLOOKUP(Y53,Masuk!$B$9:$I$812,8,FALSE))</f>
        <v/>
      </c>
      <c r="AA53" t="str">
        <f>LEFT(A53,5)</f>
        <v>KH.04</v>
      </c>
    </row>
    <row r="54">
      <c r="A54" t="str">
        <f>IF(Ref_Brg!A54="","",Ref_Brg!A54)</f>
        <v>KH.04.011</v>
      </c>
      <c r="B54" t="str">
        <f>IF(Ref_Brg!B54="","",Ref_Brg!B54)</f>
        <v>Biskuit</v>
      </c>
      <c r="C54" t="str">
        <f>IF(Ref_Brg!C54="","",Ref_Brg!C54)</f>
        <v>pak</v>
      </c>
      <c r="D54">
        <f>IFERROR(VLOOKUP(B54,Saldo_Brg!$B$9:$D$311,3,FALSE),0)</f>
        <v>0</v>
      </c>
      <c r="E54">
        <f>SUMIF(Masuk!$E$312:$E$811,B54,Masuk!$H$312:$H$811)</f>
        <v>0</v>
      </c>
      <c r="F54">
        <f>SUMIF(Keluar!$E$8:$E$507,B54,Keluar!$F$8:$F$507)</f>
        <v>0</v>
      </c>
      <c r="G54">
        <f>D54+E54-F54</f>
        <v>0</v>
      </c>
      <c r="H54">
        <f>SUMIF(Z54,"&gt;0",Z54)</f>
        <v>0</v>
      </c>
      <c r="I54">
        <f>G54*H54</f>
        <v>0</v>
      </c>
      <c r="Y54">
        <f>IF(B54="","",VLOOKUP(B54,Refresh!$A$7:$B$1000,2,FALSE))</f>
        <v>46</v>
      </c>
      <c r="Z54" t="str">
        <f>IF(Y54="","",VLOOKUP(Y54,Masuk!$B$9:$I$812,8,FALSE))</f>
        <v/>
      </c>
      <c r="AA54" t="str">
        <f>LEFT(A54,5)</f>
        <v>KH.04</v>
      </c>
    </row>
    <row r="55">
      <c r="A55" t="str">
        <f>IF(Ref_Brg!A55="","",Ref_Brg!A55)</f>
        <v>KH.04.012</v>
      </c>
      <c r="B55" t="str">
        <f>IF(Ref_Brg!B55="","",Ref_Brg!B55)</f>
        <v>Bubur bayi</v>
      </c>
      <c r="C55" t="str">
        <f>IF(Ref_Brg!C55="","",Ref_Brg!C55)</f>
        <v>pak</v>
      </c>
      <c r="D55">
        <f>IFERROR(VLOOKUP(B55,Saldo_Brg!$B$9:$D$311,3,FALSE),0)</f>
        <v>0</v>
      </c>
      <c r="E55">
        <f>SUMIF(Masuk!$E$312:$E$811,B55,Masuk!$H$312:$H$811)</f>
        <v>0</v>
      </c>
      <c r="F55">
        <f>SUMIF(Keluar!$E$8:$E$507,B55,Keluar!$F$8:$F$507)</f>
        <v>0</v>
      </c>
      <c r="G55">
        <f>D55+E55-F55</f>
        <v>0</v>
      </c>
      <c r="H55">
        <f>SUMIF(Z55,"&gt;0",Z55)</f>
        <v>0</v>
      </c>
      <c r="I55">
        <f>G55*H55</f>
        <v>0</v>
      </c>
      <c r="Y55">
        <f>IF(B55="","",VLOOKUP(B55,Refresh!$A$7:$B$1000,2,FALSE))</f>
        <v>47</v>
      </c>
      <c r="Z55" t="str">
        <f>IF(Y55="","",VLOOKUP(Y55,Masuk!$B$9:$I$812,8,FALSE))</f>
        <v/>
      </c>
      <c r="AA55" t="str">
        <f>LEFT(A55,5)</f>
        <v>KH.04</v>
      </c>
    </row>
    <row r="56">
      <c r="A56" t="str">
        <f>IF(Ref_Brg!A56="","",Ref_Brg!A56)</f>
        <v>KH.04.099</v>
      </c>
      <c r="B56" t="str">
        <f>IF(Ref_Brg!B56="","",Ref_Brg!B56)</f>
        <v>Gandum dan olahan tepung-lainnya</v>
      </c>
      <c r="C56" t="str">
        <f>IF(Ref_Brg!C56="","",Ref_Brg!C56)</f>
        <v>pak</v>
      </c>
      <c r="D56">
        <f>IFERROR(VLOOKUP(B56,Saldo_Brg!$B$9:$D$311,3,FALSE),0)</f>
        <v>0</v>
      </c>
      <c r="E56">
        <f>SUMIF(Masuk!$E$312:$E$811,B56,Masuk!$H$312:$H$811)</f>
        <v>0</v>
      </c>
      <c r="F56">
        <f>SUMIF(Keluar!$E$8:$E$507,B56,Keluar!$F$8:$F$507)</f>
        <v>0</v>
      </c>
      <c r="G56">
        <f>D56+E56-F56</f>
        <v>0</v>
      </c>
      <c r="H56">
        <f>SUMIF(Z56,"&gt;0",Z56)</f>
        <v>0</v>
      </c>
      <c r="I56">
        <f>G56*H56</f>
        <v>0</v>
      </c>
      <c r="Y56">
        <f>IF(B56="","",VLOOKUP(B56,Refresh!$A$7:$B$1000,2,FALSE))</f>
        <v>48</v>
      </c>
      <c r="Z56" t="str">
        <f>IF(Y56="","",VLOOKUP(Y56,Masuk!$B$9:$I$812,8,FALSE))</f>
        <v/>
      </c>
      <c r="AA56" t="str">
        <f>LEFT(A56,5)</f>
        <v>KH.04</v>
      </c>
    </row>
    <row r="57">
      <c r="A57" t="str">
        <f>IF(Ref_Brg!A57="","",Ref_Brg!A57)</f>
        <v>KH.05</v>
      </c>
      <c r="B57" t="str">
        <f>IF(Ref_Brg!B57="","",Ref_Brg!B57)</f>
        <v>SEREAL</v>
      </c>
      <c r="C57" t="str">
        <f>IF(Ref_Brg!C57="","",Ref_Brg!C57)</f>
        <v/>
      </c>
      <c r="Y57">
        <f>IF(B57="","",VLOOKUP(B57,Refresh!$A$7:$B$1000,2,FALSE))</f>
        <v>49</v>
      </c>
      <c r="Z57" t="str">
        <f>IF(Y57="","",VLOOKUP(Y57,Masuk!$B$9:$I$812,8,FALSE))</f>
        <v/>
      </c>
      <c r="AA57" t="str">
        <f>LEFT(A57,5)</f>
        <v>KH.05</v>
      </c>
    </row>
    <row r="58">
      <c r="A58" t="str">
        <f>IF(Ref_Brg!A58="","",Ref_Brg!A58)</f>
        <v>KH.05.001</v>
      </c>
      <c r="B58" t="str">
        <f>IF(Ref_Brg!B58="","",Ref_Brg!B58)</f>
        <v>Oat (rolled oats)</v>
      </c>
      <c r="C58" t="str">
        <f>IF(Ref_Brg!C58="","",Ref_Brg!C58)</f>
        <v>kg</v>
      </c>
      <c r="D58">
        <f>IFERROR(VLOOKUP(B58,Saldo_Brg!$B$9:$D$311,3,FALSE),0)</f>
        <v>0</v>
      </c>
      <c r="E58">
        <f>SUMIF(Masuk!$E$312:$E$811,B58,Masuk!$H$312:$H$811)</f>
        <v>0</v>
      </c>
      <c r="F58">
        <f>SUMIF(Keluar!$E$8:$E$507,B58,Keluar!$F$8:$F$507)</f>
        <v>0</v>
      </c>
      <c r="G58">
        <f>D58+E58-F58</f>
        <v>0</v>
      </c>
      <c r="H58">
        <f>SUMIF(Z58,"&gt;0",Z58)</f>
        <v>0</v>
      </c>
      <c r="I58">
        <f>G58*H58</f>
        <v>0</v>
      </c>
      <c r="Y58">
        <f>IF(B58="","",VLOOKUP(B58,Refresh!$A$7:$B$1000,2,FALSE))</f>
        <v>50</v>
      </c>
      <c r="Z58" t="str">
        <f>IF(Y58="","",VLOOKUP(Y58,Masuk!$B$9:$I$812,8,FALSE))</f>
        <v/>
      </c>
      <c r="AA58" t="str">
        <f>LEFT(A58,5)</f>
        <v>KH.05</v>
      </c>
    </row>
    <row r="59">
      <c r="A59" t="str">
        <f>IF(Ref_Brg!A59="","",Ref_Brg!A59)</f>
        <v>KH.05.002</v>
      </c>
      <c r="B59" t="str">
        <f>IF(Ref_Brg!B59="","",Ref_Brg!B59)</f>
        <v>Oat instan</v>
      </c>
      <c r="C59" t="str">
        <f>IF(Ref_Brg!C59="","",Ref_Brg!C59)</f>
        <v>kg</v>
      </c>
      <c r="D59">
        <f>IFERROR(VLOOKUP(B59,Saldo_Brg!$B$9:$D$311,3,FALSE),0)</f>
        <v>0</v>
      </c>
      <c r="E59">
        <f>SUMIF(Masuk!$E$312:$E$811,B59,Masuk!$H$312:$H$811)</f>
        <v>0</v>
      </c>
      <c r="F59">
        <f>SUMIF(Keluar!$E$8:$E$507,B59,Keluar!$F$8:$F$507)</f>
        <v>0</v>
      </c>
      <c r="G59">
        <f>D59+E59-F59</f>
        <v>0</v>
      </c>
      <c r="H59">
        <f>SUMIF(Z59,"&gt;0",Z59)</f>
        <v>0</v>
      </c>
      <c r="I59">
        <f>G59*H59</f>
        <v>0</v>
      </c>
      <c r="Y59">
        <f>IF(B59="","",VLOOKUP(B59,Refresh!$A$7:$B$1000,2,FALSE))</f>
        <v>51</v>
      </c>
      <c r="Z59" t="str">
        <f>IF(Y59="","",VLOOKUP(Y59,Masuk!$B$9:$I$812,8,FALSE))</f>
        <v/>
      </c>
      <c r="AA59" t="str">
        <f>LEFT(A59,5)</f>
        <v>KH.05</v>
      </c>
    </row>
    <row r="60">
      <c r="A60" t="str">
        <f>IF(Ref_Brg!A60="","",Ref_Brg!A60)</f>
        <v>KH.05.003</v>
      </c>
      <c r="B60" t="str">
        <f>IF(Ref_Brg!B60="","",Ref_Brg!B60)</f>
        <v>Sorgum biji</v>
      </c>
      <c r="C60" t="str">
        <f>IF(Ref_Brg!C60="","",Ref_Brg!C60)</f>
        <v>kg</v>
      </c>
      <c r="D60">
        <f>IFERROR(VLOOKUP(B60,Saldo_Brg!$B$9:$D$311,3,FALSE),0)</f>
        <v>0</v>
      </c>
      <c r="E60">
        <f>SUMIF(Masuk!$E$312:$E$811,B60,Masuk!$H$312:$H$811)</f>
        <v>0</v>
      </c>
      <c r="F60">
        <f>SUMIF(Keluar!$E$8:$E$507,B60,Keluar!$F$8:$F$507)</f>
        <v>0</v>
      </c>
      <c r="G60">
        <f>D60+E60-F60</f>
        <v>0</v>
      </c>
      <c r="H60">
        <f>SUMIF(Z60,"&gt;0",Z60)</f>
        <v>0</v>
      </c>
      <c r="I60">
        <f>G60*H60</f>
        <v>0</v>
      </c>
      <c r="Y60">
        <f>IF(B60="","",VLOOKUP(B60,Refresh!$A$7:$B$1000,2,FALSE))</f>
        <v>52</v>
      </c>
      <c r="Z60" t="str">
        <f>IF(Y60="","",VLOOKUP(Y60,Masuk!$B$9:$I$812,8,FALSE))</f>
        <v/>
      </c>
      <c r="AA60" t="str">
        <f>LEFT(A60,5)</f>
        <v>KH.05</v>
      </c>
    </row>
    <row r="61">
      <c r="A61" t="str">
        <f>IF(Ref_Brg!A61="","",Ref_Brg!A61)</f>
        <v>KH.05.004</v>
      </c>
      <c r="B61" t="str">
        <f>IF(Ref_Brg!B61="","",Ref_Brg!B61)</f>
        <v>Tepung sorgum</v>
      </c>
      <c r="C61" t="str">
        <f>IF(Ref_Brg!C61="","",Ref_Brg!C61)</f>
        <v>kg</v>
      </c>
      <c r="D61">
        <f>IFERROR(VLOOKUP(B61,Saldo_Brg!$B$9:$D$311,3,FALSE),0)</f>
        <v>0</v>
      </c>
      <c r="E61">
        <f>SUMIF(Masuk!$E$312:$E$811,B61,Masuk!$H$312:$H$811)</f>
        <v>0</v>
      </c>
      <c r="F61">
        <f>SUMIF(Keluar!$E$8:$E$507,B61,Keluar!$F$8:$F$507)</f>
        <v>0</v>
      </c>
      <c r="G61">
        <f>D61+E61-F61</f>
        <v>0</v>
      </c>
      <c r="H61">
        <f>SUMIF(Z61,"&gt;0",Z61)</f>
        <v>0</v>
      </c>
      <c r="I61">
        <f>G61*H61</f>
        <v>0</v>
      </c>
      <c r="Y61">
        <f>IF(B61="","",VLOOKUP(B61,Refresh!$A$7:$B$1000,2,FALSE))</f>
        <v>53</v>
      </c>
      <c r="Z61" t="str">
        <f>IF(Y61="","",VLOOKUP(Y61,Masuk!$B$9:$I$812,8,FALSE))</f>
        <v/>
      </c>
      <c r="AA61" t="str">
        <f>LEFT(A61,5)</f>
        <v>KH.05</v>
      </c>
    </row>
    <row r="62">
      <c r="A62" t="str">
        <f>IF(Ref_Brg!A62="","",Ref_Brg!A62)</f>
        <v>KH.05.005</v>
      </c>
      <c r="B62" t="str">
        <f>IF(Ref_Brg!B62="","",Ref_Brg!B62)</f>
        <v>Millet/jewawut biji</v>
      </c>
      <c r="C62" t="str">
        <f>IF(Ref_Brg!C62="","",Ref_Brg!C62)</f>
        <v>kg</v>
      </c>
      <c r="D62">
        <f>IFERROR(VLOOKUP(B62,Saldo_Brg!$B$9:$D$311,3,FALSE),0)</f>
        <v>0</v>
      </c>
      <c r="E62">
        <f>SUMIF(Masuk!$E$312:$E$811,B62,Masuk!$H$312:$H$811)</f>
        <v>0</v>
      </c>
      <c r="F62">
        <f>SUMIF(Keluar!$E$8:$E$507,B62,Keluar!$F$8:$F$507)</f>
        <v>0</v>
      </c>
      <c r="G62">
        <f>D62+E62-F62</f>
        <v>0</v>
      </c>
      <c r="H62">
        <f>SUMIF(Z62,"&gt;0",Z62)</f>
        <v>0</v>
      </c>
      <c r="I62">
        <f>G62*H62</f>
        <v>0</v>
      </c>
      <c r="Y62">
        <f>IF(B62="","",VLOOKUP(B62,Refresh!$A$7:$B$1000,2,FALSE))</f>
        <v>54</v>
      </c>
      <c r="Z62" t="str">
        <f>IF(Y62="","",VLOOKUP(Y62,Masuk!$B$9:$I$812,8,FALSE))</f>
        <v/>
      </c>
      <c r="AA62" t="str">
        <f>LEFT(A62,5)</f>
        <v>KH.05</v>
      </c>
    </row>
    <row r="63">
      <c r="A63" t="str">
        <f>IF(Ref_Brg!A63="","",Ref_Brg!A63)</f>
        <v>KH.05.006</v>
      </c>
      <c r="B63" t="str">
        <f>IF(Ref_Brg!B63="","",Ref_Brg!B63)</f>
        <v>Tepung millet</v>
      </c>
      <c r="C63" t="str">
        <f>IF(Ref_Brg!C63="","",Ref_Brg!C63)</f>
        <v>kg</v>
      </c>
      <c r="D63">
        <f>IFERROR(VLOOKUP(B63,Saldo_Brg!$B$9:$D$311,3,FALSE),0)</f>
        <v>0</v>
      </c>
      <c r="E63">
        <f>SUMIF(Masuk!$E$312:$E$811,B63,Masuk!$H$312:$H$811)</f>
        <v>0</v>
      </c>
      <c r="F63">
        <f>SUMIF(Keluar!$E$8:$E$507,B63,Keluar!$F$8:$F$507)</f>
        <v>0</v>
      </c>
      <c r="G63">
        <f>D63+E63-F63</f>
        <v>0</v>
      </c>
      <c r="H63">
        <f>SUMIF(Z63,"&gt;0",Z63)</f>
        <v>0</v>
      </c>
      <c r="I63">
        <f>G63*H63</f>
        <v>0</v>
      </c>
      <c r="Y63">
        <f>IF(B63="","",VLOOKUP(B63,Refresh!$A$7:$B$1000,2,FALSE))</f>
        <v>55</v>
      </c>
      <c r="Z63" t="str">
        <f>IF(Y63="","",VLOOKUP(Y63,Masuk!$B$9:$I$812,8,FALSE))</f>
        <v/>
      </c>
      <c r="AA63" t="str">
        <f>LEFT(A63,5)</f>
        <v>KH.05</v>
      </c>
    </row>
    <row r="64">
      <c r="A64" t="str">
        <f>IF(Ref_Brg!A64="","",Ref_Brg!A64)</f>
        <v>KH.05.099</v>
      </c>
      <c r="B64" t="str">
        <f>IF(Ref_Brg!B64="","",Ref_Brg!B64)</f>
        <v>Sereal-lainnya</v>
      </c>
      <c r="C64" t="str">
        <f>IF(Ref_Brg!C64="","",Ref_Brg!C64)</f>
        <v>kg</v>
      </c>
      <c r="D64">
        <f>IFERROR(VLOOKUP(B64,Saldo_Brg!$B$9:$D$311,3,FALSE),0)</f>
        <v>0</v>
      </c>
      <c r="E64">
        <f>SUMIF(Masuk!$E$312:$E$811,B64,Masuk!$H$312:$H$811)</f>
        <v>0</v>
      </c>
      <c r="F64">
        <f>SUMIF(Keluar!$E$8:$E$507,B64,Keluar!$F$8:$F$507)</f>
        <v>0</v>
      </c>
      <c r="G64">
        <f>D64+E64-F64</f>
        <v>0</v>
      </c>
      <c r="H64">
        <f>SUMIF(Z64,"&gt;0",Z64)</f>
        <v>0</v>
      </c>
      <c r="I64">
        <f>G64*H64</f>
        <v>0</v>
      </c>
      <c r="Y64">
        <f>IF(B64="","",VLOOKUP(B64,Refresh!$A$7:$B$1000,2,FALSE))</f>
        <v>56</v>
      </c>
      <c r="Z64" t="str">
        <f>IF(Y64="","",VLOOKUP(Y64,Masuk!$B$9:$I$812,8,FALSE))</f>
        <v/>
      </c>
      <c r="AA64" t="str">
        <f>LEFT(A64,5)</f>
        <v>KH.05</v>
      </c>
    </row>
    <row r="65">
      <c r="A65" t="str">
        <f>IF(Ref_Brg!A65="","",Ref_Brg!A65)</f>
        <v>PH</v>
      </c>
      <c r="B65" t="str">
        <f>IF(Ref_Brg!B65="","",Ref_Brg!B65)</f>
        <v>PROTEIN HEWANI</v>
      </c>
      <c r="C65" t="str">
        <f>IF(Ref_Brg!C65="","",Ref_Brg!C65)</f>
        <v/>
      </c>
      <c r="Y65">
        <f>IF(B65="","",VLOOKUP(B65,Refresh!$A$7:$B$1000,2,FALSE))</f>
        <v>57</v>
      </c>
      <c r="Z65" t="str">
        <f>IF(Y65="","",VLOOKUP(Y65,Masuk!$B$9:$I$812,8,FALSE))</f>
        <v/>
      </c>
      <c r="AA65" t="str">
        <f>LEFT(A65,5)</f>
        <v>PH</v>
      </c>
    </row>
    <row r="66">
      <c r="A66" t="str">
        <f>IF(Ref_Brg!A66="","",Ref_Brg!A66)</f>
        <v>PH.01</v>
      </c>
      <c r="B66" t="str">
        <f>IF(Ref_Brg!B66="","",Ref_Brg!B66)</f>
        <v>UNGGAS DAN OLAHANNYA</v>
      </c>
      <c r="C66" t="str">
        <f>IF(Ref_Brg!C66="","",Ref_Brg!C66)</f>
        <v/>
      </c>
      <c r="Y66">
        <f>IF(B66="","",VLOOKUP(B66,Refresh!$A$7:$B$1000,2,FALSE))</f>
        <v>58</v>
      </c>
      <c r="Z66" t="str">
        <f>IF(Y66="","",VLOOKUP(Y66,Masuk!$B$9:$I$812,8,FALSE))</f>
        <v/>
      </c>
      <c r="AA66" t="str">
        <f>LEFT(A66,5)</f>
        <v>PH.01</v>
      </c>
    </row>
    <row r="67">
      <c r="A67" t="str">
        <f>IF(Ref_Brg!A67="","",Ref_Brg!A67)</f>
        <v>PH.01.001</v>
      </c>
      <c r="B67" t="str">
        <f>IF(Ref_Brg!B67="","",Ref_Brg!B67)</f>
        <v>Ayam broiler utuh</v>
      </c>
      <c r="C67" t="str">
        <f>IF(Ref_Brg!C67="","",Ref_Brg!C67)</f>
        <v>kg</v>
      </c>
      <c r="D67">
        <f>IFERROR(VLOOKUP(B67,Saldo_Brg!$B$9:$D$311,3,FALSE),0)</f>
        <v>0</v>
      </c>
      <c r="E67">
        <f>SUMIF(Masuk!$E$312:$E$811,B67,Masuk!$H$312:$H$811)</f>
        <v>0</v>
      </c>
      <c r="F67">
        <f>SUMIF(Keluar!$E$8:$E$507,B67,Keluar!$F$8:$F$507)</f>
        <v>0</v>
      </c>
      <c r="G67">
        <f>D67+E67-F67</f>
        <v>0</v>
      </c>
      <c r="H67">
        <f>SUMIF(Z67,"&gt;0",Z67)</f>
        <v>0</v>
      </c>
      <c r="I67">
        <f>G67*H67</f>
        <v>0</v>
      </c>
      <c r="Y67">
        <f>IF(B67="","",VLOOKUP(B67,Refresh!$A$7:$B$1000,2,FALSE))</f>
        <v>59</v>
      </c>
      <c r="Z67" t="str">
        <f>IF(Y67="","",VLOOKUP(Y67,Masuk!$B$9:$I$812,8,FALSE))</f>
        <v/>
      </c>
      <c r="AA67" t="str">
        <f>LEFT(A67,5)</f>
        <v>PH.01</v>
      </c>
    </row>
    <row r="68">
      <c r="A68" t="str">
        <f>IF(Ref_Brg!A68="","",Ref_Brg!A68)</f>
        <v>PH.01.002</v>
      </c>
      <c r="B68" t="str">
        <f>IF(Ref_Brg!B68="","",Ref_Brg!B68)</f>
        <v>Fillet dada ayam</v>
      </c>
      <c r="C68" t="str">
        <f>IF(Ref_Brg!C68="","",Ref_Brg!C68)</f>
        <v>kg</v>
      </c>
      <c r="D68">
        <f>IFERROR(VLOOKUP(B68,Saldo_Brg!$B$9:$D$311,3,FALSE),0)</f>
        <v>0</v>
      </c>
      <c r="E68">
        <f>SUMIF(Masuk!$E$312:$E$811,B68,Masuk!$H$312:$H$811)</f>
        <v>0</v>
      </c>
      <c r="F68">
        <f>SUMIF(Keluar!$E$8:$E$507,B68,Keluar!$F$8:$F$507)</f>
        <v>0</v>
      </c>
      <c r="G68">
        <f>D68+E68-F68</f>
        <v>0</v>
      </c>
      <c r="H68">
        <f>SUMIF(Z68,"&gt;0",Z68)</f>
        <v>0</v>
      </c>
      <c r="I68">
        <f>G68*H68</f>
        <v>0</v>
      </c>
      <c r="Y68">
        <f>IF(B68="","",VLOOKUP(B68,Refresh!$A$7:$B$1000,2,FALSE))</f>
        <v>60</v>
      </c>
      <c r="Z68" t="str">
        <f>IF(Y68="","",VLOOKUP(Y68,Masuk!$B$9:$I$812,8,FALSE))</f>
        <v/>
      </c>
      <c r="AA68" t="str">
        <f>LEFT(A68,5)</f>
        <v>PH.01</v>
      </c>
    </row>
    <row r="69">
      <c r="A69" t="str">
        <f>IF(Ref_Brg!A69="","",Ref_Brg!A69)</f>
        <v>PH.01.003</v>
      </c>
      <c r="B69" t="str">
        <f>IF(Ref_Brg!B69="","",Ref_Brg!B69)</f>
        <v>Paha ayam atas</v>
      </c>
      <c r="C69" t="str">
        <f>IF(Ref_Brg!C69="","",Ref_Brg!C69)</f>
        <v>kg</v>
      </c>
      <c r="D69">
        <f>IFERROR(VLOOKUP(B69,Saldo_Brg!$B$9:$D$311,3,FALSE),0)</f>
        <v>0</v>
      </c>
      <c r="E69">
        <f>SUMIF(Masuk!$E$312:$E$811,B69,Masuk!$H$312:$H$811)</f>
        <v>0</v>
      </c>
      <c r="F69">
        <f>SUMIF(Keluar!$E$8:$E$507,B69,Keluar!$F$8:$F$507)</f>
        <v>0</v>
      </c>
      <c r="G69">
        <f>D69+E69-F69</f>
        <v>0</v>
      </c>
      <c r="H69">
        <f>SUMIF(Z69,"&gt;0",Z69)</f>
        <v>0</v>
      </c>
      <c r="I69">
        <f>G69*H69</f>
        <v>0</v>
      </c>
      <c r="Y69">
        <f>IF(B69="","",VLOOKUP(B69,Refresh!$A$7:$B$1000,2,FALSE))</f>
        <v>61</v>
      </c>
      <c r="Z69" t="str">
        <f>IF(Y69="","",VLOOKUP(Y69,Masuk!$B$9:$I$812,8,FALSE))</f>
        <v/>
      </c>
      <c r="AA69" t="str">
        <f>LEFT(A69,5)</f>
        <v>PH.01</v>
      </c>
    </row>
    <row r="70">
      <c r="A70" t="str">
        <f>IF(Ref_Brg!A70="","",Ref_Brg!A70)</f>
        <v>PH.01.004</v>
      </c>
      <c r="B70" t="str">
        <f>IF(Ref_Brg!B70="","",Ref_Brg!B70)</f>
        <v>Paha ayam bawah (drumstick)</v>
      </c>
      <c r="C70" t="str">
        <f>IF(Ref_Brg!C70="","",Ref_Brg!C70)</f>
        <v>kg</v>
      </c>
      <c r="D70">
        <f>IFERROR(VLOOKUP(B70,Saldo_Brg!$B$9:$D$311,3,FALSE),0)</f>
        <v>0</v>
      </c>
      <c r="E70">
        <f>SUMIF(Masuk!$E$312:$E$811,B70,Masuk!$H$312:$H$811)</f>
        <v>0</v>
      </c>
      <c r="F70">
        <f>SUMIF(Keluar!$E$8:$E$507,B70,Keluar!$F$8:$F$507)</f>
        <v>0</v>
      </c>
      <c r="G70">
        <f>D70+E70-F70</f>
        <v>0</v>
      </c>
      <c r="H70">
        <f>SUMIF(Z70,"&gt;0",Z70)</f>
        <v>0</v>
      </c>
      <c r="I70">
        <f>G70*H70</f>
        <v>0</v>
      </c>
      <c r="Y70">
        <f>IF(B70="","",VLOOKUP(B70,Refresh!$A$7:$B$1000,2,FALSE))</f>
        <v>62</v>
      </c>
      <c r="Z70" t="str">
        <f>IF(Y70="","",VLOOKUP(Y70,Masuk!$B$9:$I$812,8,FALSE))</f>
        <v/>
      </c>
      <c r="AA70" t="str">
        <f>LEFT(A70,5)</f>
        <v>PH.01</v>
      </c>
    </row>
    <row r="71">
      <c r="A71" t="str">
        <f>IF(Ref_Brg!A71="","",Ref_Brg!A71)</f>
        <v>PH.01.005</v>
      </c>
      <c r="B71" t="str">
        <f>IF(Ref_Brg!B71="","",Ref_Brg!B71)</f>
        <v>Sayap ayam</v>
      </c>
      <c r="C71" t="str">
        <f>IF(Ref_Brg!C71="","",Ref_Brg!C71)</f>
        <v>kg</v>
      </c>
      <c r="D71">
        <f>IFERROR(VLOOKUP(B71,Saldo_Brg!$B$9:$D$311,3,FALSE),0)</f>
        <v>0</v>
      </c>
      <c r="E71">
        <f>SUMIF(Masuk!$E$312:$E$811,B71,Masuk!$H$312:$H$811)</f>
        <v>0</v>
      </c>
      <c r="F71">
        <f>SUMIF(Keluar!$E$8:$E$507,B71,Keluar!$F$8:$F$507)</f>
        <v>0</v>
      </c>
      <c r="G71">
        <f>D71+E71-F71</f>
        <v>0</v>
      </c>
      <c r="H71">
        <f>SUMIF(Z71,"&gt;0",Z71)</f>
        <v>0</v>
      </c>
      <c r="I71">
        <f>G71*H71</f>
        <v>0</v>
      </c>
      <c r="Y71">
        <f>IF(B71="","",VLOOKUP(B71,Refresh!$A$7:$B$1000,2,FALSE))</f>
        <v>63</v>
      </c>
      <c r="Z71" t="str">
        <f>IF(Y71="","",VLOOKUP(Y71,Masuk!$B$9:$I$812,8,FALSE))</f>
        <v/>
      </c>
      <c r="AA71" t="str">
        <f>LEFT(A71,5)</f>
        <v>PH.01</v>
      </c>
    </row>
    <row r="72">
      <c r="A72" t="str">
        <f>IF(Ref_Brg!A72="","",Ref_Brg!A72)</f>
        <v>PH.01.006</v>
      </c>
      <c r="B72" t="str">
        <f>IF(Ref_Brg!B72="","",Ref_Brg!B72)</f>
        <v>Hati ayam</v>
      </c>
      <c r="C72" t="str">
        <f>IF(Ref_Brg!C72="","",Ref_Brg!C72)</f>
        <v>kg</v>
      </c>
      <c r="D72">
        <f>IFERROR(VLOOKUP(B72,Saldo_Brg!$B$9:$D$311,3,FALSE),0)</f>
        <v>0</v>
      </c>
      <c r="E72">
        <f>SUMIF(Masuk!$E$312:$E$811,B72,Masuk!$H$312:$H$811)</f>
        <v>0</v>
      </c>
      <c r="F72">
        <f>SUMIF(Keluar!$E$8:$E$507,B72,Keluar!$F$8:$F$507)</f>
        <v>0</v>
      </c>
      <c r="G72">
        <f>D72+E72-F72</f>
        <v>0</v>
      </c>
      <c r="H72">
        <f>SUMIF(Z72,"&gt;0",Z72)</f>
        <v>0</v>
      </c>
      <c r="I72">
        <f>G72*H72</f>
        <v>0</v>
      </c>
      <c r="Y72">
        <f>IF(B72="","",VLOOKUP(B72,Refresh!$A$7:$B$1000,2,FALSE))</f>
        <v>64</v>
      </c>
      <c r="Z72" t="str">
        <f>IF(Y72="","",VLOOKUP(Y72,Masuk!$B$9:$I$812,8,FALSE))</f>
        <v/>
      </c>
      <c r="AA72" t="str">
        <f>LEFT(A72,5)</f>
        <v>PH.01</v>
      </c>
    </row>
    <row r="73">
      <c r="A73" t="str">
        <f>IF(Ref_Brg!A73="","",Ref_Brg!A73)</f>
        <v>PH.01.007</v>
      </c>
      <c r="B73" t="str">
        <f>IF(Ref_Brg!B73="","",Ref_Brg!B73)</f>
        <v>Ampela ayam</v>
      </c>
      <c r="C73" t="str">
        <f>IF(Ref_Brg!C73="","",Ref_Brg!C73)</f>
        <v>kg</v>
      </c>
      <c r="D73">
        <f>IFERROR(VLOOKUP(B73,Saldo_Brg!$B$9:$D$311,3,FALSE),0)</f>
        <v>0</v>
      </c>
      <c r="E73">
        <f>SUMIF(Masuk!$E$312:$E$811,B73,Masuk!$H$312:$H$811)</f>
        <v>0</v>
      </c>
      <c r="F73">
        <f>SUMIF(Keluar!$E$8:$E$507,B73,Keluar!$F$8:$F$507)</f>
        <v>0</v>
      </c>
      <c r="G73">
        <f>D73+E73-F73</f>
        <v>0</v>
      </c>
      <c r="H73">
        <f>SUMIF(Z73,"&gt;0",Z73)</f>
        <v>0</v>
      </c>
      <c r="I73">
        <f>G73*H73</f>
        <v>0</v>
      </c>
      <c r="Y73">
        <f>IF(B73="","",VLOOKUP(B73,Refresh!$A$7:$B$1000,2,FALSE))</f>
        <v>65</v>
      </c>
      <c r="Z73" t="str">
        <f>IF(Y73="","",VLOOKUP(Y73,Masuk!$B$9:$I$812,8,FALSE))</f>
        <v/>
      </c>
      <c r="AA73" t="str">
        <f>LEFT(A73,5)</f>
        <v>PH.01</v>
      </c>
    </row>
    <row r="74">
      <c r="A74" t="str">
        <f>IF(Ref_Brg!A74="","",Ref_Brg!A74)</f>
        <v>PH.01.008</v>
      </c>
      <c r="B74" t="str">
        <f>IF(Ref_Brg!B74="","",Ref_Brg!B74)</f>
        <v>Telur ayam ras/negeri</v>
      </c>
      <c r="C74" t="str">
        <f>IF(Ref_Brg!C74="","",Ref_Brg!C74)</f>
        <v>kg</v>
      </c>
      <c r="D74">
        <f>IFERROR(VLOOKUP(B74,Saldo_Brg!$B$9:$D$311,3,FALSE),0)</f>
        <v>0</v>
      </c>
      <c r="E74">
        <f>SUMIF(Masuk!$E$312:$E$811,B74,Masuk!$H$312:$H$811)</f>
        <v>0</v>
      </c>
      <c r="F74">
        <f>SUMIF(Keluar!$E$8:$E$507,B74,Keluar!$F$8:$F$507)</f>
        <v>0</v>
      </c>
      <c r="G74">
        <f>D74+E74-F74</f>
        <v>0</v>
      </c>
      <c r="H74">
        <f>SUMIF(Z74,"&gt;0",Z74)</f>
        <v>0</v>
      </c>
      <c r="I74">
        <f>G74*H74</f>
        <v>0</v>
      </c>
      <c r="Y74">
        <f>IF(B74="","",VLOOKUP(B74,Refresh!$A$7:$B$1000,2,FALSE))</f>
        <v>66</v>
      </c>
      <c r="Z74" t="str">
        <f>IF(Y74="","",VLOOKUP(Y74,Masuk!$B$9:$I$812,8,FALSE))</f>
        <v/>
      </c>
      <c r="AA74" t="str">
        <f>LEFT(A74,5)</f>
        <v>PH.01</v>
      </c>
    </row>
    <row r="75">
      <c r="A75" t="str">
        <f>IF(Ref_Brg!A75="","",Ref_Brg!A75)</f>
        <v>PH.01.009</v>
      </c>
      <c r="B75" t="str">
        <f>IF(Ref_Brg!B75="","",Ref_Brg!B75)</f>
        <v>Telur ayam kampung</v>
      </c>
      <c r="C75" t="str">
        <f>IF(Ref_Brg!C75="","",Ref_Brg!C75)</f>
        <v>kg</v>
      </c>
      <c r="D75">
        <f>IFERROR(VLOOKUP(B75,Saldo_Brg!$B$9:$D$311,3,FALSE),0)</f>
        <v>0</v>
      </c>
      <c r="E75">
        <f>SUMIF(Masuk!$E$312:$E$811,B75,Masuk!$H$312:$H$811)</f>
        <v>0</v>
      </c>
      <c r="F75">
        <f>SUMIF(Keluar!$E$8:$E$507,B75,Keluar!$F$8:$F$507)</f>
        <v>0</v>
      </c>
      <c r="G75">
        <f>D75+E75-F75</f>
        <v>0</v>
      </c>
      <c r="H75">
        <f>SUMIF(Z75,"&gt;0",Z75)</f>
        <v>0</v>
      </c>
      <c r="I75">
        <f>G75*H75</f>
        <v>0</v>
      </c>
      <c r="Y75">
        <f>IF(B75="","",VLOOKUP(B75,Refresh!$A$7:$B$1000,2,FALSE))</f>
        <v>67</v>
      </c>
      <c r="Z75" t="str">
        <f>IF(Y75="","",VLOOKUP(Y75,Masuk!$B$9:$I$812,8,FALSE))</f>
        <v/>
      </c>
      <c r="AA75" t="str">
        <f>LEFT(A75,5)</f>
        <v>PH.01</v>
      </c>
    </row>
    <row r="76">
      <c r="A76" t="str">
        <f>IF(Ref_Brg!A76="","",Ref_Brg!A76)</f>
        <v>PH.01.010</v>
      </c>
      <c r="B76" t="str">
        <f>IF(Ref_Brg!B76="","",Ref_Brg!B76)</f>
        <v>Telur puyuh</v>
      </c>
      <c r="C76" t="str">
        <f>IF(Ref_Brg!C76="","",Ref_Brg!C76)</f>
        <v>kg</v>
      </c>
      <c r="D76">
        <f>IFERROR(VLOOKUP(B76,Saldo_Brg!$B$9:$D$311,3,FALSE),0)</f>
        <v>0</v>
      </c>
      <c r="E76">
        <f>SUMIF(Masuk!$E$312:$E$811,B76,Masuk!$H$312:$H$811)</f>
        <v>0</v>
      </c>
      <c r="F76">
        <f>SUMIF(Keluar!$E$8:$E$507,B76,Keluar!$F$8:$F$507)</f>
        <v>0</v>
      </c>
      <c r="G76">
        <f>D76+E76-F76</f>
        <v>0</v>
      </c>
      <c r="H76">
        <f>SUMIF(Z76,"&gt;0",Z76)</f>
        <v>0</v>
      </c>
      <c r="I76">
        <f>G76*H76</f>
        <v>0</v>
      </c>
      <c r="Y76">
        <f>IF(B76="","",VLOOKUP(B76,Refresh!$A$7:$B$1000,2,FALSE))</f>
        <v>68</v>
      </c>
      <c r="Z76" t="str">
        <f>IF(Y76="","",VLOOKUP(Y76,Masuk!$B$9:$I$812,8,FALSE))</f>
        <v/>
      </c>
      <c r="AA76" t="str">
        <f>LEFT(A76,5)</f>
        <v>PH.01</v>
      </c>
    </row>
    <row r="77">
      <c r="A77" t="str">
        <f>IF(Ref_Brg!A77="","",Ref_Brg!A77)</f>
        <v>PH.01.011</v>
      </c>
      <c r="B77" t="str">
        <f>IF(Ref_Brg!B77="","",Ref_Brg!B77)</f>
        <v>Sosis ayam</v>
      </c>
      <c r="C77" t="str">
        <f>IF(Ref_Brg!C77="","",Ref_Brg!C77)</f>
        <v>pak</v>
      </c>
      <c r="D77">
        <f>IFERROR(VLOOKUP(B77,Saldo_Brg!$B$9:$D$311,3,FALSE),0)</f>
        <v>0</v>
      </c>
      <c r="E77">
        <f>SUMIF(Masuk!$E$312:$E$811,B77,Masuk!$H$312:$H$811)</f>
        <v>0</v>
      </c>
      <c r="F77">
        <f>SUMIF(Keluar!$E$8:$E$507,B77,Keluar!$F$8:$F$507)</f>
        <v>0</v>
      </c>
      <c r="G77">
        <f>D77+E77-F77</f>
        <v>0</v>
      </c>
      <c r="H77">
        <f>SUMIF(Z77,"&gt;0",Z77)</f>
        <v>0</v>
      </c>
      <c r="I77">
        <f>G77*H77</f>
        <v>0</v>
      </c>
      <c r="Y77">
        <f>IF(B77="","",VLOOKUP(B77,Refresh!$A$7:$B$1000,2,FALSE))</f>
        <v>69</v>
      </c>
      <c r="Z77" t="str">
        <f>IF(Y77="","",VLOOKUP(Y77,Masuk!$B$9:$I$812,8,FALSE))</f>
        <v/>
      </c>
      <c r="AA77" t="str">
        <f>LEFT(A77,5)</f>
        <v>PH.01</v>
      </c>
    </row>
    <row r="78">
      <c r="A78" t="str">
        <f>IF(Ref_Brg!A78="","",Ref_Brg!A78)</f>
        <v>PH.01.099</v>
      </c>
      <c r="B78" t="str">
        <f>IF(Ref_Brg!B78="","",Ref_Brg!B78)</f>
        <v>Ayam dan olahannya-lainnya</v>
      </c>
      <c r="C78" t="str">
        <f>IF(Ref_Brg!C78="","",Ref_Brg!C78)</f>
        <v>kg</v>
      </c>
      <c r="D78">
        <f>IFERROR(VLOOKUP(B78,Saldo_Brg!$B$9:$D$311,3,FALSE),0)</f>
        <v>0</v>
      </c>
      <c r="E78">
        <f>SUMIF(Masuk!$E$312:$E$811,B78,Masuk!$H$312:$H$811)</f>
        <v>0</v>
      </c>
      <c r="F78">
        <f>SUMIF(Keluar!$E$8:$E$507,B78,Keluar!$F$8:$F$507)</f>
        <v>0</v>
      </c>
      <c r="G78">
        <f>D78+E78-F78</f>
        <v>0</v>
      </c>
      <c r="H78">
        <f>SUMIF(Z78,"&gt;0",Z78)</f>
        <v>0</v>
      </c>
      <c r="I78">
        <f>G78*H78</f>
        <v>0</v>
      </c>
      <c r="Y78">
        <f>IF(B78="","",VLOOKUP(B78,Refresh!$A$7:$B$1000,2,FALSE))</f>
        <v>70</v>
      </c>
      <c r="Z78" t="str">
        <f>IF(Y78="","",VLOOKUP(Y78,Masuk!$B$9:$I$812,8,FALSE))</f>
        <v/>
      </c>
      <c r="AA78" t="str">
        <f>LEFT(A78,5)</f>
        <v>PH.01</v>
      </c>
    </row>
    <row r="79">
      <c r="A79" t="str">
        <f>IF(Ref_Brg!A79="","",Ref_Brg!A79)</f>
        <v>PH.02</v>
      </c>
      <c r="B79" t="str">
        <f>IF(Ref_Brg!B79="","",Ref_Brg!B79)</f>
        <v>DAGING SAPI/KERBAU/KAMBING</v>
      </c>
      <c r="C79" t="str">
        <f>IF(Ref_Brg!C79="","",Ref_Brg!C79)</f>
        <v/>
      </c>
      <c r="Y79">
        <f>IF(B79="","",VLOOKUP(B79,Refresh!$A$7:$B$1000,2,FALSE))</f>
        <v>71</v>
      </c>
      <c r="Z79" t="str">
        <f>IF(Y79="","",VLOOKUP(Y79,Masuk!$B$9:$I$812,8,FALSE))</f>
        <v/>
      </c>
      <c r="AA79" t="str">
        <f>LEFT(A79,5)</f>
        <v>PH.02</v>
      </c>
    </row>
    <row r="80">
      <c r="A80" t="str">
        <f>IF(Ref_Brg!A80="","",Ref_Brg!A80)</f>
        <v>PH.02.001</v>
      </c>
      <c r="B80" t="str">
        <f>IF(Ref_Brg!B80="","",Ref_Brg!B80)</f>
        <v>Daging sapi segar (has luar/sirloin)</v>
      </c>
      <c r="C80" t="str">
        <f>IF(Ref_Brg!C80="","",Ref_Brg!C80)</f>
        <v>kg</v>
      </c>
      <c r="D80">
        <f>IFERROR(VLOOKUP(B80,Saldo_Brg!$B$9:$D$311,3,FALSE),0)</f>
        <v>0</v>
      </c>
      <c r="E80">
        <f>SUMIF(Masuk!$E$312:$E$811,B80,Masuk!$H$312:$H$811)</f>
        <v>0</v>
      </c>
      <c r="F80">
        <f>SUMIF(Keluar!$E$8:$E$507,B80,Keluar!$F$8:$F$507)</f>
        <v>0</v>
      </c>
      <c r="G80">
        <f>D80+E80-F80</f>
        <v>0</v>
      </c>
      <c r="H80">
        <f>SUMIF(Z80,"&gt;0",Z80)</f>
        <v>0</v>
      </c>
      <c r="I80">
        <f>G80*H80</f>
        <v>0</v>
      </c>
      <c r="Y80">
        <f>IF(B80="","",VLOOKUP(B80,Refresh!$A$7:$B$1000,2,FALSE))</f>
        <v>72</v>
      </c>
      <c r="Z80" t="str">
        <f>IF(Y80="","",VLOOKUP(Y80,Masuk!$B$9:$I$812,8,FALSE))</f>
        <v/>
      </c>
      <c r="AA80" t="str">
        <f>LEFT(A80,5)</f>
        <v>PH.02</v>
      </c>
    </row>
    <row r="81">
      <c r="A81" t="str">
        <f>IF(Ref_Brg!A81="","",Ref_Brg!A81)</f>
        <v>PH.02.002</v>
      </c>
      <c r="B81" t="str">
        <f>IF(Ref_Brg!B81="","",Ref_Brg!B81)</f>
        <v>Daging sapi segar (has dalam/tenderloin)</v>
      </c>
      <c r="C81" t="str">
        <f>IF(Ref_Brg!C81="","",Ref_Brg!C81)</f>
        <v>kg</v>
      </c>
      <c r="D81">
        <f>IFERROR(VLOOKUP(B81,Saldo_Brg!$B$9:$D$311,3,FALSE),0)</f>
        <v>0</v>
      </c>
      <c r="E81">
        <f>SUMIF(Masuk!$E$312:$E$811,B81,Masuk!$H$312:$H$811)</f>
        <v>0</v>
      </c>
      <c r="F81">
        <f>SUMIF(Keluar!$E$8:$E$507,B81,Keluar!$F$8:$F$507)</f>
        <v>0</v>
      </c>
      <c r="G81">
        <f>D81+E81-F81</f>
        <v>0</v>
      </c>
      <c r="H81">
        <f>SUMIF(Z81,"&gt;0",Z81)</f>
        <v>0</v>
      </c>
      <c r="I81">
        <f>G81*H81</f>
        <v>0</v>
      </c>
      <c r="Y81">
        <f>IF(B81="","",VLOOKUP(B81,Refresh!$A$7:$B$1000,2,FALSE))</f>
        <v>73</v>
      </c>
      <c r="Z81" t="str">
        <f>IF(Y81="","",VLOOKUP(Y81,Masuk!$B$9:$I$812,8,FALSE))</f>
        <v/>
      </c>
      <c r="AA81" t="str">
        <f>LEFT(A81,5)</f>
        <v>PH.02</v>
      </c>
    </row>
    <row r="82">
      <c r="A82" t="str">
        <f>IF(Ref_Brg!A82="","",Ref_Brg!A82)</f>
        <v>PH.02.003</v>
      </c>
      <c r="B82" t="str">
        <f>IF(Ref_Brg!B82="","",Ref_Brg!B82)</f>
        <v>Daging sapi segar (sandung lamur/brisket)</v>
      </c>
      <c r="C82" t="str">
        <f>IF(Ref_Brg!C82="","",Ref_Brg!C82)</f>
        <v>kg</v>
      </c>
      <c r="D82">
        <f>IFERROR(VLOOKUP(B82,Saldo_Brg!$B$9:$D$311,3,FALSE),0)</f>
        <v>0</v>
      </c>
      <c r="E82">
        <f>SUMIF(Masuk!$E$312:$E$811,B82,Masuk!$H$312:$H$811)</f>
        <v>0</v>
      </c>
      <c r="F82">
        <f>SUMIF(Keluar!$E$8:$E$507,B82,Keluar!$F$8:$F$507)</f>
        <v>0</v>
      </c>
      <c r="G82">
        <f>D82+E82-F82</f>
        <v>0</v>
      </c>
      <c r="H82">
        <f>SUMIF(Z82,"&gt;0",Z82)</f>
        <v>0</v>
      </c>
      <c r="I82">
        <f>G82*H82</f>
        <v>0</v>
      </c>
      <c r="Y82">
        <f>IF(B82="","",VLOOKUP(B82,Refresh!$A$7:$B$1000,2,FALSE))</f>
        <v>74</v>
      </c>
      <c r="Z82" t="str">
        <f>IF(Y82="","",VLOOKUP(Y82,Masuk!$B$9:$I$812,8,FALSE))</f>
        <v/>
      </c>
      <c r="AA82" t="str">
        <f>LEFT(A82,5)</f>
        <v>PH.02</v>
      </c>
    </row>
    <row r="83">
      <c r="A83" t="str">
        <f>IF(Ref_Brg!A83="","",Ref_Brg!A83)</f>
        <v>PH.02.004</v>
      </c>
      <c r="B83" t="str">
        <f>IF(Ref_Brg!B83="","",Ref_Brg!B83)</f>
        <v>Daging sapi segar (paha)</v>
      </c>
      <c r="C83" t="str">
        <f>IF(Ref_Brg!C83="","",Ref_Brg!C83)</f>
        <v>kg</v>
      </c>
      <c r="D83">
        <f>IFERROR(VLOOKUP(B83,Saldo_Brg!$B$9:$D$311,3,FALSE),0)</f>
        <v>0</v>
      </c>
      <c r="E83">
        <f>SUMIF(Masuk!$E$312:$E$811,B83,Masuk!$H$312:$H$811)</f>
        <v>0</v>
      </c>
      <c r="F83">
        <f>SUMIF(Keluar!$E$8:$E$507,B83,Keluar!$F$8:$F$507)</f>
        <v>0</v>
      </c>
      <c r="G83">
        <f>D83+E83-F83</f>
        <v>0</v>
      </c>
      <c r="H83">
        <f>SUMIF(Z83,"&gt;0",Z83)</f>
        <v>0</v>
      </c>
      <c r="I83">
        <f>G83*H83</f>
        <v>0</v>
      </c>
      <c r="Y83">
        <f>IF(B83="","",VLOOKUP(B83,Refresh!$A$7:$B$1000,2,FALSE))</f>
        <v>75</v>
      </c>
      <c r="Z83" t="str">
        <f>IF(Y83="","",VLOOKUP(Y83,Masuk!$B$9:$I$812,8,FALSE))</f>
        <v/>
      </c>
      <c r="AA83" t="str">
        <f>LEFT(A83,5)</f>
        <v>PH.02</v>
      </c>
    </row>
    <row r="84">
      <c r="A84" t="str">
        <f>IF(Ref_Brg!A84="","",Ref_Brg!A84)</f>
        <v>PH.02.005</v>
      </c>
      <c r="B84" t="str">
        <f>IF(Ref_Brg!B84="","",Ref_Brg!B84)</f>
        <v>Daging sapi giling</v>
      </c>
      <c r="C84" t="str">
        <f>IF(Ref_Brg!C84="","",Ref_Brg!C84)</f>
        <v>kg</v>
      </c>
      <c r="D84">
        <f>IFERROR(VLOOKUP(B84,Saldo_Brg!$B$9:$D$311,3,FALSE),0)</f>
        <v>0</v>
      </c>
      <c r="E84">
        <f>SUMIF(Masuk!$E$312:$E$811,B84,Masuk!$H$312:$H$811)</f>
        <v>0</v>
      </c>
      <c r="F84">
        <f>SUMIF(Keluar!$E$8:$E$507,B84,Keluar!$F$8:$F$507)</f>
        <v>0</v>
      </c>
      <c r="G84">
        <f>D84+E84-F84</f>
        <v>0</v>
      </c>
      <c r="H84">
        <f>SUMIF(Z84,"&gt;0",Z84)</f>
        <v>0</v>
      </c>
      <c r="I84">
        <f>G84*H84</f>
        <v>0</v>
      </c>
      <c r="Y84">
        <f>IF(B84="","",VLOOKUP(B84,Refresh!$A$7:$B$1000,2,FALSE))</f>
        <v>76</v>
      </c>
      <c r="Z84" t="str">
        <f>IF(Y84="","",VLOOKUP(Y84,Masuk!$B$9:$I$812,8,FALSE))</f>
        <v/>
      </c>
      <c r="AA84" t="str">
        <f>LEFT(A84,5)</f>
        <v>PH.02</v>
      </c>
    </row>
    <row r="85">
      <c r="A85" t="str">
        <f>IF(Ref_Brg!A85="","",Ref_Brg!A85)</f>
        <v>PH.02.006</v>
      </c>
      <c r="B85" t="str">
        <f>IF(Ref_Brg!B85="","",Ref_Brg!B85)</f>
        <v>Hati sapi</v>
      </c>
      <c r="C85" t="str">
        <f>IF(Ref_Brg!C85="","",Ref_Brg!C85)</f>
        <v>kg</v>
      </c>
      <c r="D85">
        <f>IFERROR(VLOOKUP(B85,Saldo_Brg!$B$9:$D$311,3,FALSE),0)</f>
        <v>0</v>
      </c>
      <c r="E85">
        <f>SUMIF(Masuk!$E$312:$E$811,B85,Masuk!$H$312:$H$811)</f>
        <v>0</v>
      </c>
      <c r="F85">
        <f>SUMIF(Keluar!$E$8:$E$507,B85,Keluar!$F$8:$F$507)</f>
        <v>0</v>
      </c>
      <c r="G85">
        <f>D85+E85-F85</f>
        <v>0</v>
      </c>
      <c r="H85">
        <f>SUMIF(Z85,"&gt;0",Z85)</f>
        <v>0</v>
      </c>
      <c r="I85">
        <f>G85*H85</f>
        <v>0</v>
      </c>
      <c r="Y85">
        <f>IF(B85="","",VLOOKUP(B85,Refresh!$A$7:$B$1000,2,FALSE))</f>
        <v>77</v>
      </c>
      <c r="Z85" t="str">
        <f>IF(Y85="","",VLOOKUP(Y85,Masuk!$B$9:$I$812,8,FALSE))</f>
        <v/>
      </c>
      <c r="AA85" t="str">
        <f>LEFT(A85,5)</f>
        <v>PH.02</v>
      </c>
    </row>
    <row r="86">
      <c r="A86" t="str">
        <f>IF(Ref_Brg!A86="","",Ref_Brg!A86)</f>
        <v>PH.02.007</v>
      </c>
      <c r="B86" t="str">
        <f>IF(Ref_Brg!B86="","",Ref_Brg!B86)</f>
        <v>Iga sapi</v>
      </c>
      <c r="C86" t="str">
        <f>IF(Ref_Brg!C86="","",Ref_Brg!C86)</f>
        <v>kg</v>
      </c>
      <c r="D86">
        <f>IFERROR(VLOOKUP(B86,Saldo_Brg!$B$9:$D$311,3,FALSE),0)</f>
        <v>0</v>
      </c>
      <c r="E86">
        <f>SUMIF(Masuk!$E$312:$E$811,B86,Masuk!$H$312:$H$811)</f>
        <v>0</v>
      </c>
      <c r="F86">
        <f>SUMIF(Keluar!$E$8:$E$507,B86,Keluar!$F$8:$F$507)</f>
        <v>0</v>
      </c>
      <c r="G86">
        <f>D86+E86-F86</f>
        <v>0</v>
      </c>
      <c r="H86">
        <f>SUMIF(Z86,"&gt;0",Z86)</f>
        <v>0</v>
      </c>
      <c r="I86">
        <f>G86*H86</f>
        <v>0</v>
      </c>
      <c r="Y86">
        <f>IF(B86="","",VLOOKUP(B86,Refresh!$A$7:$B$1000,2,FALSE))</f>
        <v>78</v>
      </c>
      <c r="Z86" t="str">
        <f>IF(Y86="","",VLOOKUP(Y86,Masuk!$B$9:$I$812,8,FALSE))</f>
        <v/>
      </c>
      <c r="AA86" t="str">
        <f>LEFT(A86,5)</f>
        <v>PH.02</v>
      </c>
    </row>
    <row r="87">
      <c r="A87" t="str">
        <f>IF(Ref_Brg!A87="","",Ref_Brg!A87)</f>
        <v>PH.02.008</v>
      </c>
      <c r="B87" t="str">
        <f>IF(Ref_Brg!B87="","",Ref_Brg!B87)</f>
        <v>Daging kerbau segar</v>
      </c>
      <c r="C87" t="str">
        <f>IF(Ref_Brg!C87="","",Ref_Brg!C87)</f>
        <v>kg</v>
      </c>
      <c r="D87">
        <f>IFERROR(VLOOKUP(B87,Saldo_Brg!$B$9:$D$311,3,FALSE),0)</f>
        <v>0</v>
      </c>
      <c r="E87">
        <f>SUMIF(Masuk!$E$312:$E$811,B87,Masuk!$H$312:$H$811)</f>
        <v>0</v>
      </c>
      <c r="F87">
        <f>SUMIF(Keluar!$E$8:$E$507,B87,Keluar!$F$8:$F$507)</f>
        <v>0</v>
      </c>
      <c r="G87">
        <f>D87+E87-F87</f>
        <v>0</v>
      </c>
      <c r="H87">
        <f>SUMIF(Z87,"&gt;0",Z87)</f>
        <v>0</v>
      </c>
      <c r="I87">
        <f>G87*H87</f>
        <v>0</v>
      </c>
      <c r="Y87">
        <f>IF(B87="","",VLOOKUP(B87,Refresh!$A$7:$B$1000,2,FALSE))</f>
        <v>79</v>
      </c>
      <c r="Z87" t="str">
        <f>IF(Y87="","",VLOOKUP(Y87,Masuk!$B$9:$I$812,8,FALSE))</f>
        <v/>
      </c>
      <c r="AA87" t="str">
        <f>LEFT(A87,5)</f>
        <v>PH.02</v>
      </c>
    </row>
    <row r="88">
      <c r="A88" t="str">
        <f>IF(Ref_Brg!A88="","",Ref_Brg!A88)</f>
        <v>PH.02.009</v>
      </c>
      <c r="B88" t="str">
        <f>IF(Ref_Brg!B88="","",Ref_Brg!B88)</f>
        <v>Daging kambing segar</v>
      </c>
      <c r="C88" t="str">
        <f>IF(Ref_Brg!C88="","",Ref_Brg!C88)</f>
        <v>kg</v>
      </c>
      <c r="D88">
        <f>IFERROR(VLOOKUP(B88,Saldo_Brg!$B$9:$D$311,3,FALSE),0)</f>
        <v>0</v>
      </c>
      <c r="E88">
        <f>SUMIF(Masuk!$E$312:$E$811,B88,Masuk!$H$312:$H$811)</f>
        <v>0</v>
      </c>
      <c r="F88">
        <f>SUMIF(Keluar!$E$8:$E$507,B88,Keluar!$F$8:$F$507)</f>
        <v>0</v>
      </c>
      <c r="G88">
        <f>D88+E88-F88</f>
        <v>0</v>
      </c>
      <c r="H88">
        <f>SUMIF(Z88,"&gt;0",Z88)</f>
        <v>0</v>
      </c>
      <c r="I88">
        <f>G88*H88</f>
        <v>0</v>
      </c>
      <c r="Y88">
        <f>IF(B88="","",VLOOKUP(B88,Refresh!$A$7:$B$1000,2,FALSE))</f>
        <v>80</v>
      </c>
      <c r="Z88" t="str">
        <f>IF(Y88="","",VLOOKUP(Y88,Masuk!$B$9:$I$812,8,FALSE))</f>
        <v/>
      </c>
      <c r="AA88" t="str">
        <f>LEFT(A88,5)</f>
        <v>PH.02</v>
      </c>
    </row>
    <row r="89">
      <c r="A89" t="str">
        <f>IF(Ref_Brg!A89="","",Ref_Brg!A89)</f>
        <v>PH.02.010</v>
      </c>
      <c r="B89" t="str">
        <f>IF(Ref_Brg!B89="","",Ref_Brg!B89)</f>
        <v>Daging domba segar</v>
      </c>
      <c r="C89" t="str">
        <f>IF(Ref_Brg!C89="","",Ref_Brg!C89)</f>
        <v>kg</v>
      </c>
      <c r="D89">
        <f>IFERROR(VLOOKUP(B89,Saldo_Brg!$B$9:$D$311,3,FALSE),0)</f>
        <v>0</v>
      </c>
      <c r="E89">
        <f>SUMIF(Masuk!$E$312:$E$811,B89,Masuk!$H$312:$H$811)</f>
        <v>0</v>
      </c>
      <c r="F89">
        <f>SUMIF(Keluar!$E$8:$E$507,B89,Keluar!$F$8:$F$507)</f>
        <v>0</v>
      </c>
      <c r="G89">
        <f>D89+E89-F89</f>
        <v>0</v>
      </c>
      <c r="H89">
        <f>SUMIF(Z89,"&gt;0",Z89)</f>
        <v>0</v>
      </c>
      <c r="I89">
        <f>G89*H89</f>
        <v>0</v>
      </c>
      <c r="Y89">
        <f>IF(B89="","",VLOOKUP(B89,Refresh!$A$7:$B$1000,2,FALSE))</f>
        <v>81</v>
      </c>
      <c r="Z89" t="str">
        <f>IF(Y89="","",VLOOKUP(Y89,Masuk!$B$9:$I$812,8,FALSE))</f>
        <v/>
      </c>
      <c r="AA89" t="str">
        <f>LEFT(A89,5)</f>
        <v>PH.02</v>
      </c>
    </row>
    <row r="90">
      <c r="A90" t="str">
        <f>IF(Ref_Brg!A90="","",Ref_Brg!A90)</f>
        <v>PH.02.011</v>
      </c>
      <c r="B90" t="str">
        <f>IF(Ref_Brg!B90="","",Ref_Brg!B90)</f>
        <v>Hati kambing</v>
      </c>
      <c r="C90" t="str">
        <f>IF(Ref_Brg!C90="","",Ref_Brg!C90)</f>
        <v>kg</v>
      </c>
      <c r="D90">
        <f>IFERROR(VLOOKUP(B90,Saldo_Brg!$B$9:$D$311,3,FALSE),0)</f>
        <v>0</v>
      </c>
      <c r="E90">
        <f>SUMIF(Masuk!$E$312:$E$811,B90,Masuk!$H$312:$H$811)</f>
        <v>0</v>
      </c>
      <c r="F90">
        <f>SUMIF(Keluar!$E$8:$E$507,B90,Keluar!$F$8:$F$507)</f>
        <v>0</v>
      </c>
      <c r="G90">
        <f>D90+E90-F90</f>
        <v>0</v>
      </c>
      <c r="H90">
        <f>SUMIF(Z90,"&gt;0",Z90)</f>
        <v>0</v>
      </c>
      <c r="I90">
        <f>G90*H90</f>
        <v>0</v>
      </c>
      <c r="Y90">
        <f>IF(B90="","",VLOOKUP(B90,Refresh!$A$7:$B$1000,2,FALSE))</f>
        <v>82</v>
      </c>
      <c r="Z90" t="str">
        <f>IF(Y90="","",VLOOKUP(Y90,Masuk!$B$9:$I$812,8,FALSE))</f>
        <v/>
      </c>
      <c r="AA90" t="str">
        <f>LEFT(A90,5)</f>
        <v>PH.02</v>
      </c>
    </row>
    <row r="91">
      <c r="A91" t="str">
        <f>IF(Ref_Brg!A91="","",Ref_Brg!A91)</f>
        <v>PH.02.012</v>
      </c>
      <c r="B91" t="str">
        <f>IF(Ref_Brg!B91="","",Ref_Brg!B91)</f>
        <v>Sosis sapi</v>
      </c>
      <c r="C91" t="str">
        <f>IF(Ref_Brg!C91="","",Ref_Brg!C91)</f>
        <v>pak</v>
      </c>
      <c r="D91">
        <f>IFERROR(VLOOKUP(B91,Saldo_Brg!$B$9:$D$311,3,FALSE),0)</f>
        <v>0</v>
      </c>
      <c r="E91">
        <f>SUMIF(Masuk!$E$312:$E$811,B91,Masuk!$H$312:$H$811)</f>
        <v>0</v>
      </c>
      <c r="F91">
        <f>SUMIF(Keluar!$E$8:$E$507,B91,Keluar!$F$8:$F$507)</f>
        <v>0</v>
      </c>
      <c r="G91">
        <f>D91+E91-F91</f>
        <v>0</v>
      </c>
      <c r="H91">
        <f>SUMIF(Z91,"&gt;0",Z91)</f>
        <v>0</v>
      </c>
      <c r="I91">
        <f>G91*H91</f>
        <v>0</v>
      </c>
      <c r="Y91">
        <f>IF(B91="","",VLOOKUP(B91,Refresh!$A$7:$B$1000,2,FALSE))</f>
        <v>83</v>
      </c>
      <c r="Z91" t="str">
        <f>IF(Y91="","",VLOOKUP(Y91,Masuk!$B$9:$I$812,8,FALSE))</f>
        <v/>
      </c>
      <c r="AA91" t="str">
        <f>LEFT(A91,5)</f>
        <v>PH.02</v>
      </c>
    </row>
    <row r="92">
      <c r="A92" t="str">
        <f>IF(Ref_Brg!A92="","",Ref_Brg!A92)</f>
        <v>PH.02.099</v>
      </c>
      <c r="B92" t="str">
        <f>IF(Ref_Brg!B92="","",Ref_Brg!B92)</f>
        <v>Daging sapi/kerbau/kambing-lainnya</v>
      </c>
      <c r="C92" t="str">
        <f>IF(Ref_Brg!C92="","",Ref_Brg!C92)</f>
        <v>kg</v>
      </c>
      <c r="D92">
        <f>IFERROR(VLOOKUP(B92,Saldo_Brg!$B$9:$D$311,3,FALSE),0)</f>
        <v>0</v>
      </c>
      <c r="E92">
        <f>SUMIF(Masuk!$E$312:$E$811,B92,Masuk!$H$312:$H$811)</f>
        <v>0</v>
      </c>
      <c r="F92">
        <f>SUMIF(Keluar!$E$8:$E$507,B92,Keluar!$F$8:$F$507)</f>
        <v>0</v>
      </c>
      <c r="G92">
        <f>D92+E92-F92</f>
        <v>0</v>
      </c>
      <c r="H92">
        <f>SUMIF(Z92,"&gt;0",Z92)</f>
        <v>0</v>
      </c>
      <c r="I92">
        <f>G92*H92</f>
        <v>0</v>
      </c>
      <c r="Y92">
        <f>IF(B92="","",VLOOKUP(B92,Refresh!$A$7:$B$1000,2,FALSE))</f>
        <v>84</v>
      </c>
      <c r="Z92" t="str">
        <f>IF(Y92="","",VLOOKUP(Y92,Masuk!$B$9:$I$812,8,FALSE))</f>
        <v/>
      </c>
      <c r="AA92" t="str">
        <f>LEFT(A92,5)</f>
        <v>PH.02</v>
      </c>
    </row>
    <row r="93">
      <c r="A93" t="str">
        <f>IF(Ref_Brg!A93="","",Ref_Brg!A93)</f>
        <v>PH.03</v>
      </c>
      <c r="B93" t="str">
        <f>IF(Ref_Brg!B93="","",Ref_Brg!B93)</f>
        <v>IKAN AIR TAWAR</v>
      </c>
      <c r="C93" t="str">
        <f>IF(Ref_Brg!C93="","",Ref_Brg!C93)</f>
        <v/>
      </c>
      <c r="Y93">
        <f>IF(B93="","",VLOOKUP(B93,Refresh!$A$7:$B$1000,2,FALSE))</f>
        <v>85</v>
      </c>
      <c r="Z93" t="str">
        <f>IF(Y93="","",VLOOKUP(Y93,Masuk!$B$9:$I$812,8,FALSE))</f>
        <v/>
      </c>
      <c r="AA93" t="str">
        <f>LEFT(A93,5)</f>
        <v>PH.03</v>
      </c>
    </row>
    <row r="94">
      <c r="A94" t="str">
        <f>IF(Ref_Brg!A94="","",Ref_Brg!A94)</f>
        <v>PH.03.001</v>
      </c>
      <c r="B94" t="str">
        <f>IF(Ref_Brg!B94="","",Ref_Brg!B94)</f>
        <v>Lele</v>
      </c>
      <c r="C94" t="str">
        <f>IF(Ref_Brg!C94="","",Ref_Brg!C94)</f>
        <v>kg</v>
      </c>
      <c r="D94">
        <f>IFERROR(VLOOKUP(B94,Saldo_Brg!$B$9:$D$311,3,FALSE),0)</f>
        <v>0</v>
      </c>
      <c r="E94">
        <f>SUMIF(Masuk!$E$312:$E$811,B94,Masuk!$H$312:$H$811)</f>
        <v>0</v>
      </c>
      <c r="F94">
        <f>SUMIF(Keluar!$E$8:$E$507,B94,Keluar!$F$8:$F$507)</f>
        <v>0</v>
      </c>
      <c r="G94">
        <f>D94+E94-F94</f>
        <v>0</v>
      </c>
      <c r="H94">
        <f>SUMIF(Z94,"&gt;0",Z94)</f>
        <v>0</v>
      </c>
      <c r="I94">
        <f>G94*H94</f>
        <v>0</v>
      </c>
      <c r="Y94">
        <f>IF(B94="","",VLOOKUP(B94,Refresh!$A$7:$B$1000,2,FALSE))</f>
        <v>86</v>
      </c>
      <c r="Z94" t="str">
        <f>IF(Y94="","",VLOOKUP(Y94,Masuk!$B$9:$I$812,8,FALSE))</f>
        <v/>
      </c>
      <c r="AA94" t="str">
        <f>LEFT(A94,5)</f>
        <v>PH.03</v>
      </c>
    </row>
    <row r="95">
      <c r="A95" t="str">
        <f>IF(Ref_Brg!A95="","",Ref_Brg!A95)</f>
        <v>PH.03.002</v>
      </c>
      <c r="B95" t="str">
        <f>IF(Ref_Brg!B95="","",Ref_Brg!B95)</f>
        <v>Nila</v>
      </c>
      <c r="C95" t="str">
        <f>IF(Ref_Brg!C95="","",Ref_Brg!C95)</f>
        <v>kg</v>
      </c>
      <c r="D95">
        <f>IFERROR(VLOOKUP(B95,Saldo_Brg!$B$9:$D$311,3,FALSE),0)</f>
        <v>0</v>
      </c>
      <c r="E95">
        <f>SUMIF(Masuk!$E$312:$E$811,B95,Masuk!$H$312:$H$811)</f>
        <v>0</v>
      </c>
      <c r="F95">
        <f>SUMIF(Keluar!$E$8:$E$507,B95,Keluar!$F$8:$F$507)</f>
        <v>0</v>
      </c>
      <c r="G95">
        <f>D95+E95-F95</f>
        <v>0</v>
      </c>
      <c r="H95">
        <f>SUMIF(Z95,"&gt;0",Z95)</f>
        <v>0</v>
      </c>
      <c r="I95">
        <f>G95*H95</f>
        <v>0</v>
      </c>
      <c r="Y95">
        <f>IF(B95="","",VLOOKUP(B95,Refresh!$A$7:$B$1000,2,FALSE))</f>
        <v>87</v>
      </c>
      <c r="Z95" t="str">
        <f>IF(Y95="","",VLOOKUP(Y95,Masuk!$B$9:$I$812,8,FALSE))</f>
        <v/>
      </c>
      <c r="AA95" t="str">
        <f>LEFT(A95,5)</f>
        <v>PH.03</v>
      </c>
    </row>
    <row r="96">
      <c r="A96" t="str">
        <f>IF(Ref_Brg!A96="","",Ref_Brg!A96)</f>
        <v>PH.03.003</v>
      </c>
      <c r="B96" t="str">
        <f>IF(Ref_Brg!B96="","",Ref_Brg!B96)</f>
        <v>Mujair</v>
      </c>
      <c r="C96" t="str">
        <f>IF(Ref_Brg!C96="","",Ref_Brg!C96)</f>
        <v>kg</v>
      </c>
      <c r="D96">
        <f>IFERROR(VLOOKUP(B96,Saldo_Brg!$B$9:$D$311,3,FALSE),0)</f>
        <v>0</v>
      </c>
      <c r="E96">
        <f>SUMIF(Masuk!$E$312:$E$811,B96,Masuk!$H$312:$H$811)</f>
        <v>0</v>
      </c>
      <c r="F96">
        <f>SUMIF(Keluar!$E$8:$E$507,B96,Keluar!$F$8:$F$507)</f>
        <v>0</v>
      </c>
      <c r="G96">
        <f>D96+E96-F96</f>
        <v>0</v>
      </c>
      <c r="H96">
        <f>SUMIF(Z96,"&gt;0",Z96)</f>
        <v>0</v>
      </c>
      <c r="I96">
        <f>G96*H96</f>
        <v>0</v>
      </c>
      <c r="Y96">
        <f>IF(B96="","",VLOOKUP(B96,Refresh!$A$7:$B$1000,2,FALSE))</f>
        <v>88</v>
      </c>
      <c r="Z96" t="str">
        <f>IF(Y96="","",VLOOKUP(Y96,Masuk!$B$9:$I$812,8,FALSE))</f>
        <v/>
      </c>
      <c r="AA96" t="str">
        <f>LEFT(A96,5)</f>
        <v>PH.03</v>
      </c>
    </row>
    <row r="97">
      <c r="A97" t="str">
        <f>IF(Ref_Brg!A97="","",Ref_Brg!A97)</f>
        <v>PH.03.004</v>
      </c>
      <c r="B97" t="str">
        <f>IF(Ref_Brg!B97="","",Ref_Brg!B97)</f>
        <v>Patin</v>
      </c>
      <c r="C97" t="str">
        <f>IF(Ref_Brg!C97="","",Ref_Brg!C97)</f>
        <v>kg</v>
      </c>
      <c r="D97">
        <f>IFERROR(VLOOKUP(B97,Saldo_Brg!$B$9:$D$311,3,FALSE),0)</f>
        <v>0</v>
      </c>
      <c r="E97">
        <f>SUMIF(Masuk!$E$312:$E$811,B97,Masuk!$H$312:$H$811)</f>
        <v>0</v>
      </c>
      <c r="F97">
        <f>SUMIF(Keluar!$E$8:$E$507,B97,Keluar!$F$8:$F$507)</f>
        <v>0</v>
      </c>
      <c r="G97">
        <f>D97+E97-F97</f>
        <v>0</v>
      </c>
      <c r="H97">
        <f>SUMIF(Z97,"&gt;0",Z97)</f>
        <v>0</v>
      </c>
      <c r="I97">
        <f>G97*H97</f>
        <v>0</v>
      </c>
      <c r="Y97">
        <f>IF(B97="","",VLOOKUP(B97,Refresh!$A$7:$B$1000,2,FALSE))</f>
        <v>89</v>
      </c>
      <c r="Z97" t="str">
        <f>IF(Y97="","",VLOOKUP(Y97,Masuk!$B$9:$I$812,8,FALSE))</f>
        <v/>
      </c>
      <c r="AA97" t="str">
        <f>LEFT(A97,5)</f>
        <v>PH.03</v>
      </c>
    </row>
    <row r="98">
      <c r="A98" t="str">
        <f>IF(Ref_Brg!A98="","",Ref_Brg!A98)</f>
        <v>PH.03.005</v>
      </c>
      <c r="B98" t="str">
        <f>IF(Ref_Brg!B98="","",Ref_Brg!B98)</f>
        <v>Gurame</v>
      </c>
      <c r="C98" t="str">
        <f>IF(Ref_Brg!C98="","",Ref_Brg!C98)</f>
        <v>kg</v>
      </c>
      <c r="D98">
        <f>IFERROR(VLOOKUP(B98,Saldo_Brg!$B$9:$D$311,3,FALSE),0)</f>
        <v>0</v>
      </c>
      <c r="E98">
        <f>SUMIF(Masuk!$E$312:$E$811,B98,Masuk!$H$312:$H$811)</f>
        <v>0</v>
      </c>
      <c r="F98">
        <f>SUMIF(Keluar!$E$8:$E$507,B98,Keluar!$F$8:$F$507)</f>
        <v>0</v>
      </c>
      <c r="G98">
        <f>D98+E98-F98</f>
        <v>0</v>
      </c>
      <c r="H98">
        <f>SUMIF(Z98,"&gt;0",Z98)</f>
        <v>0</v>
      </c>
      <c r="I98">
        <f>G98*H98</f>
        <v>0</v>
      </c>
      <c r="Y98">
        <f>IF(B98="","",VLOOKUP(B98,Refresh!$A$7:$B$1000,2,FALSE))</f>
        <v>90</v>
      </c>
      <c r="Z98" t="str">
        <f>IF(Y98="","",VLOOKUP(Y98,Masuk!$B$9:$I$812,8,FALSE))</f>
        <v/>
      </c>
      <c r="AA98" t="str">
        <f>LEFT(A98,5)</f>
        <v>PH.03</v>
      </c>
    </row>
    <row r="99">
      <c r="A99" t="str">
        <f>IF(Ref_Brg!A99="","",Ref_Brg!A99)</f>
        <v>PH.03.006</v>
      </c>
      <c r="B99" t="str">
        <f>IF(Ref_Brg!B99="","",Ref_Brg!B99)</f>
        <v>Mas</v>
      </c>
      <c r="C99" t="str">
        <f>IF(Ref_Brg!C99="","",Ref_Brg!C99)</f>
        <v>kg</v>
      </c>
      <c r="D99">
        <f>IFERROR(VLOOKUP(B99,Saldo_Brg!$B$9:$D$311,3,FALSE),0)</f>
        <v>0</v>
      </c>
      <c r="E99">
        <f>SUMIF(Masuk!$E$312:$E$811,B99,Masuk!$H$312:$H$811)</f>
        <v>0</v>
      </c>
      <c r="F99">
        <f>SUMIF(Keluar!$E$8:$E$507,B99,Keluar!$F$8:$F$507)</f>
        <v>0</v>
      </c>
      <c r="G99">
        <f>D99+E99-F99</f>
        <v>0</v>
      </c>
      <c r="H99">
        <f>SUMIF(Z99,"&gt;0",Z99)</f>
        <v>0</v>
      </c>
      <c r="I99">
        <f>G99*H99</f>
        <v>0</v>
      </c>
      <c r="Y99">
        <f>IF(B99="","",VLOOKUP(B99,Refresh!$A$7:$B$1000,2,FALSE))</f>
        <v>91</v>
      </c>
      <c r="Z99" t="str">
        <f>IF(Y99="","",VLOOKUP(Y99,Masuk!$B$9:$I$812,8,FALSE))</f>
        <v/>
      </c>
      <c r="AA99" t="str">
        <f>LEFT(A99,5)</f>
        <v>PH.03</v>
      </c>
    </row>
    <row r="100">
      <c r="A100" t="str">
        <f>IF(Ref_Brg!A100="","",Ref_Brg!A100)</f>
        <v>PH.03.007</v>
      </c>
      <c r="B100" t="str">
        <f>IF(Ref_Brg!B100="","",Ref_Brg!B100)</f>
        <v>Gabus</v>
      </c>
      <c r="C100" t="str">
        <f>IF(Ref_Brg!C100="","",Ref_Brg!C100)</f>
        <v>kg</v>
      </c>
      <c r="D100">
        <f>IFERROR(VLOOKUP(B100,Saldo_Brg!$B$9:$D$311,3,FALSE),0)</f>
        <v>0</v>
      </c>
      <c r="E100">
        <f>SUMIF(Masuk!$E$312:$E$811,B100,Masuk!$H$312:$H$811)</f>
        <v>0</v>
      </c>
      <c r="F100">
        <f>SUMIF(Keluar!$E$8:$E$507,B100,Keluar!$F$8:$F$507)</f>
        <v>0</v>
      </c>
      <c r="G100">
        <f>D100+E100-F100</f>
        <v>0</v>
      </c>
      <c r="H100">
        <f>SUMIF(Z100,"&gt;0",Z100)</f>
        <v>0</v>
      </c>
      <c r="I100">
        <f>G100*H100</f>
        <v>0</v>
      </c>
      <c r="Y100">
        <f>IF(B100="","",VLOOKUP(B100,Refresh!$A$7:$B$1000,2,FALSE))</f>
        <v>92</v>
      </c>
      <c r="Z100" t="str">
        <f>IF(Y100="","",VLOOKUP(Y100,Masuk!$B$9:$I$812,8,FALSE))</f>
        <v/>
      </c>
      <c r="AA100" t="str">
        <f>LEFT(A100,5)</f>
        <v>PH.03</v>
      </c>
    </row>
    <row r="101">
      <c r="A101" t="str">
        <f>IF(Ref_Brg!A101="","",Ref_Brg!A101)</f>
        <v>PH.03.008</v>
      </c>
      <c r="B101" t="str">
        <f>IF(Ref_Brg!B101="","",Ref_Brg!B101)</f>
        <v>Fillet ikan tawar</v>
      </c>
      <c r="C101" t="str">
        <f>IF(Ref_Brg!C101="","",Ref_Brg!C101)</f>
        <v>kg</v>
      </c>
      <c r="D101">
        <f>IFERROR(VLOOKUP(B101,Saldo_Brg!$B$9:$D$311,3,FALSE),0)</f>
        <v>0</v>
      </c>
      <c r="E101">
        <f>SUMIF(Masuk!$E$312:$E$811,B101,Masuk!$H$312:$H$811)</f>
        <v>0</v>
      </c>
      <c r="F101">
        <f>SUMIF(Keluar!$E$8:$E$507,B101,Keluar!$F$8:$F$507)</f>
        <v>0</v>
      </c>
      <c r="G101">
        <f>D101+E101-F101</f>
        <v>0</v>
      </c>
      <c r="H101">
        <f>SUMIF(Z101,"&gt;0",Z101)</f>
        <v>0</v>
      </c>
      <c r="I101">
        <f>G101*H101</f>
        <v>0</v>
      </c>
      <c r="Y101">
        <f>IF(B101="","",VLOOKUP(B101,Refresh!$A$7:$B$1000,2,FALSE))</f>
        <v>93</v>
      </c>
      <c r="Z101" t="str">
        <f>IF(Y101="","",VLOOKUP(Y101,Masuk!$B$9:$I$812,8,FALSE))</f>
        <v/>
      </c>
      <c r="AA101" t="str">
        <f>LEFT(A101,5)</f>
        <v>PH.03</v>
      </c>
    </row>
    <row r="102">
      <c r="A102" t="str">
        <f>IF(Ref_Brg!A102="","",Ref_Brg!A102)</f>
        <v>PH.03.099</v>
      </c>
      <c r="B102" t="str">
        <f>IF(Ref_Brg!B102="","",Ref_Brg!B102)</f>
        <v>Ikan air tawar-lainnya</v>
      </c>
      <c r="C102" t="str">
        <f>IF(Ref_Brg!C102="","",Ref_Brg!C102)</f>
        <v>kg</v>
      </c>
      <c r="D102">
        <f>IFERROR(VLOOKUP(B102,Saldo_Brg!$B$9:$D$311,3,FALSE),0)</f>
        <v>0</v>
      </c>
      <c r="E102">
        <f>SUMIF(Masuk!$E$312:$E$811,B102,Masuk!$H$312:$H$811)</f>
        <v>0</v>
      </c>
      <c r="F102">
        <f>SUMIF(Keluar!$E$8:$E$507,B102,Keluar!$F$8:$F$507)</f>
        <v>0</v>
      </c>
      <c r="G102">
        <f>D102+E102-F102</f>
        <v>0</v>
      </c>
      <c r="H102">
        <f>SUMIF(Z102,"&gt;0",Z102)</f>
        <v>0</v>
      </c>
      <c r="I102">
        <f>G102*H102</f>
        <v>0</v>
      </c>
      <c r="Y102">
        <f>IF(B102="","",VLOOKUP(B102,Refresh!$A$7:$B$1000,2,FALSE))</f>
        <v>94</v>
      </c>
      <c r="Z102" t="str">
        <f>IF(Y102="","",VLOOKUP(Y102,Masuk!$B$9:$I$812,8,FALSE))</f>
        <v/>
      </c>
      <c r="AA102" t="str">
        <f>LEFT(A102,5)</f>
        <v>PH.03</v>
      </c>
    </row>
    <row r="103">
      <c r="A103" t="str">
        <f>IF(Ref_Brg!A103="","",Ref_Brg!A103)</f>
        <v>PH.04</v>
      </c>
      <c r="B103" t="str">
        <f>IF(Ref_Brg!B103="","",Ref_Brg!B103)</f>
        <v>IKAN LAUT</v>
      </c>
      <c r="C103" t="str">
        <f>IF(Ref_Brg!C103="","",Ref_Brg!C103)</f>
        <v/>
      </c>
      <c r="Y103">
        <f>IF(B103="","",VLOOKUP(B103,Refresh!$A$7:$B$1000,2,FALSE))</f>
        <v>95</v>
      </c>
      <c r="Z103" t="str">
        <f>IF(Y103="","",VLOOKUP(Y103,Masuk!$B$9:$I$812,8,FALSE))</f>
        <v/>
      </c>
      <c r="AA103" t="str">
        <f>LEFT(A103,5)</f>
        <v>PH.04</v>
      </c>
    </row>
    <row r="104">
      <c r="A104" t="str">
        <f>IF(Ref_Brg!A104="","",Ref_Brg!A104)</f>
        <v>PH.04.001</v>
      </c>
      <c r="B104" t="str">
        <f>IF(Ref_Brg!B104="","",Ref_Brg!B104)</f>
        <v>Kembung</v>
      </c>
      <c r="C104" t="str">
        <f>IF(Ref_Brg!C104="","",Ref_Brg!C104)</f>
        <v>kg</v>
      </c>
      <c r="D104">
        <f>IFERROR(VLOOKUP(B104,Saldo_Brg!$B$9:$D$311,3,FALSE),0)</f>
        <v>0</v>
      </c>
      <c r="E104">
        <f>SUMIF(Masuk!$E$312:$E$811,B104,Masuk!$H$312:$H$811)</f>
        <v>0</v>
      </c>
      <c r="F104">
        <f>SUMIF(Keluar!$E$8:$E$507,B104,Keluar!$F$8:$F$507)</f>
        <v>0</v>
      </c>
      <c r="G104">
        <f>D104+E104-F104</f>
        <v>0</v>
      </c>
      <c r="H104">
        <f>SUMIF(Z104,"&gt;0",Z104)</f>
        <v>0</v>
      </c>
      <c r="I104">
        <f>G104*H104</f>
        <v>0</v>
      </c>
      <c r="Y104">
        <f>IF(B104="","",VLOOKUP(B104,Refresh!$A$7:$B$1000,2,FALSE))</f>
        <v>96</v>
      </c>
      <c r="Z104" t="str">
        <f>IF(Y104="","",VLOOKUP(Y104,Masuk!$B$9:$I$812,8,FALSE))</f>
        <v/>
      </c>
      <c r="AA104" t="str">
        <f>LEFT(A104,5)</f>
        <v>PH.04</v>
      </c>
    </row>
    <row r="105">
      <c r="A105" t="str">
        <f>IF(Ref_Brg!A105="","",Ref_Brg!A105)</f>
        <v>PH.04.002</v>
      </c>
      <c r="B105" t="str">
        <f>IF(Ref_Brg!B105="","",Ref_Brg!B105)</f>
        <v>Tongkol</v>
      </c>
      <c r="C105" t="str">
        <f>IF(Ref_Brg!C105="","",Ref_Brg!C105)</f>
        <v>kg</v>
      </c>
      <c r="D105">
        <f>IFERROR(VLOOKUP(B105,Saldo_Brg!$B$9:$D$311,3,FALSE),0)</f>
        <v>0</v>
      </c>
      <c r="E105">
        <f>SUMIF(Masuk!$E$312:$E$811,B105,Masuk!$H$312:$H$811)</f>
        <v>0</v>
      </c>
      <c r="F105">
        <f>SUMIF(Keluar!$E$8:$E$507,B105,Keluar!$F$8:$F$507)</f>
        <v>0</v>
      </c>
      <c r="G105">
        <f>D105+E105-F105</f>
        <v>0</v>
      </c>
      <c r="H105">
        <f>SUMIF(Z105,"&gt;0",Z105)</f>
        <v>0</v>
      </c>
      <c r="I105">
        <f>G105*H105</f>
        <v>0</v>
      </c>
      <c r="Y105">
        <f>IF(B105="","",VLOOKUP(B105,Refresh!$A$7:$B$1000,2,FALSE))</f>
        <v>97</v>
      </c>
      <c r="Z105" t="str">
        <f>IF(Y105="","",VLOOKUP(Y105,Masuk!$B$9:$I$812,8,FALSE))</f>
        <v/>
      </c>
      <c r="AA105" t="str">
        <f>LEFT(A105,5)</f>
        <v>PH.04</v>
      </c>
    </row>
    <row r="106">
      <c r="A106" t="str">
        <f>IF(Ref_Brg!A106="","",Ref_Brg!A106)</f>
        <v>PH.04.003</v>
      </c>
      <c r="B106" t="str">
        <f>IF(Ref_Brg!B106="","",Ref_Brg!B106)</f>
        <v>Cakalang</v>
      </c>
      <c r="C106" t="str">
        <f>IF(Ref_Brg!C106="","",Ref_Brg!C106)</f>
        <v>kg</v>
      </c>
      <c r="D106">
        <f>IFERROR(VLOOKUP(B106,Saldo_Brg!$B$9:$D$311,3,FALSE),0)</f>
        <v>0</v>
      </c>
      <c r="E106">
        <f>SUMIF(Masuk!$E$312:$E$811,B106,Masuk!$H$312:$H$811)</f>
        <v>0</v>
      </c>
      <c r="F106">
        <f>SUMIF(Keluar!$E$8:$E$507,B106,Keluar!$F$8:$F$507)</f>
        <v>0</v>
      </c>
      <c r="G106">
        <f>D106+E106-F106</f>
        <v>0</v>
      </c>
      <c r="H106">
        <f>SUMIF(Z106,"&gt;0",Z106)</f>
        <v>0</v>
      </c>
      <c r="I106">
        <f>G106*H106</f>
        <v>0</v>
      </c>
      <c r="Y106">
        <f>IF(B106="","",VLOOKUP(B106,Refresh!$A$7:$B$1000,2,FALSE))</f>
        <v>98</v>
      </c>
      <c r="Z106" t="str">
        <f>IF(Y106="","",VLOOKUP(Y106,Masuk!$B$9:$I$812,8,FALSE))</f>
        <v/>
      </c>
      <c r="AA106" t="str">
        <f>LEFT(A106,5)</f>
        <v>PH.04</v>
      </c>
    </row>
    <row r="107">
      <c r="A107" t="str">
        <f>IF(Ref_Brg!A107="","",Ref_Brg!A107)</f>
        <v>PH.04.004</v>
      </c>
      <c r="B107" t="str">
        <f>IF(Ref_Brg!B107="","",Ref_Brg!B107)</f>
        <v>Tuna</v>
      </c>
      <c r="C107" t="str">
        <f>IF(Ref_Brg!C107="","",Ref_Brg!C107)</f>
        <v>kg</v>
      </c>
      <c r="D107">
        <f>IFERROR(VLOOKUP(B107,Saldo_Brg!$B$9:$D$311,3,FALSE),0)</f>
        <v>0</v>
      </c>
      <c r="E107">
        <f>SUMIF(Masuk!$E$312:$E$811,B107,Masuk!$H$312:$H$811)</f>
        <v>0</v>
      </c>
      <c r="F107">
        <f>SUMIF(Keluar!$E$8:$E$507,B107,Keluar!$F$8:$F$507)</f>
        <v>0</v>
      </c>
      <c r="G107">
        <f>D107+E107-F107</f>
        <v>0</v>
      </c>
      <c r="H107">
        <f>SUMIF(Z107,"&gt;0",Z107)</f>
        <v>0</v>
      </c>
      <c r="I107">
        <f>G107*H107</f>
        <v>0</v>
      </c>
      <c r="Y107">
        <f>IF(B107="","",VLOOKUP(B107,Refresh!$A$7:$B$1000,2,FALSE))</f>
        <v>99</v>
      </c>
      <c r="Z107" t="str">
        <f>IF(Y107="","",VLOOKUP(Y107,Masuk!$B$9:$I$812,8,FALSE))</f>
        <v/>
      </c>
      <c r="AA107" t="str">
        <f>LEFT(A107,5)</f>
        <v>PH.04</v>
      </c>
    </row>
    <row r="108">
      <c r="A108" t="str">
        <f>IF(Ref_Brg!A108="","",Ref_Brg!A108)</f>
        <v>PH.04.005</v>
      </c>
      <c r="B108" t="str">
        <f>IF(Ref_Brg!B108="","",Ref_Brg!B108)</f>
        <v>Sarden/lemuru</v>
      </c>
      <c r="C108" t="str">
        <f>IF(Ref_Brg!C108="","",Ref_Brg!C108)</f>
        <v>kg</v>
      </c>
      <c r="D108">
        <f>IFERROR(VLOOKUP(B108,Saldo_Brg!$B$9:$D$311,3,FALSE),0)</f>
        <v>0</v>
      </c>
      <c r="E108">
        <f>SUMIF(Masuk!$E$312:$E$811,B108,Masuk!$H$312:$H$811)</f>
        <v>0</v>
      </c>
      <c r="F108">
        <f>SUMIF(Keluar!$E$8:$E$507,B108,Keluar!$F$8:$F$507)</f>
        <v>0</v>
      </c>
      <c r="G108">
        <f>D108+E108-F108</f>
        <v>0</v>
      </c>
      <c r="H108">
        <f>SUMIF(Z108,"&gt;0",Z108)</f>
        <v>0</v>
      </c>
      <c r="I108">
        <f>G108*H108</f>
        <v>0</v>
      </c>
      <c r="Y108">
        <f>IF(B108="","",VLOOKUP(B108,Refresh!$A$7:$B$1000,2,FALSE))</f>
        <v>100</v>
      </c>
      <c r="Z108" t="str">
        <f>IF(Y108="","",VLOOKUP(Y108,Masuk!$B$9:$I$812,8,FALSE))</f>
        <v/>
      </c>
      <c r="AA108" t="str">
        <f>LEFT(A108,5)</f>
        <v>PH.04</v>
      </c>
    </row>
    <row r="109">
      <c r="A109" t="str">
        <f>IF(Ref_Brg!A109="","",Ref_Brg!A109)</f>
        <v>PH.04.006</v>
      </c>
      <c r="B109" t="str">
        <f>IF(Ref_Brg!B109="","",Ref_Brg!B109)</f>
        <v>Bandeng</v>
      </c>
      <c r="C109" t="str">
        <f>IF(Ref_Brg!C109="","",Ref_Brg!C109)</f>
        <v>kg</v>
      </c>
      <c r="D109">
        <f>IFERROR(VLOOKUP(B109,Saldo_Brg!$B$9:$D$311,3,FALSE),0)</f>
        <v>0</v>
      </c>
      <c r="E109">
        <f>SUMIF(Masuk!$E$312:$E$811,B109,Masuk!$H$312:$H$811)</f>
        <v>0</v>
      </c>
      <c r="F109">
        <f>SUMIF(Keluar!$E$8:$E$507,B109,Keluar!$F$8:$F$507)</f>
        <v>0</v>
      </c>
      <c r="G109">
        <f>D109+E109-F109</f>
        <v>0</v>
      </c>
      <c r="H109">
        <f>SUMIF(Z109,"&gt;0",Z109)</f>
        <v>0</v>
      </c>
      <c r="I109">
        <f>G109*H109</f>
        <v>0</v>
      </c>
      <c r="Y109">
        <f>IF(B109="","",VLOOKUP(B109,Refresh!$A$7:$B$1000,2,FALSE))</f>
        <v>101</v>
      </c>
      <c r="Z109" t="str">
        <f>IF(Y109="","",VLOOKUP(Y109,Masuk!$B$9:$I$812,8,FALSE))</f>
        <v/>
      </c>
      <c r="AA109" t="str">
        <f>LEFT(A109,5)</f>
        <v>PH.04</v>
      </c>
    </row>
    <row r="110">
      <c r="A110" t="str">
        <f>IF(Ref_Brg!A110="","",Ref_Brg!A110)</f>
        <v>PH.04.007</v>
      </c>
      <c r="B110" t="str">
        <f>IF(Ref_Brg!B110="","",Ref_Brg!B110)</f>
        <v>Tenggiri</v>
      </c>
      <c r="C110" t="str">
        <f>IF(Ref_Brg!C110="","",Ref_Brg!C110)</f>
        <v>kg</v>
      </c>
      <c r="D110">
        <f>IFERROR(VLOOKUP(B110,Saldo_Brg!$B$9:$D$311,3,FALSE),0)</f>
        <v>0</v>
      </c>
      <c r="E110">
        <f>SUMIF(Masuk!$E$312:$E$811,B110,Masuk!$H$312:$H$811)</f>
        <v>0</v>
      </c>
      <c r="F110">
        <f>SUMIF(Keluar!$E$8:$E$507,B110,Keluar!$F$8:$F$507)</f>
        <v>0</v>
      </c>
      <c r="G110">
        <f>D110+E110-F110</f>
        <v>0</v>
      </c>
      <c r="H110">
        <f>SUMIF(Z110,"&gt;0",Z110)</f>
        <v>0</v>
      </c>
      <c r="I110">
        <f>G110*H110</f>
        <v>0</v>
      </c>
      <c r="Y110">
        <f>IF(B110="","",VLOOKUP(B110,Refresh!$A$7:$B$1000,2,FALSE))</f>
        <v>102</v>
      </c>
      <c r="Z110" t="str">
        <f>IF(Y110="","",VLOOKUP(Y110,Masuk!$B$9:$I$812,8,FALSE))</f>
        <v/>
      </c>
      <c r="AA110" t="str">
        <f>LEFT(A110,5)</f>
        <v>PH.04</v>
      </c>
    </row>
    <row r="111">
      <c r="A111" t="str">
        <f>IF(Ref_Brg!A111="","",Ref_Brg!A111)</f>
        <v>PH.04.008</v>
      </c>
      <c r="B111" t="str">
        <f>IF(Ref_Brg!B111="","",Ref_Brg!B111)</f>
        <v>Kakap</v>
      </c>
      <c r="C111" t="str">
        <f>IF(Ref_Brg!C111="","",Ref_Brg!C111)</f>
        <v>kg</v>
      </c>
      <c r="D111">
        <f>IFERROR(VLOOKUP(B111,Saldo_Brg!$B$9:$D$311,3,FALSE),0)</f>
        <v>0</v>
      </c>
      <c r="E111">
        <f>SUMIF(Masuk!$E$312:$E$811,B111,Masuk!$H$312:$H$811)</f>
        <v>0</v>
      </c>
      <c r="F111">
        <f>SUMIF(Keluar!$E$8:$E$507,B111,Keluar!$F$8:$F$507)</f>
        <v>0</v>
      </c>
      <c r="G111">
        <f>D111+E111-F111</f>
        <v>0</v>
      </c>
      <c r="H111">
        <f>SUMIF(Z111,"&gt;0",Z111)</f>
        <v>0</v>
      </c>
      <c r="I111">
        <f>G111*H111</f>
        <v>0</v>
      </c>
      <c r="Y111">
        <f>IF(B111="","",VLOOKUP(B111,Refresh!$A$7:$B$1000,2,FALSE))</f>
        <v>103</v>
      </c>
      <c r="Z111" t="str">
        <f>IF(Y111="","",VLOOKUP(Y111,Masuk!$B$9:$I$812,8,FALSE))</f>
        <v/>
      </c>
      <c r="AA111" t="str">
        <f>LEFT(A111,5)</f>
        <v>PH.04</v>
      </c>
    </row>
    <row r="112">
      <c r="A112" t="str">
        <f>IF(Ref_Brg!A112="","",Ref_Brg!A112)</f>
        <v>PH.04.009</v>
      </c>
      <c r="B112" t="str">
        <f>IF(Ref_Brg!B112="","",Ref_Brg!B112)</f>
        <v>Fillet ikan laut</v>
      </c>
      <c r="C112" t="str">
        <f>IF(Ref_Brg!C112="","",Ref_Brg!C112)</f>
        <v>kg</v>
      </c>
      <c r="D112">
        <f>IFERROR(VLOOKUP(B112,Saldo_Brg!$B$9:$D$311,3,FALSE),0)</f>
        <v>0</v>
      </c>
      <c r="E112">
        <f>SUMIF(Masuk!$E$312:$E$811,B112,Masuk!$H$312:$H$811)</f>
        <v>0</v>
      </c>
      <c r="F112">
        <f>SUMIF(Keluar!$E$8:$E$507,B112,Keluar!$F$8:$F$507)</f>
        <v>0</v>
      </c>
      <c r="G112">
        <f>D112+E112-F112</f>
        <v>0</v>
      </c>
      <c r="H112">
        <f>SUMIF(Z112,"&gt;0",Z112)</f>
        <v>0</v>
      </c>
      <c r="I112">
        <f>G112*H112</f>
        <v>0</v>
      </c>
      <c r="Y112">
        <f>IF(B112="","",VLOOKUP(B112,Refresh!$A$7:$B$1000,2,FALSE))</f>
        <v>104</v>
      </c>
      <c r="Z112" t="str">
        <f>IF(Y112="","",VLOOKUP(Y112,Masuk!$B$9:$I$812,8,FALSE))</f>
        <v/>
      </c>
      <c r="AA112" t="str">
        <f>LEFT(A112,5)</f>
        <v>PH.04</v>
      </c>
    </row>
    <row r="113">
      <c r="A113" t="str">
        <f>IF(Ref_Brg!A113="","",Ref_Brg!A113)</f>
        <v>PH.04.010</v>
      </c>
      <c r="B113" t="str">
        <f>IF(Ref_Brg!B113="","",Ref_Brg!B113)</f>
        <v>Ikan laut-lainnya</v>
      </c>
      <c r="C113" t="str">
        <f>IF(Ref_Brg!C113="","",Ref_Brg!C113)</f>
        <v>kg</v>
      </c>
      <c r="D113">
        <f>IFERROR(VLOOKUP(B113,Saldo_Brg!$B$9:$D$311,3,FALSE),0)</f>
        <v>0</v>
      </c>
      <c r="E113">
        <f>SUMIF(Masuk!$E$312:$E$811,B113,Masuk!$H$312:$H$811)</f>
        <v>0</v>
      </c>
      <c r="F113">
        <f>SUMIF(Keluar!$E$8:$E$507,B113,Keluar!$F$8:$F$507)</f>
        <v>0</v>
      </c>
      <c r="G113">
        <f>D113+E113-F113</f>
        <v>0</v>
      </c>
      <c r="H113">
        <f>SUMIF(Z113,"&gt;0",Z113)</f>
        <v>0</v>
      </c>
      <c r="I113">
        <f>G113*H113</f>
        <v>0</v>
      </c>
      <c r="Y113">
        <f>IF(B113="","",VLOOKUP(B113,Refresh!$A$7:$B$1000,2,FALSE))</f>
        <v>105</v>
      </c>
      <c r="Z113" t="str">
        <f>IF(Y113="","",VLOOKUP(Y113,Masuk!$B$9:$I$812,8,FALSE))</f>
        <v/>
      </c>
      <c r="AA113" t="str">
        <f>LEFT(A113,5)</f>
        <v>PH.04</v>
      </c>
    </row>
    <row r="114">
      <c r="A114" t="str">
        <f>IF(Ref_Brg!A114="","",Ref_Brg!A114)</f>
        <v>PH.05</v>
      </c>
      <c r="B114" t="str">
        <f>IF(Ref_Brg!B114="","",Ref_Brg!B114)</f>
        <v>PRODUK PERIKANAN LAIN</v>
      </c>
      <c r="C114" t="str">
        <f>IF(Ref_Brg!C114="","",Ref_Brg!C114)</f>
        <v/>
      </c>
      <c r="Y114">
        <f>IF(B114="","",VLOOKUP(B114,Refresh!$A$7:$B$1000,2,FALSE))</f>
        <v>106</v>
      </c>
      <c r="Z114" t="str">
        <f>IF(Y114="","",VLOOKUP(Y114,Masuk!$B$9:$I$812,8,FALSE))</f>
        <v/>
      </c>
      <c r="AA114" t="str">
        <f>LEFT(A114,5)</f>
        <v>PH.05</v>
      </c>
    </row>
    <row r="115">
      <c r="A115" t="str">
        <f>IF(Ref_Brg!A115="","",Ref_Brg!A115)</f>
        <v>PH.05.001</v>
      </c>
      <c r="B115" t="str">
        <f>IF(Ref_Brg!B115="","",Ref_Brg!B115)</f>
        <v>Udang segar</v>
      </c>
      <c r="C115" t="str">
        <f>IF(Ref_Brg!C115="","",Ref_Brg!C115)</f>
        <v>kg</v>
      </c>
      <c r="D115">
        <f>IFERROR(VLOOKUP(B115,Saldo_Brg!$B$9:$D$311,3,FALSE),0)</f>
        <v>0</v>
      </c>
      <c r="E115">
        <f>SUMIF(Masuk!$E$312:$E$811,B115,Masuk!$H$312:$H$811)</f>
        <v>0</v>
      </c>
      <c r="F115">
        <f>SUMIF(Keluar!$E$8:$E$507,B115,Keluar!$F$8:$F$507)</f>
        <v>0</v>
      </c>
      <c r="G115">
        <f>D115+E115-F115</f>
        <v>0</v>
      </c>
      <c r="H115">
        <f>SUMIF(Z115,"&gt;0",Z115)</f>
        <v>0</v>
      </c>
      <c r="I115">
        <f>G115*H115</f>
        <v>0</v>
      </c>
      <c r="Y115">
        <f>IF(B115="","",VLOOKUP(B115,Refresh!$A$7:$B$1000,2,FALSE))</f>
        <v>107</v>
      </c>
      <c r="Z115" t="str">
        <f>IF(Y115="","",VLOOKUP(Y115,Masuk!$B$9:$I$812,8,FALSE))</f>
        <v/>
      </c>
      <c r="AA115" t="str">
        <f>LEFT(A115,5)</f>
        <v>PH.05</v>
      </c>
    </row>
    <row r="116">
      <c r="A116" t="str">
        <f>IF(Ref_Brg!A116="","",Ref_Brg!A116)</f>
        <v>PH.05.002</v>
      </c>
      <c r="B116" t="str">
        <f>IF(Ref_Brg!B116="","",Ref_Brg!B116)</f>
        <v>Udang beku</v>
      </c>
      <c r="C116" t="str">
        <f>IF(Ref_Brg!C116="","",Ref_Brg!C116)</f>
        <v>kg</v>
      </c>
      <c r="D116">
        <f>IFERROR(VLOOKUP(B116,Saldo_Brg!$B$9:$D$311,3,FALSE),0)</f>
        <v>0</v>
      </c>
      <c r="E116">
        <f>SUMIF(Masuk!$E$312:$E$811,B116,Masuk!$H$312:$H$811)</f>
        <v>0</v>
      </c>
      <c r="F116">
        <f>SUMIF(Keluar!$E$8:$E$507,B116,Keluar!$F$8:$F$507)</f>
        <v>0</v>
      </c>
      <c r="G116">
        <f>D116+E116-F116</f>
        <v>0</v>
      </c>
      <c r="H116">
        <f>SUMIF(Z116,"&gt;0",Z116)</f>
        <v>0</v>
      </c>
      <c r="I116">
        <f>G116*H116</f>
        <v>0</v>
      </c>
      <c r="Y116">
        <f>IF(B116="","",VLOOKUP(B116,Refresh!$A$7:$B$1000,2,FALSE))</f>
        <v>108</v>
      </c>
      <c r="Z116" t="str">
        <f>IF(Y116="","",VLOOKUP(Y116,Masuk!$B$9:$I$812,8,FALSE))</f>
        <v/>
      </c>
      <c r="AA116" t="str">
        <f>LEFT(A116,5)</f>
        <v>PH.05</v>
      </c>
    </row>
    <row r="117">
      <c r="A117" t="str">
        <f>IF(Ref_Brg!A117="","",Ref_Brg!A117)</f>
        <v>PH.05.003</v>
      </c>
      <c r="B117" t="str">
        <f>IF(Ref_Brg!B117="","",Ref_Brg!B117)</f>
        <v>Cumi-cumi</v>
      </c>
      <c r="C117" t="str">
        <f>IF(Ref_Brg!C117="","",Ref_Brg!C117)</f>
        <v>kg</v>
      </c>
      <c r="D117">
        <f>IFERROR(VLOOKUP(B117,Saldo_Brg!$B$9:$D$311,3,FALSE),0)</f>
        <v>0</v>
      </c>
      <c r="E117">
        <f>SUMIF(Masuk!$E$312:$E$811,B117,Masuk!$H$312:$H$811)</f>
        <v>0</v>
      </c>
      <c r="F117">
        <f>SUMIF(Keluar!$E$8:$E$507,B117,Keluar!$F$8:$F$507)</f>
        <v>0</v>
      </c>
      <c r="G117">
        <f>D117+E117-F117</f>
        <v>0</v>
      </c>
      <c r="H117">
        <f>SUMIF(Z117,"&gt;0",Z117)</f>
        <v>0</v>
      </c>
      <c r="I117">
        <f>G117*H117</f>
        <v>0</v>
      </c>
      <c r="Y117">
        <f>IF(B117="","",VLOOKUP(B117,Refresh!$A$7:$B$1000,2,FALSE))</f>
        <v>109</v>
      </c>
      <c r="Z117" t="str">
        <f>IF(Y117="","",VLOOKUP(Y117,Masuk!$B$9:$I$812,8,FALSE))</f>
        <v/>
      </c>
      <c r="AA117" t="str">
        <f>LEFT(A117,5)</f>
        <v>PH.05</v>
      </c>
    </row>
    <row r="118">
      <c r="A118" t="str">
        <f>IF(Ref_Brg!A118="","",Ref_Brg!A118)</f>
        <v>PH.05.004</v>
      </c>
      <c r="B118" t="str">
        <f>IF(Ref_Brg!B118="","",Ref_Brg!B118)</f>
        <v>Sotong</v>
      </c>
      <c r="C118" t="str">
        <f>IF(Ref_Brg!C118="","",Ref_Brg!C118)</f>
        <v>kg</v>
      </c>
      <c r="D118">
        <f>IFERROR(VLOOKUP(B118,Saldo_Brg!$B$9:$D$311,3,FALSE),0)</f>
        <v>0</v>
      </c>
      <c r="E118">
        <f>SUMIF(Masuk!$E$312:$E$811,B118,Masuk!$H$312:$H$811)</f>
        <v>0</v>
      </c>
      <c r="F118">
        <f>SUMIF(Keluar!$E$8:$E$507,B118,Keluar!$F$8:$F$507)</f>
        <v>0</v>
      </c>
      <c r="G118">
        <f>D118+E118-F118</f>
        <v>0</v>
      </c>
      <c r="H118">
        <f>SUMIF(Z118,"&gt;0",Z118)</f>
        <v>0</v>
      </c>
      <c r="I118">
        <f>G118*H118</f>
        <v>0</v>
      </c>
      <c r="Y118">
        <f>IF(B118="","",VLOOKUP(B118,Refresh!$A$7:$B$1000,2,FALSE))</f>
        <v>110</v>
      </c>
      <c r="Z118" t="str">
        <f>IF(Y118="","",VLOOKUP(Y118,Masuk!$B$9:$I$812,8,FALSE))</f>
        <v/>
      </c>
      <c r="AA118" t="str">
        <f>LEFT(A118,5)</f>
        <v>PH.05</v>
      </c>
    </row>
    <row r="119">
      <c r="A119" t="str">
        <f>IF(Ref_Brg!A119="","",Ref_Brg!A119)</f>
        <v>PH.05.005</v>
      </c>
      <c r="B119" t="str">
        <f>IF(Ref_Brg!B119="","",Ref_Brg!B119)</f>
        <v>Kepiting/rajungan</v>
      </c>
      <c r="C119" t="str">
        <f>IF(Ref_Brg!C119="","",Ref_Brg!C119)</f>
        <v>kg</v>
      </c>
      <c r="D119">
        <f>IFERROR(VLOOKUP(B119,Saldo_Brg!$B$9:$D$311,3,FALSE),0)</f>
        <v>0</v>
      </c>
      <c r="E119">
        <f>SUMIF(Masuk!$E$312:$E$811,B119,Masuk!$H$312:$H$811)</f>
        <v>0</v>
      </c>
      <c r="F119">
        <f>SUMIF(Keluar!$E$8:$E$507,B119,Keluar!$F$8:$F$507)</f>
        <v>0</v>
      </c>
      <c r="G119">
        <f>D119+E119-F119</f>
        <v>0</v>
      </c>
      <c r="H119">
        <f>SUMIF(Z119,"&gt;0",Z119)</f>
        <v>0</v>
      </c>
      <c r="I119">
        <f>G119*H119</f>
        <v>0</v>
      </c>
      <c r="Y119">
        <f>IF(B119="","",VLOOKUP(B119,Refresh!$A$7:$B$1000,2,FALSE))</f>
        <v>111</v>
      </c>
      <c r="Z119" t="str">
        <f>IF(Y119="","",VLOOKUP(Y119,Masuk!$B$9:$I$812,8,FALSE))</f>
        <v/>
      </c>
      <c r="AA119" t="str">
        <f>LEFT(A119,5)</f>
        <v>PH.05</v>
      </c>
    </row>
    <row r="120">
      <c r="A120" t="str">
        <f>IF(Ref_Brg!A120="","",Ref_Brg!A120)</f>
        <v>PH.05.006</v>
      </c>
      <c r="B120" t="str">
        <f>IF(Ref_Brg!B120="","",Ref_Brg!B120)</f>
        <v>Kerang hijau</v>
      </c>
      <c r="C120" t="str">
        <f>IF(Ref_Brg!C120="","",Ref_Brg!C120)</f>
        <v>kg</v>
      </c>
      <c r="D120">
        <f>IFERROR(VLOOKUP(B120,Saldo_Brg!$B$9:$D$311,3,FALSE),0)</f>
        <v>0</v>
      </c>
      <c r="E120">
        <f>SUMIF(Masuk!$E$312:$E$811,B120,Masuk!$H$312:$H$811)</f>
        <v>0</v>
      </c>
      <c r="F120">
        <f>SUMIF(Keluar!$E$8:$E$507,B120,Keluar!$F$8:$F$507)</f>
        <v>0</v>
      </c>
      <c r="G120">
        <f>D120+E120-F120</f>
        <v>0</v>
      </c>
      <c r="H120">
        <f>SUMIF(Z120,"&gt;0",Z120)</f>
        <v>0</v>
      </c>
      <c r="I120">
        <f>G120*H120</f>
        <v>0</v>
      </c>
      <c r="Y120">
        <f>IF(B120="","",VLOOKUP(B120,Refresh!$A$7:$B$1000,2,FALSE))</f>
        <v>112</v>
      </c>
      <c r="Z120" t="str">
        <f>IF(Y120="","",VLOOKUP(Y120,Masuk!$B$9:$I$812,8,FALSE))</f>
        <v/>
      </c>
      <c r="AA120" t="str">
        <f>LEFT(A120,5)</f>
        <v>PH.05</v>
      </c>
    </row>
    <row r="121">
      <c r="A121" t="str">
        <f>IF(Ref_Brg!A121="","",Ref_Brg!A121)</f>
        <v>PH.05.007</v>
      </c>
      <c r="B121" t="str">
        <f>IF(Ref_Brg!B121="","",Ref_Brg!B121)</f>
        <v>Kerang dara</v>
      </c>
      <c r="C121" t="str">
        <f>IF(Ref_Brg!C121="","",Ref_Brg!C121)</f>
        <v>kg</v>
      </c>
      <c r="D121">
        <f>IFERROR(VLOOKUP(B121,Saldo_Brg!$B$9:$D$311,3,FALSE),0)</f>
        <v>0</v>
      </c>
      <c r="E121">
        <f>SUMIF(Masuk!$E$312:$E$811,B121,Masuk!$H$312:$H$811)</f>
        <v>0</v>
      </c>
      <c r="F121">
        <f>SUMIF(Keluar!$E$8:$E$507,B121,Keluar!$F$8:$F$507)</f>
        <v>0</v>
      </c>
      <c r="G121">
        <f>D121+E121-F121</f>
        <v>0</v>
      </c>
      <c r="H121">
        <f>SUMIF(Z121,"&gt;0",Z121)</f>
        <v>0</v>
      </c>
      <c r="I121">
        <f>G121*H121</f>
        <v>0</v>
      </c>
      <c r="Y121">
        <f>IF(B121="","",VLOOKUP(B121,Refresh!$A$7:$B$1000,2,FALSE))</f>
        <v>113</v>
      </c>
      <c r="Z121" t="str">
        <f>IF(Y121="","",VLOOKUP(Y121,Masuk!$B$9:$I$812,8,FALSE))</f>
        <v/>
      </c>
      <c r="AA121" t="str">
        <f>LEFT(A121,5)</f>
        <v>PH.05</v>
      </c>
    </row>
    <row r="122">
      <c r="A122" t="str">
        <f>IF(Ref_Brg!A122="","",Ref_Brg!A122)</f>
        <v>PH.05.099</v>
      </c>
      <c r="B122" t="str">
        <f>IF(Ref_Brg!B122="","",Ref_Brg!B122)</f>
        <v>Produk perikanan lain-lainnya</v>
      </c>
      <c r="C122" t="str">
        <f>IF(Ref_Brg!C122="","",Ref_Brg!C122)</f>
        <v>kg</v>
      </c>
      <c r="D122">
        <f>IFERROR(VLOOKUP(B122,Saldo_Brg!$B$9:$D$311,3,FALSE),0)</f>
        <v>0</v>
      </c>
      <c r="E122">
        <f>SUMIF(Masuk!$E$312:$E$811,B122,Masuk!$H$312:$H$811)</f>
        <v>0</v>
      </c>
      <c r="F122">
        <f>SUMIF(Keluar!$E$8:$E$507,B122,Keluar!$F$8:$F$507)</f>
        <v>0</v>
      </c>
      <c r="G122">
        <f>D122+E122-F122</f>
        <v>0</v>
      </c>
      <c r="H122">
        <f>SUMIF(Z122,"&gt;0",Z122)</f>
        <v>0</v>
      </c>
      <c r="I122">
        <f>G122*H122</f>
        <v>0</v>
      </c>
      <c r="Y122">
        <f>IF(B122="","",VLOOKUP(B122,Refresh!$A$7:$B$1000,2,FALSE))</f>
        <v>114</v>
      </c>
      <c r="Z122" t="str">
        <f>IF(Y122="","",VLOOKUP(Y122,Masuk!$B$9:$I$812,8,FALSE))</f>
        <v/>
      </c>
      <c r="AA122" t="str">
        <f>LEFT(A122,5)</f>
        <v>PH.05</v>
      </c>
    </row>
    <row r="123">
      <c r="A123" t="str">
        <f>IF(Ref_Brg!A123="","",Ref_Brg!A123)</f>
        <v>PH.06</v>
      </c>
      <c r="B123" t="str">
        <f>IF(Ref_Brg!B123="","",Ref_Brg!B123)</f>
        <v>SUSU DAN OLAHANNYA</v>
      </c>
      <c r="C123" t="str">
        <f>IF(Ref_Brg!C123="","",Ref_Brg!C123)</f>
        <v/>
      </c>
      <c r="Y123">
        <f>IF(B123="","",VLOOKUP(B123,Refresh!$A$7:$B$1000,2,FALSE))</f>
        <v>115</v>
      </c>
      <c r="Z123" t="str">
        <f>IF(Y123="","",VLOOKUP(Y123,Masuk!$B$9:$I$812,8,FALSE))</f>
        <v/>
      </c>
      <c r="AA123" t="str">
        <f>LEFT(A123,5)</f>
        <v>PH.06</v>
      </c>
    </row>
    <row r="124">
      <c r="A124" t="str">
        <f>IF(Ref_Brg!A124="","",Ref_Brg!A124)</f>
        <v>PH.06.001</v>
      </c>
      <c r="B124" t="str">
        <f>IF(Ref_Brg!B124="","",Ref_Brg!B124)</f>
        <v>Susu UHT full cream</v>
      </c>
      <c r="C124" t="str">
        <f>IF(Ref_Brg!C124="","",Ref_Brg!C124)</f>
        <v>liter</v>
      </c>
      <c r="D124">
        <f>IFERROR(VLOOKUP(B124,Saldo_Brg!$B$9:$D$311,3,FALSE),0)</f>
        <v>0</v>
      </c>
      <c r="E124">
        <f>SUMIF(Masuk!$E$312:$E$811,B124,Masuk!$H$312:$H$811)</f>
        <v>0</v>
      </c>
      <c r="F124">
        <f>SUMIF(Keluar!$E$8:$E$507,B124,Keluar!$F$8:$F$507)</f>
        <v>0</v>
      </c>
      <c r="G124">
        <f>D124+E124-F124</f>
        <v>0</v>
      </c>
      <c r="H124">
        <f>SUMIF(Z124,"&gt;0",Z124)</f>
        <v>0</v>
      </c>
      <c r="I124">
        <f>G124*H124</f>
        <v>0</v>
      </c>
      <c r="Y124">
        <f>IF(B124="","",VLOOKUP(B124,Refresh!$A$7:$B$1000,2,FALSE))</f>
        <v>116</v>
      </c>
      <c r="Z124" t="str">
        <f>IF(Y124="","",VLOOKUP(Y124,Masuk!$B$9:$I$812,8,FALSE))</f>
        <v/>
      </c>
      <c r="AA124" t="str">
        <f>LEFT(A124,5)</f>
        <v>PH.06</v>
      </c>
    </row>
    <row r="125">
      <c r="A125" t="str">
        <f>IF(Ref_Brg!A125="","",Ref_Brg!A125)</f>
        <v>PH.06.002</v>
      </c>
      <c r="B125" t="str">
        <f>IF(Ref_Brg!B125="","",Ref_Brg!B125)</f>
        <v>Susu UHT rendah lemak</v>
      </c>
      <c r="C125" t="str">
        <f>IF(Ref_Brg!C125="","",Ref_Brg!C125)</f>
        <v>liter</v>
      </c>
      <c r="D125">
        <f>IFERROR(VLOOKUP(B125,Saldo_Brg!$B$9:$D$311,3,FALSE),0)</f>
        <v>0</v>
      </c>
      <c r="E125">
        <f>SUMIF(Masuk!$E$312:$E$811,B125,Masuk!$H$312:$H$811)</f>
        <v>0</v>
      </c>
      <c r="F125">
        <f>SUMIF(Keluar!$E$8:$E$507,B125,Keluar!$F$8:$F$507)</f>
        <v>0</v>
      </c>
      <c r="G125">
        <f>D125+E125-F125</f>
        <v>0</v>
      </c>
      <c r="H125">
        <f>SUMIF(Z125,"&gt;0",Z125)</f>
        <v>0</v>
      </c>
      <c r="I125">
        <f>G125*H125</f>
        <v>0</v>
      </c>
      <c r="Y125">
        <f>IF(B125="","",VLOOKUP(B125,Refresh!$A$7:$B$1000,2,FALSE))</f>
        <v>117</v>
      </c>
      <c r="Z125" t="str">
        <f>IF(Y125="","",VLOOKUP(Y125,Masuk!$B$9:$I$812,8,FALSE))</f>
        <v/>
      </c>
      <c r="AA125" t="str">
        <f>LEFT(A125,5)</f>
        <v>PH.06</v>
      </c>
    </row>
    <row r="126">
      <c r="A126" t="str">
        <f>IF(Ref_Brg!A126="","",Ref_Brg!A126)</f>
        <v>PH.06.003</v>
      </c>
      <c r="B126" t="str">
        <f>IF(Ref_Brg!B126="","",Ref_Brg!B126)</f>
        <v>Susu pasteurisasi</v>
      </c>
      <c r="C126" t="str">
        <f>IF(Ref_Brg!C126="","",Ref_Brg!C126)</f>
        <v>liter</v>
      </c>
      <c r="D126">
        <f>IFERROR(VLOOKUP(B126,Saldo_Brg!$B$9:$D$311,3,FALSE),0)</f>
        <v>0</v>
      </c>
      <c r="E126">
        <f>SUMIF(Masuk!$E$312:$E$811,B126,Masuk!$H$312:$H$811)</f>
        <v>0</v>
      </c>
      <c r="F126">
        <f>SUMIF(Keluar!$E$8:$E$507,B126,Keluar!$F$8:$F$507)</f>
        <v>0</v>
      </c>
      <c r="G126">
        <f>D126+E126-F126</f>
        <v>0</v>
      </c>
      <c r="H126">
        <f>SUMIF(Z126,"&gt;0",Z126)</f>
        <v>0</v>
      </c>
      <c r="I126">
        <f>G126*H126</f>
        <v>0</v>
      </c>
      <c r="Y126">
        <f>IF(B126="","",VLOOKUP(B126,Refresh!$A$7:$B$1000,2,FALSE))</f>
        <v>118</v>
      </c>
      <c r="Z126" t="str">
        <f>IF(Y126="","",VLOOKUP(Y126,Masuk!$B$9:$I$812,8,FALSE))</f>
        <v/>
      </c>
      <c r="AA126" t="str">
        <f>LEFT(A126,5)</f>
        <v>PH.06</v>
      </c>
    </row>
    <row r="127">
      <c r="A127" t="str">
        <f>IF(Ref_Brg!A127="","",Ref_Brg!A127)</f>
        <v>PH.06.004</v>
      </c>
      <c r="B127" t="str">
        <f>IF(Ref_Brg!B127="","",Ref_Brg!B127)</f>
        <v>Susu bubuk</v>
      </c>
      <c r="C127" t="str">
        <f>IF(Ref_Brg!C127="","",Ref_Brg!C127)</f>
        <v>kg</v>
      </c>
      <c r="D127">
        <f>IFERROR(VLOOKUP(B127,Saldo_Brg!$B$9:$D$311,3,FALSE),0)</f>
        <v>0</v>
      </c>
      <c r="E127">
        <f>SUMIF(Masuk!$E$312:$E$811,B127,Masuk!$H$312:$H$811)</f>
        <v>0</v>
      </c>
      <c r="F127">
        <f>SUMIF(Keluar!$E$8:$E$507,B127,Keluar!$F$8:$F$507)</f>
        <v>0</v>
      </c>
      <c r="G127">
        <f>D127+E127-F127</f>
        <v>0</v>
      </c>
      <c r="H127">
        <f>SUMIF(Z127,"&gt;0",Z127)</f>
        <v>0</v>
      </c>
      <c r="I127">
        <f>G127*H127</f>
        <v>0</v>
      </c>
      <c r="Y127">
        <f>IF(B127="","",VLOOKUP(B127,Refresh!$A$7:$B$1000,2,FALSE))</f>
        <v>119</v>
      </c>
      <c r="Z127" t="str">
        <f>IF(Y127="","",VLOOKUP(Y127,Masuk!$B$9:$I$812,8,FALSE))</f>
        <v/>
      </c>
      <c r="AA127" t="str">
        <f>LEFT(A127,5)</f>
        <v>PH.06</v>
      </c>
    </row>
    <row r="128">
      <c r="A128" t="str">
        <f>IF(Ref_Brg!A128="","",Ref_Brg!A128)</f>
        <v>PH.06.005</v>
      </c>
      <c r="B128" t="str">
        <f>IF(Ref_Brg!B128="","",Ref_Brg!B128)</f>
        <v>Yogurt plain</v>
      </c>
      <c r="C128" t="str">
        <f>IF(Ref_Brg!C128="","",Ref_Brg!C128)</f>
        <v>pak</v>
      </c>
      <c r="D128">
        <f>IFERROR(VLOOKUP(B128,Saldo_Brg!$B$9:$D$311,3,FALSE),0)</f>
        <v>0</v>
      </c>
      <c r="E128">
        <f>SUMIF(Masuk!$E$312:$E$811,B128,Masuk!$H$312:$H$811)</f>
        <v>0</v>
      </c>
      <c r="F128">
        <f>SUMIF(Keluar!$E$8:$E$507,B128,Keluar!$F$8:$F$507)</f>
        <v>0</v>
      </c>
      <c r="G128">
        <f>D128+E128-F128</f>
        <v>0</v>
      </c>
      <c r="H128">
        <f>SUMIF(Z128,"&gt;0",Z128)</f>
        <v>0</v>
      </c>
      <c r="I128">
        <f>G128*H128</f>
        <v>0</v>
      </c>
      <c r="Y128">
        <f>IF(B128="","",VLOOKUP(B128,Refresh!$A$7:$B$1000,2,FALSE))</f>
        <v>120</v>
      </c>
      <c r="Z128" t="str">
        <f>IF(Y128="","",VLOOKUP(Y128,Masuk!$B$9:$I$812,8,FALSE))</f>
        <v/>
      </c>
      <c r="AA128" t="str">
        <f>LEFT(A128,5)</f>
        <v>PH.06</v>
      </c>
    </row>
    <row r="129">
      <c r="A129" t="str">
        <f>IF(Ref_Brg!A129="","",Ref_Brg!A129)</f>
        <v>PH.06.006</v>
      </c>
      <c r="B129" t="str">
        <f>IF(Ref_Brg!B129="","",Ref_Brg!B129)</f>
        <v>Keju cheddar</v>
      </c>
      <c r="C129" t="str">
        <f>IF(Ref_Brg!C129="","",Ref_Brg!C129)</f>
        <v>pak</v>
      </c>
      <c r="D129">
        <f>IFERROR(VLOOKUP(B129,Saldo_Brg!$B$9:$D$311,3,FALSE),0)</f>
        <v>0</v>
      </c>
      <c r="E129">
        <f>SUMIF(Masuk!$E$312:$E$811,B129,Masuk!$H$312:$H$811)</f>
        <v>0</v>
      </c>
      <c r="F129">
        <f>SUMIF(Keluar!$E$8:$E$507,B129,Keluar!$F$8:$F$507)</f>
        <v>0</v>
      </c>
      <c r="G129">
        <f>D129+E129-F129</f>
        <v>0</v>
      </c>
      <c r="H129">
        <f>SUMIF(Z129,"&gt;0",Z129)</f>
        <v>0</v>
      </c>
      <c r="I129">
        <f>G129*H129</f>
        <v>0</v>
      </c>
      <c r="Y129">
        <f>IF(B129="","",VLOOKUP(B129,Refresh!$A$7:$B$1000,2,FALSE))</f>
        <v>121</v>
      </c>
      <c r="Z129" t="str">
        <f>IF(Y129="","",VLOOKUP(Y129,Masuk!$B$9:$I$812,8,FALSE))</f>
        <v/>
      </c>
      <c r="AA129" t="str">
        <f>LEFT(A129,5)</f>
        <v>PH.06</v>
      </c>
    </row>
    <row r="130">
      <c r="A130" t="str">
        <f>IF(Ref_Brg!A130="","",Ref_Brg!A130)</f>
        <v>PH.06.007</v>
      </c>
      <c r="B130" t="str">
        <f>IF(Ref_Brg!B130="","",Ref_Brg!B130)</f>
        <v>Keju olahan (slice)</v>
      </c>
      <c r="C130" t="str">
        <f>IF(Ref_Brg!C130="","",Ref_Brg!C130)</f>
        <v>pak</v>
      </c>
      <c r="D130">
        <f>IFERROR(VLOOKUP(B130,Saldo_Brg!$B$9:$D$311,3,FALSE),0)</f>
        <v>0</v>
      </c>
      <c r="E130">
        <f>SUMIF(Masuk!$E$312:$E$811,B130,Masuk!$H$312:$H$811)</f>
        <v>0</v>
      </c>
      <c r="F130">
        <f>SUMIF(Keluar!$E$8:$E$507,B130,Keluar!$F$8:$F$507)</f>
        <v>0</v>
      </c>
      <c r="G130">
        <f>D130+E130-F130</f>
        <v>0</v>
      </c>
      <c r="H130">
        <f>SUMIF(Z130,"&gt;0",Z130)</f>
        <v>0</v>
      </c>
      <c r="I130">
        <f>G130*H130</f>
        <v>0</v>
      </c>
      <c r="Y130">
        <f>IF(B130="","",VLOOKUP(B130,Refresh!$A$7:$B$1000,2,FALSE))</f>
        <v>122</v>
      </c>
      <c r="Z130" t="str">
        <f>IF(Y130="","",VLOOKUP(Y130,Masuk!$B$9:$I$812,8,FALSE))</f>
        <v/>
      </c>
      <c r="AA130" t="str">
        <f>LEFT(A130,5)</f>
        <v>PH.06</v>
      </c>
    </row>
    <row r="131">
      <c r="A131" t="str">
        <f>IF(Ref_Brg!A131="","",Ref_Brg!A131)</f>
        <v>PH.06.099</v>
      </c>
      <c r="B131" t="str">
        <f>IF(Ref_Brg!B131="","",Ref_Brg!B131)</f>
        <v>Susu dan olahan-lainnya</v>
      </c>
      <c r="C131" t="str">
        <f>IF(Ref_Brg!C131="","",Ref_Brg!C131)</f>
        <v>liter</v>
      </c>
      <c r="D131">
        <f>IFERROR(VLOOKUP(B131,Saldo_Brg!$B$9:$D$311,3,FALSE),0)</f>
        <v>0</v>
      </c>
      <c r="E131">
        <f>SUMIF(Masuk!$E$312:$E$811,B131,Masuk!$H$312:$H$811)</f>
        <v>0</v>
      </c>
      <c r="F131">
        <f>SUMIF(Keluar!$E$8:$E$507,B131,Keluar!$F$8:$F$507)</f>
        <v>0</v>
      </c>
      <c r="G131">
        <f>D131+E131-F131</f>
        <v>0</v>
      </c>
      <c r="H131">
        <f>SUMIF(Z131,"&gt;0",Z131)</f>
        <v>0</v>
      </c>
      <c r="I131">
        <f>G131*H131</f>
        <v>0</v>
      </c>
      <c r="Y131">
        <f>IF(B131="","",VLOOKUP(B131,Refresh!$A$7:$B$1000,2,FALSE))</f>
        <v>123</v>
      </c>
      <c r="Z131" t="str">
        <f>IF(Y131="","",VLOOKUP(Y131,Masuk!$B$9:$I$812,8,FALSE))</f>
        <v/>
      </c>
      <c r="AA131" t="str">
        <f>LEFT(A131,5)</f>
        <v>PH.06</v>
      </c>
    </row>
    <row r="132">
      <c r="A132" t="str">
        <f>IF(Ref_Brg!A132="","",Ref_Brg!A132)</f>
        <v>PN</v>
      </c>
      <c r="B132" t="str">
        <f>IF(Ref_Brg!B132="","",Ref_Brg!B132)</f>
        <v>PROTEIN NABATI</v>
      </c>
      <c r="C132" t="str">
        <f>IF(Ref_Brg!C132="","",Ref_Brg!C132)</f>
        <v/>
      </c>
      <c r="Y132">
        <f>IF(B132="","",VLOOKUP(B132,Refresh!$A$7:$B$1000,2,FALSE))</f>
        <v>124</v>
      </c>
      <c r="Z132" t="str">
        <f>IF(Y132="","",VLOOKUP(Y132,Masuk!$B$9:$I$812,8,FALSE))</f>
        <v/>
      </c>
      <c r="AA132" t="str">
        <f>LEFT(A132,5)</f>
        <v>PN</v>
      </c>
    </row>
    <row r="133">
      <c r="A133" t="str">
        <f>IF(Ref_Brg!A133="","",Ref_Brg!A133)</f>
        <v>PN.01</v>
      </c>
      <c r="B133" t="str">
        <f>IF(Ref_Brg!B133="","",Ref_Brg!B133)</f>
        <v>KEDELAI DAN OLAHANNYA</v>
      </c>
      <c r="C133" t="str">
        <f>IF(Ref_Brg!C133="","",Ref_Brg!C133)</f>
        <v/>
      </c>
      <c r="Y133">
        <f>IF(B133="","",VLOOKUP(B133,Refresh!$A$7:$B$1000,2,FALSE))</f>
        <v>125</v>
      </c>
      <c r="Z133" t="str">
        <f>IF(Y133="","",VLOOKUP(Y133,Masuk!$B$9:$I$812,8,FALSE))</f>
        <v/>
      </c>
      <c r="AA133" t="str">
        <f>LEFT(A133,5)</f>
        <v>PN.01</v>
      </c>
    </row>
    <row r="134">
      <c r="A134" t="str">
        <f>IF(Ref_Brg!A134="","",Ref_Brg!A134)</f>
        <v>PN.01.001</v>
      </c>
      <c r="B134" t="str">
        <f>IF(Ref_Brg!B134="","",Ref_Brg!B134)</f>
        <v>Kedelai biji kering</v>
      </c>
      <c r="C134" t="str">
        <f>IF(Ref_Brg!C134="","",Ref_Brg!C134)</f>
        <v>kg</v>
      </c>
      <c r="D134">
        <f>IFERROR(VLOOKUP(B134,Saldo_Brg!$B$9:$D$311,3,FALSE),0)</f>
        <v>0</v>
      </c>
      <c r="E134">
        <f>SUMIF(Masuk!$E$312:$E$811,B134,Masuk!$H$312:$H$811)</f>
        <v>0</v>
      </c>
      <c r="F134">
        <f>SUMIF(Keluar!$E$8:$E$507,B134,Keluar!$F$8:$F$507)</f>
        <v>0</v>
      </c>
      <c r="G134">
        <f>D134+E134-F134</f>
        <v>0</v>
      </c>
      <c r="H134">
        <f>SUMIF(Z134,"&gt;0",Z134)</f>
        <v>0</v>
      </c>
      <c r="I134">
        <f>G134*H134</f>
        <v>0</v>
      </c>
      <c r="Y134">
        <f>IF(B134="","",VLOOKUP(B134,Refresh!$A$7:$B$1000,2,FALSE))</f>
        <v>126</v>
      </c>
      <c r="Z134" t="str">
        <f>IF(Y134="","",VLOOKUP(Y134,Masuk!$B$9:$I$812,8,FALSE))</f>
        <v/>
      </c>
      <c r="AA134" t="str">
        <f>LEFT(A134,5)</f>
        <v>PN.01</v>
      </c>
    </row>
    <row r="135">
      <c r="A135" t="str">
        <f>IF(Ref_Brg!A135="","",Ref_Brg!A135)</f>
        <v>PN.01.002</v>
      </c>
      <c r="B135" t="str">
        <f>IF(Ref_Brg!B135="","",Ref_Brg!B135)</f>
        <v>Tempe</v>
      </c>
      <c r="C135" t="str">
        <f>IF(Ref_Brg!C135="","",Ref_Brg!C135)</f>
        <v>kg</v>
      </c>
      <c r="D135">
        <f>IFERROR(VLOOKUP(B135,Saldo_Brg!$B$9:$D$311,3,FALSE),0)</f>
        <v>0</v>
      </c>
      <c r="E135">
        <f>SUMIF(Masuk!$E$312:$E$811,B135,Masuk!$H$312:$H$811)</f>
        <v>0</v>
      </c>
      <c r="F135">
        <f>SUMIF(Keluar!$E$8:$E$507,B135,Keluar!$F$8:$F$507)</f>
        <v>0</v>
      </c>
      <c r="G135">
        <f>D135+E135-F135</f>
        <v>0</v>
      </c>
      <c r="H135">
        <f>SUMIF(Z135,"&gt;0",Z135)</f>
        <v>0</v>
      </c>
      <c r="I135">
        <f>G135*H135</f>
        <v>0</v>
      </c>
      <c r="Y135">
        <f>IF(B135="","",VLOOKUP(B135,Refresh!$A$7:$B$1000,2,FALSE))</f>
        <v>127</v>
      </c>
      <c r="Z135" t="str">
        <f>IF(Y135="","",VLOOKUP(Y135,Masuk!$B$9:$I$812,8,FALSE))</f>
        <v/>
      </c>
      <c r="AA135" t="str">
        <f>LEFT(A135,5)</f>
        <v>PN.01</v>
      </c>
    </row>
    <row r="136">
      <c r="A136" t="str">
        <f>IF(Ref_Brg!A136="","",Ref_Brg!A136)</f>
        <v>PN.01.003</v>
      </c>
      <c r="B136" t="str">
        <f>IF(Ref_Brg!B136="","",Ref_Brg!B136)</f>
        <v>Tahu putih</v>
      </c>
      <c r="C136" t="str">
        <f>IF(Ref_Brg!C136="","",Ref_Brg!C136)</f>
        <v>kg</v>
      </c>
      <c r="D136">
        <f>IFERROR(VLOOKUP(B136,Saldo_Brg!$B$9:$D$311,3,FALSE),0)</f>
        <v>0</v>
      </c>
      <c r="E136">
        <f>SUMIF(Masuk!$E$312:$E$811,B136,Masuk!$H$312:$H$811)</f>
        <v>0</v>
      </c>
      <c r="F136">
        <f>SUMIF(Keluar!$E$8:$E$507,B136,Keluar!$F$8:$F$507)</f>
        <v>0</v>
      </c>
      <c r="G136">
        <f>D136+E136-F136</f>
        <v>0</v>
      </c>
      <c r="H136">
        <f>SUMIF(Z136,"&gt;0",Z136)</f>
        <v>0</v>
      </c>
      <c r="I136">
        <f>G136*H136</f>
        <v>0</v>
      </c>
      <c r="Y136">
        <f>IF(B136="","",VLOOKUP(B136,Refresh!$A$7:$B$1000,2,FALSE))</f>
        <v>128</v>
      </c>
      <c r="Z136" t="str">
        <f>IF(Y136="","",VLOOKUP(Y136,Masuk!$B$9:$I$812,8,FALSE))</f>
        <v/>
      </c>
      <c r="AA136" t="str">
        <f>LEFT(A136,5)</f>
        <v>PN.01</v>
      </c>
    </row>
    <row r="137">
      <c r="A137" t="str">
        <f>IF(Ref_Brg!A137="","",Ref_Brg!A137)</f>
        <v>PN.01.004</v>
      </c>
      <c r="B137" t="str">
        <f>IF(Ref_Brg!B137="","",Ref_Brg!B137)</f>
        <v>Tahu kuning</v>
      </c>
      <c r="C137" t="str">
        <f>IF(Ref_Brg!C137="","",Ref_Brg!C137)</f>
        <v>kg</v>
      </c>
      <c r="D137">
        <f>IFERROR(VLOOKUP(B137,Saldo_Brg!$B$9:$D$311,3,FALSE),0)</f>
        <v>0</v>
      </c>
      <c r="E137">
        <f>SUMIF(Masuk!$E$312:$E$811,B137,Masuk!$H$312:$H$811)</f>
        <v>0</v>
      </c>
      <c r="F137">
        <f>SUMIF(Keluar!$E$8:$E$507,B137,Keluar!$F$8:$F$507)</f>
        <v>0</v>
      </c>
      <c r="G137">
        <f>D137+E137-F137</f>
        <v>0</v>
      </c>
      <c r="H137">
        <f>SUMIF(Z137,"&gt;0",Z137)</f>
        <v>0</v>
      </c>
      <c r="I137">
        <f>G137*H137</f>
        <v>0</v>
      </c>
      <c r="Y137">
        <f>IF(B137="","",VLOOKUP(B137,Refresh!$A$7:$B$1000,2,FALSE))</f>
        <v>129</v>
      </c>
      <c r="Z137" t="str">
        <f>IF(Y137="","",VLOOKUP(Y137,Masuk!$B$9:$I$812,8,FALSE))</f>
        <v/>
      </c>
      <c r="AA137" t="str">
        <f>LEFT(A137,5)</f>
        <v>PN.01</v>
      </c>
    </row>
    <row r="138">
      <c r="A138" t="str">
        <f>IF(Ref_Brg!A138="","",Ref_Brg!A138)</f>
        <v>PN.01.005</v>
      </c>
      <c r="B138" t="str">
        <f>IF(Ref_Brg!B138="","",Ref_Brg!B138)</f>
        <v>Tahu sutra</v>
      </c>
      <c r="C138" t="str">
        <f>IF(Ref_Brg!C138="","",Ref_Brg!C138)</f>
        <v>kg</v>
      </c>
      <c r="D138">
        <f>IFERROR(VLOOKUP(B138,Saldo_Brg!$B$9:$D$311,3,FALSE),0)</f>
        <v>0</v>
      </c>
      <c r="E138">
        <f>SUMIF(Masuk!$E$312:$E$811,B138,Masuk!$H$312:$H$811)</f>
        <v>0</v>
      </c>
      <c r="F138">
        <f>SUMIF(Keluar!$E$8:$E$507,B138,Keluar!$F$8:$F$507)</f>
        <v>0</v>
      </c>
      <c r="G138">
        <f>D138+E138-F138</f>
        <v>0</v>
      </c>
      <c r="H138">
        <f>SUMIF(Z138,"&gt;0",Z138)</f>
        <v>0</v>
      </c>
      <c r="I138">
        <f>G138*H138</f>
        <v>0</v>
      </c>
      <c r="Y138">
        <f>IF(B138="","",VLOOKUP(B138,Refresh!$A$7:$B$1000,2,FALSE))</f>
        <v>130</v>
      </c>
      <c r="Z138" t="str">
        <f>IF(Y138="","",VLOOKUP(Y138,Masuk!$B$9:$I$812,8,FALSE))</f>
        <v/>
      </c>
      <c r="AA138" t="str">
        <f>LEFT(A138,5)</f>
        <v>PN.01</v>
      </c>
    </row>
    <row r="139">
      <c r="A139" t="str">
        <f>IF(Ref_Brg!A139="","",Ref_Brg!A139)</f>
        <v>PN.01.006</v>
      </c>
      <c r="B139" t="str">
        <f>IF(Ref_Brg!B139="","",Ref_Brg!B139)</f>
        <v>Susu kedelai</v>
      </c>
      <c r="C139" t="str">
        <f>IF(Ref_Brg!C139="","",Ref_Brg!C139)</f>
        <v>liter</v>
      </c>
      <c r="D139">
        <f>IFERROR(VLOOKUP(B139,Saldo_Brg!$B$9:$D$311,3,FALSE),0)</f>
        <v>0</v>
      </c>
      <c r="E139">
        <f>SUMIF(Masuk!$E$312:$E$811,B139,Masuk!$H$312:$H$811)</f>
        <v>0</v>
      </c>
      <c r="F139">
        <f>SUMIF(Keluar!$E$8:$E$507,B139,Keluar!$F$8:$F$507)</f>
        <v>0</v>
      </c>
      <c r="G139">
        <f>D139+E139-F139</f>
        <v>0</v>
      </c>
      <c r="H139">
        <f>SUMIF(Z139,"&gt;0",Z139)</f>
        <v>0</v>
      </c>
      <c r="I139">
        <f>G139*H139</f>
        <v>0</v>
      </c>
      <c r="Y139">
        <f>IF(B139="","",VLOOKUP(B139,Refresh!$A$7:$B$1000,2,FALSE))</f>
        <v>131</v>
      </c>
      <c r="Z139" t="str">
        <f>IF(Y139="","",VLOOKUP(Y139,Masuk!$B$9:$I$812,8,FALSE))</f>
        <v/>
      </c>
      <c r="AA139" t="str">
        <f>LEFT(A139,5)</f>
        <v>PN.01</v>
      </c>
    </row>
    <row r="140">
      <c r="A140" t="str">
        <f>IF(Ref_Brg!A140="","",Ref_Brg!A140)</f>
        <v>PN.01.007</v>
      </c>
      <c r="B140" t="str">
        <f>IF(Ref_Brg!B140="","",Ref_Brg!B140)</f>
        <v>Tepung kedelai</v>
      </c>
      <c r="C140" t="str">
        <f>IF(Ref_Brg!C140="","",Ref_Brg!C140)</f>
        <v>kg</v>
      </c>
      <c r="D140">
        <f>IFERROR(VLOOKUP(B140,Saldo_Brg!$B$9:$D$311,3,FALSE),0)</f>
        <v>0</v>
      </c>
      <c r="E140">
        <f>SUMIF(Masuk!$E$312:$E$811,B140,Masuk!$H$312:$H$811)</f>
        <v>0</v>
      </c>
      <c r="F140">
        <f>SUMIF(Keluar!$E$8:$E$507,B140,Keluar!$F$8:$F$507)</f>
        <v>0</v>
      </c>
      <c r="G140">
        <f>D140+E140-F140</f>
        <v>0</v>
      </c>
      <c r="H140">
        <f>SUMIF(Z140,"&gt;0",Z140)</f>
        <v>0</v>
      </c>
      <c r="I140">
        <f>G140*H140</f>
        <v>0</v>
      </c>
      <c r="Y140">
        <f>IF(B140="","",VLOOKUP(B140,Refresh!$A$7:$B$1000,2,FALSE))</f>
        <v>132</v>
      </c>
      <c r="Z140" t="str">
        <f>IF(Y140="","",VLOOKUP(Y140,Masuk!$B$9:$I$812,8,FALSE))</f>
        <v/>
      </c>
      <c r="AA140" t="str">
        <f>LEFT(A140,5)</f>
        <v>PN.01</v>
      </c>
    </row>
    <row r="141">
      <c r="A141" t="str">
        <f>IF(Ref_Brg!A141="","",Ref_Brg!A141)</f>
        <v>PN.01.099</v>
      </c>
      <c r="B141" t="str">
        <f>IF(Ref_Brg!B141="","",Ref_Brg!B141)</f>
        <v>Kedelai dan olahannya-lainnya</v>
      </c>
      <c r="C141" t="str">
        <f>IF(Ref_Brg!C141="","",Ref_Brg!C141)</f>
        <v>kg</v>
      </c>
      <c r="D141">
        <f>IFERROR(VLOOKUP(B141,Saldo_Brg!$B$9:$D$311,3,FALSE),0)</f>
        <v>0</v>
      </c>
      <c r="E141">
        <f>SUMIF(Masuk!$E$312:$E$811,B141,Masuk!$H$312:$H$811)</f>
        <v>0</v>
      </c>
      <c r="F141">
        <f>SUMIF(Keluar!$E$8:$E$507,B141,Keluar!$F$8:$F$507)</f>
        <v>0</v>
      </c>
      <c r="G141">
        <f>D141+E141-F141</f>
        <v>0</v>
      </c>
      <c r="H141">
        <f>SUMIF(Z141,"&gt;0",Z141)</f>
        <v>0</v>
      </c>
      <c r="I141">
        <f>G141*H141</f>
        <v>0</v>
      </c>
      <c r="Y141">
        <f>IF(B141="","",VLOOKUP(B141,Refresh!$A$7:$B$1000,2,FALSE))</f>
        <v>133</v>
      </c>
      <c r="Z141" t="str">
        <f>IF(Y141="","",VLOOKUP(Y141,Masuk!$B$9:$I$812,8,FALSE))</f>
        <v/>
      </c>
      <c r="AA141" t="str">
        <f>LEFT(A141,5)</f>
        <v>PN.01</v>
      </c>
    </row>
    <row r="142">
      <c r="A142" t="str">
        <f>IF(Ref_Brg!A142="","",Ref_Brg!A142)</f>
        <v>PN.02</v>
      </c>
      <c r="B142" t="str">
        <f>IF(Ref_Brg!B142="","",Ref_Brg!B142)</f>
        <v>KACANG-KACANGAN</v>
      </c>
      <c r="C142" t="str">
        <f>IF(Ref_Brg!C142="","",Ref_Brg!C142)</f>
        <v/>
      </c>
      <c r="Y142">
        <f>IF(B142="","",VLOOKUP(B142,Refresh!$A$7:$B$1000,2,FALSE))</f>
        <v>134</v>
      </c>
      <c r="Z142" t="str">
        <f>IF(Y142="","",VLOOKUP(Y142,Masuk!$B$9:$I$812,8,FALSE))</f>
        <v/>
      </c>
      <c r="AA142" t="str">
        <f>LEFT(A142,5)</f>
        <v>PN.02</v>
      </c>
    </row>
    <row r="143">
      <c r="A143" t="str">
        <f>IF(Ref_Brg!A143="","",Ref_Brg!A143)</f>
        <v>PN.02.001</v>
      </c>
      <c r="B143" t="str">
        <f>IF(Ref_Brg!B143="","",Ref_Brg!B143)</f>
        <v>Kacang tanah kupas</v>
      </c>
      <c r="C143" t="str">
        <f>IF(Ref_Brg!C143="","",Ref_Brg!C143)</f>
        <v>kg</v>
      </c>
      <c r="D143">
        <f>IFERROR(VLOOKUP(B143,Saldo_Brg!$B$9:$D$311,3,FALSE),0)</f>
        <v>0</v>
      </c>
      <c r="E143">
        <f>SUMIF(Masuk!$E$312:$E$811,B143,Masuk!$H$312:$H$811)</f>
        <v>0</v>
      </c>
      <c r="F143">
        <f>SUMIF(Keluar!$E$8:$E$507,B143,Keluar!$F$8:$F$507)</f>
        <v>0</v>
      </c>
      <c r="G143">
        <f>D143+E143-F143</f>
        <v>0</v>
      </c>
      <c r="H143">
        <f>SUMIF(Z143,"&gt;0",Z143)</f>
        <v>0</v>
      </c>
      <c r="I143">
        <f>G143*H143</f>
        <v>0</v>
      </c>
      <c r="Y143">
        <f>IF(B143="","",VLOOKUP(B143,Refresh!$A$7:$B$1000,2,FALSE))</f>
        <v>135</v>
      </c>
      <c r="Z143" t="str">
        <f>IF(Y143="","",VLOOKUP(Y143,Masuk!$B$9:$I$812,8,FALSE))</f>
        <v/>
      </c>
      <c r="AA143" t="str">
        <f>LEFT(A143,5)</f>
        <v>PN.02</v>
      </c>
    </row>
    <row r="144">
      <c r="A144" t="str">
        <f>IF(Ref_Brg!A144="","",Ref_Brg!A144)</f>
        <v>PN.02.002</v>
      </c>
      <c r="B144" t="str">
        <f>IF(Ref_Brg!B144="","",Ref_Brg!B144)</f>
        <v>Kacang tanah dengan kulit</v>
      </c>
      <c r="C144" t="str">
        <f>IF(Ref_Brg!C144="","",Ref_Brg!C144)</f>
        <v>kg</v>
      </c>
      <c r="D144">
        <f>IFERROR(VLOOKUP(B144,Saldo_Brg!$B$9:$D$311,3,FALSE),0)</f>
        <v>0</v>
      </c>
      <c r="E144">
        <f>SUMIF(Masuk!$E$312:$E$811,B144,Masuk!$H$312:$H$811)</f>
        <v>0</v>
      </c>
      <c r="F144">
        <f>SUMIF(Keluar!$E$8:$E$507,B144,Keluar!$F$8:$F$507)</f>
        <v>0</v>
      </c>
      <c r="G144">
        <f>D144+E144-F144</f>
        <v>0</v>
      </c>
      <c r="H144">
        <f>SUMIF(Z144,"&gt;0",Z144)</f>
        <v>0</v>
      </c>
      <c r="I144">
        <f>G144*H144</f>
        <v>0</v>
      </c>
      <c r="Y144">
        <f>IF(B144="","",VLOOKUP(B144,Refresh!$A$7:$B$1000,2,FALSE))</f>
        <v>136</v>
      </c>
      <c r="Z144" t="str">
        <f>IF(Y144="","",VLOOKUP(Y144,Masuk!$B$9:$I$812,8,FALSE))</f>
        <v/>
      </c>
      <c r="AA144" t="str">
        <f>LEFT(A144,5)</f>
        <v>PN.02</v>
      </c>
    </row>
    <row r="145">
      <c r="A145" t="str">
        <f>IF(Ref_Brg!A145="","",Ref_Brg!A145)</f>
        <v>PN.02.003</v>
      </c>
      <c r="B145" t="str">
        <f>IF(Ref_Brg!B145="","",Ref_Brg!B145)</f>
        <v>Kacang hijau</v>
      </c>
      <c r="C145" t="str">
        <f>IF(Ref_Brg!C145="","",Ref_Brg!C145)</f>
        <v>kg</v>
      </c>
      <c r="D145">
        <f>IFERROR(VLOOKUP(B145,Saldo_Brg!$B$9:$D$311,3,FALSE),0)</f>
        <v>0</v>
      </c>
      <c r="E145">
        <f>SUMIF(Masuk!$E$312:$E$811,B145,Masuk!$H$312:$H$811)</f>
        <v>0</v>
      </c>
      <c r="F145">
        <f>SUMIF(Keluar!$E$8:$E$507,B145,Keluar!$F$8:$F$507)</f>
        <v>0</v>
      </c>
      <c r="G145">
        <f>D145+E145-F145</f>
        <v>0</v>
      </c>
      <c r="H145">
        <f>SUMIF(Z145,"&gt;0",Z145)</f>
        <v>0</v>
      </c>
      <c r="I145">
        <f>G145*H145</f>
        <v>0</v>
      </c>
      <c r="Y145">
        <f>IF(B145="","",VLOOKUP(B145,Refresh!$A$7:$B$1000,2,FALSE))</f>
        <v>137</v>
      </c>
      <c r="Z145" t="str">
        <f>IF(Y145="","",VLOOKUP(Y145,Masuk!$B$9:$I$812,8,FALSE))</f>
        <v/>
      </c>
      <c r="AA145" t="str">
        <f>LEFT(A145,5)</f>
        <v>PN.02</v>
      </c>
    </row>
    <row r="146">
      <c r="A146" t="str">
        <f>IF(Ref_Brg!A146="","",Ref_Brg!A146)</f>
        <v>PN.02.004</v>
      </c>
      <c r="B146" t="str">
        <f>IF(Ref_Brg!B146="","",Ref_Brg!B146)</f>
        <v>Kacang merah</v>
      </c>
      <c r="C146" t="str">
        <f>IF(Ref_Brg!C146="","",Ref_Brg!C146)</f>
        <v>kg</v>
      </c>
      <c r="D146">
        <f>IFERROR(VLOOKUP(B146,Saldo_Brg!$B$9:$D$311,3,FALSE),0)</f>
        <v>0</v>
      </c>
      <c r="E146">
        <f>SUMIF(Masuk!$E$312:$E$811,B146,Masuk!$H$312:$H$811)</f>
        <v>0</v>
      </c>
      <c r="F146">
        <f>SUMIF(Keluar!$E$8:$E$507,B146,Keluar!$F$8:$F$507)</f>
        <v>0</v>
      </c>
      <c r="G146">
        <f>D146+E146-F146</f>
        <v>0</v>
      </c>
      <c r="H146">
        <f>SUMIF(Z146,"&gt;0",Z146)</f>
        <v>0</v>
      </c>
      <c r="I146">
        <f>G146*H146</f>
        <v>0</v>
      </c>
      <c r="Y146">
        <f>IF(B146="","",VLOOKUP(B146,Refresh!$A$7:$B$1000,2,FALSE))</f>
        <v>138</v>
      </c>
      <c r="Z146" t="str">
        <f>IF(Y146="","",VLOOKUP(Y146,Masuk!$B$9:$I$812,8,FALSE))</f>
        <v/>
      </c>
      <c r="AA146" t="str">
        <f>LEFT(A146,5)</f>
        <v>PN.02</v>
      </c>
    </row>
    <row r="147">
      <c r="A147" t="str">
        <f>IF(Ref_Brg!A147="","",Ref_Brg!A147)</f>
        <v>PN.02.005</v>
      </c>
      <c r="B147" t="str">
        <f>IF(Ref_Brg!B147="","",Ref_Brg!B147)</f>
        <v>Kacang tolo/tunggak</v>
      </c>
      <c r="C147" t="str">
        <f>IF(Ref_Brg!C147="","",Ref_Brg!C147)</f>
        <v>kg</v>
      </c>
      <c r="D147">
        <f>IFERROR(VLOOKUP(B147,Saldo_Brg!$B$9:$D$311,3,FALSE),0)</f>
        <v>0</v>
      </c>
      <c r="E147">
        <f>SUMIF(Masuk!$E$312:$E$811,B147,Masuk!$H$312:$H$811)</f>
        <v>0</v>
      </c>
      <c r="F147">
        <f>SUMIF(Keluar!$E$8:$E$507,B147,Keluar!$F$8:$F$507)</f>
        <v>0</v>
      </c>
      <c r="G147">
        <f>D147+E147-F147</f>
        <v>0</v>
      </c>
      <c r="H147">
        <f>SUMIF(Z147,"&gt;0",Z147)</f>
        <v>0</v>
      </c>
      <c r="I147">
        <f>G147*H147</f>
        <v>0</v>
      </c>
      <c r="Y147">
        <f>IF(B147="","",VLOOKUP(B147,Refresh!$A$7:$B$1000,2,FALSE))</f>
        <v>139</v>
      </c>
      <c r="Z147" t="str">
        <f>IF(Y147="","",VLOOKUP(Y147,Masuk!$B$9:$I$812,8,FALSE))</f>
        <v/>
      </c>
      <c r="AA147" t="str">
        <f>LEFT(A147,5)</f>
        <v>PN.02</v>
      </c>
    </row>
    <row r="148">
      <c r="A148" t="str">
        <f>IF(Ref_Brg!A148="","",Ref_Brg!A148)</f>
        <v>PN.02.006</v>
      </c>
      <c r="B148" t="str">
        <f>IF(Ref_Brg!B148="","",Ref_Brg!B148)</f>
        <v>Kacang hitam</v>
      </c>
      <c r="C148" t="str">
        <f>IF(Ref_Brg!C148="","",Ref_Brg!C148)</f>
        <v>kg</v>
      </c>
      <c r="D148">
        <f>IFERROR(VLOOKUP(B148,Saldo_Brg!$B$9:$D$311,3,FALSE),0)</f>
        <v>0</v>
      </c>
      <c r="E148">
        <f>SUMIF(Masuk!$E$312:$E$811,B148,Masuk!$H$312:$H$811)</f>
        <v>0</v>
      </c>
      <c r="F148">
        <f>SUMIF(Keluar!$E$8:$E$507,B148,Keluar!$F$8:$F$507)</f>
        <v>0</v>
      </c>
      <c r="G148">
        <f>D148+E148-F148</f>
        <v>0</v>
      </c>
      <c r="H148">
        <f>SUMIF(Z148,"&gt;0",Z148)</f>
        <v>0</v>
      </c>
      <c r="I148">
        <f>G148*H148</f>
        <v>0</v>
      </c>
      <c r="Y148">
        <f>IF(B148="","",VLOOKUP(B148,Refresh!$A$7:$B$1000,2,FALSE))</f>
        <v>140</v>
      </c>
      <c r="Z148" t="str">
        <f>IF(Y148="","",VLOOKUP(Y148,Masuk!$B$9:$I$812,8,FALSE))</f>
        <v/>
      </c>
      <c r="AA148" t="str">
        <f>LEFT(A148,5)</f>
        <v>PN.02</v>
      </c>
    </row>
    <row r="149">
      <c r="A149" t="str">
        <f>IF(Ref_Brg!A149="","",Ref_Brg!A149)</f>
        <v>PN.02.007</v>
      </c>
      <c r="B149" t="str">
        <f>IF(Ref_Brg!B149="","",Ref_Brg!B149)</f>
        <v>Kacang arab/chickpea</v>
      </c>
      <c r="C149" t="str">
        <f>IF(Ref_Brg!C149="","",Ref_Brg!C149)</f>
        <v>kg</v>
      </c>
      <c r="D149">
        <f>IFERROR(VLOOKUP(B149,Saldo_Brg!$B$9:$D$311,3,FALSE),0)</f>
        <v>0</v>
      </c>
      <c r="E149">
        <f>SUMIF(Masuk!$E$312:$E$811,B149,Masuk!$H$312:$H$811)</f>
        <v>0</v>
      </c>
      <c r="F149">
        <f>SUMIF(Keluar!$E$8:$E$507,B149,Keluar!$F$8:$F$507)</f>
        <v>0</v>
      </c>
      <c r="G149">
        <f>D149+E149-F149</f>
        <v>0</v>
      </c>
      <c r="H149">
        <f>SUMIF(Z149,"&gt;0",Z149)</f>
        <v>0</v>
      </c>
      <c r="I149">
        <f>G149*H149</f>
        <v>0</v>
      </c>
      <c r="Y149">
        <f>IF(B149="","",VLOOKUP(B149,Refresh!$A$7:$B$1000,2,FALSE))</f>
        <v>141</v>
      </c>
      <c r="Z149" t="str">
        <f>IF(Y149="","",VLOOKUP(Y149,Masuk!$B$9:$I$812,8,FALSE))</f>
        <v/>
      </c>
      <c r="AA149" t="str">
        <f>LEFT(A149,5)</f>
        <v>PN.02</v>
      </c>
    </row>
    <row r="150">
      <c r="A150" t="str">
        <f>IF(Ref_Brg!A150="","",Ref_Brg!A150)</f>
        <v>PN.02.008</v>
      </c>
      <c r="B150" t="str">
        <f>IF(Ref_Brg!B150="","",Ref_Brg!B150)</f>
        <v>Kacang polong/pea</v>
      </c>
      <c r="C150" t="str">
        <f>IF(Ref_Brg!C150="","",Ref_Brg!C150)</f>
        <v>kg</v>
      </c>
      <c r="D150">
        <f>IFERROR(VLOOKUP(B150,Saldo_Brg!$B$9:$D$311,3,FALSE),0)</f>
        <v>0</v>
      </c>
      <c r="E150">
        <f>SUMIF(Masuk!$E$312:$E$811,B150,Masuk!$H$312:$H$811)</f>
        <v>0</v>
      </c>
      <c r="F150">
        <f>SUMIF(Keluar!$E$8:$E$507,B150,Keluar!$F$8:$F$507)</f>
        <v>0</v>
      </c>
      <c r="G150">
        <f>D150+E150-F150</f>
        <v>0</v>
      </c>
      <c r="H150">
        <f>SUMIF(Z150,"&gt;0",Z150)</f>
        <v>0</v>
      </c>
      <c r="I150">
        <f>G150*H150</f>
        <v>0</v>
      </c>
      <c r="Y150">
        <f>IF(B150="","",VLOOKUP(B150,Refresh!$A$7:$B$1000,2,FALSE))</f>
        <v>142</v>
      </c>
      <c r="Z150" t="str">
        <f>IF(Y150="","",VLOOKUP(Y150,Masuk!$B$9:$I$812,8,FALSE))</f>
        <v/>
      </c>
      <c r="AA150" t="str">
        <f>LEFT(A150,5)</f>
        <v>PN.02</v>
      </c>
    </row>
    <row r="151">
      <c r="A151" t="str">
        <f>IF(Ref_Brg!A151="","",Ref_Brg!A151)</f>
        <v>PN.02.009</v>
      </c>
      <c r="B151" t="str">
        <f>IF(Ref_Brg!B151="","",Ref_Brg!B151)</f>
        <v>Kacang mede</v>
      </c>
      <c r="C151" t="str">
        <f>IF(Ref_Brg!C151="","",Ref_Brg!C151)</f>
        <v>kg</v>
      </c>
      <c r="D151">
        <f>IFERROR(VLOOKUP(B151,Saldo_Brg!$B$9:$D$311,3,FALSE),0)</f>
        <v>0</v>
      </c>
      <c r="E151">
        <f>SUMIF(Masuk!$E$312:$E$811,B151,Masuk!$H$312:$H$811)</f>
        <v>0</v>
      </c>
      <c r="F151">
        <f>SUMIF(Keluar!$E$8:$E$507,B151,Keluar!$F$8:$F$507)</f>
        <v>0</v>
      </c>
      <c r="G151">
        <f>D151+E151-F151</f>
        <v>0</v>
      </c>
      <c r="H151">
        <f>SUMIF(Z151,"&gt;0",Z151)</f>
        <v>0</v>
      </c>
      <c r="I151">
        <f>G151*H151</f>
        <v>0</v>
      </c>
      <c r="Y151">
        <f>IF(B151="","",VLOOKUP(B151,Refresh!$A$7:$B$1000,2,FALSE))</f>
        <v>143</v>
      </c>
      <c r="Z151" t="str">
        <f>IF(Y151="","",VLOOKUP(Y151,Masuk!$B$9:$I$812,8,FALSE))</f>
        <v/>
      </c>
      <c r="AA151" t="str">
        <f>LEFT(A151,5)</f>
        <v>PN.02</v>
      </c>
    </row>
    <row r="152">
      <c r="A152" t="str">
        <f>IF(Ref_Brg!A152="","",Ref_Brg!A152)</f>
        <v>PN.02.010</v>
      </c>
      <c r="B152" t="str">
        <f>IF(Ref_Brg!B152="","",Ref_Brg!B152)</f>
        <v>Kacang almond</v>
      </c>
      <c r="C152" t="str">
        <f>IF(Ref_Brg!C152="","",Ref_Brg!C152)</f>
        <v>kg</v>
      </c>
      <c r="D152">
        <f>IFERROR(VLOOKUP(B152,Saldo_Brg!$B$9:$D$311,3,FALSE),0)</f>
        <v>0</v>
      </c>
      <c r="E152">
        <f>SUMIF(Masuk!$E$312:$E$811,B152,Masuk!$H$312:$H$811)</f>
        <v>0</v>
      </c>
      <c r="F152">
        <f>SUMIF(Keluar!$E$8:$E$507,B152,Keluar!$F$8:$F$507)</f>
        <v>0</v>
      </c>
      <c r="G152">
        <f>D152+E152-F152</f>
        <v>0</v>
      </c>
      <c r="H152">
        <f>SUMIF(Z152,"&gt;0",Z152)</f>
        <v>0</v>
      </c>
      <c r="I152">
        <f>G152*H152</f>
        <v>0</v>
      </c>
      <c r="Y152">
        <f>IF(B152="","",VLOOKUP(B152,Refresh!$A$7:$B$1000,2,FALSE))</f>
        <v>144</v>
      </c>
      <c r="Z152" t="str">
        <f>IF(Y152="","",VLOOKUP(Y152,Masuk!$B$9:$I$812,8,FALSE))</f>
        <v/>
      </c>
      <c r="AA152" t="str">
        <f>LEFT(A152,5)</f>
        <v>PN.02</v>
      </c>
    </row>
    <row r="153">
      <c r="A153" t="str">
        <f>IF(Ref_Brg!A153="","",Ref_Brg!A153)</f>
        <v>PN.02.099</v>
      </c>
      <c r="B153" t="str">
        <f>IF(Ref_Brg!B153="","",Ref_Brg!B153)</f>
        <v>Kacang kacangan-lainnya</v>
      </c>
      <c r="C153" t="str">
        <f>IF(Ref_Brg!C153="","",Ref_Brg!C153)</f>
        <v>kg</v>
      </c>
      <c r="D153">
        <f>IFERROR(VLOOKUP(B153,Saldo_Brg!$B$9:$D$311,3,FALSE),0)</f>
        <v>0</v>
      </c>
      <c r="E153">
        <f>SUMIF(Masuk!$E$312:$E$811,B153,Masuk!$H$312:$H$811)</f>
        <v>0</v>
      </c>
      <c r="F153">
        <f>SUMIF(Keluar!$E$8:$E$507,B153,Keluar!$F$8:$F$507)</f>
        <v>0</v>
      </c>
      <c r="G153">
        <f>D153+E153-F153</f>
        <v>0</v>
      </c>
      <c r="H153">
        <f>SUMIF(Z153,"&gt;0",Z153)</f>
        <v>0</v>
      </c>
      <c r="I153">
        <f>G153*H153</f>
        <v>0</v>
      </c>
      <c r="Y153">
        <f>IF(B153="","",VLOOKUP(B153,Refresh!$A$7:$B$1000,2,FALSE))</f>
        <v>145</v>
      </c>
      <c r="Z153" t="str">
        <f>IF(Y153="","",VLOOKUP(Y153,Masuk!$B$9:$I$812,8,FALSE))</f>
        <v/>
      </c>
      <c r="AA153" t="str">
        <f>LEFT(A153,5)</f>
        <v>PN.02</v>
      </c>
    </row>
    <row r="154">
      <c r="A154" t="str">
        <f>IF(Ref_Brg!A154="","",Ref_Brg!A154)</f>
        <v>PN.03</v>
      </c>
      <c r="B154" t="str">
        <f>IF(Ref_Brg!B154="","",Ref_Brg!B154)</f>
        <v>BIJI-BIJIAN DAN PRODUKNYA</v>
      </c>
      <c r="C154" t="str">
        <f>IF(Ref_Brg!C154="","",Ref_Brg!C154)</f>
        <v/>
      </c>
      <c r="Y154">
        <f>IF(B154="","",VLOOKUP(B154,Refresh!$A$7:$B$1000,2,FALSE))</f>
        <v>146</v>
      </c>
      <c r="Z154" t="str">
        <f>IF(Y154="","",VLOOKUP(Y154,Masuk!$B$9:$I$812,8,FALSE))</f>
        <v/>
      </c>
      <c r="AA154" t="str">
        <f>LEFT(A154,5)</f>
        <v>PN.03</v>
      </c>
    </row>
    <row r="155">
      <c r="A155" t="str">
        <f>IF(Ref_Brg!A155="","",Ref_Brg!A155)</f>
        <v>PN.03.001</v>
      </c>
      <c r="B155" t="str">
        <f>IF(Ref_Brg!B155="","",Ref_Brg!B155)</f>
        <v>Wijen</v>
      </c>
      <c r="C155" t="str">
        <f>IF(Ref_Brg!C155="","",Ref_Brg!C155)</f>
        <v>kg</v>
      </c>
      <c r="D155">
        <f>IFERROR(VLOOKUP(B155,Saldo_Brg!$B$9:$D$311,3,FALSE),0)</f>
        <v>0</v>
      </c>
      <c r="E155">
        <f>SUMIF(Masuk!$E$312:$E$811,B155,Masuk!$H$312:$H$811)</f>
        <v>0</v>
      </c>
      <c r="F155">
        <f>SUMIF(Keluar!$E$8:$E$507,B155,Keluar!$F$8:$F$507)</f>
        <v>0</v>
      </c>
      <c r="G155">
        <f>D155+E155-F155</f>
        <v>0</v>
      </c>
      <c r="H155">
        <f>SUMIF(Z155,"&gt;0",Z155)</f>
        <v>0</v>
      </c>
      <c r="I155">
        <f>G155*H155</f>
        <v>0</v>
      </c>
      <c r="Y155">
        <f>IF(B155="","",VLOOKUP(B155,Refresh!$A$7:$B$1000,2,FALSE))</f>
        <v>147</v>
      </c>
      <c r="Z155" t="str">
        <f>IF(Y155="","",VLOOKUP(Y155,Masuk!$B$9:$I$812,8,FALSE))</f>
        <v/>
      </c>
      <c r="AA155" t="str">
        <f>LEFT(A155,5)</f>
        <v>PN.03</v>
      </c>
    </row>
    <row r="156">
      <c r="A156" t="str">
        <f>IF(Ref_Brg!A156="","",Ref_Brg!A156)</f>
        <v>PN.03.002</v>
      </c>
      <c r="B156" t="str">
        <f>IF(Ref_Brg!B156="","",Ref_Brg!B156)</f>
        <v>Biji bunga matahari</v>
      </c>
      <c r="C156" t="str">
        <f>IF(Ref_Brg!C156="","",Ref_Brg!C156)</f>
        <v>kg</v>
      </c>
      <c r="D156">
        <f>IFERROR(VLOOKUP(B156,Saldo_Brg!$B$9:$D$311,3,FALSE),0)</f>
        <v>0</v>
      </c>
      <c r="E156">
        <f>SUMIF(Masuk!$E$312:$E$811,B156,Masuk!$H$312:$H$811)</f>
        <v>0</v>
      </c>
      <c r="F156">
        <f>SUMIF(Keluar!$E$8:$E$507,B156,Keluar!$F$8:$F$507)</f>
        <v>0</v>
      </c>
      <c r="G156">
        <f>D156+E156-F156</f>
        <v>0</v>
      </c>
      <c r="H156">
        <f>SUMIF(Z156,"&gt;0",Z156)</f>
        <v>0</v>
      </c>
      <c r="I156">
        <f>G156*H156</f>
        <v>0</v>
      </c>
      <c r="Y156">
        <f>IF(B156="","",VLOOKUP(B156,Refresh!$A$7:$B$1000,2,FALSE))</f>
        <v>148</v>
      </c>
      <c r="Z156" t="str">
        <f>IF(Y156="","",VLOOKUP(Y156,Masuk!$B$9:$I$812,8,FALSE))</f>
        <v/>
      </c>
      <c r="AA156" t="str">
        <f>LEFT(A156,5)</f>
        <v>PN.03</v>
      </c>
    </row>
    <row r="157">
      <c r="A157" t="str">
        <f>IF(Ref_Brg!A157="","",Ref_Brg!A157)</f>
        <v>PN.03.003</v>
      </c>
      <c r="B157" t="str">
        <f>IF(Ref_Brg!B157="","",Ref_Brg!B157)</f>
        <v>Chia seed</v>
      </c>
      <c r="C157" t="str">
        <f>IF(Ref_Brg!C157="","",Ref_Brg!C157)</f>
        <v>kg</v>
      </c>
      <c r="D157">
        <f>IFERROR(VLOOKUP(B157,Saldo_Brg!$B$9:$D$311,3,FALSE),0)</f>
        <v>0</v>
      </c>
      <c r="E157">
        <f>SUMIF(Masuk!$E$312:$E$811,B157,Masuk!$H$312:$H$811)</f>
        <v>0</v>
      </c>
      <c r="F157">
        <f>SUMIF(Keluar!$E$8:$E$507,B157,Keluar!$F$8:$F$507)</f>
        <v>0</v>
      </c>
      <c r="G157">
        <f>D157+E157-F157</f>
        <v>0</v>
      </c>
      <c r="H157">
        <f>SUMIF(Z157,"&gt;0",Z157)</f>
        <v>0</v>
      </c>
      <c r="I157">
        <f>G157*H157</f>
        <v>0</v>
      </c>
      <c r="Y157">
        <f>IF(B157="","",VLOOKUP(B157,Refresh!$A$7:$B$1000,2,FALSE))</f>
        <v>149</v>
      </c>
      <c r="Z157" t="str">
        <f>IF(Y157="","",VLOOKUP(Y157,Masuk!$B$9:$I$812,8,FALSE))</f>
        <v/>
      </c>
      <c r="AA157" t="str">
        <f>LEFT(A157,5)</f>
        <v>PN.03</v>
      </c>
    </row>
    <row r="158">
      <c r="A158" t="str">
        <f>IF(Ref_Brg!A158="","",Ref_Brg!A158)</f>
        <v>PN.03.004</v>
      </c>
      <c r="B158" t="str">
        <f>IF(Ref_Brg!B158="","",Ref_Brg!B158)</f>
        <v>Flaxseed</v>
      </c>
      <c r="C158" t="str">
        <f>IF(Ref_Brg!C158="","",Ref_Brg!C158)</f>
        <v>kg</v>
      </c>
      <c r="D158">
        <f>IFERROR(VLOOKUP(B158,Saldo_Brg!$B$9:$D$311,3,FALSE),0)</f>
        <v>0</v>
      </c>
      <c r="E158">
        <f>SUMIF(Masuk!$E$312:$E$811,B158,Masuk!$H$312:$H$811)</f>
        <v>0</v>
      </c>
      <c r="F158">
        <f>SUMIF(Keluar!$E$8:$E$507,B158,Keluar!$F$8:$F$507)</f>
        <v>0</v>
      </c>
      <c r="G158">
        <f>D158+E158-F158</f>
        <v>0</v>
      </c>
      <c r="H158">
        <f>SUMIF(Z158,"&gt;0",Z158)</f>
        <v>0</v>
      </c>
      <c r="I158">
        <f>G158*H158</f>
        <v>0</v>
      </c>
      <c r="Y158">
        <f>IF(B158="","",VLOOKUP(B158,Refresh!$A$7:$B$1000,2,FALSE))</f>
        <v>150</v>
      </c>
      <c r="Z158" t="str">
        <f>IF(Y158="","",VLOOKUP(Y158,Masuk!$B$9:$I$812,8,FALSE))</f>
        <v/>
      </c>
      <c r="AA158" t="str">
        <f>LEFT(A158,5)</f>
        <v>PN.03</v>
      </c>
    </row>
    <row r="159">
      <c r="A159" t="str">
        <f>IF(Ref_Brg!A159="","",Ref_Brg!A159)</f>
        <v>PN.03.099</v>
      </c>
      <c r="B159" t="str">
        <f>IF(Ref_Brg!B159="","",Ref_Brg!B159)</f>
        <v>Biji-bijian dan produknya-lainnya</v>
      </c>
      <c r="C159" t="str">
        <f>IF(Ref_Brg!C159="","",Ref_Brg!C159)</f>
        <v>kg</v>
      </c>
      <c r="D159">
        <f>IFERROR(VLOOKUP(B159,Saldo_Brg!$B$9:$D$311,3,FALSE),0)</f>
        <v>0</v>
      </c>
      <c r="E159">
        <f>SUMIF(Masuk!$E$312:$E$811,B159,Masuk!$H$312:$H$811)</f>
        <v>0</v>
      </c>
      <c r="F159">
        <f>SUMIF(Keluar!$E$8:$E$507,B159,Keluar!$F$8:$F$507)</f>
        <v>0</v>
      </c>
      <c r="G159">
        <f>D159+E159-F159</f>
        <v>0</v>
      </c>
      <c r="H159">
        <f>SUMIF(Z159,"&gt;0",Z159)</f>
        <v>0</v>
      </c>
      <c r="I159">
        <f>G159*H159</f>
        <v>0</v>
      </c>
      <c r="Y159">
        <f>IF(B159="","",VLOOKUP(B159,Refresh!$A$7:$B$1000,2,FALSE))</f>
        <v>151</v>
      </c>
      <c r="Z159" t="str">
        <f>IF(Y159="","",VLOOKUP(Y159,Masuk!$B$9:$I$812,8,FALSE))</f>
        <v/>
      </c>
      <c r="AA159" t="str">
        <f>LEFT(A159,5)</f>
        <v>PN.03</v>
      </c>
    </row>
    <row r="160">
      <c r="A160" t="str">
        <f>IF(Ref_Brg!A160="","",Ref_Brg!A160)</f>
        <v>SY</v>
      </c>
      <c r="B160" t="str">
        <f>IF(Ref_Brg!B160="","",Ref_Brg!B160)</f>
        <v>SAYURAN</v>
      </c>
      <c r="C160" t="str">
        <f>IF(Ref_Brg!C160="","",Ref_Brg!C160)</f>
        <v/>
      </c>
      <c r="Y160">
        <f>IF(B160="","",VLOOKUP(B160,Refresh!$A$7:$B$1000,2,FALSE))</f>
        <v>152</v>
      </c>
      <c r="Z160" t="str">
        <f>IF(Y160="","",VLOOKUP(Y160,Masuk!$B$9:$I$812,8,FALSE))</f>
        <v/>
      </c>
      <c r="AA160" t="str">
        <f>LEFT(A160,5)</f>
        <v>SY</v>
      </c>
    </row>
    <row r="161">
      <c r="A161" t="str">
        <f>IF(Ref_Brg!A161="","",Ref_Brg!A161)</f>
        <v>SY.01</v>
      </c>
      <c r="B161" t="str">
        <f>IF(Ref_Brg!B161="","",Ref_Brg!B161)</f>
        <v>SAYURAN DAUN/BATANG/BUNGA</v>
      </c>
      <c r="C161" t="str">
        <f>IF(Ref_Brg!C161="","",Ref_Brg!C161)</f>
        <v/>
      </c>
      <c r="Y161">
        <f>IF(B161="","",VLOOKUP(B161,Refresh!$A$7:$B$1000,2,FALSE))</f>
        <v>153</v>
      </c>
      <c r="Z161" t="str">
        <f>IF(Y161="","",VLOOKUP(Y161,Masuk!$B$9:$I$812,8,FALSE))</f>
        <v/>
      </c>
      <c r="AA161" t="str">
        <f>LEFT(A161,5)</f>
        <v>SY.01</v>
      </c>
    </row>
    <row r="162">
      <c r="A162" t="str">
        <f>IF(Ref_Brg!A162="","",Ref_Brg!A162)</f>
        <v>SY.01.001</v>
      </c>
      <c r="B162" t="str">
        <f>IF(Ref_Brg!B162="","",Ref_Brg!B162)</f>
        <v>Bayam</v>
      </c>
      <c r="C162" t="str">
        <f>IF(Ref_Brg!C162="","",Ref_Brg!C162)</f>
        <v>ikat</v>
      </c>
      <c r="D162">
        <f>IFERROR(VLOOKUP(B162,Saldo_Brg!$B$9:$D$311,3,FALSE),0)</f>
        <v>0</v>
      </c>
      <c r="E162">
        <f>SUMIF(Masuk!$E$312:$E$811,B162,Masuk!$H$312:$H$811)</f>
        <v>0</v>
      </c>
      <c r="F162">
        <f>SUMIF(Keluar!$E$8:$E$507,B162,Keluar!$F$8:$F$507)</f>
        <v>0</v>
      </c>
      <c r="G162">
        <f>D162+E162-F162</f>
        <v>0</v>
      </c>
      <c r="H162">
        <f>SUMIF(Z162,"&gt;0",Z162)</f>
        <v>0</v>
      </c>
      <c r="I162">
        <f>G162*H162</f>
        <v>0</v>
      </c>
      <c r="Y162">
        <f>IF(B162="","",VLOOKUP(B162,Refresh!$A$7:$B$1000,2,FALSE))</f>
        <v>154</v>
      </c>
      <c r="Z162" t="str">
        <f>IF(Y162="","",VLOOKUP(Y162,Masuk!$B$9:$I$812,8,FALSE))</f>
        <v/>
      </c>
      <c r="AA162" t="str">
        <f>LEFT(A162,5)</f>
        <v>SY.01</v>
      </c>
    </row>
    <row r="163">
      <c r="A163" t="str">
        <f>IF(Ref_Brg!A163="","",Ref_Brg!A163)</f>
        <v>SY.01.002</v>
      </c>
      <c r="B163" t="str">
        <f>IF(Ref_Brg!B163="","",Ref_Brg!B163)</f>
        <v>Kangkung</v>
      </c>
      <c r="C163" t="str">
        <f>IF(Ref_Brg!C163="","",Ref_Brg!C163)</f>
        <v>ikat</v>
      </c>
      <c r="D163">
        <f>IFERROR(VLOOKUP(B163,Saldo_Brg!$B$9:$D$311,3,FALSE),0)</f>
        <v>0</v>
      </c>
      <c r="E163">
        <f>SUMIF(Masuk!$E$312:$E$811,B163,Masuk!$H$312:$H$811)</f>
        <v>0</v>
      </c>
      <c r="F163">
        <f>SUMIF(Keluar!$E$8:$E$507,B163,Keluar!$F$8:$F$507)</f>
        <v>0</v>
      </c>
      <c r="G163">
        <f>D163+E163-F163</f>
        <v>0</v>
      </c>
      <c r="H163">
        <f>SUMIF(Z163,"&gt;0",Z163)</f>
        <v>0</v>
      </c>
      <c r="I163">
        <f>G163*H163</f>
        <v>0</v>
      </c>
      <c r="Y163">
        <f>IF(B163="","",VLOOKUP(B163,Refresh!$A$7:$B$1000,2,FALSE))</f>
        <v>155</v>
      </c>
      <c r="Z163" t="str">
        <f>IF(Y163="","",VLOOKUP(Y163,Masuk!$B$9:$I$812,8,FALSE))</f>
        <v/>
      </c>
      <c r="AA163" t="str">
        <f>LEFT(A163,5)</f>
        <v>SY.01</v>
      </c>
    </row>
    <row r="164">
      <c r="A164" t="str">
        <f>IF(Ref_Brg!A164="","",Ref_Brg!A164)</f>
        <v>SY.01.003</v>
      </c>
      <c r="B164" t="str">
        <f>IF(Ref_Brg!B164="","",Ref_Brg!B164)</f>
        <v>Sawi hijau</v>
      </c>
      <c r="C164" t="str">
        <f>IF(Ref_Brg!C164="","",Ref_Brg!C164)</f>
        <v>ikat</v>
      </c>
      <c r="D164">
        <f>IFERROR(VLOOKUP(B164,Saldo_Brg!$B$9:$D$311,3,FALSE),0)</f>
        <v>0</v>
      </c>
      <c r="E164">
        <f>SUMIF(Masuk!$E$312:$E$811,B164,Masuk!$H$312:$H$811)</f>
        <v>0</v>
      </c>
      <c r="F164">
        <f>SUMIF(Keluar!$E$8:$E$507,B164,Keluar!$F$8:$F$507)</f>
        <v>0</v>
      </c>
      <c r="G164">
        <f>D164+E164-F164</f>
        <v>0</v>
      </c>
      <c r="H164">
        <f>SUMIF(Z164,"&gt;0",Z164)</f>
        <v>0</v>
      </c>
      <c r="I164">
        <f>G164*H164</f>
        <v>0</v>
      </c>
      <c r="Y164">
        <f>IF(B164="","",VLOOKUP(B164,Refresh!$A$7:$B$1000,2,FALSE))</f>
        <v>156</v>
      </c>
      <c r="Z164" t="str">
        <f>IF(Y164="","",VLOOKUP(Y164,Masuk!$B$9:$I$812,8,FALSE))</f>
        <v/>
      </c>
      <c r="AA164" t="str">
        <f>LEFT(A164,5)</f>
        <v>SY.01</v>
      </c>
    </row>
    <row r="165">
      <c r="A165" t="str">
        <f>IF(Ref_Brg!A165="","",Ref_Brg!A165)</f>
        <v>SY.01.004</v>
      </c>
      <c r="B165" t="str">
        <f>IF(Ref_Brg!B165="","",Ref_Brg!B165)</f>
        <v>Sawi putih</v>
      </c>
      <c r="C165" t="str">
        <f>IF(Ref_Brg!C165="","",Ref_Brg!C165)</f>
        <v>ikat</v>
      </c>
      <c r="D165">
        <f>IFERROR(VLOOKUP(B165,Saldo_Brg!$B$9:$D$311,3,FALSE),0)</f>
        <v>0</v>
      </c>
      <c r="E165">
        <f>SUMIF(Masuk!$E$312:$E$811,B165,Masuk!$H$312:$H$811)</f>
        <v>0</v>
      </c>
      <c r="F165">
        <f>SUMIF(Keluar!$E$8:$E$507,B165,Keluar!$F$8:$F$507)</f>
        <v>0</v>
      </c>
      <c r="G165">
        <f>D165+E165-F165</f>
        <v>0</v>
      </c>
      <c r="H165">
        <f>SUMIF(Z165,"&gt;0",Z165)</f>
        <v>0</v>
      </c>
      <c r="I165">
        <f>G165*H165</f>
        <v>0</v>
      </c>
      <c r="Y165">
        <f>IF(B165="","",VLOOKUP(B165,Refresh!$A$7:$B$1000,2,FALSE))</f>
        <v>157</v>
      </c>
      <c r="Z165" t="str">
        <f>IF(Y165="","",VLOOKUP(Y165,Masuk!$B$9:$I$812,8,FALSE))</f>
        <v/>
      </c>
      <c r="AA165" t="str">
        <f>LEFT(A165,5)</f>
        <v>SY.01</v>
      </c>
    </row>
    <row r="166">
      <c r="A166" t="str">
        <f>IF(Ref_Brg!A166="","",Ref_Brg!A166)</f>
        <v>SY.01.005</v>
      </c>
      <c r="B166" t="str">
        <f>IF(Ref_Brg!B166="","",Ref_Brg!B166)</f>
        <v>Pakcoy</v>
      </c>
      <c r="C166" t="str">
        <f>IF(Ref_Brg!C166="","",Ref_Brg!C166)</f>
        <v>ikat</v>
      </c>
      <c r="D166">
        <f>IFERROR(VLOOKUP(B166,Saldo_Brg!$B$9:$D$311,3,FALSE),0)</f>
        <v>0</v>
      </c>
      <c r="E166">
        <f>SUMIF(Masuk!$E$312:$E$811,B166,Masuk!$H$312:$H$811)</f>
        <v>0</v>
      </c>
      <c r="F166">
        <f>SUMIF(Keluar!$E$8:$E$507,B166,Keluar!$F$8:$F$507)</f>
        <v>0</v>
      </c>
      <c r="G166">
        <f>D166+E166-F166</f>
        <v>0</v>
      </c>
      <c r="H166">
        <f>SUMIF(Z166,"&gt;0",Z166)</f>
        <v>0</v>
      </c>
      <c r="I166">
        <f>G166*H166</f>
        <v>0</v>
      </c>
      <c r="Y166">
        <f>IF(B166="","",VLOOKUP(B166,Refresh!$A$7:$B$1000,2,FALSE))</f>
        <v>158</v>
      </c>
      <c r="Z166" t="str">
        <f>IF(Y166="","",VLOOKUP(Y166,Masuk!$B$9:$I$812,8,FALSE))</f>
        <v/>
      </c>
      <c r="AA166" t="str">
        <f>LEFT(A166,5)</f>
        <v>SY.01</v>
      </c>
    </row>
    <row r="167">
      <c r="A167" t="str">
        <f>IF(Ref_Brg!A167="","",Ref_Brg!A167)</f>
        <v>SY.01.006</v>
      </c>
      <c r="B167" t="str">
        <f>IF(Ref_Brg!B167="","",Ref_Brg!B167)</f>
        <v>Selada</v>
      </c>
      <c r="C167" t="str">
        <f>IF(Ref_Brg!C167="","",Ref_Brg!C167)</f>
        <v>ikat</v>
      </c>
      <c r="D167">
        <f>IFERROR(VLOOKUP(B167,Saldo_Brg!$B$9:$D$311,3,FALSE),0)</f>
        <v>0</v>
      </c>
      <c r="E167">
        <f>SUMIF(Masuk!$E$312:$E$811,B167,Masuk!$H$312:$H$811)</f>
        <v>0</v>
      </c>
      <c r="F167">
        <f>SUMIF(Keluar!$E$8:$E$507,B167,Keluar!$F$8:$F$507)</f>
        <v>0</v>
      </c>
      <c r="G167">
        <f>D167+E167-F167</f>
        <v>0</v>
      </c>
      <c r="H167">
        <f>SUMIF(Z167,"&gt;0",Z167)</f>
        <v>0</v>
      </c>
      <c r="I167">
        <f>G167*H167</f>
        <v>0</v>
      </c>
      <c r="Y167">
        <f>IF(B167="","",VLOOKUP(B167,Refresh!$A$7:$B$1000,2,FALSE))</f>
        <v>159</v>
      </c>
      <c r="Z167" t="str">
        <f>IF(Y167="","",VLOOKUP(Y167,Masuk!$B$9:$I$812,8,FALSE))</f>
        <v/>
      </c>
      <c r="AA167" t="str">
        <f>LEFT(A167,5)</f>
        <v>SY.01</v>
      </c>
    </row>
    <row r="168">
      <c r="A168" t="str">
        <f>IF(Ref_Brg!A168="","",Ref_Brg!A168)</f>
        <v>SY.01.007</v>
      </c>
      <c r="B168" t="str">
        <f>IF(Ref_Brg!B168="","",Ref_Brg!B168)</f>
        <v>Daun singkong</v>
      </c>
      <c r="C168" t="str">
        <f>IF(Ref_Brg!C168="","",Ref_Brg!C168)</f>
        <v>ikat</v>
      </c>
      <c r="D168">
        <f>IFERROR(VLOOKUP(B168,Saldo_Brg!$B$9:$D$311,3,FALSE),0)</f>
        <v>0</v>
      </c>
      <c r="E168">
        <f>SUMIF(Masuk!$E$312:$E$811,B168,Masuk!$H$312:$H$811)</f>
        <v>0</v>
      </c>
      <c r="F168">
        <f>SUMIF(Keluar!$E$8:$E$507,B168,Keluar!$F$8:$F$507)</f>
        <v>0</v>
      </c>
      <c r="G168">
        <f>D168+E168-F168</f>
        <v>0</v>
      </c>
      <c r="H168">
        <f>SUMIF(Z168,"&gt;0",Z168)</f>
        <v>0</v>
      </c>
      <c r="I168">
        <f>G168*H168</f>
        <v>0</v>
      </c>
      <c r="Y168">
        <f>IF(B168="","",VLOOKUP(B168,Refresh!$A$7:$B$1000,2,FALSE))</f>
        <v>160</v>
      </c>
      <c r="Z168" t="str">
        <f>IF(Y168="","",VLOOKUP(Y168,Masuk!$B$9:$I$812,8,FALSE))</f>
        <v/>
      </c>
      <c r="AA168" t="str">
        <f>LEFT(A168,5)</f>
        <v>SY.01</v>
      </c>
    </row>
    <row r="169">
      <c r="A169" t="str">
        <f>IF(Ref_Brg!A169="","",Ref_Brg!A169)</f>
        <v>SY.01.008</v>
      </c>
      <c r="B169" t="str">
        <f>IF(Ref_Brg!B169="","",Ref_Brg!B169)</f>
        <v>Daun pepaya</v>
      </c>
      <c r="C169" t="str">
        <f>IF(Ref_Brg!C169="","",Ref_Brg!C169)</f>
        <v>ikat</v>
      </c>
      <c r="D169">
        <f>IFERROR(VLOOKUP(B169,Saldo_Brg!$B$9:$D$311,3,FALSE),0)</f>
        <v>0</v>
      </c>
      <c r="E169">
        <f>SUMIF(Masuk!$E$312:$E$811,B169,Masuk!$H$312:$H$811)</f>
        <v>0</v>
      </c>
      <c r="F169">
        <f>SUMIF(Keluar!$E$8:$E$507,B169,Keluar!$F$8:$F$507)</f>
        <v>0</v>
      </c>
      <c r="G169">
        <f>D169+E169-F169</f>
        <v>0</v>
      </c>
      <c r="H169">
        <f>SUMIF(Z169,"&gt;0",Z169)</f>
        <v>0</v>
      </c>
      <c r="I169">
        <f>G169*H169</f>
        <v>0</v>
      </c>
      <c r="Y169">
        <f>IF(B169="","",VLOOKUP(B169,Refresh!$A$7:$B$1000,2,FALSE))</f>
        <v>161</v>
      </c>
      <c r="Z169" t="str">
        <f>IF(Y169="","",VLOOKUP(Y169,Masuk!$B$9:$I$812,8,FALSE))</f>
        <v/>
      </c>
      <c r="AA169" t="str">
        <f>LEFT(A169,5)</f>
        <v>SY.01</v>
      </c>
    </row>
    <row r="170">
      <c r="A170" t="str">
        <f>IF(Ref_Brg!A170="","",Ref_Brg!A170)</f>
        <v>SY.01.009</v>
      </c>
      <c r="B170" t="str">
        <f>IF(Ref_Brg!B170="","",Ref_Brg!B170)</f>
        <v>Kelor</v>
      </c>
      <c r="C170" t="str">
        <f>IF(Ref_Brg!C170="","",Ref_Brg!C170)</f>
        <v>ikat</v>
      </c>
      <c r="D170">
        <f>IFERROR(VLOOKUP(B170,Saldo_Brg!$B$9:$D$311,3,FALSE),0)</f>
        <v>0</v>
      </c>
      <c r="E170">
        <f>SUMIF(Masuk!$E$312:$E$811,B170,Masuk!$H$312:$H$811)</f>
        <v>0</v>
      </c>
      <c r="F170">
        <f>SUMIF(Keluar!$E$8:$E$507,B170,Keluar!$F$8:$F$507)</f>
        <v>0</v>
      </c>
      <c r="G170">
        <f>D170+E170-F170</f>
        <v>0</v>
      </c>
      <c r="H170">
        <f>SUMIF(Z170,"&gt;0",Z170)</f>
        <v>0</v>
      </c>
      <c r="I170">
        <f>G170*H170</f>
        <v>0</v>
      </c>
      <c r="Y170">
        <f>IF(B170="","",VLOOKUP(B170,Refresh!$A$7:$B$1000,2,FALSE))</f>
        <v>162</v>
      </c>
      <c r="Z170" t="str">
        <f>IF(Y170="","",VLOOKUP(Y170,Masuk!$B$9:$I$812,8,FALSE))</f>
        <v/>
      </c>
      <c r="AA170" t="str">
        <f>LEFT(A170,5)</f>
        <v>SY.01</v>
      </c>
    </row>
    <row r="171">
      <c r="A171" t="str">
        <f>IF(Ref_Brg!A171="","",Ref_Brg!A171)</f>
        <v>SY.01.010</v>
      </c>
      <c r="B171" t="str">
        <f>IF(Ref_Brg!B171="","",Ref_Brg!B171)</f>
        <v>Katuk</v>
      </c>
      <c r="C171" t="str">
        <f>IF(Ref_Brg!C171="","",Ref_Brg!C171)</f>
        <v>ikat</v>
      </c>
      <c r="D171">
        <f>IFERROR(VLOOKUP(B171,Saldo_Brg!$B$9:$D$311,3,FALSE),0)</f>
        <v>0</v>
      </c>
      <c r="E171">
        <f>SUMIF(Masuk!$E$312:$E$811,B171,Masuk!$H$312:$H$811)</f>
        <v>0</v>
      </c>
      <c r="F171">
        <f>SUMIF(Keluar!$E$8:$E$507,B171,Keluar!$F$8:$F$507)</f>
        <v>0</v>
      </c>
      <c r="G171">
        <f>D171+E171-F171</f>
        <v>0</v>
      </c>
      <c r="H171">
        <f>SUMIF(Z171,"&gt;0",Z171)</f>
        <v>0</v>
      </c>
      <c r="I171">
        <f>G171*H171</f>
        <v>0</v>
      </c>
      <c r="Y171">
        <f>IF(B171="","",VLOOKUP(B171,Refresh!$A$7:$B$1000,2,FALSE))</f>
        <v>163</v>
      </c>
      <c r="Z171" t="str">
        <f>IF(Y171="","",VLOOKUP(Y171,Masuk!$B$9:$I$812,8,FALSE))</f>
        <v/>
      </c>
      <c r="AA171" t="str">
        <f>LEFT(A171,5)</f>
        <v>SY.01</v>
      </c>
    </row>
    <row r="172">
      <c r="A172" t="str">
        <f>IF(Ref_Brg!A172="","",Ref_Brg!A172)</f>
        <v>SY.01.011</v>
      </c>
      <c r="B172" t="str">
        <f>IF(Ref_Brg!B172="","",Ref_Brg!B172)</f>
        <v>Seledri daun</v>
      </c>
      <c r="C172" t="str">
        <f>IF(Ref_Brg!C172="","",Ref_Brg!C172)</f>
        <v>ikat</v>
      </c>
      <c r="D172">
        <f>IFERROR(VLOOKUP(B172,Saldo_Brg!$B$9:$D$311,3,FALSE),0)</f>
        <v>0</v>
      </c>
      <c r="E172">
        <f>SUMIF(Masuk!$E$312:$E$811,B172,Masuk!$H$312:$H$811)</f>
        <v>0</v>
      </c>
      <c r="F172">
        <f>SUMIF(Keluar!$E$8:$E$507,B172,Keluar!$F$8:$F$507)</f>
        <v>0</v>
      </c>
      <c r="G172">
        <f>D172+E172-F172</f>
        <v>0</v>
      </c>
      <c r="H172">
        <f>SUMIF(Z172,"&gt;0",Z172)</f>
        <v>0</v>
      </c>
      <c r="I172">
        <f>G172*H172</f>
        <v>0</v>
      </c>
      <c r="Y172">
        <f>IF(B172="","",VLOOKUP(B172,Refresh!$A$7:$B$1000,2,FALSE))</f>
        <v>164</v>
      </c>
      <c r="Z172" t="str">
        <f>IF(Y172="","",VLOOKUP(Y172,Masuk!$B$9:$I$812,8,FALSE))</f>
        <v/>
      </c>
      <c r="AA172" t="str">
        <f>LEFT(A172,5)</f>
        <v>SY.01</v>
      </c>
    </row>
    <row r="173">
      <c r="A173" t="str">
        <f>IF(Ref_Brg!A173="","",Ref_Brg!A173)</f>
        <v>SY.01.012</v>
      </c>
      <c r="B173" t="str">
        <f>IF(Ref_Brg!B173="","",Ref_Brg!B173)</f>
        <v>Brokoli</v>
      </c>
      <c r="C173" t="str">
        <f>IF(Ref_Brg!C173="","",Ref_Brg!C173)</f>
        <v>kg</v>
      </c>
      <c r="D173">
        <f>IFERROR(VLOOKUP(B173,Saldo_Brg!$B$9:$D$311,3,FALSE),0)</f>
        <v>0</v>
      </c>
      <c r="E173">
        <f>SUMIF(Masuk!$E$312:$E$811,B173,Masuk!$H$312:$H$811)</f>
        <v>0</v>
      </c>
      <c r="F173">
        <f>SUMIF(Keluar!$E$8:$E$507,B173,Keluar!$F$8:$F$507)</f>
        <v>0</v>
      </c>
      <c r="G173">
        <f>D173+E173-F173</f>
        <v>0</v>
      </c>
      <c r="H173">
        <f>SUMIF(Z173,"&gt;0",Z173)</f>
        <v>0</v>
      </c>
      <c r="I173">
        <f>G173*H173</f>
        <v>0</v>
      </c>
      <c r="Y173">
        <f>IF(B173="","",VLOOKUP(B173,Refresh!$A$7:$B$1000,2,FALSE))</f>
        <v>165</v>
      </c>
      <c r="Z173" t="str">
        <f>IF(Y173="","",VLOOKUP(Y173,Masuk!$B$9:$I$812,8,FALSE))</f>
        <v/>
      </c>
      <c r="AA173" t="str">
        <f>LEFT(A173,5)</f>
        <v>SY.01</v>
      </c>
    </row>
    <row r="174">
      <c r="A174" t="str">
        <f>IF(Ref_Brg!A174="","",Ref_Brg!A174)</f>
        <v>SY.01.013</v>
      </c>
      <c r="B174" t="str">
        <f>IF(Ref_Brg!B174="","",Ref_Brg!B174)</f>
        <v>Kembang kol</v>
      </c>
      <c r="C174" t="str">
        <f>IF(Ref_Brg!C174="","",Ref_Brg!C174)</f>
        <v>kg</v>
      </c>
      <c r="D174">
        <f>IFERROR(VLOOKUP(B174,Saldo_Brg!$B$9:$D$311,3,FALSE),0)</f>
        <v>0</v>
      </c>
      <c r="E174">
        <f>SUMIF(Masuk!$E$312:$E$811,B174,Masuk!$H$312:$H$811)</f>
        <v>0</v>
      </c>
      <c r="F174">
        <f>SUMIF(Keluar!$E$8:$E$507,B174,Keluar!$F$8:$F$507)</f>
        <v>0</v>
      </c>
      <c r="G174">
        <f>D174+E174-F174</f>
        <v>0</v>
      </c>
      <c r="H174">
        <f>SUMIF(Z174,"&gt;0",Z174)</f>
        <v>0</v>
      </c>
      <c r="I174">
        <f>G174*H174</f>
        <v>0</v>
      </c>
      <c r="Y174">
        <f>IF(B174="","",VLOOKUP(B174,Refresh!$A$7:$B$1000,2,FALSE))</f>
        <v>166</v>
      </c>
      <c r="Z174" t="str">
        <f>IF(Y174="","",VLOOKUP(Y174,Masuk!$B$9:$I$812,8,FALSE))</f>
        <v/>
      </c>
      <c r="AA174" t="str">
        <f>LEFT(A174,5)</f>
        <v>SY.01</v>
      </c>
    </row>
    <row r="175">
      <c r="A175" t="str">
        <f>IF(Ref_Brg!A175="","",Ref_Brg!A175)</f>
        <v>SY.01.014</v>
      </c>
      <c r="B175" t="str">
        <f>IF(Ref_Brg!B175="","",Ref_Brg!B175)</f>
        <v>Buncis</v>
      </c>
      <c r="C175" t="str">
        <f>IF(Ref_Brg!C175="","",Ref_Brg!C175)</f>
        <v>kg</v>
      </c>
      <c r="D175">
        <f>IFERROR(VLOOKUP(B175,Saldo_Brg!$B$9:$D$311,3,FALSE),0)</f>
        <v>0</v>
      </c>
      <c r="E175">
        <f>SUMIF(Masuk!$E$312:$E$811,B175,Masuk!$H$312:$H$811)</f>
        <v>0</v>
      </c>
      <c r="F175">
        <f>SUMIF(Keluar!$E$8:$E$507,B175,Keluar!$F$8:$F$507)</f>
        <v>0</v>
      </c>
      <c r="G175">
        <f>D175+E175-F175</f>
        <v>0</v>
      </c>
      <c r="H175">
        <f>SUMIF(Z175,"&gt;0",Z175)</f>
        <v>0</v>
      </c>
      <c r="I175">
        <f>G175*H175</f>
        <v>0</v>
      </c>
      <c r="Y175">
        <f>IF(B175="","",VLOOKUP(B175,Refresh!$A$7:$B$1000,2,FALSE))</f>
        <v>167</v>
      </c>
      <c r="Z175" t="str">
        <f>IF(Y175="","",VLOOKUP(Y175,Masuk!$B$9:$I$812,8,FALSE))</f>
        <v/>
      </c>
      <c r="AA175" t="str">
        <f>LEFT(A175,5)</f>
        <v>SY.01</v>
      </c>
    </row>
    <row r="176">
      <c r="A176" t="str">
        <f>IF(Ref_Brg!A176="","",Ref_Brg!A176)</f>
        <v>SY.01.015</v>
      </c>
      <c r="B176" t="str">
        <f>IF(Ref_Brg!B176="","",Ref_Brg!B176)</f>
        <v>Seledri batang</v>
      </c>
      <c r="C176" t="str">
        <f>IF(Ref_Brg!C176="","",Ref_Brg!C176)</f>
        <v>ikat</v>
      </c>
      <c r="D176">
        <f>IFERROR(VLOOKUP(B176,Saldo_Brg!$B$9:$D$311,3,FALSE),0)</f>
        <v>0</v>
      </c>
      <c r="E176">
        <f>SUMIF(Masuk!$E$312:$E$811,B176,Masuk!$H$312:$H$811)</f>
        <v>0</v>
      </c>
      <c r="F176">
        <f>SUMIF(Keluar!$E$8:$E$507,B176,Keluar!$F$8:$F$507)</f>
        <v>0</v>
      </c>
      <c r="G176">
        <f>D176+E176-F176</f>
        <v>0</v>
      </c>
      <c r="H176">
        <f>SUMIF(Z176,"&gt;0",Z176)</f>
        <v>0</v>
      </c>
      <c r="I176">
        <f>G176*H176</f>
        <v>0</v>
      </c>
      <c r="Y176">
        <f>IF(B176="","",VLOOKUP(B176,Refresh!$A$7:$B$1000,2,FALSE))</f>
        <v>168</v>
      </c>
      <c r="Z176" t="str">
        <f>IF(Y176="","",VLOOKUP(Y176,Masuk!$B$9:$I$812,8,FALSE))</f>
        <v/>
      </c>
      <c r="AA176" t="str">
        <f>LEFT(A176,5)</f>
        <v>SY.01</v>
      </c>
    </row>
    <row r="177">
      <c r="A177" t="str">
        <f>IF(Ref_Brg!A177="","",Ref_Brg!A177)</f>
        <v>SY.01.016</v>
      </c>
      <c r="B177" t="str">
        <f>IF(Ref_Brg!B177="","",Ref_Brg!B177)</f>
        <v>Asparagus</v>
      </c>
      <c r="C177" t="str">
        <f>IF(Ref_Brg!C177="","",Ref_Brg!C177)</f>
        <v>ikat</v>
      </c>
      <c r="D177">
        <f>IFERROR(VLOOKUP(B177,Saldo_Brg!$B$9:$D$311,3,FALSE),0)</f>
        <v>0</v>
      </c>
      <c r="E177">
        <f>SUMIF(Masuk!$E$312:$E$811,B177,Masuk!$H$312:$H$811)</f>
        <v>0</v>
      </c>
      <c r="F177">
        <f>SUMIF(Keluar!$E$8:$E$507,B177,Keluar!$F$8:$F$507)</f>
        <v>0</v>
      </c>
      <c r="G177">
        <f>D177+E177-F177</f>
        <v>0</v>
      </c>
      <c r="H177">
        <f>SUMIF(Z177,"&gt;0",Z177)</f>
        <v>0</v>
      </c>
      <c r="I177">
        <f>G177*H177</f>
        <v>0</v>
      </c>
      <c r="Y177">
        <f>IF(B177="","",VLOOKUP(B177,Refresh!$A$7:$B$1000,2,FALSE))</f>
        <v>169</v>
      </c>
      <c r="Z177" t="str">
        <f>IF(Y177="","",VLOOKUP(Y177,Masuk!$B$9:$I$812,8,FALSE))</f>
        <v/>
      </c>
      <c r="AA177" t="str">
        <f>LEFT(A177,5)</f>
        <v>SY.01</v>
      </c>
    </row>
    <row r="178">
      <c r="A178" t="str">
        <f>IF(Ref_Brg!A178="","",Ref_Brg!A178)</f>
        <v>SY.01.099</v>
      </c>
      <c r="B178" t="str">
        <f>IF(Ref_Brg!B178="","",Ref_Brg!B178)</f>
        <v>Sayuran daun/batang/bunga-lainnya</v>
      </c>
      <c r="C178" t="str">
        <f>IF(Ref_Brg!C178="","",Ref_Brg!C178)</f>
        <v>ikat</v>
      </c>
      <c r="D178">
        <f>IFERROR(VLOOKUP(B178,Saldo_Brg!$B$9:$D$311,3,FALSE),0)</f>
        <v>0</v>
      </c>
      <c r="E178">
        <f>SUMIF(Masuk!$E$312:$E$811,B178,Masuk!$H$312:$H$811)</f>
        <v>0</v>
      </c>
      <c r="F178">
        <f>SUMIF(Keluar!$E$8:$E$507,B178,Keluar!$F$8:$F$507)</f>
        <v>0</v>
      </c>
      <c r="G178">
        <f>D178+E178-F178</f>
        <v>0</v>
      </c>
      <c r="H178">
        <f>SUMIF(Z178,"&gt;0",Z178)</f>
        <v>0</v>
      </c>
      <c r="I178">
        <f>G178*H178</f>
        <v>0</v>
      </c>
      <c r="Y178">
        <f>IF(B178="","",VLOOKUP(B178,Refresh!$A$7:$B$1000,2,FALSE))</f>
        <v>170</v>
      </c>
      <c r="Z178" t="str">
        <f>IF(Y178="","",VLOOKUP(Y178,Masuk!$B$9:$I$812,8,FALSE))</f>
        <v/>
      </c>
      <c r="AA178" t="str">
        <f>LEFT(A178,5)</f>
        <v>SY.01</v>
      </c>
    </row>
    <row r="179">
      <c r="A179" t="str">
        <f>IF(Ref_Brg!A179="","",Ref_Brg!A179)</f>
        <v>SY.02</v>
      </c>
      <c r="B179" t="str">
        <f>IF(Ref_Brg!B179="","",Ref_Brg!B179)</f>
        <v>SAYURAN BUAH/UMBI/AKAR</v>
      </c>
      <c r="C179" t="str">
        <f>IF(Ref_Brg!C179="","",Ref_Brg!C179)</f>
        <v/>
      </c>
      <c r="Y179">
        <f>IF(B179="","",VLOOKUP(B179,Refresh!$A$7:$B$1000,2,FALSE))</f>
        <v>171</v>
      </c>
      <c r="Z179" t="str">
        <f>IF(Y179="","",VLOOKUP(Y179,Masuk!$B$9:$I$812,8,FALSE))</f>
        <v/>
      </c>
      <c r="AA179" t="str">
        <f>LEFT(A179,5)</f>
        <v>SY.02</v>
      </c>
    </row>
    <row r="180">
      <c r="A180" t="str">
        <f>IF(Ref_Brg!A180="","",Ref_Brg!A180)</f>
        <v>SY.02.001</v>
      </c>
      <c r="B180" t="str">
        <f>IF(Ref_Brg!B180="","",Ref_Brg!B180)</f>
        <v>Tomat</v>
      </c>
      <c r="C180" t="str">
        <f>IF(Ref_Brg!C180="","",Ref_Brg!C180)</f>
        <v>kg</v>
      </c>
      <c r="D180">
        <f>IFERROR(VLOOKUP(B180,Saldo_Brg!$B$9:$D$311,3,FALSE),0)</f>
        <v>0</v>
      </c>
      <c r="E180">
        <f>SUMIF(Masuk!$E$312:$E$811,B180,Masuk!$H$312:$H$811)</f>
        <v>0</v>
      </c>
      <c r="F180">
        <f>SUMIF(Keluar!$E$8:$E$507,B180,Keluar!$F$8:$F$507)</f>
        <v>0</v>
      </c>
      <c r="G180">
        <f>D180+E180-F180</f>
        <v>0</v>
      </c>
      <c r="H180">
        <f>SUMIF(Z180,"&gt;0",Z180)</f>
        <v>0</v>
      </c>
      <c r="I180">
        <f>G180*H180</f>
        <v>0</v>
      </c>
      <c r="Y180">
        <f>IF(B180="","",VLOOKUP(B180,Refresh!$A$7:$B$1000,2,FALSE))</f>
        <v>172</v>
      </c>
      <c r="Z180" t="str">
        <f>IF(Y180="","",VLOOKUP(Y180,Masuk!$B$9:$I$812,8,FALSE))</f>
        <v/>
      </c>
      <c r="AA180" t="str">
        <f>LEFT(A180,5)</f>
        <v>SY.02</v>
      </c>
    </row>
    <row r="181">
      <c r="A181" t="str">
        <f>IF(Ref_Brg!A181="","",Ref_Brg!A181)</f>
        <v>SY.02.002</v>
      </c>
      <c r="B181" t="str">
        <f>IF(Ref_Brg!B181="","",Ref_Brg!B181)</f>
        <v>Mentimun</v>
      </c>
      <c r="C181" t="str">
        <f>IF(Ref_Brg!C181="","",Ref_Brg!C181)</f>
        <v>kg</v>
      </c>
      <c r="D181">
        <f>IFERROR(VLOOKUP(B181,Saldo_Brg!$B$9:$D$311,3,FALSE),0)</f>
        <v>0</v>
      </c>
      <c r="E181">
        <f>SUMIF(Masuk!$E$312:$E$811,B181,Masuk!$H$312:$H$811)</f>
        <v>0</v>
      </c>
      <c r="F181">
        <f>SUMIF(Keluar!$E$8:$E$507,B181,Keluar!$F$8:$F$507)</f>
        <v>0</v>
      </c>
      <c r="G181">
        <f>D181+E181-F181</f>
        <v>0</v>
      </c>
      <c r="H181">
        <f>SUMIF(Z181,"&gt;0",Z181)</f>
        <v>0</v>
      </c>
      <c r="I181">
        <f>G181*H181</f>
        <v>0</v>
      </c>
      <c r="Y181">
        <f>IF(B181="","",VLOOKUP(B181,Refresh!$A$7:$B$1000,2,FALSE))</f>
        <v>173</v>
      </c>
      <c r="Z181" t="str">
        <f>IF(Y181="","",VLOOKUP(Y181,Masuk!$B$9:$I$812,8,FALSE))</f>
        <v/>
      </c>
      <c r="AA181" t="str">
        <f>LEFT(A181,5)</f>
        <v>SY.02</v>
      </c>
    </row>
    <row r="182">
      <c r="A182" t="str">
        <f>IF(Ref_Brg!A182="","",Ref_Brg!A182)</f>
        <v>SY.02.003</v>
      </c>
      <c r="B182" t="str">
        <f>IF(Ref_Brg!B182="","",Ref_Brg!B182)</f>
        <v>Terong ungu</v>
      </c>
      <c r="C182" t="str">
        <f>IF(Ref_Brg!C182="","",Ref_Brg!C182)</f>
        <v>kg</v>
      </c>
      <c r="D182">
        <f>IFERROR(VLOOKUP(B182,Saldo_Brg!$B$9:$D$311,3,FALSE),0)</f>
        <v>0</v>
      </c>
      <c r="E182">
        <f>SUMIF(Masuk!$E$312:$E$811,B182,Masuk!$H$312:$H$811)</f>
        <v>0</v>
      </c>
      <c r="F182">
        <f>SUMIF(Keluar!$E$8:$E$507,B182,Keluar!$F$8:$F$507)</f>
        <v>0</v>
      </c>
      <c r="G182">
        <f>D182+E182-F182</f>
        <v>0</v>
      </c>
      <c r="H182">
        <f>SUMIF(Z182,"&gt;0",Z182)</f>
        <v>0</v>
      </c>
      <c r="I182">
        <f>G182*H182</f>
        <v>0</v>
      </c>
      <c r="Y182">
        <f>IF(B182="","",VLOOKUP(B182,Refresh!$A$7:$B$1000,2,FALSE))</f>
        <v>174</v>
      </c>
      <c r="Z182" t="str">
        <f>IF(Y182="","",VLOOKUP(Y182,Masuk!$B$9:$I$812,8,FALSE))</f>
        <v/>
      </c>
      <c r="AA182" t="str">
        <f>LEFT(A182,5)</f>
        <v>SY.02</v>
      </c>
    </row>
    <row r="183">
      <c r="A183" t="str">
        <f>IF(Ref_Brg!A183="","",Ref_Brg!A183)</f>
        <v>SY.02.004</v>
      </c>
      <c r="B183" t="str">
        <f>IF(Ref_Brg!B183="","",Ref_Brg!B183)</f>
        <v>Terong hijau</v>
      </c>
      <c r="C183" t="str">
        <f>IF(Ref_Brg!C183="","",Ref_Brg!C183)</f>
        <v>kg</v>
      </c>
      <c r="D183">
        <f>IFERROR(VLOOKUP(B183,Saldo_Brg!$B$9:$D$311,3,FALSE),0)</f>
        <v>0</v>
      </c>
      <c r="E183">
        <f>SUMIF(Masuk!$E$312:$E$811,B183,Masuk!$H$312:$H$811)</f>
        <v>0</v>
      </c>
      <c r="F183">
        <f>SUMIF(Keluar!$E$8:$E$507,B183,Keluar!$F$8:$F$507)</f>
        <v>0</v>
      </c>
      <c r="G183">
        <f>D183+E183-F183</f>
        <v>0</v>
      </c>
      <c r="H183">
        <f>SUMIF(Z183,"&gt;0",Z183)</f>
        <v>0</v>
      </c>
      <c r="I183">
        <f>G183*H183</f>
        <v>0</v>
      </c>
      <c r="Y183">
        <f>IF(B183="","",VLOOKUP(B183,Refresh!$A$7:$B$1000,2,FALSE))</f>
        <v>175</v>
      </c>
      <c r="Z183" t="str">
        <f>IF(Y183="","",VLOOKUP(Y183,Masuk!$B$9:$I$812,8,FALSE))</f>
        <v/>
      </c>
      <c r="AA183" t="str">
        <f>LEFT(A183,5)</f>
        <v>SY.02</v>
      </c>
    </row>
    <row r="184">
      <c r="A184" t="str">
        <f>IF(Ref_Brg!A184="","",Ref_Brg!A184)</f>
        <v>SY.02.005</v>
      </c>
      <c r="B184" t="str">
        <f>IF(Ref_Brg!B184="","",Ref_Brg!B184)</f>
        <v>Cabai merah besar</v>
      </c>
      <c r="C184" t="str">
        <f>IF(Ref_Brg!C184="","",Ref_Brg!C184)</f>
        <v>kg</v>
      </c>
      <c r="D184">
        <f>IFERROR(VLOOKUP(B184,Saldo_Brg!$B$9:$D$311,3,FALSE),0)</f>
        <v>0</v>
      </c>
      <c r="E184">
        <f>SUMIF(Masuk!$E$312:$E$811,B184,Masuk!$H$312:$H$811)</f>
        <v>0</v>
      </c>
      <c r="F184">
        <f>SUMIF(Keluar!$E$8:$E$507,B184,Keluar!$F$8:$F$507)</f>
        <v>0</v>
      </c>
      <c r="G184">
        <f>D184+E184-F184</f>
        <v>0</v>
      </c>
      <c r="H184">
        <f>SUMIF(Z184,"&gt;0",Z184)</f>
        <v>0</v>
      </c>
      <c r="I184">
        <f>G184*H184</f>
        <v>0</v>
      </c>
      <c r="Y184">
        <f>IF(B184="","",VLOOKUP(B184,Refresh!$A$7:$B$1000,2,FALSE))</f>
        <v>176</v>
      </c>
      <c r="Z184" t="str">
        <f>IF(Y184="","",VLOOKUP(Y184,Masuk!$B$9:$I$812,8,FALSE))</f>
        <v/>
      </c>
      <c r="AA184" t="str">
        <f>LEFT(A184,5)</f>
        <v>SY.02</v>
      </c>
    </row>
    <row r="185">
      <c r="A185" t="str">
        <f>IF(Ref_Brg!A185="","",Ref_Brg!A185)</f>
        <v>SY.02.006</v>
      </c>
      <c r="B185" t="str">
        <f>IF(Ref_Brg!B185="","",Ref_Brg!B185)</f>
        <v>Cabai rawit</v>
      </c>
      <c r="C185" t="str">
        <f>IF(Ref_Brg!C185="","",Ref_Brg!C185)</f>
        <v>kg</v>
      </c>
      <c r="D185">
        <f>IFERROR(VLOOKUP(B185,Saldo_Brg!$B$9:$D$311,3,FALSE),0)</f>
        <v>0</v>
      </c>
      <c r="E185">
        <f>SUMIF(Masuk!$E$312:$E$811,B185,Masuk!$H$312:$H$811)</f>
        <v>0</v>
      </c>
      <c r="F185">
        <f>SUMIF(Keluar!$E$8:$E$507,B185,Keluar!$F$8:$F$507)</f>
        <v>0</v>
      </c>
      <c r="G185">
        <f>D185+E185-F185</f>
        <v>0</v>
      </c>
      <c r="H185">
        <f>SUMIF(Z185,"&gt;0",Z185)</f>
        <v>0</v>
      </c>
      <c r="I185">
        <f>G185*H185</f>
        <v>0</v>
      </c>
      <c r="Y185">
        <f>IF(B185="","",VLOOKUP(B185,Refresh!$A$7:$B$1000,2,FALSE))</f>
        <v>177</v>
      </c>
      <c r="Z185" t="str">
        <f>IF(Y185="","",VLOOKUP(Y185,Masuk!$B$9:$I$812,8,FALSE))</f>
        <v/>
      </c>
      <c r="AA185" t="str">
        <f>LEFT(A185,5)</f>
        <v>SY.02</v>
      </c>
    </row>
    <row r="186">
      <c r="A186" t="str">
        <f>IF(Ref_Brg!A186="","",Ref_Brg!A186)</f>
        <v>SY.02.007</v>
      </c>
      <c r="B186" t="str">
        <f>IF(Ref_Brg!B186="","",Ref_Brg!B186)</f>
        <v>Labu siam</v>
      </c>
      <c r="C186" t="str">
        <f>IF(Ref_Brg!C186="","",Ref_Brg!C186)</f>
        <v>kg</v>
      </c>
      <c r="D186">
        <f>IFERROR(VLOOKUP(B186,Saldo_Brg!$B$9:$D$311,3,FALSE),0)</f>
        <v>0</v>
      </c>
      <c r="E186">
        <f>SUMIF(Masuk!$E$312:$E$811,B186,Masuk!$H$312:$H$811)</f>
        <v>0</v>
      </c>
      <c r="F186">
        <f>SUMIF(Keluar!$E$8:$E$507,B186,Keluar!$F$8:$F$507)</f>
        <v>0</v>
      </c>
      <c r="G186">
        <f>D186+E186-F186</f>
        <v>0</v>
      </c>
      <c r="H186">
        <f>SUMIF(Z186,"&gt;0",Z186)</f>
        <v>0</v>
      </c>
      <c r="I186">
        <f>G186*H186</f>
        <v>0</v>
      </c>
      <c r="Y186">
        <f>IF(B186="","",VLOOKUP(B186,Refresh!$A$7:$B$1000,2,FALSE))</f>
        <v>178</v>
      </c>
      <c r="Z186" t="str">
        <f>IF(Y186="","",VLOOKUP(Y186,Masuk!$B$9:$I$812,8,FALSE))</f>
        <v/>
      </c>
      <c r="AA186" t="str">
        <f>LEFT(A186,5)</f>
        <v>SY.02</v>
      </c>
    </row>
    <row r="187">
      <c r="A187" t="str">
        <f>IF(Ref_Brg!A187="","",Ref_Brg!A187)</f>
        <v>SY.02.008</v>
      </c>
      <c r="B187" t="str">
        <f>IF(Ref_Brg!B187="","",Ref_Brg!B187)</f>
        <v>Pare</v>
      </c>
      <c r="C187" t="str">
        <f>IF(Ref_Brg!C187="","",Ref_Brg!C187)</f>
        <v>kg</v>
      </c>
      <c r="D187">
        <f>IFERROR(VLOOKUP(B187,Saldo_Brg!$B$9:$D$311,3,FALSE),0)</f>
        <v>0</v>
      </c>
      <c r="E187">
        <f>SUMIF(Masuk!$E$312:$E$811,B187,Masuk!$H$312:$H$811)</f>
        <v>0</v>
      </c>
      <c r="F187">
        <f>SUMIF(Keluar!$E$8:$E$507,B187,Keluar!$F$8:$F$507)</f>
        <v>0</v>
      </c>
      <c r="G187">
        <f>D187+E187-F187</f>
        <v>0</v>
      </c>
      <c r="H187">
        <f>SUMIF(Z187,"&gt;0",Z187)</f>
        <v>0</v>
      </c>
      <c r="I187">
        <f>G187*H187</f>
        <v>0</v>
      </c>
      <c r="Y187">
        <f>IF(B187="","",VLOOKUP(B187,Refresh!$A$7:$B$1000,2,FALSE))</f>
        <v>179</v>
      </c>
      <c r="Z187" t="str">
        <f>IF(Y187="","",VLOOKUP(Y187,Masuk!$B$9:$I$812,8,FALSE))</f>
        <v/>
      </c>
      <c r="AA187" t="str">
        <f>LEFT(A187,5)</f>
        <v>SY.02</v>
      </c>
    </row>
    <row r="188">
      <c r="A188" t="str">
        <f>IF(Ref_Brg!A188="","",Ref_Brg!A188)</f>
        <v>SY.02.009</v>
      </c>
      <c r="B188" t="str">
        <f>IF(Ref_Brg!B188="","",Ref_Brg!B188)</f>
        <v>Paprika</v>
      </c>
      <c r="C188" t="str">
        <f>IF(Ref_Brg!C188="","",Ref_Brg!C188)</f>
        <v>kg</v>
      </c>
      <c r="D188">
        <f>IFERROR(VLOOKUP(B188,Saldo_Brg!$B$9:$D$311,3,FALSE),0)</f>
        <v>0</v>
      </c>
      <c r="E188">
        <f>SUMIF(Masuk!$E$312:$E$811,B188,Masuk!$H$312:$H$811)</f>
        <v>0</v>
      </c>
      <c r="F188">
        <f>SUMIF(Keluar!$E$8:$E$507,B188,Keluar!$F$8:$F$507)</f>
        <v>0</v>
      </c>
      <c r="G188">
        <f>D188+E188-F188</f>
        <v>0</v>
      </c>
      <c r="H188">
        <f>SUMIF(Z188,"&gt;0",Z188)</f>
        <v>0</v>
      </c>
      <c r="I188">
        <f>G188*H188</f>
        <v>0</v>
      </c>
      <c r="Y188">
        <f>IF(B188="","",VLOOKUP(B188,Refresh!$A$7:$B$1000,2,FALSE))</f>
        <v>180</v>
      </c>
      <c r="Z188" t="str">
        <f>IF(Y188="","",VLOOKUP(Y188,Masuk!$B$9:$I$812,8,FALSE))</f>
        <v/>
      </c>
      <c r="AA188" t="str">
        <f>LEFT(A188,5)</f>
        <v>SY.02</v>
      </c>
    </row>
    <row r="189">
      <c r="A189" t="str">
        <f>IF(Ref_Brg!A189="","",Ref_Brg!A189)</f>
        <v>SY.02.010</v>
      </c>
      <c r="B189" t="str">
        <f>IF(Ref_Brg!B189="","",Ref_Brg!B189)</f>
        <v>Okra</v>
      </c>
      <c r="C189" t="str">
        <f>IF(Ref_Brg!C189="","",Ref_Brg!C189)</f>
        <v>kg</v>
      </c>
      <c r="D189">
        <f>IFERROR(VLOOKUP(B189,Saldo_Brg!$B$9:$D$311,3,FALSE),0)</f>
        <v>0</v>
      </c>
      <c r="E189">
        <f>SUMIF(Masuk!$E$312:$E$811,B189,Masuk!$H$312:$H$811)</f>
        <v>0</v>
      </c>
      <c r="F189">
        <f>SUMIF(Keluar!$E$8:$E$507,B189,Keluar!$F$8:$F$507)</f>
        <v>0</v>
      </c>
      <c r="G189">
        <f>D189+E189-F189</f>
        <v>0</v>
      </c>
      <c r="H189">
        <f>SUMIF(Z189,"&gt;0",Z189)</f>
        <v>0</v>
      </c>
      <c r="I189">
        <f>G189*H189</f>
        <v>0</v>
      </c>
      <c r="Y189">
        <f>IF(B189="","",VLOOKUP(B189,Refresh!$A$7:$B$1000,2,FALSE))</f>
        <v>181</v>
      </c>
      <c r="Z189" t="str">
        <f>IF(Y189="","",VLOOKUP(Y189,Masuk!$B$9:$I$812,8,FALSE))</f>
        <v/>
      </c>
      <c r="AA189" t="str">
        <f>LEFT(A189,5)</f>
        <v>SY.02</v>
      </c>
    </row>
    <row r="190">
      <c r="A190" t="str">
        <f>IF(Ref_Brg!A190="","",Ref_Brg!A190)</f>
        <v>SY.02.011</v>
      </c>
      <c r="B190" t="str">
        <f>IF(Ref_Brg!B190="","",Ref_Brg!B190)</f>
        <v>Wortel</v>
      </c>
      <c r="C190" t="str">
        <f>IF(Ref_Brg!C190="","",Ref_Brg!C190)</f>
        <v>kg</v>
      </c>
      <c r="D190">
        <f>IFERROR(VLOOKUP(B190,Saldo_Brg!$B$9:$D$311,3,FALSE),0)</f>
        <v>0</v>
      </c>
      <c r="E190">
        <f>SUMIF(Masuk!$E$312:$E$811,B190,Masuk!$H$312:$H$811)</f>
        <v>0</v>
      </c>
      <c r="F190">
        <f>SUMIF(Keluar!$E$8:$E$507,B190,Keluar!$F$8:$F$507)</f>
        <v>0</v>
      </c>
      <c r="G190">
        <f>D190+E190-F190</f>
        <v>0</v>
      </c>
      <c r="H190">
        <f>SUMIF(Z190,"&gt;0",Z190)</f>
        <v>0</v>
      </c>
      <c r="I190">
        <f>G190*H190</f>
        <v>0</v>
      </c>
      <c r="Y190">
        <f>IF(B190="","",VLOOKUP(B190,Refresh!$A$7:$B$1000,2,FALSE))</f>
        <v>182</v>
      </c>
      <c r="Z190" t="str">
        <f>IF(Y190="","",VLOOKUP(Y190,Masuk!$B$9:$I$812,8,FALSE))</f>
        <v/>
      </c>
      <c r="AA190" t="str">
        <f>LEFT(A190,5)</f>
        <v>SY.02</v>
      </c>
    </row>
    <row r="191">
      <c r="A191" t="str">
        <f>IF(Ref_Brg!A191="","",Ref_Brg!A191)</f>
        <v>SY.02.012</v>
      </c>
      <c r="B191" t="str">
        <f>IF(Ref_Brg!B191="","",Ref_Brg!B191)</f>
        <v>Lobak putih</v>
      </c>
      <c r="C191" t="str">
        <f>IF(Ref_Brg!C191="","",Ref_Brg!C191)</f>
        <v>kg</v>
      </c>
      <c r="D191">
        <f>IFERROR(VLOOKUP(B191,Saldo_Brg!$B$9:$D$311,3,FALSE),0)</f>
        <v>0</v>
      </c>
      <c r="E191">
        <f>SUMIF(Masuk!$E$312:$E$811,B191,Masuk!$H$312:$H$811)</f>
        <v>0</v>
      </c>
      <c r="F191">
        <f>SUMIF(Keluar!$E$8:$E$507,B191,Keluar!$F$8:$F$507)</f>
        <v>0</v>
      </c>
      <c r="G191">
        <f>D191+E191-F191</f>
        <v>0</v>
      </c>
      <c r="H191">
        <f>SUMIF(Z191,"&gt;0",Z191)</f>
        <v>0</v>
      </c>
      <c r="I191">
        <f>G191*H191</f>
        <v>0</v>
      </c>
      <c r="Y191">
        <f>IF(B191="","",VLOOKUP(B191,Refresh!$A$7:$B$1000,2,FALSE))</f>
        <v>183</v>
      </c>
      <c r="Z191" t="str">
        <f>IF(Y191="","",VLOOKUP(Y191,Masuk!$B$9:$I$812,8,FALSE))</f>
        <v/>
      </c>
      <c r="AA191" t="str">
        <f>LEFT(A191,5)</f>
        <v>SY.02</v>
      </c>
    </row>
    <row r="192">
      <c r="A192" t="str">
        <f>IF(Ref_Brg!A192="","",Ref_Brg!A192)</f>
        <v>SY.02.013</v>
      </c>
      <c r="B192" t="str">
        <f>IF(Ref_Brg!B192="","",Ref_Brg!B192)</f>
        <v>Bit</v>
      </c>
      <c r="C192" t="str">
        <f>IF(Ref_Brg!C192="","",Ref_Brg!C192)</f>
        <v>kg</v>
      </c>
      <c r="D192">
        <f>IFERROR(VLOOKUP(B192,Saldo_Brg!$B$9:$D$311,3,FALSE),0)</f>
        <v>0</v>
      </c>
      <c r="E192">
        <f>SUMIF(Masuk!$E$312:$E$811,B192,Masuk!$H$312:$H$811)</f>
        <v>0</v>
      </c>
      <c r="F192">
        <f>SUMIF(Keluar!$E$8:$E$507,B192,Keluar!$F$8:$F$507)</f>
        <v>0</v>
      </c>
      <c r="G192">
        <f>D192+E192-F192</f>
        <v>0</v>
      </c>
      <c r="H192">
        <f>SUMIF(Z192,"&gt;0",Z192)</f>
        <v>0</v>
      </c>
      <c r="I192">
        <f>G192*H192</f>
        <v>0</v>
      </c>
      <c r="Y192">
        <f>IF(B192="","",VLOOKUP(B192,Refresh!$A$7:$B$1000,2,FALSE))</f>
        <v>184</v>
      </c>
      <c r="Z192" t="str">
        <f>IF(Y192="","",VLOOKUP(Y192,Masuk!$B$9:$I$812,8,FALSE))</f>
        <v/>
      </c>
      <c r="AA192" t="str">
        <f>LEFT(A192,5)</f>
        <v>SY.02</v>
      </c>
    </row>
    <row r="193">
      <c r="A193" t="str">
        <f>IF(Ref_Brg!A193="","",Ref_Brg!A193)</f>
        <v>SY.02.099</v>
      </c>
      <c r="B193" t="str">
        <f>IF(Ref_Brg!B193="","",Ref_Brg!B193)</f>
        <v>Sayuran buah/umbi/akar-lainnya</v>
      </c>
      <c r="C193" t="str">
        <f>IF(Ref_Brg!C193="","",Ref_Brg!C193)</f>
        <v>kg</v>
      </c>
      <c r="D193">
        <f>IFERROR(VLOOKUP(B193,Saldo_Brg!$B$9:$D$311,3,FALSE),0)</f>
        <v>0</v>
      </c>
      <c r="E193">
        <f>SUMIF(Masuk!$E$312:$E$811,B193,Masuk!$H$312:$H$811)</f>
        <v>0</v>
      </c>
      <c r="F193">
        <f>SUMIF(Keluar!$E$8:$E$507,B193,Keluar!$F$8:$F$507)</f>
        <v>0</v>
      </c>
      <c r="G193">
        <f>D193+E193-F193</f>
        <v>0</v>
      </c>
      <c r="H193">
        <f>SUMIF(Z193,"&gt;0",Z193)</f>
        <v>0</v>
      </c>
      <c r="I193">
        <f>G193*H193</f>
        <v>0</v>
      </c>
      <c r="Y193">
        <f>IF(B193="","",VLOOKUP(B193,Refresh!$A$7:$B$1000,2,FALSE))</f>
        <v>185</v>
      </c>
      <c r="Z193" t="str">
        <f>IF(Y193="","",VLOOKUP(Y193,Masuk!$B$9:$I$812,8,FALSE))</f>
        <v/>
      </c>
      <c r="AA193" t="str">
        <f>LEFT(A193,5)</f>
        <v>SY.02</v>
      </c>
    </row>
    <row r="194">
      <c r="A194" t="str">
        <f>IF(Ref_Brg!A194="","",Ref_Brg!A194)</f>
        <v>SY.03</v>
      </c>
      <c r="B194" t="str">
        <f>IF(Ref_Brg!B194="","",Ref_Brg!B194)</f>
        <v>SAYURAN BAWANG DAN AROMATIK</v>
      </c>
      <c r="C194" t="str">
        <f>IF(Ref_Brg!C194="","",Ref_Brg!C194)</f>
        <v/>
      </c>
      <c r="Y194">
        <f>IF(B194="","",VLOOKUP(B194,Refresh!$A$7:$B$1000,2,FALSE))</f>
        <v>186</v>
      </c>
      <c r="Z194" t="str">
        <f>IF(Y194="","",VLOOKUP(Y194,Masuk!$B$9:$I$812,8,FALSE))</f>
        <v/>
      </c>
      <c r="AA194" t="str">
        <f>LEFT(A194,5)</f>
        <v>SY.03</v>
      </c>
    </row>
    <row r="195">
      <c r="A195" t="str">
        <f>IF(Ref_Brg!A195="","",Ref_Brg!A195)</f>
        <v>SY.03.001</v>
      </c>
      <c r="B195" t="str">
        <f>IF(Ref_Brg!B195="","",Ref_Brg!B195)</f>
        <v>Bawang merah</v>
      </c>
      <c r="C195" t="str">
        <f>IF(Ref_Brg!C195="","",Ref_Brg!C195)</f>
        <v>kg</v>
      </c>
      <c r="D195">
        <f>IFERROR(VLOOKUP(B195,Saldo_Brg!$B$9:$D$311,3,FALSE),0)</f>
        <v>0</v>
      </c>
      <c r="E195">
        <f>SUMIF(Masuk!$E$312:$E$811,B195,Masuk!$H$312:$H$811)</f>
        <v>0</v>
      </c>
      <c r="F195">
        <f>SUMIF(Keluar!$E$8:$E$507,B195,Keluar!$F$8:$F$507)</f>
        <v>0</v>
      </c>
      <c r="G195">
        <f>D195+E195-F195</f>
        <v>0</v>
      </c>
      <c r="H195">
        <f>SUMIF(Z195,"&gt;0",Z195)</f>
        <v>0</v>
      </c>
      <c r="I195">
        <f>G195*H195</f>
        <v>0</v>
      </c>
      <c r="Y195">
        <f>IF(B195="","",VLOOKUP(B195,Refresh!$A$7:$B$1000,2,FALSE))</f>
        <v>187</v>
      </c>
      <c r="Z195" t="str">
        <f>IF(Y195="","",VLOOKUP(Y195,Masuk!$B$9:$I$812,8,FALSE))</f>
        <v/>
      </c>
      <c r="AA195" t="str">
        <f>LEFT(A195,5)</f>
        <v>SY.03</v>
      </c>
    </row>
    <row r="196">
      <c r="A196" t="str">
        <f>IF(Ref_Brg!A196="","",Ref_Brg!A196)</f>
        <v>SY.03.002</v>
      </c>
      <c r="B196" t="str">
        <f>IF(Ref_Brg!B196="","",Ref_Brg!B196)</f>
        <v>Bawang putih</v>
      </c>
      <c r="C196" t="str">
        <f>IF(Ref_Brg!C196="","",Ref_Brg!C196)</f>
        <v>kg</v>
      </c>
      <c r="D196">
        <f>IFERROR(VLOOKUP(B196,Saldo_Brg!$B$9:$D$311,3,FALSE),0)</f>
        <v>0</v>
      </c>
      <c r="E196">
        <f>SUMIF(Masuk!$E$312:$E$811,B196,Masuk!$H$312:$H$811)</f>
        <v>0</v>
      </c>
      <c r="F196">
        <f>SUMIF(Keluar!$E$8:$E$507,B196,Keluar!$F$8:$F$507)</f>
        <v>0</v>
      </c>
      <c r="G196">
        <f>D196+E196-F196</f>
        <v>0</v>
      </c>
      <c r="H196">
        <f>SUMIF(Z196,"&gt;0",Z196)</f>
        <v>0</v>
      </c>
      <c r="I196">
        <f>G196*H196</f>
        <v>0</v>
      </c>
      <c r="Y196">
        <f>IF(B196="","",VLOOKUP(B196,Refresh!$A$7:$B$1000,2,FALSE))</f>
        <v>188</v>
      </c>
      <c r="Z196" t="str">
        <f>IF(Y196="","",VLOOKUP(Y196,Masuk!$B$9:$I$812,8,FALSE))</f>
        <v/>
      </c>
      <c r="AA196" t="str">
        <f>LEFT(A196,5)</f>
        <v>SY.03</v>
      </c>
    </row>
    <row r="197">
      <c r="A197" t="str">
        <f>IF(Ref_Brg!A197="","",Ref_Brg!A197)</f>
        <v>SY.03.003</v>
      </c>
      <c r="B197" t="str">
        <f>IF(Ref_Brg!B197="","",Ref_Brg!B197)</f>
        <v>Bawang bombai</v>
      </c>
      <c r="C197" t="str">
        <f>IF(Ref_Brg!C197="","",Ref_Brg!C197)</f>
        <v>kg</v>
      </c>
      <c r="D197">
        <f>IFERROR(VLOOKUP(B197,Saldo_Brg!$B$9:$D$311,3,FALSE),0)</f>
        <v>0</v>
      </c>
      <c r="E197">
        <f>SUMIF(Masuk!$E$312:$E$811,B197,Masuk!$H$312:$H$811)</f>
        <v>0</v>
      </c>
      <c r="F197">
        <f>SUMIF(Keluar!$E$8:$E$507,B197,Keluar!$F$8:$F$507)</f>
        <v>0</v>
      </c>
      <c r="G197">
        <f>D197+E197-F197</f>
        <v>0</v>
      </c>
      <c r="H197">
        <f>SUMIF(Z197,"&gt;0",Z197)</f>
        <v>0</v>
      </c>
      <c r="I197">
        <f>G197*H197</f>
        <v>0</v>
      </c>
      <c r="Y197">
        <f>IF(B197="","",VLOOKUP(B197,Refresh!$A$7:$B$1000,2,FALSE))</f>
        <v>189</v>
      </c>
      <c r="Z197" t="str">
        <f>IF(Y197="","",VLOOKUP(Y197,Masuk!$B$9:$I$812,8,FALSE))</f>
        <v/>
      </c>
      <c r="AA197" t="str">
        <f>LEFT(A197,5)</f>
        <v>SY.03</v>
      </c>
    </row>
    <row r="198">
      <c r="A198" t="str">
        <f>IF(Ref_Brg!A198="","",Ref_Brg!A198)</f>
        <v>SY.03.004</v>
      </c>
      <c r="B198" t="str">
        <f>IF(Ref_Brg!B198="","",Ref_Brg!B198)</f>
        <v>Daun bawang</v>
      </c>
      <c r="C198" t="str">
        <f>IF(Ref_Brg!C198="","",Ref_Brg!C198)</f>
        <v>kg</v>
      </c>
      <c r="D198">
        <f>IFERROR(VLOOKUP(B198,Saldo_Brg!$B$9:$D$311,3,FALSE),0)</f>
        <v>0</v>
      </c>
      <c r="E198">
        <f>SUMIF(Masuk!$E$312:$E$811,B198,Masuk!$H$312:$H$811)</f>
        <v>0</v>
      </c>
      <c r="F198">
        <f>SUMIF(Keluar!$E$8:$E$507,B198,Keluar!$F$8:$F$507)</f>
        <v>0</v>
      </c>
      <c r="G198">
        <f>D198+E198-F198</f>
        <v>0</v>
      </c>
      <c r="H198">
        <f>SUMIF(Z198,"&gt;0",Z198)</f>
        <v>0</v>
      </c>
      <c r="I198">
        <f>G198*H198</f>
        <v>0</v>
      </c>
      <c r="Y198">
        <f>IF(B198="","",VLOOKUP(B198,Refresh!$A$7:$B$1000,2,FALSE))</f>
        <v>190</v>
      </c>
      <c r="Z198" t="str">
        <f>IF(Y198="","",VLOOKUP(Y198,Masuk!$B$9:$I$812,8,FALSE))</f>
        <v/>
      </c>
      <c r="AA198" t="str">
        <f>LEFT(A198,5)</f>
        <v>SY.03</v>
      </c>
    </row>
    <row r="199">
      <c r="A199" t="str">
        <f>IF(Ref_Brg!A199="","",Ref_Brg!A199)</f>
        <v>SY.03.005</v>
      </c>
      <c r="B199" t="str">
        <f>IF(Ref_Brg!B199="","",Ref_Brg!B199)</f>
        <v>Bawang prei</v>
      </c>
      <c r="C199" t="str">
        <f>IF(Ref_Brg!C199="","",Ref_Brg!C199)</f>
        <v>kg</v>
      </c>
      <c r="D199">
        <f>IFERROR(VLOOKUP(B199,Saldo_Brg!$B$9:$D$311,3,FALSE),0)</f>
        <v>0</v>
      </c>
      <c r="E199">
        <f>SUMIF(Masuk!$E$312:$E$811,B199,Masuk!$H$312:$H$811)</f>
        <v>0</v>
      </c>
      <c r="F199">
        <f>SUMIF(Keluar!$E$8:$E$507,B199,Keluar!$F$8:$F$507)</f>
        <v>0</v>
      </c>
      <c r="G199">
        <f>D199+E199-F199</f>
        <v>0</v>
      </c>
      <c r="H199">
        <f>SUMIF(Z199,"&gt;0",Z199)</f>
        <v>0</v>
      </c>
      <c r="I199">
        <f>G199*H199</f>
        <v>0</v>
      </c>
      <c r="Y199">
        <f>IF(B199="","",VLOOKUP(B199,Refresh!$A$7:$B$1000,2,FALSE))</f>
        <v>191</v>
      </c>
      <c r="Z199" t="str">
        <f>IF(Y199="","",VLOOKUP(Y199,Masuk!$B$9:$I$812,8,FALSE))</f>
        <v/>
      </c>
      <c r="AA199" t="str">
        <f>LEFT(A199,5)</f>
        <v>SY.03</v>
      </c>
    </row>
    <row r="200">
      <c r="A200" t="str">
        <f>IF(Ref_Brg!A200="","",Ref_Brg!A200)</f>
        <v>SY.03.006</v>
      </c>
      <c r="B200" t="str">
        <f>IF(Ref_Brg!B200="","",Ref_Brg!B200)</f>
        <v>Jahe</v>
      </c>
      <c r="C200" t="str">
        <f>IF(Ref_Brg!C200="","",Ref_Brg!C200)</f>
        <v>kg</v>
      </c>
      <c r="D200">
        <f>IFERROR(VLOOKUP(B200,Saldo_Brg!$B$9:$D$311,3,FALSE),0)</f>
        <v>0</v>
      </c>
      <c r="E200">
        <f>SUMIF(Masuk!$E$312:$E$811,B200,Masuk!$H$312:$H$811)</f>
        <v>0</v>
      </c>
      <c r="F200">
        <f>SUMIF(Keluar!$E$8:$E$507,B200,Keluar!$F$8:$F$507)</f>
        <v>0</v>
      </c>
      <c r="G200">
        <f>D200+E200-F200</f>
        <v>0</v>
      </c>
      <c r="H200">
        <f>SUMIF(Z200,"&gt;0",Z200)</f>
        <v>0</v>
      </c>
      <c r="I200">
        <f>G200*H200</f>
        <v>0</v>
      </c>
      <c r="Y200">
        <f>IF(B200="","",VLOOKUP(B200,Refresh!$A$7:$B$1000,2,FALSE))</f>
        <v>192</v>
      </c>
      <c r="Z200" t="str">
        <f>IF(Y200="","",VLOOKUP(Y200,Masuk!$B$9:$I$812,8,FALSE))</f>
        <v/>
      </c>
      <c r="AA200" t="str">
        <f>LEFT(A200,5)</f>
        <v>SY.03</v>
      </c>
    </row>
    <row r="201">
      <c r="A201" t="str">
        <f>IF(Ref_Brg!A201="","",Ref_Brg!A201)</f>
        <v>SY.03.007</v>
      </c>
      <c r="B201" t="str">
        <f>IF(Ref_Brg!B201="","",Ref_Brg!B201)</f>
        <v>Kunyit</v>
      </c>
      <c r="C201" t="str">
        <f>IF(Ref_Brg!C201="","",Ref_Brg!C201)</f>
        <v>kg</v>
      </c>
      <c r="D201">
        <f>IFERROR(VLOOKUP(B201,Saldo_Brg!$B$9:$D$311,3,FALSE),0)</f>
        <v>0</v>
      </c>
      <c r="E201">
        <f>SUMIF(Masuk!$E$312:$E$811,B201,Masuk!$H$312:$H$811)</f>
        <v>0</v>
      </c>
      <c r="F201">
        <f>SUMIF(Keluar!$E$8:$E$507,B201,Keluar!$F$8:$F$507)</f>
        <v>0</v>
      </c>
      <c r="G201">
        <f>D201+E201-F201</f>
        <v>0</v>
      </c>
      <c r="H201">
        <f>SUMIF(Z201,"&gt;0",Z201)</f>
        <v>0</v>
      </c>
      <c r="I201">
        <f>G201*H201</f>
        <v>0</v>
      </c>
      <c r="Y201">
        <f>IF(B201="","",VLOOKUP(B201,Refresh!$A$7:$B$1000,2,FALSE))</f>
        <v>193</v>
      </c>
      <c r="Z201" t="str">
        <f>IF(Y201="","",VLOOKUP(Y201,Masuk!$B$9:$I$812,8,FALSE))</f>
        <v/>
      </c>
      <c r="AA201" t="str">
        <f>LEFT(A201,5)</f>
        <v>SY.03</v>
      </c>
    </row>
    <row r="202">
      <c r="A202" t="str">
        <f>IF(Ref_Brg!A202="","",Ref_Brg!A202)</f>
        <v>SY.03.008</v>
      </c>
      <c r="B202" t="str">
        <f>IF(Ref_Brg!B202="","",Ref_Brg!B202)</f>
        <v>Lengkuas</v>
      </c>
      <c r="C202" t="str">
        <f>IF(Ref_Brg!C202="","",Ref_Brg!C202)</f>
        <v>kg</v>
      </c>
      <c r="D202">
        <f>IFERROR(VLOOKUP(B202,Saldo_Brg!$B$9:$D$311,3,FALSE),0)</f>
        <v>0</v>
      </c>
      <c r="E202">
        <f>SUMIF(Masuk!$E$312:$E$811,B202,Masuk!$H$312:$H$811)</f>
        <v>0</v>
      </c>
      <c r="F202">
        <f>SUMIF(Keluar!$E$8:$E$507,B202,Keluar!$F$8:$F$507)</f>
        <v>0</v>
      </c>
      <c r="G202">
        <f>D202+E202-F202</f>
        <v>0</v>
      </c>
      <c r="H202">
        <f>SUMIF(Z202,"&gt;0",Z202)</f>
        <v>0</v>
      </c>
      <c r="I202">
        <f>G202*H202</f>
        <v>0</v>
      </c>
      <c r="Y202">
        <f>IF(B202="","",VLOOKUP(B202,Refresh!$A$7:$B$1000,2,FALSE))</f>
        <v>194</v>
      </c>
      <c r="Z202" t="str">
        <f>IF(Y202="","",VLOOKUP(Y202,Masuk!$B$9:$I$812,8,FALSE))</f>
        <v/>
      </c>
      <c r="AA202" t="str">
        <f>LEFT(A202,5)</f>
        <v>SY.03</v>
      </c>
    </row>
    <row r="203">
      <c r="A203" t="str">
        <f>IF(Ref_Brg!A203="","",Ref_Brg!A203)</f>
        <v>SY.03.009</v>
      </c>
      <c r="B203" t="str">
        <f>IF(Ref_Brg!B203="","",Ref_Brg!B203)</f>
        <v>Kencur</v>
      </c>
      <c r="C203" t="str">
        <f>IF(Ref_Brg!C203="","",Ref_Brg!C203)</f>
        <v>kg</v>
      </c>
      <c r="D203">
        <f>IFERROR(VLOOKUP(B203,Saldo_Brg!$B$9:$D$311,3,FALSE),0)</f>
        <v>0</v>
      </c>
      <c r="E203">
        <f>SUMIF(Masuk!$E$312:$E$811,B203,Masuk!$H$312:$H$811)</f>
        <v>0</v>
      </c>
      <c r="F203">
        <f>SUMIF(Keluar!$E$8:$E$507,B203,Keluar!$F$8:$F$507)</f>
        <v>0</v>
      </c>
      <c r="G203">
        <f>D203+E203-F203</f>
        <v>0</v>
      </c>
      <c r="H203">
        <f>SUMIF(Z203,"&gt;0",Z203)</f>
        <v>0</v>
      </c>
      <c r="I203">
        <f>G203*H203</f>
        <v>0</v>
      </c>
      <c r="Y203">
        <f>IF(B203="","",VLOOKUP(B203,Refresh!$A$7:$B$1000,2,FALSE))</f>
        <v>195</v>
      </c>
      <c r="Z203" t="str">
        <f>IF(Y203="","",VLOOKUP(Y203,Masuk!$B$9:$I$812,8,FALSE))</f>
        <v/>
      </c>
      <c r="AA203" t="str">
        <f>LEFT(A203,5)</f>
        <v>SY.03</v>
      </c>
    </row>
    <row r="204">
      <c r="A204" t="str">
        <f>IF(Ref_Brg!A204="","",Ref_Brg!A204)</f>
        <v>SY.03.010</v>
      </c>
      <c r="B204" t="str">
        <f>IF(Ref_Brg!B204="","",Ref_Brg!B204)</f>
        <v>Serai</v>
      </c>
      <c r="C204" t="str">
        <f>IF(Ref_Brg!C204="","",Ref_Brg!C204)</f>
        <v>kg</v>
      </c>
      <c r="D204">
        <f>IFERROR(VLOOKUP(B204,Saldo_Brg!$B$9:$D$311,3,FALSE),0)</f>
        <v>0</v>
      </c>
      <c r="E204">
        <f>SUMIF(Masuk!$E$312:$E$811,B204,Masuk!$H$312:$H$811)</f>
        <v>0</v>
      </c>
      <c r="F204">
        <f>SUMIF(Keluar!$E$8:$E$507,B204,Keluar!$F$8:$F$507)</f>
        <v>0</v>
      </c>
      <c r="G204">
        <f>D204+E204-F204</f>
        <v>0</v>
      </c>
      <c r="H204">
        <f>SUMIF(Z204,"&gt;0",Z204)</f>
        <v>0</v>
      </c>
      <c r="I204">
        <f>G204*H204</f>
        <v>0</v>
      </c>
      <c r="Y204">
        <f>IF(B204="","",VLOOKUP(B204,Refresh!$A$7:$B$1000,2,FALSE))</f>
        <v>196</v>
      </c>
      <c r="Z204" t="str">
        <f>IF(Y204="","",VLOOKUP(Y204,Masuk!$B$9:$I$812,8,FALSE))</f>
        <v/>
      </c>
      <c r="AA204" t="str">
        <f>LEFT(A204,5)</f>
        <v>SY.03</v>
      </c>
    </row>
    <row r="205">
      <c r="A205" t="str">
        <f>IF(Ref_Brg!A205="","",Ref_Brg!A205)</f>
        <v>SY.03.011</v>
      </c>
      <c r="B205" t="str">
        <f>IF(Ref_Brg!B205="","",Ref_Brg!B205)</f>
        <v>Temu kunci</v>
      </c>
      <c r="C205" t="str">
        <f>IF(Ref_Brg!C205="","",Ref_Brg!C205)</f>
        <v>kg</v>
      </c>
      <c r="D205">
        <f>IFERROR(VLOOKUP(B205,Saldo_Brg!$B$9:$D$311,3,FALSE),0)</f>
        <v>0</v>
      </c>
      <c r="E205">
        <f>SUMIF(Masuk!$E$312:$E$811,B205,Masuk!$H$312:$H$811)</f>
        <v>0</v>
      </c>
      <c r="F205">
        <f>SUMIF(Keluar!$E$8:$E$507,B205,Keluar!$F$8:$F$507)</f>
        <v>0</v>
      </c>
      <c r="G205">
        <f>D205+E205-F205</f>
        <v>0</v>
      </c>
      <c r="H205">
        <f>SUMIF(Z205,"&gt;0",Z205)</f>
        <v>0</v>
      </c>
      <c r="I205">
        <f>G205*H205</f>
        <v>0</v>
      </c>
      <c r="Y205">
        <f>IF(B205="","",VLOOKUP(B205,Refresh!$A$7:$B$1000,2,FALSE))</f>
        <v>197</v>
      </c>
      <c r="Z205" t="str">
        <f>IF(Y205="","",VLOOKUP(Y205,Masuk!$B$9:$I$812,8,FALSE))</f>
        <v/>
      </c>
      <c r="AA205" t="str">
        <f>LEFT(A205,5)</f>
        <v>SY.03</v>
      </c>
    </row>
    <row r="206">
      <c r="A206" t="str">
        <f>IF(Ref_Brg!A206="","",Ref_Brg!A206)</f>
        <v>SY.03.012</v>
      </c>
      <c r="B206" t="str">
        <f>IF(Ref_Brg!B206="","",Ref_Brg!B206)</f>
        <v>Kemiri</v>
      </c>
      <c r="C206" t="str">
        <f>IF(Ref_Brg!C206="","",Ref_Brg!C206)</f>
        <v>kg</v>
      </c>
      <c r="D206">
        <f>IFERROR(VLOOKUP(B206,Saldo_Brg!$B$9:$D$311,3,FALSE),0)</f>
        <v>0</v>
      </c>
      <c r="E206">
        <f>SUMIF(Masuk!$E$312:$E$811,B206,Masuk!$H$312:$H$811)</f>
        <v>0</v>
      </c>
      <c r="F206">
        <f>SUMIF(Keluar!$E$8:$E$507,B206,Keluar!$F$8:$F$507)</f>
        <v>0</v>
      </c>
      <c r="G206">
        <f>D206+E206-F206</f>
        <v>0</v>
      </c>
      <c r="H206">
        <f>SUMIF(Z206,"&gt;0",Z206)</f>
        <v>0</v>
      </c>
      <c r="I206">
        <f>G206*H206</f>
        <v>0</v>
      </c>
      <c r="Y206">
        <f>IF(B206="","",VLOOKUP(B206,Refresh!$A$7:$B$1000,2,FALSE))</f>
        <v>198</v>
      </c>
      <c r="Z206" t="str">
        <f>IF(Y206="","",VLOOKUP(Y206,Masuk!$B$9:$I$812,8,FALSE))</f>
        <v/>
      </c>
      <c r="AA206" t="str">
        <f>LEFT(A206,5)</f>
        <v>SY.03</v>
      </c>
    </row>
    <row r="207">
      <c r="A207" t="str">
        <f>IF(Ref_Brg!A207="","",Ref_Brg!A207)</f>
        <v>SY.03.099</v>
      </c>
      <c r="B207" t="str">
        <f>IF(Ref_Brg!B207="","",Ref_Brg!B207)</f>
        <v>Sayuran bawang dan aromatik lainnya</v>
      </c>
      <c r="C207" t="str">
        <f>IF(Ref_Brg!C207="","",Ref_Brg!C207)</f>
        <v>kg</v>
      </c>
      <c r="D207">
        <f>IFERROR(VLOOKUP(B207,Saldo_Brg!$B$9:$D$311,3,FALSE),0)</f>
        <v>0</v>
      </c>
      <c r="E207">
        <f>SUMIF(Masuk!$E$312:$E$811,B207,Masuk!$H$312:$H$811)</f>
        <v>0</v>
      </c>
      <c r="F207">
        <f>SUMIF(Keluar!$E$8:$E$507,B207,Keluar!$F$8:$F$507)</f>
        <v>0</v>
      </c>
      <c r="G207">
        <f>D207+E207-F207</f>
        <v>0</v>
      </c>
      <c r="H207">
        <f>SUMIF(Z207,"&gt;0",Z207)</f>
        <v>0</v>
      </c>
      <c r="I207">
        <f>G207*H207</f>
        <v>0</v>
      </c>
      <c r="Y207">
        <f>IF(B207="","",VLOOKUP(B207,Refresh!$A$7:$B$1000,2,FALSE))</f>
        <v>199</v>
      </c>
      <c r="Z207" t="str">
        <f>IF(Y207="","",VLOOKUP(Y207,Masuk!$B$9:$I$812,8,FALSE))</f>
        <v/>
      </c>
      <c r="AA207" t="str">
        <f>LEFT(A207,5)</f>
        <v>SY.03</v>
      </c>
    </row>
    <row r="208">
      <c r="A208" t="str">
        <f>IF(Ref_Brg!A208="","",Ref_Brg!A208)</f>
        <v>SY.04</v>
      </c>
      <c r="B208" t="str">
        <f>IF(Ref_Brg!B208="","",Ref_Brg!B208)</f>
        <v>JAMUR</v>
      </c>
      <c r="C208" t="str">
        <f>IF(Ref_Brg!C208="","",Ref_Brg!C208)</f>
        <v/>
      </c>
      <c r="Y208">
        <f>IF(B208="","",VLOOKUP(B208,Refresh!$A$7:$B$1000,2,FALSE))</f>
        <v>200</v>
      </c>
      <c r="Z208" t="str">
        <f>IF(Y208="","",VLOOKUP(Y208,Masuk!$B$9:$I$812,8,FALSE))</f>
        <v/>
      </c>
      <c r="AA208" t="str">
        <f>LEFT(A208,5)</f>
        <v>SY.04</v>
      </c>
    </row>
    <row r="209">
      <c r="A209" t="str">
        <f>IF(Ref_Brg!A209="","",Ref_Brg!A209)</f>
        <v>SY.04.001</v>
      </c>
      <c r="B209" t="str">
        <f>IF(Ref_Brg!B209="","",Ref_Brg!B209)</f>
        <v>Jamur tiram</v>
      </c>
      <c r="C209" t="str">
        <f>IF(Ref_Brg!C209="","",Ref_Brg!C209)</f>
        <v>kg</v>
      </c>
      <c r="D209">
        <f>IFERROR(VLOOKUP(B209,Saldo_Brg!$B$9:$D$311,3,FALSE),0)</f>
        <v>0</v>
      </c>
      <c r="E209">
        <f>SUMIF(Masuk!$E$312:$E$811,B209,Masuk!$H$312:$H$811)</f>
        <v>0</v>
      </c>
      <c r="F209">
        <f>SUMIF(Keluar!$E$8:$E$507,B209,Keluar!$F$8:$F$507)</f>
        <v>0</v>
      </c>
      <c r="G209">
        <f>D209+E209-F209</f>
        <v>0</v>
      </c>
      <c r="H209">
        <f>SUMIF(Z209,"&gt;0",Z209)</f>
        <v>0</v>
      </c>
      <c r="I209">
        <f>G209*H209</f>
        <v>0</v>
      </c>
      <c r="Y209">
        <f>IF(B209="","",VLOOKUP(B209,Refresh!$A$7:$B$1000,2,FALSE))</f>
        <v>201</v>
      </c>
      <c r="Z209" t="str">
        <f>IF(Y209="","",VLOOKUP(Y209,Masuk!$B$9:$I$812,8,FALSE))</f>
        <v/>
      </c>
      <c r="AA209" t="str">
        <f>LEFT(A209,5)</f>
        <v>SY.04</v>
      </c>
    </row>
    <row r="210">
      <c r="A210" t="str">
        <f>IF(Ref_Brg!A210="","",Ref_Brg!A210)</f>
        <v>SY.04.002</v>
      </c>
      <c r="B210" t="str">
        <f>IF(Ref_Brg!B210="","",Ref_Brg!B210)</f>
        <v>Jamur kancing</v>
      </c>
      <c r="C210" t="str">
        <f>IF(Ref_Brg!C210="","",Ref_Brg!C210)</f>
        <v>kg</v>
      </c>
      <c r="D210">
        <f>IFERROR(VLOOKUP(B210,Saldo_Brg!$B$9:$D$311,3,FALSE),0)</f>
        <v>0</v>
      </c>
      <c r="E210">
        <f>SUMIF(Masuk!$E$312:$E$811,B210,Masuk!$H$312:$H$811)</f>
        <v>0</v>
      </c>
      <c r="F210">
        <f>SUMIF(Keluar!$E$8:$E$507,B210,Keluar!$F$8:$F$507)</f>
        <v>0</v>
      </c>
      <c r="G210">
        <f>D210+E210-F210</f>
        <v>0</v>
      </c>
      <c r="H210">
        <f>SUMIF(Z210,"&gt;0",Z210)</f>
        <v>0</v>
      </c>
      <c r="I210">
        <f>G210*H210</f>
        <v>0</v>
      </c>
      <c r="Y210">
        <f>IF(B210="","",VLOOKUP(B210,Refresh!$A$7:$B$1000,2,FALSE))</f>
        <v>202</v>
      </c>
      <c r="Z210" t="str">
        <f>IF(Y210="","",VLOOKUP(Y210,Masuk!$B$9:$I$812,8,FALSE))</f>
        <v/>
      </c>
      <c r="AA210" t="str">
        <f>LEFT(A210,5)</f>
        <v>SY.04</v>
      </c>
    </row>
    <row r="211">
      <c r="A211" t="str">
        <f>IF(Ref_Brg!A211="","",Ref_Brg!A211)</f>
        <v>SY.04.003</v>
      </c>
      <c r="B211" t="str">
        <f>IF(Ref_Brg!B211="","",Ref_Brg!B211)</f>
        <v>Jamur kuping</v>
      </c>
      <c r="C211" t="str">
        <f>IF(Ref_Brg!C211="","",Ref_Brg!C211)</f>
        <v>kg</v>
      </c>
      <c r="D211">
        <f>IFERROR(VLOOKUP(B211,Saldo_Brg!$B$9:$D$311,3,FALSE),0)</f>
        <v>0</v>
      </c>
      <c r="E211">
        <f>SUMIF(Masuk!$E$312:$E$811,B211,Masuk!$H$312:$H$811)</f>
        <v>0</v>
      </c>
      <c r="F211">
        <f>SUMIF(Keluar!$E$8:$E$507,B211,Keluar!$F$8:$F$507)</f>
        <v>0</v>
      </c>
      <c r="G211">
        <f>D211+E211-F211</f>
        <v>0</v>
      </c>
      <c r="H211">
        <f>SUMIF(Z211,"&gt;0",Z211)</f>
        <v>0</v>
      </c>
      <c r="I211">
        <f>G211*H211</f>
        <v>0</v>
      </c>
      <c r="Y211">
        <f>IF(B211="","",VLOOKUP(B211,Refresh!$A$7:$B$1000,2,FALSE))</f>
        <v>203</v>
      </c>
      <c r="Z211" t="str">
        <f>IF(Y211="","",VLOOKUP(Y211,Masuk!$B$9:$I$812,8,FALSE))</f>
        <v/>
      </c>
      <c r="AA211" t="str">
        <f>LEFT(A211,5)</f>
        <v>SY.04</v>
      </c>
    </row>
    <row r="212">
      <c r="A212" t="str">
        <f>IF(Ref_Brg!A212="","",Ref_Brg!A212)</f>
        <v>SY.04.004</v>
      </c>
      <c r="B212" t="str">
        <f>IF(Ref_Brg!B212="","",Ref_Brg!B212)</f>
        <v>Jamur shiitake</v>
      </c>
      <c r="C212" t="str">
        <f>IF(Ref_Brg!C212="","",Ref_Brg!C212)</f>
        <v>kg</v>
      </c>
      <c r="D212">
        <f>IFERROR(VLOOKUP(B212,Saldo_Brg!$B$9:$D$311,3,FALSE),0)</f>
        <v>0</v>
      </c>
      <c r="E212">
        <f>SUMIF(Masuk!$E$312:$E$811,B212,Masuk!$H$312:$H$811)</f>
        <v>0</v>
      </c>
      <c r="F212">
        <f>SUMIF(Keluar!$E$8:$E$507,B212,Keluar!$F$8:$F$507)</f>
        <v>0</v>
      </c>
      <c r="G212">
        <f>D212+E212-F212</f>
        <v>0</v>
      </c>
      <c r="H212">
        <f>SUMIF(Z212,"&gt;0",Z212)</f>
        <v>0</v>
      </c>
      <c r="I212">
        <f>G212*H212</f>
        <v>0</v>
      </c>
      <c r="Y212">
        <f>IF(B212="","",VLOOKUP(B212,Refresh!$A$7:$B$1000,2,FALSE))</f>
        <v>204</v>
      </c>
      <c r="Z212" t="str">
        <f>IF(Y212="","",VLOOKUP(Y212,Masuk!$B$9:$I$812,8,FALSE))</f>
        <v/>
      </c>
      <c r="AA212" t="str">
        <f>LEFT(A212,5)</f>
        <v>SY.04</v>
      </c>
    </row>
    <row r="213">
      <c r="A213" t="str">
        <f>IF(Ref_Brg!A213="","",Ref_Brg!A213)</f>
        <v>SY.04.099</v>
      </c>
      <c r="B213" t="str">
        <f>IF(Ref_Brg!B213="","",Ref_Brg!B213)</f>
        <v>Jamur-lainnya</v>
      </c>
      <c r="C213" t="str">
        <f>IF(Ref_Brg!C213="","",Ref_Brg!C213)</f>
        <v>kg</v>
      </c>
      <c r="D213">
        <f>IFERROR(VLOOKUP(B213,Saldo_Brg!$B$9:$D$311,3,FALSE),0)</f>
        <v>0</v>
      </c>
      <c r="E213">
        <f>SUMIF(Masuk!$E$312:$E$811,B213,Masuk!$H$312:$H$811)</f>
        <v>0</v>
      </c>
      <c r="F213">
        <f>SUMIF(Keluar!$E$8:$E$507,B213,Keluar!$F$8:$F$507)</f>
        <v>0</v>
      </c>
      <c r="G213">
        <f>D213+E213-F213</f>
        <v>0</v>
      </c>
      <c r="H213">
        <f>SUMIF(Z213,"&gt;0",Z213)</f>
        <v>0</v>
      </c>
      <c r="I213">
        <f>G213*H213</f>
        <v>0</v>
      </c>
      <c r="Y213">
        <f>IF(B213="","",VLOOKUP(B213,Refresh!$A$7:$B$1000,2,FALSE))</f>
        <v>205</v>
      </c>
      <c r="Z213" t="str">
        <f>IF(Y213="","",VLOOKUP(Y213,Masuk!$B$9:$I$812,8,FALSE))</f>
        <v/>
      </c>
      <c r="AA213" t="str">
        <f>LEFT(A213,5)</f>
        <v>SY.04</v>
      </c>
    </row>
    <row r="214">
      <c r="A214" t="str">
        <f>IF(Ref_Brg!A214="","",Ref_Brg!A214)</f>
        <v>BU</v>
      </c>
      <c r="B214" t="str">
        <f>IF(Ref_Brg!B214="","",Ref_Brg!B214)</f>
        <v>BUAH-BUAHAN</v>
      </c>
      <c r="C214" t="str">
        <f>IF(Ref_Brg!C214="","",Ref_Brg!C214)</f>
        <v/>
      </c>
      <c r="Y214">
        <f>IF(B214="","",VLOOKUP(B214,Refresh!$A$7:$B$1000,2,FALSE))</f>
        <v>206</v>
      </c>
      <c r="Z214" t="str">
        <f>IF(Y214="","",VLOOKUP(Y214,Masuk!$B$9:$I$812,8,FALSE))</f>
        <v/>
      </c>
      <c r="AA214" t="str">
        <f>LEFT(A214,5)</f>
        <v>BU</v>
      </c>
    </row>
    <row r="215">
      <c r="A215" t="str">
        <f>IF(Ref_Brg!A215="","",Ref_Brg!A215)</f>
        <v>BU.01</v>
      </c>
      <c r="B215" t="str">
        <f>IF(Ref_Brg!B215="","",Ref_Brg!B215)</f>
        <v>BUAH LOKAL</v>
      </c>
      <c r="C215" t="str">
        <f>IF(Ref_Brg!C215="","",Ref_Brg!C215)</f>
        <v/>
      </c>
      <c r="Y215">
        <f>IF(B215="","",VLOOKUP(B215,Refresh!$A$7:$B$1000,2,FALSE))</f>
        <v>207</v>
      </c>
      <c r="Z215" t="str">
        <f>IF(Y215="","",VLOOKUP(Y215,Masuk!$B$9:$I$812,8,FALSE))</f>
        <v/>
      </c>
      <c r="AA215" t="str">
        <f>LEFT(A215,5)</f>
        <v>BU.01</v>
      </c>
    </row>
    <row r="216">
      <c r="A216" t="str">
        <f>IF(Ref_Brg!A216="","",Ref_Brg!A216)</f>
        <v>BU.01.001</v>
      </c>
      <c r="B216" t="str">
        <f>IF(Ref_Brg!B216="","",Ref_Brg!B216)</f>
        <v>Pisang ambon</v>
      </c>
      <c r="C216" t="str">
        <f>IF(Ref_Brg!C216="","",Ref_Brg!C216)</f>
        <v>kg</v>
      </c>
      <c r="D216">
        <f>IFERROR(VLOOKUP(B216,Saldo_Brg!$B$9:$D$311,3,FALSE),0)</f>
        <v>0</v>
      </c>
      <c r="E216">
        <f>SUMIF(Masuk!$E$312:$E$811,B216,Masuk!$H$312:$H$811)</f>
        <v>0</v>
      </c>
      <c r="F216">
        <f>SUMIF(Keluar!$E$8:$E$507,B216,Keluar!$F$8:$F$507)</f>
        <v>0</v>
      </c>
      <c r="G216">
        <f>D216+E216-F216</f>
        <v>0</v>
      </c>
      <c r="H216">
        <f>SUMIF(Z216,"&gt;0",Z216)</f>
        <v>0</v>
      </c>
      <c r="I216">
        <f>G216*H216</f>
        <v>0</v>
      </c>
      <c r="Y216">
        <f>IF(B216="","",VLOOKUP(B216,Refresh!$A$7:$B$1000,2,FALSE))</f>
        <v>208</v>
      </c>
      <c r="Z216" t="str">
        <f>IF(Y216="","",VLOOKUP(Y216,Masuk!$B$9:$I$812,8,FALSE))</f>
        <v/>
      </c>
      <c r="AA216" t="str">
        <f>LEFT(A216,5)</f>
        <v>BU.01</v>
      </c>
    </row>
    <row r="217">
      <c r="A217" t="str">
        <f>IF(Ref_Brg!A217="","",Ref_Brg!A217)</f>
        <v>BU.01.002</v>
      </c>
      <c r="B217" t="str">
        <f>IF(Ref_Brg!B217="","",Ref_Brg!B217)</f>
        <v>Pisang kepok</v>
      </c>
      <c r="C217" t="str">
        <f>IF(Ref_Brg!C217="","",Ref_Brg!C217)</f>
        <v>kg</v>
      </c>
      <c r="D217">
        <f>IFERROR(VLOOKUP(B217,Saldo_Brg!$B$9:$D$311,3,FALSE),0)</f>
        <v>0</v>
      </c>
      <c r="E217">
        <f>SUMIF(Masuk!$E$312:$E$811,B217,Masuk!$H$312:$H$811)</f>
        <v>0</v>
      </c>
      <c r="F217">
        <f>SUMIF(Keluar!$E$8:$E$507,B217,Keluar!$F$8:$F$507)</f>
        <v>0</v>
      </c>
      <c r="G217">
        <f>D217+E217-F217</f>
        <v>0</v>
      </c>
      <c r="H217">
        <f>SUMIF(Z217,"&gt;0",Z217)</f>
        <v>0</v>
      </c>
      <c r="I217">
        <f>G217*H217</f>
        <v>0</v>
      </c>
      <c r="Y217">
        <f>IF(B217="","",VLOOKUP(B217,Refresh!$A$7:$B$1000,2,FALSE))</f>
        <v>209</v>
      </c>
      <c r="Z217" t="str">
        <f>IF(Y217="","",VLOOKUP(Y217,Masuk!$B$9:$I$812,8,FALSE))</f>
        <v/>
      </c>
      <c r="AA217" t="str">
        <f>LEFT(A217,5)</f>
        <v>BU.01</v>
      </c>
    </row>
    <row r="218">
      <c r="A218" t="str">
        <f>IF(Ref_Brg!A218="","",Ref_Brg!A218)</f>
        <v>BU.01.003</v>
      </c>
      <c r="B218" t="str">
        <f>IF(Ref_Brg!B218="","",Ref_Brg!B218)</f>
        <v>Pisang raja</v>
      </c>
      <c r="C218" t="str">
        <f>IF(Ref_Brg!C218="","",Ref_Brg!C218)</f>
        <v>kg</v>
      </c>
      <c r="D218">
        <f>IFERROR(VLOOKUP(B218,Saldo_Brg!$B$9:$D$311,3,FALSE),0)</f>
        <v>0</v>
      </c>
      <c r="E218">
        <f>SUMIF(Masuk!$E$312:$E$811,B218,Masuk!$H$312:$H$811)</f>
        <v>0</v>
      </c>
      <c r="F218">
        <f>SUMIF(Keluar!$E$8:$E$507,B218,Keluar!$F$8:$F$507)</f>
        <v>0</v>
      </c>
      <c r="G218">
        <f>D218+E218-F218</f>
        <v>0</v>
      </c>
      <c r="H218">
        <f>SUMIF(Z218,"&gt;0",Z218)</f>
        <v>0</v>
      </c>
      <c r="I218">
        <f>G218*H218</f>
        <v>0</v>
      </c>
      <c r="Y218">
        <f>IF(B218="","",VLOOKUP(B218,Refresh!$A$7:$B$1000,2,FALSE))</f>
        <v>210</v>
      </c>
      <c r="Z218" t="str">
        <f>IF(Y218="","",VLOOKUP(Y218,Masuk!$B$9:$I$812,8,FALSE))</f>
        <v/>
      </c>
      <c r="AA218" t="str">
        <f>LEFT(A218,5)</f>
        <v>BU.01</v>
      </c>
    </row>
    <row r="219">
      <c r="A219" t="str">
        <f>IF(Ref_Brg!A219="","",Ref_Brg!A219)</f>
        <v>BU.01.004</v>
      </c>
      <c r="B219" t="str">
        <f>IF(Ref_Brg!B219="","",Ref_Brg!B219)</f>
        <v>Pepaya</v>
      </c>
      <c r="C219" t="str">
        <f>IF(Ref_Brg!C219="","",Ref_Brg!C219)</f>
        <v>kg</v>
      </c>
      <c r="D219">
        <f>IFERROR(VLOOKUP(B219,Saldo_Brg!$B$9:$D$311,3,FALSE),0)</f>
        <v>0</v>
      </c>
      <c r="E219">
        <f>SUMIF(Masuk!$E$312:$E$811,B219,Masuk!$H$312:$H$811)</f>
        <v>0</v>
      </c>
      <c r="F219">
        <f>SUMIF(Keluar!$E$8:$E$507,B219,Keluar!$F$8:$F$507)</f>
        <v>0</v>
      </c>
      <c r="G219">
        <f>D219+E219-F219</f>
        <v>0</v>
      </c>
      <c r="H219">
        <f>SUMIF(Z219,"&gt;0",Z219)</f>
        <v>0</v>
      </c>
      <c r="I219">
        <f>G219*H219</f>
        <v>0</v>
      </c>
      <c r="Y219">
        <f>IF(B219="","",VLOOKUP(B219,Refresh!$A$7:$B$1000,2,FALSE))</f>
        <v>211</v>
      </c>
      <c r="Z219" t="str">
        <f>IF(Y219="","",VLOOKUP(Y219,Masuk!$B$9:$I$812,8,FALSE))</f>
        <v/>
      </c>
      <c r="AA219" t="str">
        <f>LEFT(A219,5)</f>
        <v>BU.01</v>
      </c>
    </row>
    <row r="220">
      <c r="A220" t="str">
        <f>IF(Ref_Brg!A220="","",Ref_Brg!A220)</f>
        <v>BU.01.005</v>
      </c>
      <c r="B220" t="str">
        <f>IF(Ref_Brg!B220="","",Ref_Brg!B220)</f>
        <v>Semangka</v>
      </c>
      <c r="C220" t="str">
        <f>IF(Ref_Brg!C220="","",Ref_Brg!C220)</f>
        <v>kg</v>
      </c>
      <c r="D220">
        <f>IFERROR(VLOOKUP(B220,Saldo_Brg!$B$9:$D$311,3,FALSE),0)</f>
        <v>0</v>
      </c>
      <c r="E220">
        <f>SUMIF(Masuk!$E$312:$E$811,B220,Masuk!$H$312:$H$811)</f>
        <v>0</v>
      </c>
      <c r="F220">
        <f>SUMIF(Keluar!$E$8:$E$507,B220,Keluar!$F$8:$F$507)</f>
        <v>0</v>
      </c>
      <c r="G220">
        <f>D220+E220-F220</f>
        <v>0</v>
      </c>
      <c r="H220">
        <f>SUMIF(Z220,"&gt;0",Z220)</f>
        <v>0</v>
      </c>
      <c r="I220">
        <f>G220*H220</f>
        <v>0</v>
      </c>
      <c r="Y220">
        <f>IF(B220="","",VLOOKUP(B220,Refresh!$A$7:$B$1000,2,FALSE))</f>
        <v>212</v>
      </c>
      <c r="Z220" t="str">
        <f>IF(Y220="","",VLOOKUP(Y220,Masuk!$B$9:$I$812,8,FALSE))</f>
        <v/>
      </c>
      <c r="AA220" t="str">
        <f>LEFT(A220,5)</f>
        <v>BU.01</v>
      </c>
    </row>
    <row r="221">
      <c r="A221" t="str">
        <f>IF(Ref_Brg!A221="","",Ref_Brg!A221)</f>
        <v>BU.01.006</v>
      </c>
      <c r="B221" t="str">
        <f>IF(Ref_Brg!B221="","",Ref_Brg!B221)</f>
        <v>Melon</v>
      </c>
      <c r="C221" t="str">
        <f>IF(Ref_Brg!C221="","",Ref_Brg!C221)</f>
        <v>kg</v>
      </c>
      <c r="D221">
        <f>IFERROR(VLOOKUP(B221,Saldo_Brg!$B$9:$D$311,3,FALSE),0)</f>
        <v>0</v>
      </c>
      <c r="E221">
        <f>SUMIF(Masuk!$E$312:$E$811,B221,Masuk!$H$312:$H$811)</f>
        <v>0</v>
      </c>
      <c r="F221">
        <f>SUMIF(Keluar!$E$8:$E$507,B221,Keluar!$F$8:$F$507)</f>
        <v>0</v>
      </c>
      <c r="G221">
        <f>D221+E221-F221</f>
        <v>0</v>
      </c>
      <c r="H221">
        <f>SUMIF(Z221,"&gt;0",Z221)</f>
        <v>0</v>
      </c>
      <c r="I221">
        <f>G221*H221</f>
        <v>0</v>
      </c>
      <c r="Y221">
        <f>IF(B221="","",VLOOKUP(B221,Refresh!$A$7:$B$1000,2,FALSE))</f>
        <v>213</v>
      </c>
      <c r="Z221" t="str">
        <f>IF(Y221="","",VLOOKUP(Y221,Masuk!$B$9:$I$812,8,FALSE))</f>
        <v/>
      </c>
      <c r="AA221" t="str">
        <f>LEFT(A221,5)</f>
        <v>BU.01</v>
      </c>
    </row>
    <row r="222">
      <c r="A222" t="str">
        <f>IF(Ref_Brg!A222="","",Ref_Brg!A222)</f>
        <v>BU.01.007</v>
      </c>
      <c r="B222" t="str">
        <f>IF(Ref_Brg!B222="","",Ref_Brg!B222)</f>
        <v>Mangga harum manis</v>
      </c>
      <c r="C222" t="str">
        <f>IF(Ref_Brg!C222="","",Ref_Brg!C222)</f>
        <v>kg</v>
      </c>
      <c r="D222">
        <f>IFERROR(VLOOKUP(B222,Saldo_Brg!$B$9:$D$311,3,FALSE),0)</f>
        <v>0</v>
      </c>
      <c r="E222">
        <f>SUMIF(Masuk!$E$312:$E$811,B222,Masuk!$H$312:$H$811)</f>
        <v>0</v>
      </c>
      <c r="F222">
        <f>SUMIF(Keluar!$E$8:$E$507,B222,Keluar!$F$8:$F$507)</f>
        <v>0</v>
      </c>
      <c r="G222">
        <f>D222+E222-F222</f>
        <v>0</v>
      </c>
      <c r="H222">
        <f>SUMIF(Z222,"&gt;0",Z222)</f>
        <v>0</v>
      </c>
      <c r="I222">
        <f>G222*H222</f>
        <v>0</v>
      </c>
      <c r="Y222">
        <f>IF(B222="","",VLOOKUP(B222,Refresh!$A$7:$B$1000,2,FALSE))</f>
        <v>214</v>
      </c>
      <c r="Z222" t="str">
        <f>IF(Y222="","",VLOOKUP(Y222,Masuk!$B$9:$I$812,8,FALSE))</f>
        <v/>
      </c>
      <c r="AA222" t="str">
        <f>LEFT(A222,5)</f>
        <v>BU.01</v>
      </c>
    </row>
    <row r="223">
      <c r="A223" t="str">
        <f>IF(Ref_Brg!A223="","",Ref_Brg!A223)</f>
        <v>BU.01.008</v>
      </c>
      <c r="B223" t="str">
        <f>IF(Ref_Brg!B223="","",Ref_Brg!B223)</f>
        <v>Mangga gedong</v>
      </c>
      <c r="C223" t="str">
        <f>IF(Ref_Brg!C223="","",Ref_Brg!C223)</f>
        <v>kg</v>
      </c>
      <c r="D223">
        <f>IFERROR(VLOOKUP(B223,Saldo_Brg!$B$9:$D$311,3,FALSE),0)</f>
        <v>0</v>
      </c>
      <c r="E223">
        <f>SUMIF(Masuk!$E$312:$E$811,B223,Masuk!$H$312:$H$811)</f>
        <v>0</v>
      </c>
      <c r="F223">
        <f>SUMIF(Keluar!$E$8:$E$507,B223,Keluar!$F$8:$F$507)</f>
        <v>0</v>
      </c>
      <c r="G223">
        <f>D223+E223-F223</f>
        <v>0</v>
      </c>
      <c r="H223">
        <f>SUMIF(Z223,"&gt;0",Z223)</f>
        <v>0</v>
      </c>
      <c r="I223">
        <f>G223*H223</f>
        <v>0</v>
      </c>
      <c r="Y223">
        <f>IF(B223="","",VLOOKUP(B223,Refresh!$A$7:$B$1000,2,FALSE))</f>
        <v>215</v>
      </c>
      <c r="Z223" t="str">
        <f>IF(Y223="","",VLOOKUP(Y223,Masuk!$B$9:$I$812,8,FALSE))</f>
        <v/>
      </c>
      <c r="AA223" t="str">
        <f>LEFT(A223,5)</f>
        <v>BU.01</v>
      </c>
    </row>
    <row r="224">
      <c r="A224" t="str">
        <f>IF(Ref_Brg!A224="","",Ref_Brg!A224)</f>
        <v>BU.01.009</v>
      </c>
      <c r="B224" t="str">
        <f>IF(Ref_Brg!B224="","",Ref_Brg!B224)</f>
        <v>Jeruk manis</v>
      </c>
      <c r="C224" t="str">
        <f>IF(Ref_Brg!C224="","",Ref_Brg!C224)</f>
        <v>kg</v>
      </c>
      <c r="D224">
        <f>IFERROR(VLOOKUP(B224,Saldo_Brg!$B$9:$D$311,3,FALSE),0)</f>
        <v>0</v>
      </c>
      <c r="E224">
        <f>SUMIF(Masuk!$E$312:$E$811,B224,Masuk!$H$312:$H$811)</f>
        <v>0</v>
      </c>
      <c r="F224">
        <f>SUMIF(Keluar!$E$8:$E$507,B224,Keluar!$F$8:$F$507)</f>
        <v>0</v>
      </c>
      <c r="G224">
        <f>D224+E224-F224</f>
        <v>0</v>
      </c>
      <c r="H224">
        <f>SUMIF(Z224,"&gt;0",Z224)</f>
        <v>0</v>
      </c>
      <c r="I224">
        <f>G224*H224</f>
        <v>0</v>
      </c>
      <c r="Y224">
        <f>IF(B224="","",VLOOKUP(B224,Refresh!$A$7:$B$1000,2,FALSE))</f>
        <v>216</v>
      </c>
      <c r="Z224" t="str">
        <f>IF(Y224="","",VLOOKUP(Y224,Masuk!$B$9:$I$812,8,FALSE))</f>
        <v/>
      </c>
      <c r="AA224" t="str">
        <f>LEFT(A224,5)</f>
        <v>BU.01</v>
      </c>
    </row>
    <row r="225">
      <c r="A225" t="str">
        <f>IF(Ref_Brg!A225="","",Ref_Brg!A225)</f>
        <v>BU.01.010</v>
      </c>
      <c r="B225" t="str">
        <f>IF(Ref_Brg!B225="","",Ref_Brg!B225)</f>
        <v>Jeruk keprok</v>
      </c>
      <c r="C225" t="str">
        <f>IF(Ref_Brg!C225="","",Ref_Brg!C225)</f>
        <v>kg</v>
      </c>
      <c r="D225">
        <f>IFERROR(VLOOKUP(B225,Saldo_Brg!$B$9:$D$311,3,FALSE),0)</f>
        <v>0</v>
      </c>
      <c r="E225">
        <f>SUMIF(Masuk!$E$312:$E$811,B225,Masuk!$H$312:$H$811)</f>
        <v>0</v>
      </c>
      <c r="F225">
        <f>SUMIF(Keluar!$E$8:$E$507,B225,Keluar!$F$8:$F$507)</f>
        <v>0</v>
      </c>
      <c r="G225">
        <f>D225+E225-F225</f>
        <v>0</v>
      </c>
      <c r="H225">
        <f>SUMIF(Z225,"&gt;0",Z225)</f>
        <v>0</v>
      </c>
      <c r="I225">
        <f>G225*H225</f>
        <v>0</v>
      </c>
      <c r="Y225">
        <f>IF(B225="","",VLOOKUP(B225,Refresh!$A$7:$B$1000,2,FALSE))</f>
        <v>217</v>
      </c>
      <c r="Z225" t="str">
        <f>IF(Y225="","",VLOOKUP(Y225,Masuk!$B$9:$I$812,8,FALSE))</f>
        <v/>
      </c>
      <c r="AA225" t="str">
        <f>LEFT(A225,5)</f>
        <v>BU.01</v>
      </c>
    </row>
    <row r="226">
      <c r="A226" t="str">
        <f>IF(Ref_Brg!A226="","",Ref_Brg!A226)</f>
        <v>BU.01.011</v>
      </c>
      <c r="B226" t="str">
        <f>IF(Ref_Brg!B226="","",Ref_Brg!B226)</f>
        <v>Jambu biji</v>
      </c>
      <c r="C226" t="str">
        <f>IF(Ref_Brg!C226="","",Ref_Brg!C226)</f>
        <v>kg</v>
      </c>
      <c r="D226">
        <f>IFERROR(VLOOKUP(B226,Saldo_Brg!$B$9:$D$311,3,FALSE),0)</f>
        <v>0</v>
      </c>
      <c r="E226">
        <f>SUMIF(Masuk!$E$312:$E$811,B226,Masuk!$H$312:$H$811)</f>
        <v>0</v>
      </c>
      <c r="F226">
        <f>SUMIF(Keluar!$E$8:$E$507,B226,Keluar!$F$8:$F$507)</f>
        <v>0</v>
      </c>
      <c r="G226">
        <f>D226+E226-F226</f>
        <v>0</v>
      </c>
      <c r="H226">
        <f>SUMIF(Z226,"&gt;0",Z226)</f>
        <v>0</v>
      </c>
      <c r="I226">
        <f>G226*H226</f>
        <v>0</v>
      </c>
      <c r="Y226">
        <f>IF(B226="","",VLOOKUP(B226,Refresh!$A$7:$B$1000,2,FALSE))</f>
        <v>218</v>
      </c>
      <c r="Z226" t="str">
        <f>IF(Y226="","",VLOOKUP(Y226,Masuk!$B$9:$I$812,8,FALSE))</f>
        <v/>
      </c>
      <c r="AA226" t="str">
        <f>LEFT(A226,5)</f>
        <v>BU.01</v>
      </c>
    </row>
    <row r="227">
      <c r="A227" t="str">
        <f>IF(Ref_Brg!A227="","",Ref_Brg!A227)</f>
        <v>BU.01.012</v>
      </c>
      <c r="B227" t="str">
        <f>IF(Ref_Brg!B227="","",Ref_Brg!B227)</f>
        <v>Jambu air</v>
      </c>
      <c r="C227" t="str">
        <f>IF(Ref_Brg!C227="","",Ref_Brg!C227)</f>
        <v>kg</v>
      </c>
      <c r="D227">
        <f>IFERROR(VLOOKUP(B227,Saldo_Brg!$B$9:$D$311,3,FALSE),0)</f>
        <v>0</v>
      </c>
      <c r="E227">
        <f>SUMIF(Masuk!$E$312:$E$811,B227,Masuk!$H$312:$H$811)</f>
        <v>0</v>
      </c>
      <c r="F227">
        <f>SUMIF(Keluar!$E$8:$E$507,B227,Keluar!$F$8:$F$507)</f>
        <v>0</v>
      </c>
      <c r="G227">
        <f>D227+E227-F227</f>
        <v>0</v>
      </c>
      <c r="H227">
        <f>SUMIF(Z227,"&gt;0",Z227)</f>
        <v>0</v>
      </c>
      <c r="I227">
        <f>G227*H227</f>
        <v>0</v>
      </c>
      <c r="Y227">
        <f>IF(B227="","",VLOOKUP(B227,Refresh!$A$7:$B$1000,2,FALSE))</f>
        <v>219</v>
      </c>
      <c r="Z227" t="str">
        <f>IF(Y227="","",VLOOKUP(Y227,Masuk!$B$9:$I$812,8,FALSE))</f>
        <v/>
      </c>
      <c r="AA227" t="str">
        <f>LEFT(A227,5)</f>
        <v>BU.01</v>
      </c>
    </row>
    <row r="228">
      <c r="A228" t="str">
        <f>IF(Ref_Brg!A228="","",Ref_Brg!A228)</f>
        <v>BU.01.013</v>
      </c>
      <c r="B228" t="str">
        <f>IF(Ref_Brg!B228="","",Ref_Brg!B228)</f>
        <v>Nanas</v>
      </c>
      <c r="C228" t="str">
        <f>IF(Ref_Brg!C228="","",Ref_Brg!C228)</f>
        <v>kg</v>
      </c>
      <c r="D228">
        <f>IFERROR(VLOOKUP(B228,Saldo_Brg!$B$9:$D$311,3,FALSE),0)</f>
        <v>0</v>
      </c>
      <c r="E228">
        <f>SUMIF(Masuk!$E$312:$E$811,B228,Masuk!$H$312:$H$811)</f>
        <v>0</v>
      </c>
      <c r="F228">
        <f>SUMIF(Keluar!$E$8:$E$507,B228,Keluar!$F$8:$F$507)</f>
        <v>0</v>
      </c>
      <c r="G228">
        <f>D228+E228-F228</f>
        <v>0</v>
      </c>
      <c r="H228">
        <f>SUMIF(Z228,"&gt;0",Z228)</f>
        <v>0</v>
      </c>
      <c r="I228">
        <f>G228*H228</f>
        <v>0</v>
      </c>
      <c r="Y228">
        <f>IF(B228="","",VLOOKUP(B228,Refresh!$A$7:$B$1000,2,FALSE))</f>
        <v>220</v>
      </c>
      <c r="Z228" t="str">
        <f>IF(Y228="","",VLOOKUP(Y228,Masuk!$B$9:$I$812,8,FALSE))</f>
        <v/>
      </c>
      <c r="AA228" t="str">
        <f>LEFT(A228,5)</f>
        <v>BU.01</v>
      </c>
    </row>
    <row r="229">
      <c r="A229" t="str">
        <f>IF(Ref_Brg!A229="","",Ref_Brg!A229)</f>
        <v>BU.01.014</v>
      </c>
      <c r="B229" t="str">
        <f>IF(Ref_Brg!B229="","",Ref_Brg!B229)</f>
        <v>Salak</v>
      </c>
      <c r="C229" t="str">
        <f>IF(Ref_Brg!C229="","",Ref_Brg!C229)</f>
        <v>kg</v>
      </c>
      <c r="D229">
        <f>IFERROR(VLOOKUP(B229,Saldo_Brg!$B$9:$D$311,3,FALSE),0)</f>
        <v>0</v>
      </c>
      <c r="E229">
        <f>SUMIF(Masuk!$E$312:$E$811,B229,Masuk!$H$312:$H$811)</f>
        <v>0</v>
      </c>
      <c r="F229">
        <f>SUMIF(Keluar!$E$8:$E$507,B229,Keluar!$F$8:$F$507)</f>
        <v>0</v>
      </c>
      <c r="G229">
        <f>D229+E229-F229</f>
        <v>0</v>
      </c>
      <c r="H229">
        <f>SUMIF(Z229,"&gt;0",Z229)</f>
        <v>0</v>
      </c>
      <c r="I229">
        <f>G229*H229</f>
        <v>0</v>
      </c>
      <c r="Y229">
        <f>IF(B229="","",VLOOKUP(B229,Refresh!$A$7:$B$1000,2,FALSE))</f>
        <v>221</v>
      </c>
      <c r="Z229" t="str">
        <f>IF(Y229="","",VLOOKUP(Y229,Masuk!$B$9:$I$812,8,FALSE))</f>
        <v/>
      </c>
      <c r="AA229" t="str">
        <f>LEFT(A229,5)</f>
        <v>BU.01</v>
      </c>
    </row>
    <row r="230">
      <c r="A230" t="str">
        <f>IF(Ref_Brg!A230="","",Ref_Brg!A230)</f>
        <v>BU.01.015</v>
      </c>
      <c r="B230" t="str">
        <f>IF(Ref_Brg!B230="","",Ref_Brg!B230)</f>
        <v>Rambutan</v>
      </c>
      <c r="C230" t="str">
        <f>IF(Ref_Brg!C230="","",Ref_Brg!C230)</f>
        <v>kg</v>
      </c>
      <c r="D230">
        <f>IFERROR(VLOOKUP(B230,Saldo_Brg!$B$9:$D$311,3,FALSE),0)</f>
        <v>0</v>
      </c>
      <c r="E230">
        <f>SUMIF(Masuk!$E$312:$E$811,B230,Masuk!$H$312:$H$811)</f>
        <v>0</v>
      </c>
      <c r="F230">
        <f>SUMIF(Keluar!$E$8:$E$507,B230,Keluar!$F$8:$F$507)</f>
        <v>0</v>
      </c>
      <c r="G230">
        <f>D230+E230-F230</f>
        <v>0</v>
      </c>
      <c r="H230">
        <f>SUMIF(Z230,"&gt;0",Z230)</f>
        <v>0</v>
      </c>
      <c r="I230">
        <f>G230*H230</f>
        <v>0</v>
      </c>
      <c r="Y230">
        <f>IF(B230="","",VLOOKUP(B230,Refresh!$A$7:$B$1000,2,FALSE))</f>
        <v>222</v>
      </c>
      <c r="Z230" t="str">
        <f>IF(Y230="","",VLOOKUP(Y230,Masuk!$B$9:$I$812,8,FALSE))</f>
        <v/>
      </c>
      <c r="AA230" t="str">
        <f>LEFT(A230,5)</f>
        <v>BU.01</v>
      </c>
    </row>
    <row r="231">
      <c r="A231" t="str">
        <f>IF(Ref_Brg!A231="","",Ref_Brg!A231)</f>
        <v>BU.01.016</v>
      </c>
      <c r="B231" t="str">
        <f>IF(Ref_Brg!B231="","",Ref_Brg!B231)</f>
        <v>Duku</v>
      </c>
      <c r="C231" t="str">
        <f>IF(Ref_Brg!C231="","",Ref_Brg!C231)</f>
        <v>kg</v>
      </c>
      <c r="D231">
        <f>IFERROR(VLOOKUP(B231,Saldo_Brg!$B$9:$D$311,3,FALSE),0)</f>
        <v>0</v>
      </c>
      <c r="E231">
        <f>SUMIF(Masuk!$E$312:$E$811,B231,Masuk!$H$312:$H$811)</f>
        <v>0</v>
      </c>
      <c r="F231">
        <f>SUMIF(Keluar!$E$8:$E$507,B231,Keluar!$F$8:$F$507)</f>
        <v>0</v>
      </c>
      <c r="G231">
        <f>D231+E231-F231</f>
        <v>0</v>
      </c>
      <c r="H231">
        <f>SUMIF(Z231,"&gt;0",Z231)</f>
        <v>0</v>
      </c>
      <c r="I231">
        <f>G231*H231</f>
        <v>0</v>
      </c>
      <c r="Y231">
        <f>IF(B231="","",VLOOKUP(B231,Refresh!$A$7:$B$1000,2,FALSE))</f>
        <v>223</v>
      </c>
      <c r="Z231" t="str">
        <f>IF(Y231="","",VLOOKUP(Y231,Masuk!$B$9:$I$812,8,FALSE))</f>
        <v/>
      </c>
      <c r="AA231" t="str">
        <f>LEFT(A231,5)</f>
        <v>BU.01</v>
      </c>
    </row>
    <row r="232">
      <c r="A232" t="str">
        <f>IF(Ref_Brg!A232="","",Ref_Brg!A232)</f>
        <v>BU.01.017</v>
      </c>
      <c r="B232" t="str">
        <f>IF(Ref_Brg!B232="","",Ref_Brg!B232)</f>
        <v>Sirsak</v>
      </c>
      <c r="C232" t="str">
        <f>IF(Ref_Brg!C232="","",Ref_Brg!C232)</f>
        <v>kg</v>
      </c>
      <c r="D232">
        <f>IFERROR(VLOOKUP(B232,Saldo_Brg!$B$9:$D$311,3,FALSE),0)</f>
        <v>0</v>
      </c>
      <c r="E232">
        <f>SUMIF(Masuk!$E$312:$E$811,B232,Masuk!$H$312:$H$811)</f>
        <v>0</v>
      </c>
      <c r="F232">
        <f>SUMIF(Keluar!$E$8:$E$507,B232,Keluar!$F$8:$F$507)</f>
        <v>0</v>
      </c>
      <c r="G232">
        <f>D232+E232-F232</f>
        <v>0</v>
      </c>
      <c r="H232">
        <f>SUMIF(Z232,"&gt;0",Z232)</f>
        <v>0</v>
      </c>
      <c r="I232">
        <f>G232*H232</f>
        <v>0</v>
      </c>
      <c r="Y232">
        <f>IF(B232="","",VLOOKUP(B232,Refresh!$A$7:$B$1000,2,FALSE))</f>
        <v>224</v>
      </c>
      <c r="Z232" t="str">
        <f>IF(Y232="","",VLOOKUP(Y232,Masuk!$B$9:$I$812,8,FALSE))</f>
        <v/>
      </c>
      <c r="AA232" t="str">
        <f>LEFT(A232,5)</f>
        <v>BU.01</v>
      </c>
    </row>
    <row r="233">
      <c r="A233" t="str">
        <f>IF(Ref_Brg!A233="","",Ref_Brg!A233)</f>
        <v>BU.01.018</v>
      </c>
      <c r="B233" t="str">
        <f>IF(Ref_Brg!B233="","",Ref_Brg!B233)</f>
        <v>Durian</v>
      </c>
      <c r="C233" t="str">
        <f>IF(Ref_Brg!C233="","",Ref_Brg!C233)</f>
        <v>kg</v>
      </c>
      <c r="D233">
        <f>IFERROR(VLOOKUP(B233,Saldo_Brg!$B$9:$D$311,3,FALSE),0)</f>
        <v>0</v>
      </c>
      <c r="E233">
        <f>SUMIF(Masuk!$E$312:$E$811,B233,Masuk!$H$312:$H$811)</f>
        <v>0</v>
      </c>
      <c r="F233">
        <f>SUMIF(Keluar!$E$8:$E$507,B233,Keluar!$F$8:$F$507)</f>
        <v>0</v>
      </c>
      <c r="G233">
        <f>D233+E233-F233</f>
        <v>0</v>
      </c>
      <c r="H233">
        <f>SUMIF(Z233,"&gt;0",Z233)</f>
        <v>0</v>
      </c>
      <c r="I233">
        <f>G233*H233</f>
        <v>0</v>
      </c>
      <c r="Y233">
        <f>IF(B233="","",VLOOKUP(B233,Refresh!$A$7:$B$1000,2,FALSE))</f>
        <v>225</v>
      </c>
      <c r="Z233" t="str">
        <f>IF(Y233="","",VLOOKUP(Y233,Masuk!$B$9:$I$812,8,FALSE))</f>
        <v/>
      </c>
      <c r="AA233" t="str">
        <f>LEFT(A233,5)</f>
        <v>BU.01</v>
      </c>
    </row>
    <row r="234">
      <c r="A234" t="str">
        <f>IF(Ref_Brg!A234="","",Ref_Brg!A234)</f>
        <v>BU.01.019</v>
      </c>
      <c r="B234" t="str">
        <f>IF(Ref_Brg!B234="","",Ref_Brg!B234)</f>
        <v>Manggis</v>
      </c>
      <c r="C234" t="str">
        <f>IF(Ref_Brg!C234="","",Ref_Brg!C234)</f>
        <v>kg</v>
      </c>
      <c r="D234">
        <f>IFERROR(VLOOKUP(B234,Saldo_Brg!$B$9:$D$311,3,FALSE),0)</f>
        <v>0</v>
      </c>
      <c r="E234">
        <f>SUMIF(Masuk!$E$312:$E$811,B234,Masuk!$H$312:$H$811)</f>
        <v>0</v>
      </c>
      <c r="F234">
        <f>SUMIF(Keluar!$E$8:$E$507,B234,Keluar!$F$8:$F$507)</f>
        <v>0</v>
      </c>
      <c r="G234">
        <f>D234+E234-F234</f>
        <v>0</v>
      </c>
      <c r="H234">
        <f>SUMIF(Z234,"&gt;0",Z234)</f>
        <v>0</v>
      </c>
      <c r="I234">
        <f>G234*H234</f>
        <v>0</v>
      </c>
      <c r="Y234">
        <f>IF(B234="","",VLOOKUP(B234,Refresh!$A$7:$B$1000,2,FALSE))</f>
        <v>226</v>
      </c>
      <c r="Z234" t="str">
        <f>IF(Y234="","",VLOOKUP(Y234,Masuk!$B$9:$I$812,8,FALSE))</f>
        <v/>
      </c>
      <c r="AA234" t="str">
        <f>LEFT(A234,5)</f>
        <v>BU.01</v>
      </c>
    </row>
    <row r="235">
      <c r="A235" t="str">
        <f>IF(Ref_Brg!A235="","",Ref_Brg!A235)</f>
        <v>BU.01.020</v>
      </c>
      <c r="B235" t="str">
        <f>IF(Ref_Brg!B235="","",Ref_Brg!B235)</f>
        <v>Alpukat</v>
      </c>
      <c r="C235" t="str">
        <f>IF(Ref_Brg!C235="","",Ref_Brg!C235)</f>
        <v>kg</v>
      </c>
      <c r="D235">
        <f>IFERROR(VLOOKUP(B235,Saldo_Brg!$B$9:$D$311,3,FALSE),0)</f>
        <v>0</v>
      </c>
      <c r="E235">
        <f>SUMIF(Masuk!$E$312:$E$811,B235,Masuk!$H$312:$H$811)</f>
        <v>0</v>
      </c>
      <c r="F235">
        <f>SUMIF(Keluar!$E$8:$E$507,B235,Keluar!$F$8:$F$507)</f>
        <v>0</v>
      </c>
      <c r="G235">
        <f>D235+E235-F235</f>
        <v>0</v>
      </c>
      <c r="H235">
        <f>SUMIF(Z235,"&gt;0",Z235)</f>
        <v>0</v>
      </c>
      <c r="I235">
        <f>G235*H235</f>
        <v>0</v>
      </c>
      <c r="Y235">
        <f>IF(B235="","",VLOOKUP(B235,Refresh!$A$7:$B$1000,2,FALSE))</f>
        <v>227</v>
      </c>
      <c r="Z235" t="str">
        <f>IF(Y235="","",VLOOKUP(Y235,Masuk!$B$9:$I$812,8,FALSE))</f>
        <v/>
      </c>
      <c r="AA235" t="str">
        <f>LEFT(A235,5)</f>
        <v>BU.01</v>
      </c>
    </row>
    <row r="236">
      <c r="A236" t="str">
        <f>IF(Ref_Brg!A236="","",Ref_Brg!A236)</f>
        <v>BU.01.021</v>
      </c>
      <c r="B236" t="str">
        <f>IF(Ref_Brg!B236="","",Ref_Brg!B236)</f>
        <v>Apel malang</v>
      </c>
      <c r="C236" t="str">
        <f>IF(Ref_Brg!C236="","",Ref_Brg!C236)</f>
        <v>kg</v>
      </c>
      <c r="D236">
        <f>IFERROR(VLOOKUP(B236,Saldo_Brg!$B$9:$D$311,3,FALSE),0)</f>
        <v>0</v>
      </c>
      <c r="E236">
        <f>SUMIF(Masuk!$E$312:$E$811,B236,Masuk!$H$312:$H$811)</f>
        <v>0</v>
      </c>
      <c r="F236">
        <f>SUMIF(Keluar!$E$8:$E$507,B236,Keluar!$F$8:$F$507)</f>
        <v>0</v>
      </c>
      <c r="G236">
        <f>D236+E236-F236</f>
        <v>0</v>
      </c>
      <c r="H236">
        <f>SUMIF(Z236,"&gt;0",Z236)</f>
        <v>0</v>
      </c>
      <c r="I236">
        <f>G236*H236</f>
        <v>0</v>
      </c>
      <c r="Y236">
        <f>IF(B236="","",VLOOKUP(B236,Refresh!$A$7:$B$1000,2,FALSE))</f>
        <v>228</v>
      </c>
      <c r="Z236" t="str">
        <f>IF(Y236="","",VLOOKUP(Y236,Masuk!$B$9:$I$812,8,FALSE))</f>
        <v/>
      </c>
      <c r="AA236" t="str">
        <f>LEFT(A236,5)</f>
        <v>BU.01</v>
      </c>
    </row>
    <row r="237">
      <c r="A237" t="str">
        <f>IF(Ref_Brg!A237="","",Ref_Brg!A237)</f>
        <v>BU.01.022</v>
      </c>
      <c r="B237" t="str">
        <f>IF(Ref_Brg!B237="","",Ref_Brg!B237)</f>
        <v>Buah naga merah</v>
      </c>
      <c r="C237" t="str">
        <f>IF(Ref_Brg!C237="","",Ref_Brg!C237)</f>
        <v>kg</v>
      </c>
      <c r="D237">
        <f>IFERROR(VLOOKUP(B237,Saldo_Brg!$B$9:$D$311,3,FALSE),0)</f>
        <v>0</v>
      </c>
      <c r="E237">
        <f>SUMIF(Masuk!$E$312:$E$811,B237,Masuk!$H$312:$H$811)</f>
        <v>0</v>
      </c>
      <c r="F237">
        <f>SUMIF(Keluar!$E$8:$E$507,B237,Keluar!$F$8:$F$507)</f>
        <v>0</v>
      </c>
      <c r="G237">
        <f>D237+E237-F237</f>
        <v>0</v>
      </c>
      <c r="H237">
        <f>SUMIF(Z237,"&gt;0",Z237)</f>
        <v>0</v>
      </c>
      <c r="I237">
        <f>G237*H237</f>
        <v>0</v>
      </c>
      <c r="Y237">
        <f>IF(B237="","",VLOOKUP(B237,Refresh!$A$7:$B$1000,2,FALSE))</f>
        <v>229</v>
      </c>
      <c r="Z237" t="str">
        <f>IF(Y237="","",VLOOKUP(Y237,Masuk!$B$9:$I$812,8,FALSE))</f>
        <v/>
      </c>
      <c r="AA237" t="str">
        <f>LEFT(A237,5)</f>
        <v>BU.01</v>
      </c>
    </row>
    <row r="238">
      <c r="A238" t="str">
        <f>IF(Ref_Brg!A238="","",Ref_Brg!A238)</f>
        <v>BU.01.023</v>
      </c>
      <c r="B238" t="str">
        <f>IF(Ref_Brg!B238="","",Ref_Brg!B238)</f>
        <v>Buah naga putih</v>
      </c>
      <c r="C238" t="str">
        <f>IF(Ref_Brg!C238="","",Ref_Brg!C238)</f>
        <v>kg</v>
      </c>
      <c r="D238">
        <f>IFERROR(VLOOKUP(B238,Saldo_Brg!$B$9:$D$311,3,FALSE),0)</f>
        <v>0</v>
      </c>
      <c r="E238">
        <f>SUMIF(Masuk!$E$312:$E$811,B238,Masuk!$H$312:$H$811)</f>
        <v>0</v>
      </c>
      <c r="F238">
        <f>SUMIF(Keluar!$E$8:$E$507,B238,Keluar!$F$8:$F$507)</f>
        <v>0</v>
      </c>
      <c r="G238">
        <f>D238+E238-F238</f>
        <v>0</v>
      </c>
      <c r="H238">
        <f>SUMIF(Z238,"&gt;0",Z238)</f>
        <v>0</v>
      </c>
      <c r="I238">
        <f>G238*H238</f>
        <v>0</v>
      </c>
      <c r="Y238">
        <f>IF(B238="","",VLOOKUP(B238,Refresh!$A$7:$B$1000,2,FALSE))</f>
        <v>230</v>
      </c>
      <c r="Z238" t="str">
        <f>IF(Y238="","",VLOOKUP(Y238,Masuk!$B$9:$I$812,8,FALSE))</f>
        <v/>
      </c>
      <c r="AA238" t="str">
        <f>LEFT(A238,5)</f>
        <v>BU.01</v>
      </c>
    </row>
    <row r="239">
      <c r="A239" t="str">
        <f>IF(Ref_Brg!A239="","",Ref_Brg!A239)</f>
        <v>BU.01.024</v>
      </c>
      <c r="B239" t="str">
        <f>IF(Ref_Brg!B239="","",Ref_Brg!B239)</f>
        <v>Kedondong</v>
      </c>
      <c r="C239" t="str">
        <f>IF(Ref_Brg!C239="","",Ref_Brg!C239)</f>
        <v>kg</v>
      </c>
      <c r="D239">
        <f>IFERROR(VLOOKUP(B239,Saldo_Brg!$B$9:$D$311,3,FALSE),0)</f>
        <v>0</v>
      </c>
      <c r="E239">
        <f>SUMIF(Masuk!$E$312:$E$811,B239,Masuk!$H$312:$H$811)</f>
        <v>0</v>
      </c>
      <c r="F239">
        <f>SUMIF(Keluar!$E$8:$E$507,B239,Keluar!$F$8:$F$507)</f>
        <v>0</v>
      </c>
      <c r="G239">
        <f>D239+E239-F239</f>
        <v>0</v>
      </c>
      <c r="H239">
        <f>SUMIF(Z239,"&gt;0",Z239)</f>
        <v>0</v>
      </c>
      <c r="I239">
        <f>G239*H239</f>
        <v>0</v>
      </c>
      <c r="Y239">
        <f>IF(B239="","",VLOOKUP(B239,Refresh!$A$7:$B$1000,2,FALSE))</f>
        <v>231</v>
      </c>
      <c r="Z239" t="str">
        <f>IF(Y239="","",VLOOKUP(Y239,Masuk!$B$9:$I$812,8,FALSE))</f>
        <v/>
      </c>
      <c r="AA239" t="str">
        <f>LEFT(A239,5)</f>
        <v>BU.01</v>
      </c>
    </row>
    <row r="240">
      <c r="A240" t="str">
        <f>IF(Ref_Brg!A240="","",Ref_Brg!A240)</f>
        <v>BU.01.025</v>
      </c>
      <c r="B240" t="str">
        <f>IF(Ref_Brg!B240="","",Ref_Brg!B240)</f>
        <v>Markisa</v>
      </c>
      <c r="C240" t="str">
        <f>IF(Ref_Brg!C240="","",Ref_Brg!C240)</f>
        <v>kg</v>
      </c>
      <c r="D240">
        <f>IFERROR(VLOOKUP(B240,Saldo_Brg!$B$9:$D$311,3,FALSE),0)</f>
        <v>0</v>
      </c>
      <c r="E240">
        <f>SUMIF(Masuk!$E$312:$E$811,B240,Masuk!$H$312:$H$811)</f>
        <v>0</v>
      </c>
      <c r="F240">
        <f>SUMIF(Keluar!$E$8:$E$507,B240,Keluar!$F$8:$F$507)</f>
        <v>0</v>
      </c>
      <c r="G240">
        <f>D240+E240-F240</f>
        <v>0</v>
      </c>
      <c r="H240">
        <f>SUMIF(Z240,"&gt;0",Z240)</f>
        <v>0</v>
      </c>
      <c r="I240">
        <f>G240*H240</f>
        <v>0</v>
      </c>
      <c r="Y240">
        <f>IF(B240="","",VLOOKUP(B240,Refresh!$A$7:$B$1000,2,FALSE))</f>
        <v>232</v>
      </c>
      <c r="Z240" t="str">
        <f>IF(Y240="","",VLOOKUP(Y240,Masuk!$B$9:$I$812,8,FALSE))</f>
        <v/>
      </c>
      <c r="AA240" t="str">
        <f>LEFT(A240,5)</f>
        <v>BU.01</v>
      </c>
    </row>
    <row r="241">
      <c r="A241" t="str">
        <f>IF(Ref_Brg!A241="","",Ref_Brg!A241)</f>
        <v>BU.01.026</v>
      </c>
      <c r="B241" t="str">
        <f>IF(Ref_Brg!B241="","",Ref_Brg!B241)</f>
        <v>Belimbing</v>
      </c>
      <c r="C241" t="str">
        <f>IF(Ref_Brg!C241="","",Ref_Brg!C241)</f>
        <v>kg</v>
      </c>
      <c r="D241">
        <f>IFERROR(VLOOKUP(B241,Saldo_Brg!$B$9:$D$311,3,FALSE),0)</f>
        <v>0</v>
      </c>
      <c r="E241">
        <f>SUMIF(Masuk!$E$312:$E$811,B241,Masuk!$H$312:$H$811)</f>
        <v>0</v>
      </c>
      <c r="F241">
        <f>SUMIF(Keluar!$E$8:$E$507,B241,Keluar!$F$8:$F$507)</f>
        <v>0</v>
      </c>
      <c r="G241">
        <f>D241+E241-F241</f>
        <v>0</v>
      </c>
      <c r="H241">
        <f>SUMIF(Z241,"&gt;0",Z241)</f>
        <v>0</v>
      </c>
      <c r="I241">
        <f>G241*H241</f>
        <v>0</v>
      </c>
      <c r="Y241">
        <f>IF(B241="","",VLOOKUP(B241,Refresh!$A$7:$B$1000,2,FALSE))</f>
        <v>233</v>
      </c>
      <c r="Z241" t="str">
        <f>IF(Y241="","",VLOOKUP(Y241,Masuk!$B$9:$I$812,8,FALSE))</f>
        <v/>
      </c>
      <c r="AA241" t="str">
        <f>LEFT(A241,5)</f>
        <v>BU.01</v>
      </c>
    </row>
    <row r="242">
      <c r="A242" t="str">
        <f>IF(Ref_Brg!A242="","",Ref_Brg!A242)</f>
        <v>BU.01.027</v>
      </c>
      <c r="B242" t="str">
        <f>IF(Ref_Brg!B242="","",Ref_Brg!B242)</f>
        <v>Sawo</v>
      </c>
      <c r="C242" t="str">
        <f>IF(Ref_Brg!C242="","",Ref_Brg!C242)</f>
        <v>kg</v>
      </c>
      <c r="D242">
        <f>IFERROR(VLOOKUP(B242,Saldo_Brg!$B$9:$D$311,3,FALSE),0)</f>
        <v>0</v>
      </c>
      <c r="E242">
        <f>SUMIF(Masuk!$E$312:$E$811,B242,Masuk!$H$312:$H$811)</f>
        <v>0</v>
      </c>
      <c r="F242">
        <f>SUMIF(Keluar!$E$8:$E$507,B242,Keluar!$F$8:$F$507)</f>
        <v>0</v>
      </c>
      <c r="G242">
        <f>D242+E242-F242</f>
        <v>0</v>
      </c>
      <c r="H242">
        <f>SUMIF(Z242,"&gt;0",Z242)</f>
        <v>0</v>
      </c>
      <c r="I242">
        <f>G242*H242</f>
        <v>0</v>
      </c>
      <c r="Y242">
        <f>IF(B242="","",VLOOKUP(B242,Refresh!$A$7:$B$1000,2,FALSE))</f>
        <v>234</v>
      </c>
      <c r="Z242" t="str">
        <f>IF(Y242="","",VLOOKUP(Y242,Masuk!$B$9:$I$812,8,FALSE))</f>
        <v/>
      </c>
      <c r="AA242" t="str">
        <f>LEFT(A242,5)</f>
        <v>BU.01</v>
      </c>
    </row>
    <row r="243">
      <c r="A243" t="str">
        <f>IF(Ref_Brg!A243="","",Ref_Brg!A243)</f>
        <v>BU.01.028</v>
      </c>
      <c r="B243" t="str">
        <f>IF(Ref_Brg!B243="","",Ref_Brg!B243)</f>
        <v>Matoa</v>
      </c>
      <c r="C243" t="str">
        <f>IF(Ref_Brg!C243="","",Ref_Brg!C243)</f>
        <v>kg</v>
      </c>
      <c r="D243">
        <f>IFERROR(VLOOKUP(B243,Saldo_Brg!$B$9:$D$311,3,FALSE),0)</f>
        <v>0</v>
      </c>
      <c r="E243">
        <f>SUMIF(Masuk!$E$312:$E$811,B243,Masuk!$H$312:$H$811)</f>
        <v>0</v>
      </c>
      <c r="F243">
        <f>SUMIF(Keluar!$E$8:$E$507,B243,Keluar!$F$8:$F$507)</f>
        <v>0</v>
      </c>
      <c r="G243">
        <f>D243+E243-F243</f>
        <v>0</v>
      </c>
      <c r="H243">
        <f>SUMIF(Z243,"&gt;0",Z243)</f>
        <v>0</v>
      </c>
      <c r="I243">
        <f>G243*H243</f>
        <v>0</v>
      </c>
      <c r="Y243">
        <f>IF(B243="","",VLOOKUP(B243,Refresh!$A$7:$B$1000,2,FALSE))</f>
        <v>235</v>
      </c>
      <c r="Z243" t="str">
        <f>IF(Y243="","",VLOOKUP(Y243,Masuk!$B$9:$I$812,8,FALSE))</f>
        <v/>
      </c>
      <c r="AA243" t="str">
        <f>LEFT(A243,5)</f>
        <v>BU.01</v>
      </c>
    </row>
    <row r="244">
      <c r="A244" t="str">
        <f>IF(Ref_Brg!A244="","",Ref_Brg!A244)</f>
        <v>BU.01.099</v>
      </c>
      <c r="B244" t="str">
        <f>IF(Ref_Brg!B244="","",Ref_Brg!B244)</f>
        <v>Buah lokal-lainnya</v>
      </c>
      <c r="C244" t="str">
        <f>IF(Ref_Brg!C244="","",Ref_Brg!C244)</f>
        <v>kg</v>
      </c>
      <c r="D244">
        <f>IFERROR(VLOOKUP(B244,Saldo_Brg!$B$9:$D$311,3,FALSE),0)</f>
        <v>0</v>
      </c>
      <c r="E244">
        <f>SUMIF(Masuk!$E$312:$E$811,B244,Masuk!$H$312:$H$811)</f>
        <v>0</v>
      </c>
      <c r="F244">
        <f>SUMIF(Keluar!$E$8:$E$507,B244,Keluar!$F$8:$F$507)</f>
        <v>0</v>
      </c>
      <c r="G244">
        <f>D244+E244-F244</f>
        <v>0</v>
      </c>
      <c r="H244">
        <f>SUMIF(Z244,"&gt;0",Z244)</f>
        <v>0</v>
      </c>
      <c r="I244">
        <f>G244*H244</f>
        <v>0</v>
      </c>
      <c r="Y244">
        <f>IF(B244="","",VLOOKUP(B244,Refresh!$A$7:$B$1000,2,FALSE))</f>
        <v>236</v>
      </c>
      <c r="Z244" t="str">
        <f>IF(Y244="","",VLOOKUP(Y244,Masuk!$B$9:$I$812,8,FALSE))</f>
        <v/>
      </c>
      <c r="AA244" t="str">
        <f>LEFT(A244,5)</f>
        <v>BU.01</v>
      </c>
    </row>
    <row r="245">
      <c r="A245" t="str">
        <f>IF(Ref_Brg!A245="","",Ref_Brg!A245)</f>
        <v>BU.02</v>
      </c>
      <c r="B245" t="str">
        <f>IF(Ref_Brg!B245="","",Ref_Brg!B245)</f>
        <v>BUAH IMPOR</v>
      </c>
      <c r="C245" t="str">
        <f>IF(Ref_Brg!C245="","",Ref_Brg!C245)</f>
        <v/>
      </c>
      <c r="Y245">
        <f>IF(B245="","",VLOOKUP(B245,Refresh!$A$7:$B$1000,2,FALSE))</f>
        <v>237</v>
      </c>
      <c r="Z245" t="str">
        <f>IF(Y245="","",VLOOKUP(Y245,Masuk!$B$9:$I$812,8,FALSE))</f>
        <v/>
      </c>
      <c r="AA245" t="str">
        <f>LEFT(A245,5)</f>
        <v>BU.02</v>
      </c>
    </row>
    <row r="246">
      <c r="A246" t="str">
        <f>IF(Ref_Brg!A246="","",Ref_Brg!A246)</f>
        <v>BU.02.001</v>
      </c>
      <c r="B246" t="str">
        <f>IF(Ref_Brg!B246="","",Ref_Brg!B246)</f>
        <v>Apel</v>
      </c>
      <c r="C246" t="str">
        <f>IF(Ref_Brg!C246="","",Ref_Brg!C246)</f>
        <v>kg</v>
      </c>
      <c r="D246">
        <f>IFERROR(VLOOKUP(B246,Saldo_Brg!$B$9:$D$311,3,FALSE),0)</f>
        <v>0</v>
      </c>
      <c r="E246">
        <f>SUMIF(Masuk!$E$312:$E$811,B246,Masuk!$H$312:$H$811)</f>
        <v>0</v>
      </c>
      <c r="F246">
        <f>SUMIF(Keluar!$E$8:$E$507,B246,Keluar!$F$8:$F$507)</f>
        <v>0</v>
      </c>
      <c r="G246">
        <f>D246+E246-F246</f>
        <v>0</v>
      </c>
      <c r="H246">
        <f>SUMIF(Z246,"&gt;0",Z246)</f>
        <v>0</v>
      </c>
      <c r="I246">
        <f>G246*H246</f>
        <v>0</v>
      </c>
      <c r="Y246">
        <f>IF(B246="","",VLOOKUP(B246,Refresh!$A$7:$B$1000,2,FALSE))</f>
        <v>238</v>
      </c>
      <c r="Z246" t="str">
        <f>IF(Y246="","",VLOOKUP(Y246,Masuk!$B$9:$I$812,8,FALSE))</f>
        <v/>
      </c>
      <c r="AA246" t="str">
        <f>LEFT(A246,5)</f>
        <v>BU.02</v>
      </c>
    </row>
    <row r="247">
      <c r="A247" t="str">
        <f>IF(Ref_Brg!A247="","",Ref_Brg!A247)</f>
        <v>BU.02.002</v>
      </c>
      <c r="B247" t="str">
        <f>IF(Ref_Brg!B247="","",Ref_Brg!B247)</f>
        <v>Pear</v>
      </c>
      <c r="C247" t="str">
        <f>IF(Ref_Brg!C247="","",Ref_Brg!C247)</f>
        <v>kg</v>
      </c>
      <c r="D247">
        <f>IFERROR(VLOOKUP(B247,Saldo_Brg!$B$9:$D$311,3,FALSE),0)</f>
        <v>0</v>
      </c>
      <c r="E247">
        <f>SUMIF(Masuk!$E$312:$E$811,B247,Masuk!$H$312:$H$811)</f>
        <v>0</v>
      </c>
      <c r="F247">
        <f>SUMIF(Keluar!$E$8:$E$507,B247,Keluar!$F$8:$F$507)</f>
        <v>0</v>
      </c>
      <c r="G247">
        <f>D247+E247-F247</f>
        <v>0</v>
      </c>
      <c r="H247">
        <f>SUMIF(Z247,"&gt;0",Z247)</f>
        <v>0</v>
      </c>
      <c r="I247">
        <f>G247*H247</f>
        <v>0</v>
      </c>
      <c r="Y247">
        <f>IF(B247="","",VLOOKUP(B247,Refresh!$A$7:$B$1000,2,FALSE))</f>
        <v>239</v>
      </c>
      <c r="Z247" t="str">
        <f>IF(Y247="","",VLOOKUP(Y247,Masuk!$B$9:$I$812,8,FALSE))</f>
        <v/>
      </c>
      <c r="AA247" t="str">
        <f>LEFT(A247,5)</f>
        <v>BU.02</v>
      </c>
    </row>
    <row r="248">
      <c r="A248" t="str">
        <f>IF(Ref_Brg!A248="","",Ref_Brg!A248)</f>
        <v>BU.02.003</v>
      </c>
      <c r="B248" t="str">
        <f>IF(Ref_Brg!B248="","",Ref_Brg!B248)</f>
        <v>Anggur merah</v>
      </c>
      <c r="C248" t="str">
        <f>IF(Ref_Brg!C248="","",Ref_Brg!C248)</f>
        <v>kg</v>
      </c>
      <c r="D248">
        <f>IFERROR(VLOOKUP(B248,Saldo_Brg!$B$9:$D$311,3,FALSE),0)</f>
        <v>0</v>
      </c>
      <c r="E248">
        <f>SUMIF(Masuk!$E$312:$E$811,B248,Masuk!$H$312:$H$811)</f>
        <v>0</v>
      </c>
      <c r="F248">
        <f>SUMIF(Keluar!$E$8:$E$507,B248,Keluar!$F$8:$F$507)</f>
        <v>0</v>
      </c>
      <c r="G248">
        <f>D248+E248-F248</f>
        <v>0</v>
      </c>
      <c r="H248">
        <f>SUMIF(Z248,"&gt;0",Z248)</f>
        <v>0</v>
      </c>
      <c r="I248">
        <f>G248*H248</f>
        <v>0</v>
      </c>
      <c r="Y248">
        <f>IF(B248="","",VLOOKUP(B248,Refresh!$A$7:$B$1000,2,FALSE))</f>
        <v>240</v>
      </c>
      <c r="Z248" t="str">
        <f>IF(Y248="","",VLOOKUP(Y248,Masuk!$B$9:$I$812,8,FALSE))</f>
        <v/>
      </c>
      <c r="AA248" t="str">
        <f>LEFT(A248,5)</f>
        <v>BU.02</v>
      </c>
    </row>
    <row r="249">
      <c r="A249" t="str">
        <f>IF(Ref_Brg!A249="","",Ref_Brg!A249)</f>
        <v>BU.02.004</v>
      </c>
      <c r="B249" t="str">
        <f>IF(Ref_Brg!B249="","",Ref_Brg!B249)</f>
        <v>Anggur hijau</v>
      </c>
      <c r="C249" t="str">
        <f>IF(Ref_Brg!C249="","",Ref_Brg!C249)</f>
        <v>kg</v>
      </c>
      <c r="D249">
        <f>IFERROR(VLOOKUP(B249,Saldo_Brg!$B$9:$D$311,3,FALSE),0)</f>
        <v>0</v>
      </c>
      <c r="E249">
        <f>SUMIF(Masuk!$E$312:$E$811,B249,Masuk!$H$312:$H$811)</f>
        <v>0</v>
      </c>
      <c r="F249">
        <f>SUMIF(Keluar!$E$8:$E$507,B249,Keluar!$F$8:$F$507)</f>
        <v>0</v>
      </c>
      <c r="G249">
        <f>D249+E249-F249</f>
        <v>0</v>
      </c>
      <c r="H249">
        <f>SUMIF(Z249,"&gt;0",Z249)</f>
        <v>0</v>
      </c>
      <c r="I249">
        <f>G249*H249</f>
        <v>0</v>
      </c>
      <c r="Y249">
        <f>IF(B249="","",VLOOKUP(B249,Refresh!$A$7:$B$1000,2,FALSE))</f>
        <v>241</v>
      </c>
      <c r="Z249" t="str">
        <f>IF(Y249="","",VLOOKUP(Y249,Masuk!$B$9:$I$812,8,FALSE))</f>
        <v/>
      </c>
      <c r="AA249" t="str">
        <f>LEFT(A249,5)</f>
        <v>BU.02</v>
      </c>
    </row>
    <row r="250">
      <c r="A250" t="str">
        <f>IF(Ref_Brg!A250="","",Ref_Brg!A250)</f>
        <v>BU.02.005</v>
      </c>
      <c r="B250" t="str">
        <f>IF(Ref_Brg!B250="","",Ref_Brg!B250)</f>
        <v>Kiwi</v>
      </c>
      <c r="C250" t="str">
        <f>IF(Ref_Brg!C250="","",Ref_Brg!C250)</f>
        <v>kg</v>
      </c>
      <c r="D250">
        <f>IFERROR(VLOOKUP(B250,Saldo_Brg!$B$9:$D$311,3,FALSE),0)</f>
        <v>0</v>
      </c>
      <c r="E250">
        <f>SUMIF(Masuk!$E$312:$E$811,B250,Masuk!$H$312:$H$811)</f>
        <v>0</v>
      </c>
      <c r="F250">
        <f>SUMIF(Keluar!$E$8:$E$507,B250,Keluar!$F$8:$F$507)</f>
        <v>0</v>
      </c>
      <c r="G250">
        <f>D250+E250-F250</f>
        <v>0</v>
      </c>
      <c r="H250">
        <f>SUMIF(Z250,"&gt;0",Z250)</f>
        <v>0</v>
      </c>
      <c r="I250">
        <f>G250*H250</f>
        <v>0</v>
      </c>
      <c r="Y250">
        <f>IF(B250="","",VLOOKUP(B250,Refresh!$A$7:$B$1000,2,FALSE))</f>
        <v>242</v>
      </c>
      <c r="Z250" t="str">
        <f>IF(Y250="","",VLOOKUP(Y250,Masuk!$B$9:$I$812,8,FALSE))</f>
        <v/>
      </c>
      <c r="AA250" t="str">
        <f>LEFT(A250,5)</f>
        <v>BU.02</v>
      </c>
    </row>
    <row r="251">
      <c r="A251" t="str">
        <f>IF(Ref_Brg!A251="","",Ref_Brg!A251)</f>
        <v>BU.02.099</v>
      </c>
      <c r="B251" t="str">
        <f>IF(Ref_Brg!B251="","",Ref_Brg!B251)</f>
        <v>Buah impor-lainnya</v>
      </c>
      <c r="C251" t="str">
        <f>IF(Ref_Brg!C251="","",Ref_Brg!C251)</f>
        <v>kg</v>
      </c>
      <c r="D251">
        <f>IFERROR(VLOOKUP(B251,Saldo_Brg!$B$9:$D$311,3,FALSE),0)</f>
        <v>0</v>
      </c>
      <c r="E251">
        <f>SUMIF(Masuk!$E$312:$E$811,B251,Masuk!$H$312:$H$811)</f>
        <v>0</v>
      </c>
      <c r="F251">
        <f>SUMIF(Keluar!$E$8:$E$507,B251,Keluar!$F$8:$F$507)</f>
        <v>0</v>
      </c>
      <c r="G251">
        <f>D251+E251-F251</f>
        <v>0</v>
      </c>
      <c r="H251">
        <f>SUMIF(Z251,"&gt;0",Z251)</f>
        <v>0</v>
      </c>
      <c r="I251">
        <f>G251*H251</f>
        <v>0</v>
      </c>
      <c r="Y251">
        <f>IF(B251="","",VLOOKUP(B251,Refresh!$A$7:$B$1000,2,FALSE))</f>
        <v>243</v>
      </c>
      <c r="Z251" t="str">
        <f>IF(Y251="","",VLOOKUP(Y251,Masuk!$B$9:$I$812,8,FALSE))</f>
        <v/>
      </c>
      <c r="AA251" t="str">
        <f>LEFT(A251,5)</f>
        <v>BU.02</v>
      </c>
    </row>
    <row r="252">
      <c r="A252" t="str">
        <f>IF(Ref_Brg!A252="","",Ref_Brg!A252)</f>
        <v>BB</v>
      </c>
      <c r="B252" t="str">
        <f>IF(Ref_Brg!B252="","",Ref_Brg!B252)</f>
        <v>BAHAN BAKU LAIN</v>
      </c>
      <c r="C252" t="str">
        <f>IF(Ref_Brg!C252="","",Ref_Brg!C252)</f>
        <v/>
      </c>
      <c r="Y252">
        <f>IF(B252="","",VLOOKUP(B252,Refresh!$A$7:$B$1000,2,FALSE))</f>
        <v>244</v>
      </c>
      <c r="Z252" t="str">
        <f>IF(Y252="","",VLOOKUP(Y252,Masuk!$B$9:$I$812,8,FALSE))</f>
        <v/>
      </c>
      <c r="AA252" t="str">
        <f>LEFT(A252,5)</f>
        <v>BB</v>
      </c>
    </row>
    <row r="253">
      <c r="A253" t="str">
        <f>IF(Ref_Brg!A253="","",Ref_Brg!A253)</f>
        <v>BB.01</v>
      </c>
      <c r="B253" t="str">
        <f>IF(Ref_Brg!B253="","",Ref_Brg!B253)</f>
        <v>MINYAK DAN LEMAK</v>
      </c>
      <c r="C253" t="str">
        <f>IF(Ref_Brg!C253="","",Ref_Brg!C253)</f>
        <v/>
      </c>
      <c r="Y253">
        <f>IF(B253="","",VLOOKUP(B253,Refresh!$A$7:$B$1000,2,FALSE))</f>
        <v>245</v>
      </c>
      <c r="Z253" t="str">
        <f>IF(Y253="","",VLOOKUP(Y253,Masuk!$B$9:$I$812,8,FALSE))</f>
        <v/>
      </c>
      <c r="AA253" t="str">
        <f>LEFT(A253,5)</f>
        <v>BB.01</v>
      </c>
    </row>
    <row r="254">
      <c r="A254" t="str">
        <f>IF(Ref_Brg!A254="","",Ref_Brg!A254)</f>
        <v>BB.01.001</v>
      </c>
      <c r="B254" t="str">
        <f>IF(Ref_Brg!B254="","",Ref_Brg!B254)</f>
        <v>Minyak goreng sawit</v>
      </c>
      <c r="C254" t="str">
        <f>IF(Ref_Brg!C254="","",Ref_Brg!C254)</f>
        <v>liter</v>
      </c>
      <c r="D254">
        <f>IFERROR(VLOOKUP(B254,Saldo_Brg!$B$9:$D$311,3,FALSE),0)</f>
        <v>0</v>
      </c>
      <c r="E254">
        <f>SUMIF(Masuk!$E$312:$E$811,B254,Masuk!$H$312:$H$811)</f>
        <v>0</v>
      </c>
      <c r="F254">
        <f>SUMIF(Keluar!$E$8:$E$507,B254,Keluar!$F$8:$F$507)</f>
        <v>0</v>
      </c>
      <c r="G254">
        <f>D254+E254-F254</f>
        <v>0</v>
      </c>
      <c r="H254">
        <f>SUMIF(Z254,"&gt;0",Z254)</f>
        <v>0</v>
      </c>
      <c r="I254">
        <f>G254*H254</f>
        <v>0</v>
      </c>
      <c r="Y254">
        <f>IF(B254="","",VLOOKUP(B254,Refresh!$A$7:$B$1000,2,FALSE))</f>
        <v>246</v>
      </c>
      <c r="Z254" t="str">
        <f>IF(Y254="","",VLOOKUP(Y254,Masuk!$B$9:$I$812,8,FALSE))</f>
        <v/>
      </c>
      <c r="AA254" t="str">
        <f>LEFT(A254,5)</f>
        <v>BB.01</v>
      </c>
    </row>
    <row r="255">
      <c r="A255" t="str">
        <f>IF(Ref_Brg!A255="","",Ref_Brg!A255)</f>
        <v>BB.01.002</v>
      </c>
      <c r="B255" t="str">
        <f>IF(Ref_Brg!B255="","",Ref_Brg!B255)</f>
        <v>Minyak goreng campuran</v>
      </c>
      <c r="C255" t="str">
        <f>IF(Ref_Brg!C255="","",Ref_Brg!C255)</f>
        <v>liter</v>
      </c>
      <c r="D255">
        <f>IFERROR(VLOOKUP(B255,Saldo_Brg!$B$9:$D$311,3,FALSE),0)</f>
        <v>0</v>
      </c>
      <c r="E255">
        <f>SUMIF(Masuk!$E$312:$E$811,B255,Masuk!$H$312:$H$811)</f>
        <v>0</v>
      </c>
      <c r="F255">
        <f>SUMIF(Keluar!$E$8:$E$507,B255,Keluar!$F$8:$F$507)</f>
        <v>0</v>
      </c>
      <c r="G255">
        <f>D255+E255-F255</f>
        <v>0</v>
      </c>
      <c r="H255">
        <f>SUMIF(Z255,"&gt;0",Z255)</f>
        <v>0</v>
      </c>
      <c r="I255">
        <f>G255*H255</f>
        <v>0</v>
      </c>
      <c r="Y255">
        <f>IF(B255="","",VLOOKUP(B255,Refresh!$A$7:$B$1000,2,FALSE))</f>
        <v>247</v>
      </c>
      <c r="Z255" t="str">
        <f>IF(Y255="","",VLOOKUP(Y255,Masuk!$B$9:$I$812,8,FALSE))</f>
        <v/>
      </c>
      <c r="AA255" t="str">
        <f>LEFT(A255,5)</f>
        <v>BB.01</v>
      </c>
    </row>
    <row r="256">
      <c r="A256" t="str">
        <f>IF(Ref_Brg!A256="","",Ref_Brg!A256)</f>
        <v>BB.01.003</v>
      </c>
      <c r="B256" t="str">
        <f>IF(Ref_Brg!B256="","",Ref_Brg!B256)</f>
        <v>Minyak kelapa</v>
      </c>
      <c r="C256" t="str">
        <f>IF(Ref_Brg!C256="","",Ref_Brg!C256)</f>
        <v>liter</v>
      </c>
      <c r="D256">
        <f>IFERROR(VLOOKUP(B256,Saldo_Brg!$B$9:$D$311,3,FALSE),0)</f>
        <v>0</v>
      </c>
      <c r="E256">
        <f>SUMIF(Masuk!$E$312:$E$811,B256,Masuk!$H$312:$H$811)</f>
        <v>0</v>
      </c>
      <c r="F256">
        <f>SUMIF(Keluar!$E$8:$E$507,B256,Keluar!$F$8:$F$507)</f>
        <v>0</v>
      </c>
      <c r="G256">
        <f>D256+E256-F256</f>
        <v>0</v>
      </c>
      <c r="H256">
        <f>SUMIF(Z256,"&gt;0",Z256)</f>
        <v>0</v>
      </c>
      <c r="I256">
        <f>G256*H256</f>
        <v>0</v>
      </c>
      <c r="Y256">
        <f>IF(B256="","",VLOOKUP(B256,Refresh!$A$7:$B$1000,2,FALSE))</f>
        <v>248</v>
      </c>
      <c r="Z256" t="str">
        <f>IF(Y256="","",VLOOKUP(Y256,Masuk!$B$9:$I$812,8,FALSE))</f>
        <v/>
      </c>
      <c r="AA256" t="str">
        <f>LEFT(A256,5)</f>
        <v>BB.01</v>
      </c>
    </row>
    <row r="257">
      <c r="A257" t="str">
        <f>IF(Ref_Brg!A257="","",Ref_Brg!A257)</f>
        <v>BB.01.004</v>
      </c>
      <c r="B257" t="str">
        <f>IF(Ref_Brg!B257="","",Ref_Brg!B257)</f>
        <v>Margarin</v>
      </c>
      <c r="C257" t="str">
        <f>IF(Ref_Brg!C257="","",Ref_Brg!C257)</f>
        <v>kg</v>
      </c>
      <c r="D257">
        <f>IFERROR(VLOOKUP(B257,Saldo_Brg!$B$9:$D$311,3,FALSE),0)</f>
        <v>0</v>
      </c>
      <c r="E257">
        <f>SUMIF(Masuk!$E$312:$E$811,B257,Masuk!$H$312:$H$811)</f>
        <v>0</v>
      </c>
      <c r="F257">
        <f>SUMIF(Keluar!$E$8:$E$507,B257,Keluar!$F$8:$F$507)</f>
        <v>0</v>
      </c>
      <c r="G257">
        <f>D257+E257-F257</f>
        <v>0</v>
      </c>
      <c r="H257">
        <f>SUMIF(Z257,"&gt;0",Z257)</f>
        <v>0</v>
      </c>
      <c r="I257">
        <f>G257*H257</f>
        <v>0</v>
      </c>
      <c r="Y257">
        <f>IF(B257="","",VLOOKUP(B257,Refresh!$A$7:$B$1000,2,FALSE))</f>
        <v>249</v>
      </c>
      <c r="Z257" t="str">
        <f>IF(Y257="","",VLOOKUP(Y257,Masuk!$B$9:$I$812,8,FALSE))</f>
        <v/>
      </c>
      <c r="AA257" t="str">
        <f>LEFT(A257,5)</f>
        <v>BB.01</v>
      </c>
    </row>
    <row r="258">
      <c r="A258" t="str">
        <f>IF(Ref_Brg!A258="","",Ref_Brg!A258)</f>
        <v>BB.01.005</v>
      </c>
      <c r="B258" t="str">
        <f>IF(Ref_Brg!B258="","",Ref_Brg!B258)</f>
        <v>Mentega (butter)</v>
      </c>
      <c r="C258" t="str">
        <f>IF(Ref_Brg!C258="","",Ref_Brg!C258)</f>
        <v>kg</v>
      </c>
      <c r="D258">
        <f>IFERROR(VLOOKUP(B258,Saldo_Brg!$B$9:$D$311,3,FALSE),0)</f>
        <v>0</v>
      </c>
      <c r="E258">
        <f>SUMIF(Masuk!$E$312:$E$811,B258,Masuk!$H$312:$H$811)</f>
        <v>0</v>
      </c>
      <c r="F258">
        <f>SUMIF(Keluar!$E$8:$E$507,B258,Keluar!$F$8:$F$507)</f>
        <v>0</v>
      </c>
      <c r="G258">
        <f>D258+E258-F258</f>
        <v>0</v>
      </c>
      <c r="H258">
        <f>SUMIF(Z258,"&gt;0",Z258)</f>
        <v>0</v>
      </c>
      <c r="I258">
        <f>G258*H258</f>
        <v>0</v>
      </c>
      <c r="Y258">
        <f>IF(B258="","",VLOOKUP(B258,Refresh!$A$7:$B$1000,2,FALSE))</f>
        <v>250</v>
      </c>
      <c r="Z258" t="str">
        <f>IF(Y258="","",VLOOKUP(Y258,Masuk!$B$9:$I$812,8,FALSE))</f>
        <v/>
      </c>
      <c r="AA258" t="str">
        <f>LEFT(A258,5)</f>
        <v>BB.01</v>
      </c>
    </row>
    <row r="259">
      <c r="A259" t="str">
        <f>IF(Ref_Brg!A259="","",Ref_Brg!A259)</f>
        <v>BB.01.099</v>
      </c>
      <c r="B259" t="str">
        <f>IF(Ref_Brg!B259="","",Ref_Brg!B259)</f>
        <v>Minyak dan lemak-lainnya</v>
      </c>
      <c r="C259" t="str">
        <f>IF(Ref_Brg!C259="","",Ref_Brg!C259)</f>
        <v>kg</v>
      </c>
      <c r="D259">
        <f>IFERROR(VLOOKUP(B259,Saldo_Brg!$B$9:$D$311,3,FALSE),0)</f>
        <v>0</v>
      </c>
      <c r="E259">
        <f>SUMIF(Masuk!$E$312:$E$811,B259,Masuk!$H$312:$H$811)</f>
        <v>0</v>
      </c>
      <c r="F259">
        <f>SUMIF(Keluar!$E$8:$E$507,B259,Keluar!$F$8:$F$507)</f>
        <v>0</v>
      </c>
      <c r="G259">
        <f>D259+E259-F259</f>
        <v>0</v>
      </c>
      <c r="H259">
        <f>SUMIF(Z259,"&gt;0",Z259)</f>
        <v>0</v>
      </c>
      <c r="I259">
        <f>G259*H259</f>
        <v>0</v>
      </c>
      <c r="Y259">
        <f>IF(B259="","",VLOOKUP(B259,Refresh!$A$7:$B$1000,2,FALSE))</f>
        <v>251</v>
      </c>
      <c r="Z259" t="str">
        <f>IF(Y259="","",VLOOKUP(Y259,Masuk!$B$9:$I$812,8,FALSE))</f>
        <v/>
      </c>
      <c r="AA259" t="str">
        <f>LEFT(A259,5)</f>
        <v>BB.01</v>
      </c>
    </row>
    <row r="260">
      <c r="A260" t="str">
        <f>IF(Ref_Brg!A260="","",Ref_Brg!A260)</f>
        <v>BB.02</v>
      </c>
      <c r="B260" t="str">
        <f>IF(Ref_Brg!B260="","",Ref_Brg!B260)</f>
        <v>GARAM, GULA, DAN PEMANIS</v>
      </c>
      <c r="C260" t="str">
        <f>IF(Ref_Brg!C260="","",Ref_Brg!C260)</f>
        <v/>
      </c>
      <c r="Y260">
        <f>IF(B260="","",VLOOKUP(B260,Refresh!$A$7:$B$1000,2,FALSE))</f>
        <v>252</v>
      </c>
      <c r="Z260" t="str">
        <f>IF(Y260="","",VLOOKUP(Y260,Masuk!$B$9:$I$812,8,FALSE))</f>
        <v/>
      </c>
      <c r="AA260" t="str">
        <f>LEFT(A260,5)</f>
        <v>BB.02</v>
      </c>
    </row>
    <row r="261">
      <c r="A261" t="str">
        <f>IF(Ref_Brg!A261="","",Ref_Brg!A261)</f>
        <v>BB.02.001</v>
      </c>
      <c r="B261" t="str">
        <f>IF(Ref_Brg!B261="","",Ref_Brg!B261)</f>
        <v>Garam beryodium</v>
      </c>
      <c r="C261" t="str">
        <f>IF(Ref_Brg!C261="","",Ref_Brg!C261)</f>
        <v>pak</v>
      </c>
      <c r="D261">
        <f>IFERROR(VLOOKUP(B261,Saldo_Brg!$B$9:$D$311,3,FALSE),0)</f>
        <v>0</v>
      </c>
      <c r="E261">
        <f>SUMIF(Masuk!$E$312:$E$811,B261,Masuk!$H$312:$H$811)</f>
        <v>0</v>
      </c>
      <c r="F261">
        <f>SUMIF(Keluar!$E$8:$E$507,B261,Keluar!$F$8:$F$507)</f>
        <v>0</v>
      </c>
      <c r="G261">
        <f>D261+E261-F261</f>
        <v>0</v>
      </c>
      <c r="H261">
        <f>SUMIF(Z261,"&gt;0",Z261)</f>
        <v>0</v>
      </c>
      <c r="I261">
        <f>G261*H261</f>
        <v>0</v>
      </c>
      <c r="Y261">
        <f>IF(B261="","",VLOOKUP(B261,Refresh!$A$7:$B$1000,2,FALSE))</f>
        <v>253</v>
      </c>
      <c r="Z261" t="str">
        <f>IF(Y261="","",VLOOKUP(Y261,Masuk!$B$9:$I$812,8,FALSE))</f>
        <v/>
      </c>
      <c r="AA261" t="str">
        <f>LEFT(A261,5)</f>
        <v>BB.02</v>
      </c>
    </row>
    <row r="262">
      <c r="A262" t="str">
        <f>IF(Ref_Brg!A262="","",Ref_Brg!A262)</f>
        <v>BB.02.002</v>
      </c>
      <c r="B262" t="str">
        <f>IF(Ref_Brg!B262="","",Ref_Brg!B262)</f>
        <v>Gula pasir</v>
      </c>
      <c r="C262" t="str">
        <f>IF(Ref_Brg!C262="","",Ref_Brg!C262)</f>
        <v>kg</v>
      </c>
      <c r="D262">
        <f>IFERROR(VLOOKUP(B262,Saldo_Brg!$B$9:$D$311,3,FALSE),0)</f>
        <v>0</v>
      </c>
      <c r="E262">
        <f>SUMIF(Masuk!$E$312:$E$811,B262,Masuk!$H$312:$H$811)</f>
        <v>0</v>
      </c>
      <c r="F262">
        <f>SUMIF(Keluar!$E$8:$E$507,B262,Keluar!$F$8:$F$507)</f>
        <v>0</v>
      </c>
      <c r="G262">
        <f>D262+E262-F262</f>
        <v>0</v>
      </c>
      <c r="H262">
        <f>SUMIF(Z262,"&gt;0",Z262)</f>
        <v>0</v>
      </c>
      <c r="I262">
        <f>G262*H262</f>
        <v>0</v>
      </c>
      <c r="Y262">
        <f>IF(B262="","",VLOOKUP(B262,Refresh!$A$7:$B$1000,2,FALSE))</f>
        <v>254</v>
      </c>
      <c r="Z262" t="str">
        <f>IF(Y262="","",VLOOKUP(Y262,Masuk!$B$9:$I$812,8,FALSE))</f>
        <v/>
      </c>
      <c r="AA262" t="str">
        <f>LEFT(A262,5)</f>
        <v>BB.02</v>
      </c>
    </row>
    <row r="263">
      <c r="A263" t="str">
        <f>IF(Ref_Brg!A263="","",Ref_Brg!A263)</f>
        <v>BB.02.003</v>
      </c>
      <c r="B263" t="str">
        <f>IF(Ref_Brg!B263="","",Ref_Brg!B263)</f>
        <v>Gula merah/aren</v>
      </c>
      <c r="C263" t="str">
        <f>IF(Ref_Brg!C263="","",Ref_Brg!C263)</f>
        <v>kg</v>
      </c>
      <c r="D263">
        <f>IFERROR(VLOOKUP(B263,Saldo_Brg!$B$9:$D$311,3,FALSE),0)</f>
        <v>0</v>
      </c>
      <c r="E263">
        <f>SUMIF(Masuk!$E$312:$E$811,B263,Masuk!$H$312:$H$811)</f>
        <v>0</v>
      </c>
      <c r="F263">
        <f>SUMIF(Keluar!$E$8:$E$507,B263,Keluar!$F$8:$F$507)</f>
        <v>0</v>
      </c>
      <c r="G263">
        <f>D263+E263-F263</f>
        <v>0</v>
      </c>
      <c r="H263">
        <f>SUMIF(Z263,"&gt;0",Z263)</f>
        <v>0</v>
      </c>
      <c r="I263">
        <f>G263*H263</f>
        <v>0</v>
      </c>
      <c r="Y263">
        <f>IF(B263="","",VLOOKUP(B263,Refresh!$A$7:$B$1000,2,FALSE))</f>
        <v>255</v>
      </c>
      <c r="Z263" t="str">
        <f>IF(Y263="","",VLOOKUP(Y263,Masuk!$B$9:$I$812,8,FALSE))</f>
        <v/>
      </c>
      <c r="AA263" t="str">
        <f>LEFT(A263,5)</f>
        <v>BB.02</v>
      </c>
    </row>
    <row r="264">
      <c r="A264" t="str">
        <f>IF(Ref_Brg!A264="","",Ref_Brg!A264)</f>
        <v>BB.02.004</v>
      </c>
      <c r="B264" t="str">
        <f>IF(Ref_Brg!B264="","",Ref_Brg!B264)</f>
        <v>Madu</v>
      </c>
      <c r="C264" t="str">
        <f>IF(Ref_Brg!C264="","",Ref_Brg!C264)</f>
        <v>kg</v>
      </c>
      <c r="D264">
        <f>IFERROR(VLOOKUP(B264,Saldo_Brg!$B$9:$D$311,3,FALSE),0)</f>
        <v>0</v>
      </c>
      <c r="E264">
        <f>SUMIF(Masuk!$E$312:$E$811,B264,Masuk!$H$312:$H$811)</f>
        <v>0</v>
      </c>
      <c r="F264">
        <f>SUMIF(Keluar!$E$8:$E$507,B264,Keluar!$F$8:$F$507)</f>
        <v>0</v>
      </c>
      <c r="G264">
        <f>D264+E264-F264</f>
        <v>0</v>
      </c>
      <c r="H264">
        <f>SUMIF(Z264,"&gt;0",Z264)</f>
        <v>0</v>
      </c>
      <c r="I264">
        <f>G264*H264</f>
        <v>0</v>
      </c>
      <c r="Y264">
        <f>IF(B264="","",VLOOKUP(B264,Refresh!$A$7:$B$1000,2,FALSE))</f>
        <v>256</v>
      </c>
      <c r="Z264" t="str">
        <f>IF(Y264="","",VLOOKUP(Y264,Masuk!$B$9:$I$812,8,FALSE))</f>
        <v/>
      </c>
      <c r="AA264" t="str">
        <f>LEFT(A264,5)</f>
        <v>BB.02</v>
      </c>
    </row>
    <row r="265">
      <c r="A265" t="str">
        <f>IF(Ref_Brg!A265="","",Ref_Brg!A265)</f>
        <v>BB.02.099</v>
      </c>
      <c r="B265" t="str">
        <f>IF(Ref_Brg!B265="","",Ref_Brg!B265)</f>
        <v>Garam, gula, dan pemanis-lainnya</v>
      </c>
      <c r="C265" t="str">
        <f>IF(Ref_Brg!C265="","",Ref_Brg!C265)</f>
        <v>kg</v>
      </c>
      <c r="D265">
        <f>IFERROR(VLOOKUP(B265,Saldo_Brg!$B$9:$D$311,3,FALSE),0)</f>
        <v>0</v>
      </c>
      <c r="E265">
        <f>SUMIF(Masuk!$E$312:$E$811,B265,Masuk!$H$312:$H$811)</f>
        <v>0</v>
      </c>
      <c r="F265">
        <f>SUMIF(Keluar!$E$8:$E$507,B265,Keluar!$F$8:$F$507)</f>
        <v>0</v>
      </c>
      <c r="G265">
        <f>D265+E265-F265</f>
        <v>0</v>
      </c>
      <c r="H265">
        <f>SUMIF(Z265,"&gt;0",Z265)</f>
        <v>0</v>
      </c>
      <c r="I265">
        <f>G265*H265</f>
        <v>0</v>
      </c>
      <c r="Y265">
        <f>IF(B265="","",VLOOKUP(B265,Refresh!$A$7:$B$1000,2,FALSE))</f>
        <v>257</v>
      </c>
      <c r="Z265" t="str">
        <f>IF(Y265="","",VLOOKUP(Y265,Masuk!$B$9:$I$812,8,FALSE))</f>
        <v/>
      </c>
      <c r="AA265" t="str">
        <f>LEFT(A265,5)</f>
        <v>BB.02</v>
      </c>
    </row>
    <row r="266">
      <c r="A266" t="str">
        <f>IF(Ref_Brg!A266="","",Ref_Brg!A266)</f>
        <v>BB.03</v>
      </c>
      <c r="B266" t="str">
        <f>IF(Ref_Brg!B266="","",Ref_Brg!B266)</f>
        <v>BUMBU KERING (REMPAH)</v>
      </c>
      <c r="C266" t="str">
        <f>IF(Ref_Brg!C266="","",Ref_Brg!C266)</f>
        <v/>
      </c>
      <c r="Y266">
        <f>IF(B266="","",VLOOKUP(B266,Refresh!$A$7:$B$1000,2,FALSE))</f>
        <v>258</v>
      </c>
      <c r="Z266" t="str">
        <f>IF(Y266="","",VLOOKUP(Y266,Masuk!$B$9:$I$812,8,FALSE))</f>
        <v/>
      </c>
      <c r="AA266" t="str">
        <f>LEFT(A266,5)</f>
        <v>BB.03</v>
      </c>
    </row>
    <row r="267">
      <c r="A267" t="str">
        <f>IF(Ref_Brg!A267="","",Ref_Brg!A267)</f>
        <v>BB.03.001</v>
      </c>
      <c r="B267" t="str">
        <f>IF(Ref_Brg!B267="","",Ref_Brg!B267)</f>
        <v>Lada/merica bubuk</v>
      </c>
      <c r="C267" t="str">
        <f>IF(Ref_Brg!C267="","",Ref_Brg!C267)</f>
        <v>pcs</v>
      </c>
      <c r="D267">
        <f>IFERROR(VLOOKUP(B267,Saldo_Brg!$B$9:$D$311,3,FALSE),0)</f>
        <v>0</v>
      </c>
      <c r="E267">
        <f>SUMIF(Masuk!$E$312:$E$811,B267,Masuk!$H$312:$H$811)</f>
        <v>0</v>
      </c>
      <c r="F267">
        <f>SUMIF(Keluar!$E$8:$E$507,B267,Keluar!$F$8:$F$507)</f>
        <v>0</v>
      </c>
      <c r="G267">
        <f>D267+E267-F267</f>
        <v>0</v>
      </c>
      <c r="H267">
        <f>SUMIF(Z267,"&gt;0",Z267)</f>
        <v>0</v>
      </c>
      <c r="I267">
        <f>G267*H267</f>
        <v>0</v>
      </c>
      <c r="Y267">
        <f>IF(B267="","",VLOOKUP(B267,Refresh!$A$7:$B$1000,2,FALSE))</f>
        <v>259</v>
      </c>
      <c r="Z267" t="str">
        <f>IF(Y267="","",VLOOKUP(Y267,Masuk!$B$9:$I$812,8,FALSE))</f>
        <v/>
      </c>
      <c r="AA267" t="str">
        <f>LEFT(A267,5)</f>
        <v>BB.03</v>
      </c>
    </row>
    <row r="268">
      <c r="A268" t="str">
        <f>IF(Ref_Brg!A268="","",Ref_Brg!A268)</f>
        <v>BB.03.002</v>
      </c>
      <c r="B268" t="str">
        <f>IF(Ref_Brg!B268="","",Ref_Brg!B268)</f>
        <v>Ketumbar bubuk</v>
      </c>
      <c r="C268" t="str">
        <f>IF(Ref_Brg!C268="","",Ref_Brg!C268)</f>
        <v>pcs</v>
      </c>
      <c r="D268">
        <f>IFERROR(VLOOKUP(B268,Saldo_Brg!$B$9:$D$311,3,FALSE),0)</f>
        <v>0</v>
      </c>
      <c r="E268">
        <f>SUMIF(Masuk!$E$312:$E$811,B268,Masuk!$H$312:$H$811)</f>
        <v>0</v>
      </c>
      <c r="F268">
        <f>SUMIF(Keluar!$E$8:$E$507,B268,Keluar!$F$8:$F$507)</f>
        <v>0</v>
      </c>
      <c r="G268">
        <f>D268+E268-F268</f>
        <v>0</v>
      </c>
      <c r="H268">
        <f>SUMIF(Z268,"&gt;0",Z268)</f>
        <v>0</v>
      </c>
      <c r="I268">
        <f>G268*H268</f>
        <v>0</v>
      </c>
      <c r="Y268">
        <f>IF(B268="","",VLOOKUP(B268,Refresh!$A$7:$B$1000,2,FALSE))</f>
        <v>260</v>
      </c>
      <c r="Z268" t="str">
        <f>IF(Y268="","",VLOOKUP(Y268,Masuk!$B$9:$I$812,8,FALSE))</f>
        <v/>
      </c>
      <c r="AA268" t="str">
        <f>LEFT(A268,5)</f>
        <v>BB.03</v>
      </c>
    </row>
    <row r="269">
      <c r="A269" t="str">
        <f>IF(Ref_Brg!A269="","",Ref_Brg!A269)</f>
        <v>BB.03.003</v>
      </c>
      <c r="B269" t="str">
        <f>IF(Ref_Brg!B269="","",Ref_Brg!B269)</f>
        <v>Jinten bubuk</v>
      </c>
      <c r="C269" t="str">
        <f>IF(Ref_Brg!C269="","",Ref_Brg!C269)</f>
        <v>pcs</v>
      </c>
      <c r="D269">
        <f>IFERROR(VLOOKUP(B269,Saldo_Brg!$B$9:$D$311,3,FALSE),0)</f>
        <v>0</v>
      </c>
      <c r="E269">
        <f>SUMIF(Masuk!$E$312:$E$811,B269,Masuk!$H$312:$H$811)</f>
        <v>0</v>
      </c>
      <c r="F269">
        <f>SUMIF(Keluar!$E$8:$E$507,B269,Keluar!$F$8:$F$507)</f>
        <v>0</v>
      </c>
      <c r="G269">
        <f>D269+E269-F269</f>
        <v>0</v>
      </c>
      <c r="H269">
        <f>SUMIF(Z269,"&gt;0",Z269)</f>
        <v>0</v>
      </c>
      <c r="I269">
        <f>G269*H269</f>
        <v>0</v>
      </c>
      <c r="Y269">
        <f>IF(B269="","",VLOOKUP(B269,Refresh!$A$7:$B$1000,2,FALSE))</f>
        <v>261</v>
      </c>
      <c r="Z269" t="str">
        <f>IF(Y269="","",VLOOKUP(Y269,Masuk!$B$9:$I$812,8,FALSE))</f>
        <v/>
      </c>
      <c r="AA269" t="str">
        <f>LEFT(A269,5)</f>
        <v>BB.03</v>
      </c>
    </row>
    <row r="270">
      <c r="A270" t="str">
        <f>IF(Ref_Brg!A270="","",Ref_Brg!A270)</f>
        <v>BB.03.004</v>
      </c>
      <c r="B270" t="str">
        <f>IF(Ref_Brg!B270="","",Ref_Brg!B270)</f>
        <v>Pala bubuk</v>
      </c>
      <c r="C270" t="str">
        <f>IF(Ref_Brg!C270="","",Ref_Brg!C270)</f>
        <v>pcs</v>
      </c>
      <c r="D270">
        <f>IFERROR(VLOOKUP(B270,Saldo_Brg!$B$9:$D$311,3,FALSE),0)</f>
        <v>0</v>
      </c>
      <c r="E270">
        <f>SUMIF(Masuk!$E$312:$E$811,B270,Masuk!$H$312:$H$811)</f>
        <v>0</v>
      </c>
      <c r="F270">
        <f>SUMIF(Keluar!$E$8:$E$507,B270,Keluar!$F$8:$F$507)</f>
        <v>0</v>
      </c>
      <c r="G270">
        <f>D270+E270-F270</f>
        <v>0</v>
      </c>
      <c r="H270">
        <f>SUMIF(Z270,"&gt;0",Z270)</f>
        <v>0</v>
      </c>
      <c r="I270">
        <f>G270*H270</f>
        <v>0</v>
      </c>
      <c r="Y270">
        <f>IF(B270="","",VLOOKUP(B270,Refresh!$A$7:$B$1000,2,FALSE))</f>
        <v>262</v>
      </c>
      <c r="Z270" t="str">
        <f>IF(Y270="","",VLOOKUP(Y270,Masuk!$B$9:$I$812,8,FALSE))</f>
        <v/>
      </c>
      <c r="AA270" t="str">
        <f>LEFT(A270,5)</f>
        <v>BB.03</v>
      </c>
    </row>
    <row r="271">
      <c r="A271" t="str">
        <f>IF(Ref_Brg!A271="","",Ref_Brg!A271)</f>
        <v>BB.03.005</v>
      </c>
      <c r="B271" t="str">
        <f>IF(Ref_Brg!B271="","",Ref_Brg!B271)</f>
        <v>Kayu manis</v>
      </c>
      <c r="C271" t="str">
        <f>IF(Ref_Brg!C271="","",Ref_Brg!C271)</f>
        <v>pcs</v>
      </c>
      <c r="D271">
        <f>IFERROR(VLOOKUP(B271,Saldo_Brg!$B$9:$D$311,3,FALSE),0)</f>
        <v>0</v>
      </c>
      <c r="E271">
        <f>SUMIF(Masuk!$E$312:$E$811,B271,Masuk!$H$312:$H$811)</f>
        <v>0</v>
      </c>
      <c r="F271">
        <f>SUMIF(Keluar!$E$8:$E$507,B271,Keluar!$F$8:$F$507)</f>
        <v>0</v>
      </c>
      <c r="G271">
        <f>D271+E271-F271</f>
        <v>0</v>
      </c>
      <c r="H271">
        <f>SUMIF(Z271,"&gt;0",Z271)</f>
        <v>0</v>
      </c>
      <c r="I271">
        <f>G271*H271</f>
        <v>0</v>
      </c>
      <c r="Y271">
        <f>IF(B271="","",VLOOKUP(B271,Refresh!$A$7:$B$1000,2,FALSE))</f>
        <v>263</v>
      </c>
      <c r="Z271" t="str">
        <f>IF(Y271="","",VLOOKUP(Y271,Masuk!$B$9:$I$812,8,FALSE))</f>
        <v/>
      </c>
      <c r="AA271" t="str">
        <f>LEFT(A271,5)</f>
        <v>BB.03</v>
      </c>
    </row>
    <row r="272">
      <c r="A272" t="str">
        <f>IF(Ref_Brg!A272="","",Ref_Brg!A272)</f>
        <v>BB.03.006</v>
      </c>
      <c r="B272" t="str">
        <f>IF(Ref_Brg!B272="","",Ref_Brg!B272)</f>
        <v>Cengkeh</v>
      </c>
      <c r="C272" t="str">
        <f>IF(Ref_Brg!C272="","",Ref_Brg!C272)</f>
        <v>pcs</v>
      </c>
      <c r="D272">
        <f>IFERROR(VLOOKUP(B272,Saldo_Brg!$B$9:$D$311,3,FALSE),0)</f>
        <v>0</v>
      </c>
      <c r="E272">
        <f>SUMIF(Masuk!$E$312:$E$811,B272,Masuk!$H$312:$H$811)</f>
        <v>0</v>
      </c>
      <c r="F272">
        <f>SUMIF(Keluar!$E$8:$E$507,B272,Keluar!$F$8:$F$507)</f>
        <v>0</v>
      </c>
      <c r="G272">
        <f>D272+E272-F272</f>
        <v>0</v>
      </c>
      <c r="H272">
        <f>SUMIF(Z272,"&gt;0",Z272)</f>
        <v>0</v>
      </c>
      <c r="I272">
        <f>G272*H272</f>
        <v>0</v>
      </c>
      <c r="Y272">
        <f>IF(B272="","",VLOOKUP(B272,Refresh!$A$7:$B$1000,2,FALSE))</f>
        <v>264</v>
      </c>
      <c r="Z272" t="str">
        <f>IF(Y272="","",VLOOKUP(Y272,Masuk!$B$9:$I$812,8,FALSE))</f>
        <v/>
      </c>
      <c r="AA272" t="str">
        <f>LEFT(A272,5)</f>
        <v>BB.03</v>
      </c>
    </row>
    <row r="273">
      <c r="A273" t="str">
        <f>IF(Ref_Brg!A273="","",Ref_Brg!A273)</f>
        <v>BB.03.007</v>
      </c>
      <c r="B273" t="str">
        <f>IF(Ref_Brg!B273="","",Ref_Brg!B273)</f>
        <v>Kapulaga</v>
      </c>
      <c r="C273" t="str">
        <f>IF(Ref_Brg!C273="","",Ref_Brg!C273)</f>
        <v>pcs</v>
      </c>
      <c r="D273">
        <f>IFERROR(VLOOKUP(B273,Saldo_Brg!$B$9:$D$311,3,FALSE),0)</f>
        <v>0</v>
      </c>
      <c r="E273">
        <f>SUMIF(Masuk!$E$312:$E$811,B273,Masuk!$H$312:$H$811)</f>
        <v>0</v>
      </c>
      <c r="F273">
        <f>SUMIF(Keluar!$E$8:$E$507,B273,Keluar!$F$8:$F$507)</f>
        <v>0</v>
      </c>
      <c r="G273">
        <f>D273+E273-F273</f>
        <v>0</v>
      </c>
      <c r="H273">
        <f>SUMIF(Z273,"&gt;0",Z273)</f>
        <v>0</v>
      </c>
      <c r="I273">
        <f>G273*H273</f>
        <v>0</v>
      </c>
      <c r="Y273">
        <f>IF(B273="","",VLOOKUP(B273,Refresh!$A$7:$B$1000,2,FALSE))</f>
        <v>265</v>
      </c>
      <c r="Z273" t="str">
        <f>IF(Y273="","",VLOOKUP(Y273,Masuk!$B$9:$I$812,8,FALSE))</f>
        <v/>
      </c>
      <c r="AA273" t="str">
        <f>LEFT(A273,5)</f>
        <v>BB.03</v>
      </c>
    </row>
    <row r="274">
      <c r="A274" t="str">
        <f>IF(Ref_Brg!A274="","",Ref_Brg!A274)</f>
        <v>BB.03.008</v>
      </c>
      <c r="B274" t="str">
        <f>IF(Ref_Brg!B274="","",Ref_Brg!B274)</f>
        <v>Daun salam kering</v>
      </c>
      <c r="C274" t="str">
        <f>IF(Ref_Brg!C274="","",Ref_Brg!C274)</f>
        <v>pcs</v>
      </c>
      <c r="D274">
        <f>IFERROR(VLOOKUP(B274,Saldo_Brg!$B$9:$D$311,3,FALSE),0)</f>
        <v>0</v>
      </c>
      <c r="E274">
        <f>SUMIF(Masuk!$E$312:$E$811,B274,Masuk!$H$312:$H$811)</f>
        <v>0</v>
      </c>
      <c r="F274">
        <f>SUMIF(Keluar!$E$8:$E$507,B274,Keluar!$F$8:$F$507)</f>
        <v>0</v>
      </c>
      <c r="G274">
        <f>D274+E274-F274</f>
        <v>0</v>
      </c>
      <c r="H274">
        <f>SUMIF(Z274,"&gt;0",Z274)</f>
        <v>0</v>
      </c>
      <c r="I274">
        <f>G274*H274</f>
        <v>0</v>
      </c>
      <c r="Y274">
        <f>IF(B274="","",VLOOKUP(B274,Refresh!$A$7:$B$1000,2,FALSE))</f>
        <v>266</v>
      </c>
      <c r="Z274" t="str">
        <f>IF(Y274="","",VLOOKUP(Y274,Masuk!$B$9:$I$812,8,FALSE))</f>
        <v/>
      </c>
      <c r="AA274" t="str">
        <f>LEFT(A274,5)</f>
        <v>BB.03</v>
      </c>
    </row>
    <row r="275">
      <c r="A275" t="str">
        <f>IF(Ref_Brg!A275="","",Ref_Brg!A275)</f>
        <v>BB.03.009</v>
      </c>
      <c r="B275" t="str">
        <f>IF(Ref_Brg!B275="","",Ref_Brg!B275)</f>
        <v>Oregano</v>
      </c>
      <c r="C275" t="str">
        <f>IF(Ref_Brg!C275="","",Ref_Brg!C275)</f>
        <v>pcs</v>
      </c>
      <c r="D275">
        <f>IFERROR(VLOOKUP(B275,Saldo_Brg!$B$9:$D$311,3,FALSE),0)</f>
        <v>0</v>
      </c>
      <c r="E275">
        <f>SUMIF(Masuk!$E$312:$E$811,B275,Masuk!$H$312:$H$811)</f>
        <v>0</v>
      </c>
      <c r="F275">
        <f>SUMIF(Keluar!$E$8:$E$507,B275,Keluar!$F$8:$F$507)</f>
        <v>0</v>
      </c>
      <c r="G275">
        <f>D275+E275-F275</f>
        <v>0</v>
      </c>
      <c r="H275">
        <f>SUMIF(Z275,"&gt;0",Z275)</f>
        <v>0</v>
      </c>
      <c r="I275">
        <f>G275*H275</f>
        <v>0</v>
      </c>
      <c r="Y275">
        <f>IF(B275="","",VLOOKUP(B275,Refresh!$A$7:$B$1000,2,FALSE))</f>
        <v>267</v>
      </c>
      <c r="Z275" t="str">
        <f>IF(Y275="","",VLOOKUP(Y275,Masuk!$B$9:$I$812,8,FALSE))</f>
        <v/>
      </c>
      <c r="AA275" t="str">
        <f>LEFT(A275,5)</f>
        <v>BB.03</v>
      </c>
    </row>
    <row r="276">
      <c r="A276" t="str">
        <f>IF(Ref_Brg!A276="","",Ref_Brg!A276)</f>
        <v>BB.03.099</v>
      </c>
      <c r="B276" t="str">
        <f>IF(Ref_Brg!B276="","",Ref_Brg!B276)</f>
        <v>Bumbu kering (rempah)-lainnya</v>
      </c>
      <c r="C276" t="str">
        <f>IF(Ref_Brg!C276="","",Ref_Brg!C276)</f>
        <v>pcs</v>
      </c>
      <c r="D276">
        <f>IFERROR(VLOOKUP(B276,Saldo_Brg!$B$9:$D$311,3,FALSE),0)</f>
        <v>0</v>
      </c>
      <c r="E276">
        <f>SUMIF(Masuk!$E$312:$E$811,B276,Masuk!$H$312:$H$811)</f>
        <v>0</v>
      </c>
      <c r="F276">
        <f>SUMIF(Keluar!$E$8:$E$507,B276,Keluar!$F$8:$F$507)</f>
        <v>0</v>
      </c>
      <c r="G276">
        <f>D276+E276-F276</f>
        <v>0</v>
      </c>
      <c r="H276">
        <f>SUMIF(Z276,"&gt;0",Z276)</f>
        <v>0</v>
      </c>
      <c r="I276">
        <f>G276*H276</f>
        <v>0</v>
      </c>
      <c r="Y276">
        <f>IF(B276="","",VLOOKUP(B276,Refresh!$A$7:$B$1000,2,FALSE))</f>
        <v>268</v>
      </c>
      <c r="Z276" t="str">
        <f>IF(Y276="","",VLOOKUP(Y276,Masuk!$B$9:$I$812,8,FALSE))</f>
        <v/>
      </c>
      <c r="AA276" t="str">
        <f>LEFT(A276,5)</f>
        <v>BB.03</v>
      </c>
    </row>
    <row r="277">
      <c r="A277" t="str">
        <f>IF(Ref_Brg!A277="","",Ref_Brg!A277)</f>
        <v>BB.04</v>
      </c>
      <c r="B277" t="str">
        <f>IF(Ref_Brg!B277="","",Ref_Brg!B277)</f>
        <v>BUMBU CAIR, SAUS, DAN KONDIMEN</v>
      </c>
      <c r="C277" t="str">
        <f>IF(Ref_Brg!C277="","",Ref_Brg!C277)</f>
        <v/>
      </c>
      <c r="Y277">
        <f>IF(B277="","",VLOOKUP(B277,Refresh!$A$7:$B$1000,2,FALSE))</f>
        <v>269</v>
      </c>
      <c r="Z277" t="str">
        <f>IF(Y277="","",VLOOKUP(Y277,Masuk!$B$9:$I$812,8,FALSE))</f>
        <v/>
      </c>
      <c r="AA277" t="str">
        <f>LEFT(A277,5)</f>
        <v>BB.04</v>
      </c>
    </row>
    <row r="278">
      <c r="A278" t="str">
        <f>IF(Ref_Brg!A278="","",Ref_Brg!A278)</f>
        <v>BB.04.001</v>
      </c>
      <c r="B278" t="str">
        <f>IF(Ref_Brg!B278="","",Ref_Brg!B278)</f>
        <v>Kecap manis</v>
      </c>
      <c r="C278" t="str">
        <f>IF(Ref_Brg!C278="","",Ref_Brg!C278)</f>
        <v>botol</v>
      </c>
      <c r="D278">
        <f>IFERROR(VLOOKUP(B278,Saldo_Brg!$B$9:$D$311,3,FALSE),0)</f>
        <v>0</v>
      </c>
      <c r="E278">
        <f>SUMIF(Masuk!$E$312:$E$811,B278,Masuk!$H$312:$H$811)</f>
        <v>0</v>
      </c>
      <c r="F278">
        <f>SUMIF(Keluar!$E$8:$E$507,B278,Keluar!$F$8:$F$507)</f>
        <v>0</v>
      </c>
      <c r="G278">
        <f>D278+E278-F278</f>
        <v>0</v>
      </c>
      <c r="H278">
        <f>SUMIF(Z278,"&gt;0",Z278)</f>
        <v>0</v>
      </c>
      <c r="I278">
        <f>G278*H278</f>
        <v>0</v>
      </c>
      <c r="Y278">
        <f>IF(B278="","",VLOOKUP(B278,Refresh!$A$7:$B$1000,2,FALSE))</f>
        <v>270</v>
      </c>
      <c r="Z278" t="str">
        <f>IF(Y278="","",VLOOKUP(Y278,Masuk!$B$9:$I$812,8,FALSE))</f>
        <v/>
      </c>
      <c r="AA278" t="str">
        <f>LEFT(A278,5)</f>
        <v>BB.04</v>
      </c>
    </row>
    <row r="279">
      <c r="A279" t="str">
        <f>IF(Ref_Brg!A279="","",Ref_Brg!A279)</f>
        <v>BB.04.002</v>
      </c>
      <c r="B279" t="str">
        <f>IF(Ref_Brg!B279="","",Ref_Brg!B279)</f>
        <v>Kecap asin</v>
      </c>
      <c r="C279" t="str">
        <f>IF(Ref_Brg!C279="","",Ref_Brg!C279)</f>
        <v>botol</v>
      </c>
      <c r="D279">
        <f>IFERROR(VLOOKUP(B279,Saldo_Brg!$B$9:$D$311,3,FALSE),0)</f>
        <v>0</v>
      </c>
      <c r="E279">
        <f>SUMIF(Masuk!$E$312:$E$811,B279,Masuk!$H$312:$H$811)</f>
        <v>0</v>
      </c>
      <c r="F279">
        <f>SUMIF(Keluar!$E$8:$E$507,B279,Keluar!$F$8:$F$507)</f>
        <v>0</v>
      </c>
      <c r="G279">
        <f>D279+E279-F279</f>
        <v>0</v>
      </c>
      <c r="H279">
        <f>SUMIF(Z279,"&gt;0",Z279)</f>
        <v>0</v>
      </c>
      <c r="I279">
        <f>G279*H279</f>
        <v>0</v>
      </c>
      <c r="Y279">
        <f>IF(B279="","",VLOOKUP(B279,Refresh!$A$7:$B$1000,2,FALSE))</f>
        <v>271</v>
      </c>
      <c r="Z279" t="str">
        <f>IF(Y279="","",VLOOKUP(Y279,Masuk!$B$9:$I$812,8,FALSE))</f>
        <v/>
      </c>
      <c r="AA279" t="str">
        <f>LEFT(A279,5)</f>
        <v>BB.04</v>
      </c>
    </row>
    <row r="280">
      <c r="A280" t="str">
        <f>IF(Ref_Brg!A280="","",Ref_Brg!A280)</f>
        <v>BB.04.003</v>
      </c>
      <c r="B280" t="str">
        <f>IF(Ref_Brg!B280="","",Ref_Brg!B280)</f>
        <v>Saus sambal</v>
      </c>
      <c r="C280" t="str">
        <f>IF(Ref_Brg!C280="","",Ref_Brg!C280)</f>
        <v>botol</v>
      </c>
      <c r="D280">
        <f>IFERROR(VLOOKUP(B280,Saldo_Brg!$B$9:$D$311,3,FALSE),0)</f>
        <v>0</v>
      </c>
      <c r="E280">
        <f>SUMIF(Masuk!$E$312:$E$811,B280,Masuk!$H$312:$H$811)</f>
        <v>0</v>
      </c>
      <c r="F280">
        <f>SUMIF(Keluar!$E$8:$E$507,B280,Keluar!$F$8:$F$507)</f>
        <v>0</v>
      </c>
      <c r="G280">
        <f>D280+E280-F280</f>
        <v>0</v>
      </c>
      <c r="H280">
        <f>SUMIF(Z280,"&gt;0",Z280)</f>
        <v>0</v>
      </c>
      <c r="I280">
        <f>G280*H280</f>
        <v>0</v>
      </c>
      <c r="Y280">
        <f>IF(B280="","",VLOOKUP(B280,Refresh!$A$7:$B$1000,2,FALSE))</f>
        <v>272</v>
      </c>
      <c r="Z280" t="str">
        <f>IF(Y280="","",VLOOKUP(Y280,Masuk!$B$9:$I$812,8,FALSE))</f>
        <v/>
      </c>
      <c r="AA280" t="str">
        <f>LEFT(A280,5)</f>
        <v>BB.04</v>
      </c>
    </row>
    <row r="281">
      <c r="A281" t="str">
        <f>IF(Ref_Brg!A281="","",Ref_Brg!A281)</f>
        <v>BB.04.004</v>
      </c>
      <c r="B281" t="str">
        <f>IF(Ref_Brg!B281="","",Ref_Brg!B281)</f>
        <v>Saus tomat</v>
      </c>
      <c r="C281" t="str">
        <f>IF(Ref_Brg!C281="","",Ref_Brg!C281)</f>
        <v>botol</v>
      </c>
      <c r="D281">
        <f>IFERROR(VLOOKUP(B281,Saldo_Brg!$B$9:$D$311,3,FALSE),0)</f>
        <v>0</v>
      </c>
      <c r="E281">
        <f>SUMIF(Masuk!$E$312:$E$811,B281,Masuk!$H$312:$H$811)</f>
        <v>0</v>
      </c>
      <c r="F281">
        <f>SUMIF(Keluar!$E$8:$E$507,B281,Keluar!$F$8:$F$507)</f>
        <v>0</v>
      </c>
      <c r="G281">
        <f>D281+E281-F281</f>
        <v>0</v>
      </c>
      <c r="H281">
        <f>SUMIF(Z281,"&gt;0",Z281)</f>
        <v>0</v>
      </c>
      <c r="I281">
        <f>G281*H281</f>
        <v>0</v>
      </c>
      <c r="Y281">
        <f>IF(B281="","",VLOOKUP(B281,Refresh!$A$7:$B$1000,2,FALSE))</f>
        <v>273</v>
      </c>
      <c r="Z281" t="str">
        <f>IF(Y281="","",VLOOKUP(Y281,Masuk!$B$9:$I$812,8,FALSE))</f>
        <v/>
      </c>
      <c r="AA281" t="str">
        <f>LEFT(A281,5)</f>
        <v>BB.04</v>
      </c>
    </row>
    <row r="282">
      <c r="A282" t="str">
        <f>IF(Ref_Brg!A282="","",Ref_Brg!A282)</f>
        <v>BB.04.005</v>
      </c>
      <c r="B282" t="str">
        <f>IF(Ref_Brg!B282="","",Ref_Brg!B282)</f>
        <v>Saus tiram</v>
      </c>
      <c r="C282" t="str">
        <f>IF(Ref_Brg!C282="","",Ref_Brg!C282)</f>
        <v>botol</v>
      </c>
      <c r="D282">
        <f>IFERROR(VLOOKUP(B282,Saldo_Brg!$B$9:$D$311,3,FALSE),0)</f>
        <v>0</v>
      </c>
      <c r="E282">
        <f>SUMIF(Masuk!$E$312:$E$811,B282,Masuk!$H$312:$H$811)</f>
        <v>0</v>
      </c>
      <c r="F282">
        <f>SUMIF(Keluar!$E$8:$E$507,B282,Keluar!$F$8:$F$507)</f>
        <v>0</v>
      </c>
      <c r="G282">
        <f>D282+E282-F282</f>
        <v>0</v>
      </c>
      <c r="H282">
        <f>SUMIF(Z282,"&gt;0",Z282)</f>
        <v>0</v>
      </c>
      <c r="I282">
        <f>G282*H282</f>
        <v>0</v>
      </c>
      <c r="Y282">
        <f>IF(B282="","",VLOOKUP(B282,Refresh!$A$7:$B$1000,2,FALSE))</f>
        <v>274</v>
      </c>
      <c r="Z282" t="str">
        <f>IF(Y282="","",VLOOKUP(Y282,Masuk!$B$9:$I$812,8,FALSE))</f>
        <v/>
      </c>
      <c r="AA282" t="str">
        <f>LEFT(A282,5)</f>
        <v>BB.04</v>
      </c>
    </row>
    <row r="283">
      <c r="A283" t="str">
        <f>IF(Ref_Brg!A283="","",Ref_Brg!A283)</f>
        <v>BB.04.006</v>
      </c>
      <c r="B283" t="str">
        <f>IF(Ref_Brg!B283="","",Ref_Brg!B283)</f>
        <v>Cuka makan</v>
      </c>
      <c r="C283" t="str">
        <f>IF(Ref_Brg!C283="","",Ref_Brg!C283)</f>
        <v>botol</v>
      </c>
      <c r="D283">
        <f>IFERROR(VLOOKUP(B283,Saldo_Brg!$B$9:$D$311,3,FALSE),0)</f>
        <v>0</v>
      </c>
      <c r="E283">
        <f>SUMIF(Masuk!$E$312:$E$811,B283,Masuk!$H$312:$H$811)</f>
        <v>0</v>
      </c>
      <c r="F283">
        <f>SUMIF(Keluar!$E$8:$E$507,B283,Keluar!$F$8:$F$507)</f>
        <v>0</v>
      </c>
      <c r="G283">
        <f>D283+E283-F283</f>
        <v>0</v>
      </c>
      <c r="H283">
        <f>SUMIF(Z283,"&gt;0",Z283)</f>
        <v>0</v>
      </c>
      <c r="I283">
        <f>G283*H283</f>
        <v>0</v>
      </c>
      <c r="Y283">
        <f>IF(B283="","",VLOOKUP(B283,Refresh!$A$7:$B$1000,2,FALSE))</f>
        <v>275</v>
      </c>
      <c r="Z283" t="str">
        <f>IF(Y283="","",VLOOKUP(Y283,Masuk!$B$9:$I$812,8,FALSE))</f>
        <v/>
      </c>
      <c r="AA283" t="str">
        <f>LEFT(A283,5)</f>
        <v>BB.04</v>
      </c>
    </row>
    <row r="284">
      <c r="A284" t="str">
        <f>IF(Ref_Brg!A284="","",Ref_Brg!A284)</f>
        <v>BB.04.007</v>
      </c>
      <c r="B284" t="str">
        <f>IF(Ref_Brg!B284="","",Ref_Brg!B284)</f>
        <v>Mayones</v>
      </c>
      <c r="C284" t="str">
        <f>IF(Ref_Brg!C284="","",Ref_Brg!C284)</f>
        <v>botol</v>
      </c>
      <c r="D284">
        <f>IFERROR(VLOOKUP(B284,Saldo_Brg!$B$9:$D$311,3,FALSE),0)</f>
        <v>0</v>
      </c>
      <c r="E284">
        <f>SUMIF(Masuk!$E$312:$E$811,B284,Masuk!$H$312:$H$811)</f>
        <v>0</v>
      </c>
      <c r="F284">
        <f>SUMIF(Keluar!$E$8:$E$507,B284,Keluar!$F$8:$F$507)</f>
        <v>0</v>
      </c>
      <c r="G284">
        <f>D284+E284-F284</f>
        <v>0</v>
      </c>
      <c r="H284">
        <f>SUMIF(Z284,"&gt;0",Z284)</f>
        <v>0</v>
      </c>
      <c r="I284">
        <f>G284*H284</f>
        <v>0</v>
      </c>
      <c r="Y284">
        <f>IF(B284="","",VLOOKUP(B284,Refresh!$A$7:$B$1000,2,FALSE))</f>
        <v>276</v>
      </c>
      <c r="Z284" t="str">
        <f>IF(Y284="","",VLOOKUP(Y284,Masuk!$B$9:$I$812,8,FALSE))</f>
        <v/>
      </c>
      <c r="AA284" t="str">
        <f>LEFT(A284,5)</f>
        <v>BB.04</v>
      </c>
    </row>
    <row r="285">
      <c r="A285" t="str">
        <f>IF(Ref_Brg!A285="","",Ref_Brg!A285)</f>
        <v>BB.04.099</v>
      </c>
      <c r="B285" t="str">
        <f>IF(Ref_Brg!B285="","",Ref_Brg!B285)</f>
        <v>Bumbu cair, saus, dan kondimen-lainnya</v>
      </c>
      <c r="C285" t="str">
        <f>IF(Ref_Brg!C285="","",Ref_Brg!C285)</f>
        <v>botol</v>
      </c>
      <c r="D285">
        <f>IFERROR(VLOOKUP(B285,Saldo_Brg!$B$9:$D$311,3,FALSE),0)</f>
        <v>0</v>
      </c>
      <c r="E285">
        <f>SUMIF(Masuk!$E$312:$E$811,B285,Masuk!$H$312:$H$811)</f>
        <v>0</v>
      </c>
      <c r="F285">
        <f>SUMIF(Keluar!$E$8:$E$507,B285,Keluar!$F$8:$F$507)</f>
        <v>0</v>
      </c>
      <c r="G285">
        <f>D285+E285-F285</f>
        <v>0</v>
      </c>
      <c r="H285">
        <f>SUMIF(Z285,"&gt;0",Z285)</f>
        <v>0</v>
      </c>
      <c r="I285">
        <f>G285*H285</f>
        <v>0</v>
      </c>
      <c r="Y285">
        <f>IF(B285="","",VLOOKUP(B285,Refresh!$A$7:$B$1000,2,FALSE))</f>
        <v>277</v>
      </c>
      <c r="Z285" t="str">
        <f>IF(Y285="","",VLOOKUP(Y285,Masuk!$B$9:$I$812,8,FALSE))</f>
        <v/>
      </c>
      <c r="AA285" t="str">
        <f>LEFT(A285,5)</f>
        <v>BB.04</v>
      </c>
    </row>
    <row r="286">
      <c r="A286" t="str">
        <f>IF(Ref_Brg!A286="","",Ref_Brg!A286)</f>
        <v>BB.05</v>
      </c>
      <c r="B286" t="str">
        <f>IF(Ref_Brg!B286="","",Ref_Brg!B286)</f>
        <v>PRODUK OLAHAN DASAR</v>
      </c>
      <c r="C286" t="str">
        <f>IF(Ref_Brg!C286="","",Ref_Brg!C286)</f>
        <v/>
      </c>
      <c r="Y286">
        <f>IF(B286="","",VLOOKUP(B286,Refresh!$A$7:$B$1000,2,FALSE))</f>
        <v>278</v>
      </c>
      <c r="Z286" t="str">
        <f>IF(Y286="","",VLOOKUP(Y286,Masuk!$B$9:$I$812,8,FALSE))</f>
        <v/>
      </c>
      <c r="AA286" t="str">
        <f>LEFT(A286,5)</f>
        <v>BB.05</v>
      </c>
    </row>
    <row r="287">
      <c r="A287" t="str">
        <f>IF(Ref_Brg!A287="","",Ref_Brg!A287)</f>
        <v>BB.05.001</v>
      </c>
      <c r="B287" t="str">
        <f>IF(Ref_Brg!B287="","",Ref_Brg!B287)</f>
        <v>Santan segar</v>
      </c>
      <c r="C287" t="str">
        <f>IF(Ref_Brg!C287="","",Ref_Brg!C287)</f>
        <v>pcs</v>
      </c>
      <c r="D287">
        <f>IFERROR(VLOOKUP(B287,Saldo_Brg!$B$9:$D$311,3,FALSE),0)</f>
        <v>0</v>
      </c>
      <c r="E287">
        <f>SUMIF(Masuk!$E$312:$E$811,B287,Masuk!$H$312:$H$811)</f>
        <v>0</v>
      </c>
      <c r="F287">
        <f>SUMIF(Keluar!$E$8:$E$507,B287,Keluar!$F$8:$F$507)</f>
        <v>0</v>
      </c>
      <c r="G287">
        <f>D287+E287-F287</f>
        <v>0</v>
      </c>
      <c r="H287">
        <f>SUMIF(Z287,"&gt;0",Z287)</f>
        <v>0</v>
      </c>
      <c r="I287">
        <f>G287*H287</f>
        <v>0</v>
      </c>
      <c r="Y287">
        <f>IF(B287="","",VLOOKUP(B287,Refresh!$A$7:$B$1000,2,FALSE))</f>
        <v>279</v>
      </c>
      <c r="Z287" t="str">
        <f>IF(Y287="","",VLOOKUP(Y287,Masuk!$B$9:$I$812,8,FALSE))</f>
        <v/>
      </c>
      <c r="AA287" t="str">
        <f>LEFT(A287,5)</f>
        <v>BB.05</v>
      </c>
    </row>
    <row r="288">
      <c r="A288" t="str">
        <f>IF(Ref_Brg!A288="","",Ref_Brg!A288)</f>
        <v>BB.05.002</v>
      </c>
      <c r="B288" t="str">
        <f>IF(Ref_Brg!B288="","",Ref_Brg!B288)</f>
        <v>Santan instan cair</v>
      </c>
      <c r="C288" t="str">
        <f>IF(Ref_Brg!C288="","",Ref_Brg!C288)</f>
        <v>pcs</v>
      </c>
      <c r="D288">
        <f>IFERROR(VLOOKUP(B288,Saldo_Brg!$B$9:$D$311,3,FALSE),0)</f>
        <v>0</v>
      </c>
      <c r="E288">
        <f>SUMIF(Masuk!$E$312:$E$811,B288,Masuk!$H$312:$H$811)</f>
        <v>0</v>
      </c>
      <c r="F288">
        <f>SUMIF(Keluar!$E$8:$E$507,B288,Keluar!$F$8:$F$507)</f>
        <v>0</v>
      </c>
      <c r="G288">
        <f>D288+E288-F288</f>
        <v>0</v>
      </c>
      <c r="H288">
        <f>SUMIF(Z288,"&gt;0",Z288)</f>
        <v>0</v>
      </c>
      <c r="I288">
        <f>G288*H288</f>
        <v>0</v>
      </c>
      <c r="Y288">
        <f>IF(B288="","",VLOOKUP(B288,Refresh!$A$7:$B$1000,2,FALSE))</f>
        <v>280</v>
      </c>
      <c r="Z288" t="str">
        <f>IF(Y288="","",VLOOKUP(Y288,Masuk!$B$9:$I$812,8,FALSE))</f>
        <v/>
      </c>
      <c r="AA288" t="str">
        <f>LEFT(A288,5)</f>
        <v>BB.05</v>
      </c>
    </row>
    <row r="289">
      <c r="A289" t="str">
        <f>IF(Ref_Brg!A289="","",Ref_Brg!A289)</f>
        <v>BB.05.003</v>
      </c>
      <c r="B289" t="str">
        <f>IF(Ref_Brg!B289="","",Ref_Brg!B289)</f>
        <v>Santan bubuk</v>
      </c>
      <c r="C289" t="str">
        <f>IF(Ref_Brg!C289="","",Ref_Brg!C289)</f>
        <v>pcs</v>
      </c>
      <c r="D289">
        <f>IFERROR(VLOOKUP(B289,Saldo_Brg!$B$9:$D$311,3,FALSE),0)</f>
        <v>0</v>
      </c>
      <c r="E289">
        <f>SUMIF(Masuk!$E$312:$E$811,B289,Masuk!$H$312:$H$811)</f>
        <v>0</v>
      </c>
      <c r="F289">
        <f>SUMIF(Keluar!$E$8:$E$507,B289,Keluar!$F$8:$F$507)</f>
        <v>0</v>
      </c>
      <c r="G289">
        <f>D289+E289-F289</f>
        <v>0</v>
      </c>
      <c r="H289">
        <f>SUMIF(Z289,"&gt;0",Z289)</f>
        <v>0</v>
      </c>
      <c r="I289">
        <f>G289*H289</f>
        <v>0</v>
      </c>
      <c r="Y289">
        <f>IF(B289="","",VLOOKUP(B289,Refresh!$A$7:$B$1000,2,FALSE))</f>
        <v>281</v>
      </c>
      <c r="Z289" t="str">
        <f>IF(Y289="","",VLOOKUP(Y289,Masuk!$B$9:$I$812,8,FALSE))</f>
        <v/>
      </c>
      <c r="AA289" t="str">
        <f>LEFT(A289,5)</f>
        <v>BB.05</v>
      </c>
    </row>
    <row r="290">
      <c r="A290" t="str">
        <f>IF(Ref_Brg!A290="","",Ref_Brg!A290)</f>
        <v>BB.05.004</v>
      </c>
      <c r="B290" t="str">
        <f>IF(Ref_Brg!B290="","",Ref_Brg!B290)</f>
        <v>Kaldu bubuk ayam</v>
      </c>
      <c r="C290" t="str">
        <f>IF(Ref_Brg!C290="","",Ref_Brg!C290)</f>
        <v>pcs</v>
      </c>
      <c r="D290">
        <f>IFERROR(VLOOKUP(B290,Saldo_Brg!$B$9:$D$311,3,FALSE),0)</f>
        <v>0</v>
      </c>
      <c r="E290">
        <f>SUMIF(Masuk!$E$312:$E$811,B290,Masuk!$H$312:$H$811)</f>
        <v>0</v>
      </c>
      <c r="F290">
        <f>SUMIF(Keluar!$E$8:$E$507,B290,Keluar!$F$8:$F$507)</f>
        <v>0</v>
      </c>
      <c r="G290">
        <f>D290+E290-F290</f>
        <v>0</v>
      </c>
      <c r="H290">
        <f>SUMIF(Z290,"&gt;0",Z290)</f>
        <v>0</v>
      </c>
      <c r="I290">
        <f>G290*H290</f>
        <v>0</v>
      </c>
      <c r="Y290">
        <f>IF(B290="","",VLOOKUP(B290,Refresh!$A$7:$B$1000,2,FALSE))</f>
        <v>282</v>
      </c>
      <c r="Z290" t="str">
        <f>IF(Y290="","",VLOOKUP(Y290,Masuk!$B$9:$I$812,8,FALSE))</f>
        <v/>
      </c>
      <c r="AA290" t="str">
        <f>LEFT(A290,5)</f>
        <v>BB.05</v>
      </c>
    </row>
    <row r="291">
      <c r="A291" t="str">
        <f>IF(Ref_Brg!A291="","",Ref_Brg!A291)</f>
        <v>BB.05.005</v>
      </c>
      <c r="B291" t="str">
        <f>IF(Ref_Brg!B291="","",Ref_Brg!B291)</f>
        <v>Kaldu bubuk sapi</v>
      </c>
      <c r="C291" t="str">
        <f>IF(Ref_Brg!C291="","",Ref_Brg!C291)</f>
        <v>pcs</v>
      </c>
      <c r="D291">
        <f>IFERROR(VLOOKUP(B291,Saldo_Brg!$B$9:$D$311,3,FALSE),0)</f>
        <v>0</v>
      </c>
      <c r="E291">
        <f>SUMIF(Masuk!$E$312:$E$811,B291,Masuk!$H$312:$H$811)</f>
        <v>0</v>
      </c>
      <c r="F291">
        <f>SUMIF(Keluar!$E$8:$E$507,B291,Keluar!$F$8:$F$507)</f>
        <v>0</v>
      </c>
      <c r="G291">
        <f>D291+E291-F291</f>
        <v>0</v>
      </c>
      <c r="H291">
        <f>SUMIF(Z291,"&gt;0",Z291)</f>
        <v>0</v>
      </c>
      <c r="I291">
        <f>G291*H291</f>
        <v>0</v>
      </c>
      <c r="Y291">
        <f>IF(B291="","",VLOOKUP(B291,Refresh!$A$7:$B$1000,2,FALSE))</f>
        <v>283</v>
      </c>
      <c r="Z291" t="str">
        <f>IF(Y291="","",VLOOKUP(Y291,Masuk!$B$9:$I$812,8,FALSE))</f>
        <v/>
      </c>
      <c r="AA291" t="str">
        <f>LEFT(A291,5)</f>
        <v>BB.05</v>
      </c>
    </row>
    <row r="292">
      <c r="A292" t="str">
        <f>IF(Ref_Brg!A292="","",Ref_Brg!A292)</f>
        <v>BB.05.006</v>
      </c>
      <c r="B292" t="str">
        <f>IF(Ref_Brg!B292="","",Ref_Brg!B292)</f>
        <v>Kaldu jamur</v>
      </c>
      <c r="C292" t="str">
        <f>IF(Ref_Brg!C292="","",Ref_Brg!C292)</f>
        <v>pcs</v>
      </c>
      <c r="D292">
        <f>IFERROR(VLOOKUP(B292,Saldo_Brg!$B$9:$D$311,3,FALSE),0)</f>
        <v>0</v>
      </c>
      <c r="E292">
        <f>SUMIF(Masuk!$E$312:$E$811,B292,Masuk!$H$312:$H$811)</f>
        <v>0</v>
      </c>
      <c r="F292">
        <f>SUMIF(Keluar!$E$8:$E$507,B292,Keluar!$F$8:$F$507)</f>
        <v>0</v>
      </c>
      <c r="G292">
        <f>D292+E292-F292</f>
        <v>0</v>
      </c>
      <c r="H292">
        <f>SUMIF(Z292,"&gt;0",Z292)</f>
        <v>0</v>
      </c>
      <c r="I292">
        <f>G292*H292</f>
        <v>0</v>
      </c>
      <c r="Y292">
        <f>IF(B292="","",VLOOKUP(B292,Refresh!$A$7:$B$1000,2,FALSE))</f>
        <v>284</v>
      </c>
      <c r="Z292" t="str">
        <f>IF(Y292="","",VLOOKUP(Y292,Masuk!$B$9:$I$812,8,FALSE))</f>
        <v/>
      </c>
      <c r="AA292" t="str">
        <f>LEFT(A292,5)</f>
        <v>BB.05</v>
      </c>
    </row>
    <row r="293">
      <c r="A293" t="str">
        <f>IF(Ref_Brg!A293="","",Ref_Brg!A293)</f>
        <v>BB.05.007</v>
      </c>
      <c r="B293" t="str">
        <f>IF(Ref_Brg!B293="","",Ref_Brg!B293)</f>
        <v>Agar-agar bubuk</v>
      </c>
      <c r="C293" t="str">
        <f>IF(Ref_Brg!C293="","",Ref_Brg!C293)</f>
        <v>pcs</v>
      </c>
      <c r="D293">
        <f>IFERROR(VLOOKUP(B293,Saldo_Brg!$B$9:$D$311,3,FALSE),0)</f>
        <v>0</v>
      </c>
      <c r="E293">
        <f>SUMIF(Masuk!$E$312:$E$811,B293,Masuk!$H$312:$H$811)</f>
        <v>0</v>
      </c>
      <c r="F293">
        <f>SUMIF(Keluar!$E$8:$E$507,B293,Keluar!$F$8:$F$507)</f>
        <v>0</v>
      </c>
      <c r="G293">
        <f>D293+E293-F293</f>
        <v>0</v>
      </c>
      <c r="H293">
        <f>SUMIF(Z293,"&gt;0",Z293)</f>
        <v>0</v>
      </c>
      <c r="I293">
        <f>G293*H293</f>
        <v>0</v>
      </c>
      <c r="Y293">
        <f>IF(B293="","",VLOOKUP(B293,Refresh!$A$7:$B$1000,2,FALSE))</f>
        <v>285</v>
      </c>
      <c r="Z293" t="str">
        <f>IF(Y293="","",VLOOKUP(Y293,Masuk!$B$9:$I$812,8,FALSE))</f>
        <v/>
      </c>
      <c r="AA293" t="str">
        <f>LEFT(A293,5)</f>
        <v>BB.05</v>
      </c>
    </row>
    <row r="294">
      <c r="A294" t="str">
        <f>IF(Ref_Brg!A294="","",Ref_Brg!A294)</f>
        <v>BB.05.008</v>
      </c>
      <c r="B294" t="str">
        <f>IF(Ref_Brg!B294="","",Ref_Brg!B294)</f>
        <v>Gelatin</v>
      </c>
      <c r="C294" t="str">
        <f>IF(Ref_Brg!C294="","",Ref_Brg!C294)</f>
        <v>pcs</v>
      </c>
      <c r="D294">
        <f>IFERROR(VLOOKUP(B294,Saldo_Brg!$B$9:$D$311,3,FALSE),0)</f>
        <v>0</v>
      </c>
      <c r="E294">
        <f>SUMIF(Masuk!$E$312:$E$811,B294,Masuk!$H$312:$H$811)</f>
        <v>0</v>
      </c>
      <c r="F294">
        <f>SUMIF(Keluar!$E$8:$E$507,B294,Keluar!$F$8:$F$507)</f>
        <v>0</v>
      </c>
      <c r="G294">
        <f>D294+E294-F294</f>
        <v>0</v>
      </c>
      <c r="H294">
        <f>SUMIF(Z294,"&gt;0",Z294)</f>
        <v>0</v>
      </c>
      <c r="I294">
        <f>G294*H294</f>
        <v>0</v>
      </c>
      <c r="Y294">
        <f>IF(B294="","",VLOOKUP(B294,Refresh!$A$7:$B$1000,2,FALSE))</f>
        <v>286</v>
      </c>
      <c r="Z294" t="str">
        <f>IF(Y294="","",VLOOKUP(Y294,Masuk!$B$9:$I$812,8,FALSE))</f>
        <v/>
      </c>
      <c r="AA294" t="str">
        <f>LEFT(A294,5)</f>
        <v>BB.05</v>
      </c>
    </row>
    <row r="295">
      <c r="A295" t="str">
        <f>IF(Ref_Brg!A295="","",Ref_Brg!A295)</f>
        <v>BB.05.099</v>
      </c>
      <c r="B295" t="str">
        <f>IF(Ref_Brg!B295="","",Ref_Brg!B295)</f>
        <v>Produk olahan dasar-lainnya</v>
      </c>
      <c r="C295" t="str">
        <f>IF(Ref_Brg!C295="","",Ref_Brg!C295)</f>
        <v>pcs</v>
      </c>
      <c r="D295">
        <f>IFERROR(VLOOKUP(B295,Saldo_Brg!$B$9:$D$311,3,FALSE),0)</f>
        <v>0</v>
      </c>
      <c r="E295">
        <f>SUMIF(Masuk!$E$312:$E$811,B295,Masuk!$H$312:$H$811)</f>
        <v>0</v>
      </c>
      <c r="F295">
        <f>SUMIF(Keluar!$E$8:$E$507,B295,Keluar!$F$8:$F$507)</f>
        <v>0</v>
      </c>
      <c r="G295">
        <f>D295+E295-F295</f>
        <v>0</v>
      </c>
      <c r="H295">
        <f>SUMIF(Z295,"&gt;0",Z295)</f>
        <v>0</v>
      </c>
      <c r="I295">
        <f>G295*H295</f>
        <v>0</v>
      </c>
      <c r="Y295">
        <f>IF(B295="","",VLOOKUP(B295,Refresh!$A$7:$B$1000,2,FALSE))</f>
        <v>287</v>
      </c>
      <c r="Z295" t="str">
        <f>IF(Y295="","",VLOOKUP(Y295,Masuk!$B$9:$I$812,8,FALSE))</f>
        <v/>
      </c>
      <c r="AA295" t="str">
        <f>LEFT(A295,5)</f>
        <v>BB.05</v>
      </c>
    </row>
    <row r="296">
      <c r="A296" t="str">
        <f>IF(Ref_Brg!A296="","",Ref_Brg!A296)</f>
        <v>BB.06</v>
      </c>
      <c r="B296" t="str">
        <f>IF(Ref_Brg!B296="","",Ref_Brg!B296)</f>
        <v>BAHAN FERMENTASI/PELENGKAP</v>
      </c>
      <c r="C296" t="str">
        <f>IF(Ref_Brg!C296="","",Ref_Brg!C296)</f>
        <v/>
      </c>
      <c r="Y296">
        <f>IF(B296="","",VLOOKUP(B296,Refresh!$A$7:$B$1000,2,FALSE))</f>
        <v>288</v>
      </c>
      <c r="Z296" t="str">
        <f>IF(Y296="","",VLOOKUP(Y296,Masuk!$B$9:$I$812,8,FALSE))</f>
        <v/>
      </c>
      <c r="AA296" t="str">
        <f>LEFT(A296,5)</f>
        <v>BB.06</v>
      </c>
    </row>
    <row r="297">
      <c r="A297" t="str">
        <f>IF(Ref_Brg!A297="","",Ref_Brg!A297)</f>
        <v>BB.06.001</v>
      </c>
      <c r="B297" t="str">
        <f>IF(Ref_Brg!B297="","",Ref_Brg!B297)</f>
        <v>Terasi</v>
      </c>
      <c r="C297" t="str">
        <f>IF(Ref_Brg!C297="","",Ref_Brg!C297)</f>
        <v>pcs</v>
      </c>
      <c r="D297">
        <f>IFERROR(VLOOKUP(B297,Saldo_Brg!$B$9:$D$311,3,FALSE),0)</f>
        <v>0</v>
      </c>
      <c r="E297">
        <f>SUMIF(Masuk!$E$312:$E$811,B297,Masuk!$H$312:$H$811)</f>
        <v>0</v>
      </c>
      <c r="F297">
        <f>SUMIF(Keluar!$E$8:$E$507,B297,Keluar!$F$8:$F$507)</f>
        <v>0</v>
      </c>
      <c r="G297">
        <f>D297+E297-F297</f>
        <v>0</v>
      </c>
      <c r="H297">
        <f>SUMIF(Z297,"&gt;0",Z297)</f>
        <v>0</v>
      </c>
      <c r="I297">
        <f>G297*H297</f>
        <v>0</v>
      </c>
      <c r="Y297">
        <f>IF(B297="","",VLOOKUP(B297,Refresh!$A$7:$B$1000,2,FALSE))</f>
        <v>289</v>
      </c>
      <c r="Z297" t="str">
        <f>IF(Y297="","",VLOOKUP(Y297,Masuk!$B$9:$I$812,8,FALSE))</f>
        <v/>
      </c>
      <c r="AA297" t="str">
        <f>LEFT(A297,5)</f>
        <v>BB.06</v>
      </c>
    </row>
    <row r="298">
      <c r="A298" t="str">
        <f>IF(Ref_Brg!A298="","",Ref_Brg!A298)</f>
        <v>BB.06.002</v>
      </c>
      <c r="B298" t="str">
        <f>IF(Ref_Brg!B298="","",Ref_Brg!B298)</f>
        <v>Tauco</v>
      </c>
      <c r="C298" t="str">
        <f>IF(Ref_Brg!C298="","",Ref_Brg!C298)</f>
        <v>pcs</v>
      </c>
      <c r="D298">
        <f>IFERROR(VLOOKUP(B298,Saldo_Brg!$B$9:$D$311,3,FALSE),0)</f>
        <v>0</v>
      </c>
      <c r="E298">
        <f>SUMIF(Masuk!$E$312:$E$811,B298,Masuk!$H$312:$H$811)</f>
        <v>0</v>
      </c>
      <c r="F298">
        <f>SUMIF(Keluar!$E$8:$E$507,B298,Keluar!$F$8:$F$507)</f>
        <v>0</v>
      </c>
      <c r="G298">
        <f>D298+E298-F298</f>
        <v>0</v>
      </c>
      <c r="H298">
        <f>SUMIF(Z298,"&gt;0",Z298)</f>
        <v>0</v>
      </c>
      <c r="I298">
        <f>G298*H298</f>
        <v>0</v>
      </c>
      <c r="Y298">
        <f>IF(B298="","",VLOOKUP(B298,Refresh!$A$7:$B$1000,2,FALSE))</f>
        <v>290</v>
      </c>
      <c r="Z298" t="str">
        <f>IF(Y298="","",VLOOKUP(Y298,Masuk!$B$9:$I$812,8,FALSE))</f>
        <v/>
      </c>
      <c r="AA298" t="str">
        <f>LEFT(A298,5)</f>
        <v>BB.06</v>
      </c>
    </row>
    <row r="299">
      <c r="A299" t="str">
        <f>IF(Ref_Brg!A299="","",Ref_Brg!A299)</f>
        <v>BB.06.003</v>
      </c>
      <c r="B299" t="str">
        <f>IF(Ref_Brg!B299="","",Ref_Brg!B299)</f>
        <v>Ragi roti</v>
      </c>
      <c r="C299" t="str">
        <f>IF(Ref_Brg!C299="","",Ref_Brg!C299)</f>
        <v>pcs</v>
      </c>
      <c r="D299">
        <f>IFERROR(VLOOKUP(B299,Saldo_Brg!$B$9:$D$311,3,FALSE),0)</f>
        <v>0</v>
      </c>
      <c r="E299">
        <f>SUMIF(Masuk!$E$312:$E$811,B299,Masuk!$H$312:$H$811)</f>
        <v>0</v>
      </c>
      <c r="F299">
        <f>SUMIF(Keluar!$E$8:$E$507,B299,Keluar!$F$8:$F$507)</f>
        <v>0</v>
      </c>
      <c r="G299">
        <f>D299+E299-F299</f>
        <v>0</v>
      </c>
      <c r="H299">
        <f>SUMIF(Z299,"&gt;0",Z299)</f>
        <v>0</v>
      </c>
      <c r="I299">
        <f>G299*H299</f>
        <v>0</v>
      </c>
      <c r="Y299">
        <f>IF(B299="","",VLOOKUP(B299,Refresh!$A$7:$B$1000,2,FALSE))</f>
        <v>291</v>
      </c>
      <c r="Z299" t="str">
        <f>IF(Y299="","",VLOOKUP(Y299,Masuk!$B$9:$I$812,8,FALSE))</f>
        <v/>
      </c>
      <c r="AA299" t="str">
        <f>LEFT(A299,5)</f>
        <v>BB.06</v>
      </c>
    </row>
    <row r="300">
      <c r="A300" t="str">
        <f>IF(Ref_Brg!A300="","",Ref_Brg!A300)</f>
        <v>BB.06.004</v>
      </c>
      <c r="B300" t="str">
        <f>IF(Ref_Brg!B300="","",Ref_Brg!B300)</f>
        <v>Baking powder</v>
      </c>
      <c r="C300" t="str">
        <f>IF(Ref_Brg!C300="","",Ref_Brg!C300)</f>
        <v>pcs</v>
      </c>
      <c r="D300">
        <f>IFERROR(VLOOKUP(B300,Saldo_Brg!$B$9:$D$311,3,FALSE),0)</f>
        <v>0</v>
      </c>
      <c r="E300">
        <f>SUMIF(Masuk!$E$312:$E$811,B300,Masuk!$H$312:$H$811)</f>
        <v>0</v>
      </c>
      <c r="F300">
        <f>SUMIF(Keluar!$E$8:$E$507,B300,Keluar!$F$8:$F$507)</f>
        <v>0</v>
      </c>
      <c r="G300">
        <f>D300+E300-F300</f>
        <v>0</v>
      </c>
      <c r="H300">
        <f>SUMIF(Z300,"&gt;0",Z300)</f>
        <v>0</v>
      </c>
      <c r="I300">
        <f>G300*H300</f>
        <v>0</v>
      </c>
      <c r="Y300">
        <f>IF(B300="","",VLOOKUP(B300,Refresh!$A$7:$B$1000,2,FALSE))</f>
        <v>292</v>
      </c>
      <c r="Z300" t="str">
        <f>IF(Y300="","",VLOOKUP(Y300,Masuk!$B$9:$I$812,8,FALSE))</f>
        <v/>
      </c>
      <c r="AA300" t="str">
        <f>LEFT(A300,5)</f>
        <v>BB.06</v>
      </c>
    </row>
    <row r="301">
      <c r="A301" t="str">
        <f>IF(Ref_Brg!A301="","",Ref_Brg!A301)</f>
        <v>BB.06.099</v>
      </c>
      <c r="B301" t="str">
        <f>IF(Ref_Brg!B301="","",Ref_Brg!B301)</f>
        <v>Bahan fermentasi/pelengkap-lainnya</v>
      </c>
      <c r="C301" t="str">
        <f>IF(Ref_Brg!C301="","",Ref_Brg!C301)</f>
        <v>pcs</v>
      </c>
      <c r="D301">
        <f>IFERROR(VLOOKUP(B301,Saldo_Brg!$B$9:$D$311,3,FALSE),0)</f>
        <v>0</v>
      </c>
      <c r="E301">
        <f>SUMIF(Masuk!$E$312:$E$811,B301,Masuk!$H$312:$H$811)</f>
        <v>0</v>
      </c>
      <c r="F301">
        <f>SUMIF(Keluar!$E$8:$E$507,B301,Keluar!$F$8:$F$507)</f>
        <v>0</v>
      </c>
      <c r="G301">
        <f>D301+E301-F301</f>
        <v>0</v>
      </c>
      <c r="H301">
        <f>SUMIF(Z301,"&gt;0",Z301)</f>
        <v>0</v>
      </c>
      <c r="I301">
        <f>G301*H301</f>
        <v>0</v>
      </c>
      <c r="Y301">
        <f>IF(B301="","",VLOOKUP(B301,Refresh!$A$7:$B$1000,2,FALSE))</f>
        <v>293</v>
      </c>
      <c r="Z301" t="str">
        <f>IF(Y301="","",VLOOKUP(Y301,Masuk!$B$9:$I$812,8,FALSE))</f>
        <v/>
      </c>
      <c r="AA301" t="str">
        <f>LEFT(A301,5)</f>
        <v>BB.06</v>
      </c>
    </row>
    <row r="302">
      <c r="A302" t="str">
        <f>IF(Ref_Brg!A302="","",Ref_Brg!A302)</f>
        <v>BB.07</v>
      </c>
      <c r="B302" t="str">
        <f>IF(Ref_Brg!B302="","",Ref_Brg!B302)</f>
        <v>BAHAN MINUMAN PENDAMPING</v>
      </c>
      <c r="C302" t="str">
        <f>IF(Ref_Brg!C302="","",Ref_Brg!C302)</f>
        <v/>
      </c>
      <c r="D302" t="str">
        <f>IF(Ref_Brg!D302="","",Ref_Brg!D302)</f>
        <v/>
      </c>
      <c r="Y302">
        <f>IF(B302="","",VLOOKUP(B302,Refresh!$A$7:$B$1000,2,FALSE))</f>
        <v>294</v>
      </c>
      <c r="Z302" t="str">
        <f>IF(Y302="","",VLOOKUP(Y302,Masuk!$B$9:$I$812,8,FALSE))</f>
        <v/>
      </c>
      <c r="AA302" t="str">
        <f>LEFT(A302,5)</f>
        <v>BB.07</v>
      </c>
    </row>
    <row r="303">
      <c r="A303" t="str">
        <f>IF(Ref_Brg!A303="","",Ref_Brg!A303)</f>
        <v>BB.07.001</v>
      </c>
      <c r="B303" t="str">
        <f>IF(Ref_Brg!B303="","",Ref_Brg!B303)</f>
        <v>Air minum kemasan galon</v>
      </c>
      <c r="C303" t="str">
        <f>IF(Ref_Brg!C303="","",Ref_Brg!C303)</f>
        <v>pcs</v>
      </c>
      <c r="D303">
        <f>IFERROR(VLOOKUP(B303,Saldo_Brg!$B$9:$D$311,3,FALSE),0)</f>
        <v>0</v>
      </c>
      <c r="E303">
        <f>SUMIF(Masuk!$E$312:$E$811,B303,Masuk!$H$312:$H$811)</f>
        <v>0</v>
      </c>
      <c r="F303">
        <f>SUMIF(Keluar!$E$8:$E$507,B303,Keluar!$F$8:$F$507)</f>
        <v>0</v>
      </c>
      <c r="G303">
        <f>D303+E303-F303</f>
        <v>0</v>
      </c>
      <c r="H303">
        <f>SUMIF(Z303,"&gt;0",Z303)</f>
        <v>0</v>
      </c>
      <c r="I303">
        <f>G303*H303</f>
        <v>0</v>
      </c>
      <c r="Y303">
        <f>IF(B303="","",VLOOKUP(B303,Refresh!$A$7:$B$1000,2,FALSE))</f>
        <v>295</v>
      </c>
      <c r="Z303" t="str">
        <f>IF(Y303="","",VLOOKUP(Y303,Masuk!$B$9:$I$812,8,FALSE))</f>
        <v/>
      </c>
      <c r="AA303" t="str">
        <f>LEFT(A303,5)</f>
        <v>BB.07</v>
      </c>
    </row>
    <row r="304">
      <c r="A304" t="str">
        <f>IF(Ref_Brg!A304="","",Ref_Brg!A304)</f>
        <v>BB.07.002</v>
      </c>
      <c r="B304" t="str">
        <f>IF(Ref_Brg!B304="","",Ref_Brg!B304)</f>
        <v>Air minum kemasan botol 2 liter</v>
      </c>
      <c r="C304" t="str">
        <f>IF(Ref_Brg!C304="","",Ref_Brg!C304)</f>
        <v>dus</v>
      </c>
      <c r="D304">
        <f>IFERROR(VLOOKUP(B304,Saldo_Brg!$B$9:$D$311,3,FALSE),0)</f>
        <v>0</v>
      </c>
      <c r="E304">
        <f>SUMIF(Masuk!$E$312:$E$811,B304,Masuk!$H$312:$H$811)</f>
        <v>0</v>
      </c>
      <c r="F304">
        <f>SUMIF(Keluar!$E$8:$E$507,B304,Keluar!$F$8:$F$507)</f>
        <v>0</v>
      </c>
      <c r="G304">
        <f>D304+E304-F304</f>
        <v>0</v>
      </c>
      <c r="H304">
        <f>SUMIF(Z304,"&gt;0",Z304)</f>
        <v>0</v>
      </c>
      <c r="I304">
        <f>G304*H304</f>
        <v>0</v>
      </c>
      <c r="Y304">
        <f>IF(B304="","",VLOOKUP(B304,Refresh!$A$7:$B$1000,2,FALSE))</f>
        <v>296</v>
      </c>
      <c r="Z304" t="str">
        <f>IF(Y304="","",VLOOKUP(Y304,Masuk!$B$9:$I$812,8,FALSE))</f>
        <v/>
      </c>
      <c r="AA304" t="str">
        <f>LEFT(A304,5)</f>
        <v>BB.07</v>
      </c>
    </row>
    <row r="305">
      <c r="A305" t="str">
        <f>IF(Ref_Brg!A305="","",Ref_Brg!A305)</f>
        <v>BB.07.003</v>
      </c>
      <c r="B305" t="str">
        <f>IF(Ref_Brg!B305="","",Ref_Brg!B305)</f>
        <v>Air minum kemasan botol 1,5 liter</v>
      </c>
      <c r="C305" t="str">
        <f>IF(Ref_Brg!C305="","",Ref_Brg!C305)</f>
        <v>dus</v>
      </c>
      <c r="D305">
        <f>IFERROR(VLOOKUP(B305,Saldo_Brg!$B$9:$D$311,3,FALSE),0)</f>
        <v>0</v>
      </c>
      <c r="E305">
        <f>SUMIF(Masuk!$E$312:$E$811,B305,Masuk!$H$312:$H$811)</f>
        <v>0</v>
      </c>
      <c r="F305">
        <f>SUMIF(Keluar!$E$8:$E$507,B305,Keluar!$F$8:$F$507)</f>
        <v>0</v>
      </c>
      <c r="G305">
        <f>D305+E305-F305</f>
        <v>0</v>
      </c>
      <c r="H305">
        <f>SUMIF(Z305,"&gt;0",Z305)</f>
        <v>0</v>
      </c>
      <c r="I305">
        <f>G305*H305</f>
        <v>0</v>
      </c>
      <c r="Y305">
        <f>IF(B305="","",VLOOKUP(B305,Refresh!$A$7:$B$1000,2,FALSE))</f>
        <v>297</v>
      </c>
      <c r="Z305" t="str">
        <f>IF(Y305="","",VLOOKUP(Y305,Masuk!$B$9:$I$812,8,FALSE))</f>
        <v/>
      </c>
      <c r="AA305" t="str">
        <f>LEFT(A305,5)</f>
        <v>BB.07</v>
      </c>
    </row>
    <row r="306">
      <c r="A306" t="str">
        <f>IF(Ref_Brg!A306="","",Ref_Brg!A306)</f>
        <v>BB.07.004</v>
      </c>
      <c r="B306" t="str">
        <f>IF(Ref_Brg!B306="","",Ref_Brg!B306)</f>
        <v>Air minum kemasan botol 600 ml</v>
      </c>
      <c r="C306" t="str">
        <f>IF(Ref_Brg!C306="","",Ref_Brg!C306)</f>
        <v>dus</v>
      </c>
      <c r="D306">
        <f>IFERROR(VLOOKUP(B306,Saldo_Brg!$B$9:$D$311,3,FALSE),0)</f>
        <v>0</v>
      </c>
      <c r="E306">
        <f>SUMIF(Masuk!$E$312:$E$811,B306,Masuk!$H$312:$H$811)</f>
        <v>0</v>
      </c>
      <c r="F306">
        <f>SUMIF(Keluar!$E$8:$E$507,B306,Keluar!$F$8:$F$507)</f>
        <v>0</v>
      </c>
      <c r="G306">
        <f>D306+E306-F306</f>
        <v>0</v>
      </c>
      <c r="H306">
        <f>SUMIF(Z306,"&gt;0",Z306)</f>
        <v>0</v>
      </c>
      <c r="I306">
        <f>G306*H306</f>
        <v>0</v>
      </c>
      <c r="Y306">
        <f>IF(B306="","",VLOOKUP(B306,Refresh!$A$7:$B$1000,2,FALSE))</f>
        <v>298</v>
      </c>
      <c r="Z306" t="str">
        <f>IF(Y306="","",VLOOKUP(Y306,Masuk!$B$9:$I$812,8,FALSE))</f>
        <v/>
      </c>
      <c r="AA306" t="str">
        <f>LEFT(A306,5)</f>
        <v>BB.07</v>
      </c>
    </row>
    <row r="307">
      <c r="A307" t="str">
        <f>IF(Ref_Brg!A307="","",Ref_Brg!A307)</f>
        <v>BB.07.005</v>
      </c>
      <c r="B307" t="str">
        <f>IF(Ref_Brg!B307="","",Ref_Brg!B307)</f>
        <v>Air minum kemasan botol 330 ml</v>
      </c>
      <c r="C307" t="str">
        <f>IF(Ref_Brg!C307="","",Ref_Brg!C307)</f>
        <v>dus</v>
      </c>
      <c r="D307">
        <f>IFERROR(VLOOKUP(B307,Saldo_Brg!$B$9:$D$311,3,FALSE),0)</f>
        <v>0</v>
      </c>
      <c r="E307">
        <f>SUMIF(Masuk!$E$312:$E$811,B307,Masuk!$H$312:$H$811)</f>
        <v>0</v>
      </c>
      <c r="F307">
        <f>SUMIF(Keluar!$E$8:$E$507,B307,Keluar!$F$8:$F$507)</f>
        <v>0</v>
      </c>
      <c r="G307">
        <f>D307+E307-F307</f>
        <v>0</v>
      </c>
      <c r="H307">
        <f>SUMIF(Z307,"&gt;0",Z307)</f>
        <v>0</v>
      </c>
      <c r="I307">
        <f>G307*H307</f>
        <v>0</v>
      </c>
      <c r="Y307">
        <f>IF(B307="","",VLOOKUP(B307,Refresh!$A$7:$B$1000,2,FALSE))</f>
        <v>299</v>
      </c>
      <c r="Z307" t="str">
        <f>IF(Y307="","",VLOOKUP(Y307,Masuk!$B$9:$I$812,8,FALSE))</f>
        <v/>
      </c>
      <c r="AA307" t="str">
        <f>LEFT(A307,5)</f>
        <v>BB.07</v>
      </c>
    </row>
    <row r="308">
      <c r="A308" t="str">
        <f>IF(Ref_Brg!A308="","",Ref_Brg!A308)</f>
        <v>BB.07.006</v>
      </c>
      <c r="B308" t="str">
        <f>IF(Ref_Brg!B308="","",Ref_Brg!B308)</f>
        <v>Air minum kemasan cup</v>
      </c>
      <c r="C308" t="str">
        <f>IF(Ref_Brg!C308="","",Ref_Brg!C308)</f>
        <v>dus</v>
      </c>
      <c r="D308">
        <f>IFERROR(VLOOKUP(B308,Saldo_Brg!$B$9:$D$311,3,FALSE),0)</f>
        <v>0</v>
      </c>
      <c r="E308">
        <f>SUMIF(Masuk!$E$312:$E$811,B308,Masuk!$H$312:$H$811)</f>
        <v>0</v>
      </c>
      <c r="F308">
        <f>SUMIF(Keluar!$E$8:$E$507,B308,Keluar!$F$8:$F$507)</f>
        <v>0</v>
      </c>
      <c r="G308">
        <f>D308+E308-F308</f>
        <v>0</v>
      </c>
      <c r="H308">
        <f>SUMIF(Z308,"&gt;0",Z308)</f>
        <v>0</v>
      </c>
      <c r="I308">
        <f>G308*H308</f>
        <v>0</v>
      </c>
      <c r="Y308">
        <f>IF(B308="","",VLOOKUP(B308,Refresh!$A$7:$B$1000,2,FALSE))</f>
        <v>300</v>
      </c>
      <c r="Z308" t="str">
        <f>IF(Y308="","",VLOOKUP(Y308,Masuk!$B$9:$I$812,8,FALSE))</f>
        <v/>
      </c>
      <c r="AA308" t="str">
        <f>LEFT(A308,5)</f>
        <v>BB.07</v>
      </c>
    </row>
    <row r="309">
      <c r="A309" t="str">
        <f>IF(Ref_Brg!A309="","",Ref_Brg!A309)</f>
        <v>BB.07.007</v>
      </c>
      <c r="B309" t="str">
        <f>IF(Ref_Brg!B309="","",Ref_Brg!B309)</f>
        <v>Minuman kemasan botol/kaleng</v>
      </c>
      <c r="C309" t="str">
        <f>IF(Ref_Brg!C309="","",Ref_Brg!C309)</f>
        <v>pcs</v>
      </c>
      <c r="D309">
        <f>IFERROR(VLOOKUP(B309,Saldo_Brg!$B$9:$D$311,3,FALSE),0)</f>
        <v>0</v>
      </c>
      <c r="E309">
        <f>SUMIF(Masuk!$E$312:$E$811,B309,Masuk!$H$312:$H$811)</f>
        <v>0</v>
      </c>
      <c r="F309">
        <f>SUMIF(Keluar!$E$8:$E$507,B309,Keluar!$F$8:$F$507)</f>
        <v>0</v>
      </c>
      <c r="G309">
        <f>D309+E309-F309</f>
        <v>0</v>
      </c>
      <c r="H309">
        <f>SUMIF(Z309,"&gt;0",Z309)</f>
        <v>0</v>
      </c>
      <c r="I309">
        <f>G309*H309</f>
        <v>0</v>
      </c>
      <c r="Y309">
        <f>IF(B309="","",VLOOKUP(B309,Refresh!$A$7:$B$1000,2,FALSE))</f>
        <v>301</v>
      </c>
      <c r="Z309" t="str">
        <f>IF(Y309="","",VLOOKUP(Y309,Masuk!$B$9:$I$812,8,FALSE))</f>
        <v/>
      </c>
      <c r="AA309" t="str">
        <f>LEFT(A309,5)</f>
        <v>BB.07</v>
      </c>
    </row>
    <row r="310">
      <c r="A310" t="str">
        <f>IF(Ref_Brg!A310="","",Ref_Brg!A310)</f>
        <v>BB.07.008</v>
      </c>
      <c r="B310" t="str">
        <f>IF(Ref_Brg!B310="","",Ref_Brg!B310)</f>
        <v>Susu kental manis</v>
      </c>
      <c r="C310" t="str">
        <f>IF(Ref_Brg!C310="","",Ref_Brg!C310)</f>
        <v>pcs</v>
      </c>
      <c r="D310">
        <f>IFERROR(VLOOKUP(B310,Saldo_Brg!$B$9:$D$311,3,FALSE),0)</f>
        <v>0</v>
      </c>
      <c r="E310">
        <f>SUMIF(Masuk!$E$312:$E$811,B310,Masuk!$H$312:$H$811)</f>
        <v>0</v>
      </c>
      <c r="F310">
        <f>SUMIF(Keluar!$E$8:$E$507,B310,Keluar!$F$8:$F$507)</f>
        <v>0</v>
      </c>
      <c r="G310">
        <f>D310+E310-F310</f>
        <v>0</v>
      </c>
      <c r="H310">
        <f>SUMIF(Z310,"&gt;0",Z310)</f>
        <v>0</v>
      </c>
      <c r="I310">
        <f>G310*H310</f>
        <v>0</v>
      </c>
      <c r="Y310">
        <f>IF(B310="","",VLOOKUP(B310,Refresh!$A$7:$B$1000,2,FALSE))</f>
        <v>302</v>
      </c>
      <c r="Z310" t="str">
        <f>IF(Y310="","",VLOOKUP(Y310,Masuk!$B$9:$I$812,8,FALSE))</f>
        <v/>
      </c>
      <c r="AA310" t="str">
        <f>LEFT(A310,5)</f>
        <v>BB.07</v>
      </c>
    </row>
    <row r="311">
      <c r="A311" t="str">
        <f>IF(Ref_Brg!A311="","",Ref_Brg!A311)</f>
        <v>BB.07.099</v>
      </c>
      <c r="B311" t="str">
        <f>IF(Ref_Brg!B311="","",Ref_Brg!B311)</f>
        <v>Bahan minuman pendamping-lainnya</v>
      </c>
      <c r="C311" t="str">
        <f>IF(Ref_Brg!C311="","",Ref_Brg!C311)</f>
        <v>pcs</v>
      </c>
      <c r="D311">
        <f>IFERROR(VLOOKUP(B311,Saldo_Brg!$B$9:$D$311,3,FALSE),0)</f>
        <v>0</v>
      </c>
      <c r="E311">
        <f>SUMIF(Masuk!$E$312:$E$811,B311,Masuk!$H$312:$H$811)</f>
        <v>0</v>
      </c>
      <c r="F311">
        <f>SUMIF(Keluar!$E$8:$E$507,B311,Keluar!$F$8:$F$507)</f>
        <v>0</v>
      </c>
      <c r="G311">
        <f>D311+E311-F311</f>
        <v>0</v>
      </c>
      <c r="H311">
        <f>SUMIF(Z311,"&gt;0",Z311)</f>
        <v>0</v>
      </c>
      <c r="I311">
        <f>G311*H311</f>
        <v>0</v>
      </c>
      <c r="Y311">
        <f>IF(B311="","",VLOOKUP(B311,Refresh!$A$7:$B$1000,2,FALSE))</f>
        <v>303</v>
      </c>
      <c r="Z311" t="str">
        <f>IF(Y311="","",VLOOKUP(Y311,Masuk!$B$9:$I$812,8,FALSE))</f>
        <v/>
      </c>
      <c r="AA311" t="str">
        <f>LEFT(A311,5)</f>
        <v>BB.07</v>
      </c>
    </row>
    <row r="312">
      <c r="D312">
        <f>SUM(D8:D311)</f>
        <v>0</v>
      </c>
      <c r="E312">
        <f>SUM(E8:E311)</f>
        <v>0</v>
      </c>
      <c r="F312">
        <f>SUM(F8:F311)</f>
        <v>0</v>
      </c>
      <c r="G312">
        <f>SUM(G8:G311)</f>
        <v>0</v>
      </c>
      <c r="I312">
        <f>SUM(I8:I311)</f>
        <v>0</v>
      </c>
    </row>
  </sheetData>
  <mergeCells count="6">
    <mergeCell ref="C323:G323"/>
    <mergeCell ref="C324:G324"/>
    <mergeCell ref="C325:G325"/>
    <mergeCell ref="C327:G327"/>
    <mergeCell ref="C328:G328"/>
    <mergeCell ref="C329:G329"/>
  </mergeCells>
  <pageMargins left="0.15748031496063" right="0.15748031496063" top="0.354330708661417" bottom="0.748031496062992" header="0" footer="0"/>
  <ignoredErrors>
    <ignoredError numberStoredAsText="1" sqref="A1:AB58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G48"/>
  <sheetViews>
    <sheetView workbookViewId="0" rightToLeft="0"/>
  </sheetViews>
  <sheetData>
    <row r="1">
      <c r="A1" t="str">
        <f>Saldo_Brg!$A$3</f>
        <v>Input Nama SPPG di sini</v>
      </c>
    </row>
    <row r="2">
      <c r="A2" t="str">
        <v>LAPORAN STOCK BARANG (REKAP)</v>
      </c>
    </row>
    <row r="3">
      <c r="A3" t="str">
        <f>Saldo_Brg!A5</f>
        <v>Periode : 05-01-2026 s.d. 17-01-2026</v>
      </c>
    </row>
    <row r="5">
      <c r="A5" t="str">
        <v>Kode</v>
      </c>
      <c r="B5" t="str">
        <v>Nama Barang</v>
      </c>
      <c r="C5" t="str">
        <v>Saldo Awal</v>
      </c>
      <c r="D5" t="str">
        <v>Masuk</v>
      </c>
      <c r="E5" t="str">
        <v>Keluar</v>
      </c>
      <c r="F5" t="str">
        <v>Saldo Akhir</v>
      </c>
      <c r="G5" t="str">
        <v>Jumlah</v>
      </c>
    </row>
    <row r="6">
      <c r="A6" t="str">
        <v>KH</v>
      </c>
      <c r="B6" t="str">
        <v>KARBOHIDRAT</v>
      </c>
      <c r="C6">
        <f>SUM(C7:C11)</f>
        <v>0</v>
      </c>
      <c r="D6">
        <f>SUM(D7:D11)</f>
        <v>0</v>
      </c>
      <c r="E6">
        <f>SUM(E7:E11)</f>
        <v>0</v>
      </c>
      <c r="F6">
        <f>SUM(F7:F11)</f>
        <v>0</v>
      </c>
      <c r="G6">
        <f>SUM(G7:G11)</f>
        <v>0</v>
      </c>
    </row>
    <row r="7">
      <c r="A7" t="str">
        <v>KH.01</v>
      </c>
      <c r="B7" t="str">
        <v>Beras dan Olahan Padi</v>
      </c>
      <c r="C7">
        <f>SUMIF('Stock_Brg (D)'!$AA$8:$AA$311,A7,'Stock_Brg (D)'!$D$8:$D$311)</f>
        <v>0</v>
      </c>
      <c r="D7">
        <f>SUMIF('Stock_Brg (D)'!$AA$8:$AA$311,A7,'Stock_Brg (D)'!$E$8:$E$311)</f>
        <v>0</v>
      </c>
      <c r="E7">
        <f>SUMIF('Stock_Brg (D)'!$AA$8:$AA$311,A7,'Stock_Brg (D)'!$F$8:$F$311)</f>
        <v>0</v>
      </c>
      <c r="F7">
        <f>C7+D7-E7</f>
        <v>0</v>
      </c>
      <c r="G7">
        <f>SUMIF('Stock_Brg (D)'!$AA$8:$AA$311,A7,'Stock_Brg (D)'!$I$8:$I$311)</f>
        <v>0</v>
      </c>
    </row>
    <row r="8">
      <c r="A8" t="str">
        <v>KH.02</v>
      </c>
      <c r="B8" t="str">
        <v>Jagung dan Olahannya</v>
      </c>
      <c r="C8">
        <f>SUMIF('Stock_Brg (D)'!$AA$8:$AA$311,A8,'Stock_Brg (D)'!$D$8:$D$311)</f>
        <v>0</v>
      </c>
      <c r="D8">
        <f>SUMIF('Stock_Brg (D)'!$AA$8:$AA$311,A8,'Stock_Brg (D)'!$E$8:$E$311)</f>
        <v>0</v>
      </c>
      <c r="E8">
        <f>SUMIF('Stock_Brg (D)'!$AA$8:$AA$311,A8,'Stock_Brg (D)'!$F$8:$F$311)</f>
        <v>0</v>
      </c>
      <c r="F8">
        <f>C8+D8-E8</f>
        <v>0</v>
      </c>
      <c r="G8">
        <f>SUMIF('Stock_Brg (D)'!$AA$8:$AA$311,A8,'Stock_Brg (D)'!$I$8:$I$311)</f>
        <v>0</v>
      </c>
    </row>
    <row r="9">
      <c r="A9" t="str">
        <v>KH.03</v>
      </c>
      <c r="B9" t="str">
        <v>Umbi-umbian</v>
      </c>
      <c r="C9">
        <f>SUMIF('Stock_Brg (D)'!$AA$8:$AA$311,A9,'Stock_Brg (D)'!$D$8:$D$311)</f>
        <v>0</v>
      </c>
      <c r="D9">
        <f>SUMIF('Stock_Brg (D)'!$AA$8:$AA$311,A9,'Stock_Brg (D)'!$E$8:$E$311)</f>
        <v>0</v>
      </c>
      <c r="E9">
        <f>SUMIF('Stock_Brg (D)'!$AA$8:$AA$311,A9,'Stock_Brg (D)'!$F$8:$F$311)</f>
        <v>0</v>
      </c>
      <c r="F9">
        <f>C9+D9-E9</f>
        <v>0</v>
      </c>
      <c r="G9">
        <f>SUMIF('Stock_Brg (D)'!$AA$8:$AA$311,A9,'Stock_Brg (D)'!$I$8:$I$311)</f>
        <v>0</v>
      </c>
    </row>
    <row r="10">
      <c r="A10" t="str">
        <v>KH.04</v>
      </c>
      <c r="B10" t="str">
        <v>Gandum dan Olahan Tepung</v>
      </c>
      <c r="C10">
        <f>SUMIF('Stock_Brg (D)'!$AA$8:$AA$311,A10,'Stock_Brg (D)'!$D$8:$D$311)</f>
        <v>0</v>
      </c>
      <c r="D10">
        <f>SUMIF('Stock_Brg (D)'!$AA$8:$AA$311,A10,'Stock_Brg (D)'!$E$8:$E$311)</f>
        <v>0</v>
      </c>
      <c r="E10">
        <f>SUMIF('Stock_Brg (D)'!$AA$8:$AA$311,A10,'Stock_Brg (D)'!$F$8:$F$311)</f>
        <v>0</v>
      </c>
      <c r="F10">
        <f>C10+D10-E10</f>
        <v>0</v>
      </c>
      <c r="G10">
        <f>SUMIF('Stock_Brg (D)'!$AA$8:$AA$311,A10,'Stock_Brg (D)'!$I$8:$I$311)</f>
        <v>0</v>
      </c>
    </row>
    <row r="11">
      <c r="A11" t="str">
        <v>KH.05</v>
      </c>
      <c r="B11" t="str">
        <v>Sereal</v>
      </c>
      <c r="C11">
        <f>SUMIF('Stock_Brg (D)'!$AA$8:$AA$311,A11,'Stock_Brg (D)'!$D$8:$D$311)</f>
        <v>0</v>
      </c>
      <c r="D11">
        <f>SUMIF('Stock_Brg (D)'!$AA$8:$AA$311,A11,'Stock_Brg (D)'!$E$8:$E$311)</f>
        <v>0</v>
      </c>
      <c r="E11">
        <f>SUMIF('Stock_Brg (D)'!$AA$8:$AA$311,A11,'Stock_Brg (D)'!$F$8:$F$311)</f>
        <v>0</v>
      </c>
      <c r="F11">
        <f>C11+D11-E11</f>
        <v>0</v>
      </c>
      <c r="G11">
        <f>SUMIF('Stock_Brg (D)'!$AA$8:$AA$311,A11,'Stock_Brg (D)'!$I$8:$I$311)</f>
        <v>0</v>
      </c>
    </row>
    <row r="12">
      <c r="A12" t="str">
        <v>PH</v>
      </c>
      <c r="B12" t="str">
        <v>PROTEIN HEWANI</v>
      </c>
      <c r="C12">
        <f>SUM(C13:C18)</f>
        <v>0</v>
      </c>
      <c r="D12">
        <f>SUM(D13:D18)</f>
        <v>0</v>
      </c>
      <c r="E12">
        <f>SUM(E13:E18)</f>
        <v>0</v>
      </c>
      <c r="F12">
        <f>SUM(F13:F18)</f>
        <v>0</v>
      </c>
      <c r="G12">
        <f>SUM(G13:G18)</f>
        <v>0</v>
      </c>
    </row>
    <row r="13">
      <c r="A13" t="str">
        <v>PH.01</v>
      </c>
      <c r="B13" t="str">
        <v>Unggas dan Olahannya</v>
      </c>
      <c r="C13">
        <f>SUMIF('Stock_Brg (D)'!$AA$8:$AA$311,A13,'Stock_Brg (D)'!$D$8:$D$311)</f>
        <v>0</v>
      </c>
      <c r="D13">
        <f>SUMIF('Stock_Brg (D)'!$AA$8:$AA$311,A13,'Stock_Brg (D)'!$E$8:$E$311)</f>
        <v>0</v>
      </c>
      <c r="E13">
        <f>SUMIF('Stock_Brg (D)'!$AA$8:$AA$311,A13,'Stock_Brg (D)'!$F$8:$F$311)</f>
        <v>0</v>
      </c>
      <c r="F13">
        <f>C13+D13-E13</f>
        <v>0</v>
      </c>
      <c r="G13">
        <f>SUMIF('Stock_Brg (D)'!$AA$8:$AA$311,A13,'Stock_Brg (D)'!$I$8:$I$311)</f>
        <v>0</v>
      </c>
    </row>
    <row r="14">
      <c r="A14" t="str">
        <v>PH.02</v>
      </c>
      <c r="B14" t="str">
        <v>Daging Sapi/Kerbau/Kambing/Domba</v>
      </c>
      <c r="C14">
        <f>SUMIF('Stock_Brg (D)'!$AA$8:$AA$311,A14,'Stock_Brg (D)'!$D$8:$D$311)</f>
        <v>0</v>
      </c>
      <c r="D14">
        <f>SUMIF('Stock_Brg (D)'!$AA$8:$AA$311,A14,'Stock_Brg (D)'!$E$8:$E$311)</f>
        <v>0</v>
      </c>
      <c r="E14">
        <f>SUMIF('Stock_Brg (D)'!$AA$8:$AA$311,A14,'Stock_Brg (D)'!$F$8:$F$311)</f>
        <v>0</v>
      </c>
      <c r="F14">
        <f>C14+D14-E14</f>
        <v>0</v>
      </c>
      <c r="G14">
        <f>SUMIF('Stock_Brg (D)'!$AA$8:$AA$311,A14,'Stock_Brg (D)'!$I$8:$I$311)</f>
        <v>0</v>
      </c>
    </row>
    <row r="15">
      <c r="A15" t="str">
        <v>PH.03</v>
      </c>
      <c r="B15" t="str">
        <v>Ikan Air Tawar</v>
      </c>
      <c r="C15">
        <f>SUMIF('Stock_Brg (D)'!$AA$8:$AA$311,A15,'Stock_Brg (D)'!$D$8:$D$311)</f>
        <v>0</v>
      </c>
      <c r="D15">
        <f>SUMIF('Stock_Brg (D)'!$AA$8:$AA$311,A15,'Stock_Brg (D)'!$E$8:$E$311)</f>
        <v>0</v>
      </c>
      <c r="E15">
        <f>SUMIF('Stock_Brg (D)'!$AA$8:$AA$311,A15,'Stock_Brg (D)'!$F$8:$F$311)</f>
        <v>0</v>
      </c>
      <c r="F15">
        <f>C15+D15-E15</f>
        <v>0</v>
      </c>
      <c r="G15">
        <f>SUMIF('Stock_Brg (D)'!$AA$8:$AA$311,A15,'Stock_Brg (D)'!$I$8:$I$311)</f>
        <v>0</v>
      </c>
    </row>
    <row r="16">
      <c r="A16" t="str">
        <v>PH.04</v>
      </c>
      <c r="B16" t="str">
        <v>Ikan Laut</v>
      </c>
      <c r="C16">
        <f>SUMIF('Stock_Brg (D)'!$AA$8:$AA$311,A16,'Stock_Brg (D)'!$D$8:$D$311)</f>
        <v>0</v>
      </c>
      <c r="D16">
        <f>SUMIF('Stock_Brg (D)'!$AA$8:$AA$311,A16,'Stock_Brg (D)'!$E$8:$E$311)</f>
        <v>0</v>
      </c>
      <c r="E16">
        <f>SUMIF('Stock_Brg (D)'!$AA$8:$AA$311,A16,'Stock_Brg (D)'!$F$8:$F$311)</f>
        <v>0</v>
      </c>
      <c r="F16">
        <f>C16+D16-E16</f>
        <v>0</v>
      </c>
      <c r="G16">
        <f>SUMIF('Stock_Brg (D)'!$AA$8:$AA$311,A16,'Stock_Brg (D)'!$I$8:$I$311)</f>
        <v>0</v>
      </c>
    </row>
    <row r="17">
      <c r="A17" t="str">
        <v>PH.05</v>
      </c>
      <c r="B17" t="str">
        <v>Produk Perikanan Lainnya</v>
      </c>
      <c r="C17">
        <f>SUMIF('Stock_Brg (D)'!$AA$8:$AA$311,A17,'Stock_Brg (D)'!$D$8:$D$311)</f>
        <v>0</v>
      </c>
      <c r="D17">
        <f>SUMIF('Stock_Brg (D)'!$AA$8:$AA$311,A17,'Stock_Brg (D)'!$E$8:$E$311)</f>
        <v>0</v>
      </c>
      <c r="E17">
        <f>SUMIF('Stock_Brg (D)'!$AA$8:$AA$311,A17,'Stock_Brg (D)'!$F$8:$F$311)</f>
        <v>0</v>
      </c>
      <c r="F17">
        <f>C17+D17-E17</f>
        <v>0</v>
      </c>
      <c r="G17">
        <f>SUMIF('Stock_Brg (D)'!$AA$8:$AA$311,A17,'Stock_Brg (D)'!$I$8:$I$311)</f>
        <v>0</v>
      </c>
    </row>
    <row r="18">
      <c r="A18" t="str">
        <v>PH.06</v>
      </c>
      <c r="B18" t="str">
        <v>Susu dan Olahannya</v>
      </c>
      <c r="C18">
        <f>SUMIF('Stock_Brg (D)'!$AA$8:$AA$311,A18,'Stock_Brg (D)'!$D$8:$D$311)</f>
        <v>0</v>
      </c>
      <c r="D18">
        <f>SUMIF('Stock_Brg (D)'!$AA$8:$AA$311,A18,'Stock_Brg (D)'!$E$8:$E$311)</f>
        <v>0</v>
      </c>
      <c r="E18">
        <f>SUMIF('Stock_Brg (D)'!$AA$8:$AA$311,A18,'Stock_Brg (D)'!$F$8:$F$311)</f>
        <v>0</v>
      </c>
      <c r="F18">
        <f>C18+D18-E18</f>
        <v>0</v>
      </c>
      <c r="G18">
        <f>SUMIF('Stock_Brg (D)'!$AA$8:$AA$311,A18,'Stock_Brg (D)'!$I$8:$I$311)</f>
        <v>0</v>
      </c>
    </row>
    <row r="19">
      <c r="A19" t="str">
        <v>PN</v>
      </c>
      <c r="B19" t="str">
        <v>PROTEIN NABATI</v>
      </c>
      <c r="C19">
        <f>SUM(C20:C22)</f>
        <v>0</v>
      </c>
      <c r="D19">
        <f>SUM(D20:D22)</f>
        <v>0</v>
      </c>
      <c r="E19">
        <f>SUM(E20:E22)</f>
        <v>0</v>
      </c>
      <c r="F19">
        <f>SUM(F20:F22)</f>
        <v>0</v>
      </c>
      <c r="G19">
        <f>SUM(G20:G22)</f>
        <v>0</v>
      </c>
    </row>
    <row r="20">
      <c r="A20" t="str">
        <v>PN.01</v>
      </c>
      <c r="B20" t="str">
        <v>Kedelai dan Olahannya</v>
      </c>
      <c r="C20">
        <f>SUMIF('Stock_Brg (D)'!$AA$8:$AA$311,A20,'Stock_Brg (D)'!$D$8:$D$311)</f>
        <v>0</v>
      </c>
      <c r="D20">
        <f>SUMIF('Stock_Brg (D)'!$AA$8:$AA$311,A20,'Stock_Brg (D)'!$E$8:$E$311)</f>
        <v>0</v>
      </c>
      <c r="E20">
        <f>SUMIF('Stock_Brg (D)'!$AA$8:$AA$311,A20,'Stock_Brg (D)'!$F$8:$F$311)</f>
        <v>0</v>
      </c>
      <c r="F20">
        <f>C20+D20-E20</f>
        <v>0</v>
      </c>
      <c r="G20">
        <f>SUMIF('Stock_Brg (D)'!$AA$8:$AA$311,A20,'Stock_Brg (D)'!$I$8:$I$311)</f>
        <v>0</v>
      </c>
    </row>
    <row r="21">
      <c r="A21" t="str">
        <v>PN.02</v>
      </c>
      <c r="B21" t="str">
        <v>Kacang-kacangan</v>
      </c>
      <c r="C21">
        <f>SUMIF('Stock_Brg (D)'!$AA$8:$AA$311,A21,'Stock_Brg (D)'!$D$8:$D$311)</f>
        <v>0</v>
      </c>
      <c r="D21">
        <f>SUMIF('Stock_Brg (D)'!$AA$8:$AA$311,A21,'Stock_Brg (D)'!$E$8:$E$311)</f>
        <v>0</v>
      </c>
      <c r="E21">
        <f>SUMIF('Stock_Brg (D)'!$AA$8:$AA$311,A21,'Stock_Brg (D)'!$F$8:$F$311)</f>
        <v>0</v>
      </c>
      <c r="F21">
        <f>C21+D21-E21</f>
        <v>0</v>
      </c>
      <c r="G21">
        <f>SUMIF('Stock_Brg (D)'!$AA$8:$AA$311,A21,'Stock_Brg (D)'!$I$8:$I$311)</f>
        <v>0</v>
      </c>
    </row>
    <row r="22">
      <c r="A22" t="str">
        <v>PN.03</v>
      </c>
      <c r="B22" t="str">
        <v>Biji-bijian dan Produknya</v>
      </c>
      <c r="C22">
        <f>SUMIF('Stock_Brg (D)'!$AA$8:$AA$311,A22,'Stock_Brg (D)'!$D$8:$D$311)</f>
        <v>0</v>
      </c>
      <c r="D22">
        <f>SUMIF('Stock_Brg (D)'!$AA$8:$AA$311,A22,'Stock_Brg (D)'!$E$8:$E$311)</f>
        <v>0</v>
      </c>
      <c r="E22">
        <f>SUMIF('Stock_Brg (D)'!$AA$8:$AA$311,A22,'Stock_Brg (D)'!$F$8:$F$311)</f>
        <v>0</v>
      </c>
      <c r="F22">
        <f>C22+D22-E22</f>
        <v>0</v>
      </c>
      <c r="G22">
        <f>SUMIF('Stock_Brg (D)'!$AA$8:$AA$311,A22,'Stock_Brg (D)'!$I$8:$I$311)</f>
        <v>0</v>
      </c>
    </row>
    <row r="23">
      <c r="A23" t="str">
        <v>SY</v>
      </c>
      <c r="B23" t="str">
        <v>SAYURAN</v>
      </c>
      <c r="C23">
        <f>SUM(C24:C27)</f>
        <v>0</v>
      </c>
      <c r="D23">
        <f>SUM(D24:D27)</f>
        <v>0</v>
      </c>
      <c r="E23">
        <f>SUM(E24:E27)</f>
        <v>0</v>
      </c>
      <c r="F23">
        <f>SUM(F24:F27)</f>
        <v>0</v>
      </c>
      <c r="G23">
        <f>SUM(G24:G27)</f>
        <v>0</v>
      </c>
    </row>
    <row r="24">
      <c r="A24" t="str">
        <v>SY.01</v>
      </c>
      <c r="B24" t="str">
        <v>Sayuran Daun/Batang/Bunga</v>
      </c>
      <c r="C24">
        <f>SUMIF('Stock_Brg (D)'!$AA$8:$AA$311,A24,'Stock_Brg (D)'!$D$8:$D$311)</f>
        <v>0</v>
      </c>
      <c r="D24">
        <f>SUMIF('Stock_Brg (D)'!$AA$8:$AA$311,A24,'Stock_Brg (D)'!$E$8:$E$311)</f>
        <v>0</v>
      </c>
      <c r="E24">
        <f>SUMIF('Stock_Brg (D)'!$AA$8:$AA$311,A24,'Stock_Brg (D)'!$F$8:$F$311)</f>
        <v>0</v>
      </c>
      <c r="F24">
        <f>C24+D24-E24</f>
        <v>0</v>
      </c>
      <c r="G24">
        <f>SUMIF('Stock_Brg (D)'!$AA$8:$AA$311,A24,'Stock_Brg (D)'!$I$8:$I$311)</f>
        <v>0</v>
      </c>
    </row>
    <row r="25">
      <c r="A25" t="str">
        <v>SY.02</v>
      </c>
      <c r="B25" t="str">
        <v>Sayuran Buah/Umbi/Akar</v>
      </c>
      <c r="C25">
        <f>SUMIF('Stock_Brg (D)'!$AA$8:$AA$311,A25,'Stock_Brg (D)'!$D$8:$D$311)</f>
        <v>0</v>
      </c>
      <c r="D25">
        <f>SUMIF('Stock_Brg (D)'!$AA$8:$AA$311,A25,'Stock_Brg (D)'!$E$8:$E$311)</f>
        <v>0</v>
      </c>
      <c r="E25">
        <f>SUMIF('Stock_Brg (D)'!$AA$8:$AA$311,A25,'Stock_Brg (D)'!$F$8:$F$311)</f>
        <v>0</v>
      </c>
      <c r="F25">
        <f>C25+D25-E25</f>
        <v>0</v>
      </c>
      <c r="G25">
        <f>SUMIF('Stock_Brg (D)'!$AA$8:$AA$311,A25,'Stock_Brg (D)'!$I$8:$I$311)</f>
        <v>0</v>
      </c>
    </row>
    <row r="26">
      <c r="A26" t="str">
        <v>SY.03</v>
      </c>
      <c r="B26" t="str">
        <v>Sayuran Bawang dan Aromatik</v>
      </c>
      <c r="C26">
        <f>SUMIF('Stock_Brg (D)'!$AA$8:$AA$311,A26,'Stock_Brg (D)'!$D$8:$D$311)</f>
        <v>0</v>
      </c>
      <c r="D26">
        <f>SUMIF('Stock_Brg (D)'!$AA$8:$AA$311,A26,'Stock_Brg (D)'!$E$8:$E$311)</f>
        <v>0</v>
      </c>
      <c r="E26">
        <f>SUMIF('Stock_Brg (D)'!$AA$8:$AA$311,A26,'Stock_Brg (D)'!$F$8:$F$311)</f>
        <v>0</v>
      </c>
      <c r="F26">
        <f>C26+D26-E26</f>
        <v>0</v>
      </c>
      <c r="G26">
        <f>SUMIF('Stock_Brg (D)'!$AA$8:$AA$311,A26,'Stock_Brg (D)'!$I$8:$I$311)</f>
        <v>0</v>
      </c>
    </row>
    <row r="27">
      <c r="A27" t="str">
        <v>SY.04</v>
      </c>
      <c r="B27" t="str">
        <v>Jamur</v>
      </c>
      <c r="C27">
        <f>SUMIF('Stock_Brg (D)'!$AA$8:$AA$311,A27,'Stock_Brg (D)'!$D$8:$D$311)</f>
        <v>0</v>
      </c>
      <c r="D27">
        <f>SUMIF('Stock_Brg (D)'!$AA$8:$AA$311,A27,'Stock_Brg (D)'!$E$8:$E$311)</f>
        <v>0</v>
      </c>
      <c r="E27">
        <f>SUMIF('Stock_Brg (D)'!$AA$8:$AA$311,A27,'Stock_Brg (D)'!$F$8:$F$311)</f>
        <v>0</v>
      </c>
      <c r="F27">
        <f>C27+D27-E27</f>
        <v>0</v>
      </c>
      <c r="G27">
        <f>SUMIF('Stock_Brg (D)'!$AA$8:$AA$311,A27,'Stock_Brg (D)'!$I$8:$I$311)</f>
        <v>0</v>
      </c>
    </row>
    <row r="28">
      <c r="A28" t="str">
        <v>BU</v>
      </c>
      <c r="B28" t="str">
        <v>BUAH-BUAHAN</v>
      </c>
      <c r="C28">
        <f>SUM(C29:C30)</f>
        <v>0</v>
      </c>
      <c r="D28">
        <f>SUM(D29:D30)</f>
        <v>0</v>
      </c>
      <c r="E28">
        <f>SUM(E29:E30)</f>
        <v>0</v>
      </c>
      <c r="F28">
        <f>SUM(F29:F30)</f>
        <v>0</v>
      </c>
      <c r="G28">
        <f>SUM(G29:G30)</f>
        <v>0</v>
      </c>
    </row>
    <row r="29">
      <c r="A29" t="str">
        <v>BU.01</v>
      </c>
      <c r="B29" t="str">
        <v>Buah Lokal</v>
      </c>
      <c r="C29">
        <f>SUMIF('Stock_Brg (D)'!$AA$8:$AA$311,A29,'Stock_Brg (D)'!$D$8:$D$311)</f>
        <v>0</v>
      </c>
      <c r="D29">
        <f>SUMIF('Stock_Brg (D)'!$AA$8:$AA$311,A29,'Stock_Brg (D)'!$E$8:$E$311)</f>
        <v>0</v>
      </c>
      <c r="E29">
        <f>SUMIF('Stock_Brg (D)'!$AA$8:$AA$311,A29,'Stock_Brg (D)'!$F$8:$F$311)</f>
        <v>0</v>
      </c>
      <c r="F29">
        <f>C29+D29-E29</f>
        <v>0</v>
      </c>
      <c r="G29">
        <f>SUMIF('Stock_Brg (D)'!$AA$8:$AA$311,A29,'Stock_Brg (D)'!$I$8:$I$311)</f>
        <v>0</v>
      </c>
    </row>
    <row r="30">
      <c r="A30" t="str">
        <v>BU.02</v>
      </c>
      <c r="B30" t="str">
        <v>Buah Impor</v>
      </c>
      <c r="C30">
        <f>SUMIF('Stock_Brg (D)'!$AA$8:$AA$311,A30,'Stock_Brg (D)'!$D$8:$D$311)</f>
        <v>0</v>
      </c>
      <c r="D30">
        <f>SUMIF('Stock_Brg (D)'!$AA$8:$AA$311,A30,'Stock_Brg (D)'!$E$8:$E$311)</f>
        <v>0</v>
      </c>
      <c r="E30">
        <f>SUMIF('Stock_Brg (D)'!$AA$8:$AA$311,A30,'Stock_Brg (D)'!$F$8:$F$311)</f>
        <v>0</v>
      </c>
      <c r="F30">
        <f>C30+D30-E30</f>
        <v>0</v>
      </c>
      <c r="G30">
        <f>SUMIF('Stock_Brg (D)'!$AA$8:$AA$311,A30,'Stock_Brg (D)'!$I$8:$I$311)</f>
        <v>0</v>
      </c>
    </row>
    <row r="31">
      <c r="A31" t="str">
        <v>BB</v>
      </c>
      <c r="B31" t="str">
        <v>BAHAN BAKU LAIN</v>
      </c>
      <c r="C31">
        <f>SUM(C32:C38)</f>
        <v>0</v>
      </c>
      <c r="D31">
        <f>SUM(D32:D38)</f>
        <v>0</v>
      </c>
      <c r="E31">
        <f>SUM(E32:E38)</f>
        <v>0</v>
      </c>
      <c r="F31">
        <f>SUM(F32:F38)</f>
        <v>0</v>
      </c>
      <c r="G31">
        <f>SUM(G32:G38)</f>
        <v>0</v>
      </c>
    </row>
    <row r="32">
      <c r="A32" t="str">
        <v>BB.01</v>
      </c>
      <c r="B32" t="str">
        <v>Minyak dan Lemak</v>
      </c>
      <c r="C32">
        <f>SUMIF('Stock_Brg (D)'!$AA$8:$AA$311,A32,'Stock_Brg (D)'!$D$8:$D$311)</f>
        <v>0</v>
      </c>
      <c r="D32">
        <f>SUMIF('Stock_Brg (D)'!$AA$8:$AA$311,A32,'Stock_Brg (D)'!$E$8:$E$311)</f>
        <v>0</v>
      </c>
      <c r="E32">
        <f>SUMIF('Stock_Brg (D)'!$AA$8:$AA$311,A32,'Stock_Brg (D)'!$F$8:$F$311)</f>
        <v>0</v>
      </c>
      <c r="F32">
        <f>C32+D32-E32</f>
        <v>0</v>
      </c>
      <c r="G32">
        <f>SUMIF('Stock_Brg (D)'!$AA$8:$AA$311,A32,'Stock_Brg (D)'!$I$8:$I$311)</f>
        <v>0</v>
      </c>
    </row>
    <row r="33">
      <c r="A33" t="str">
        <v>BB.02</v>
      </c>
      <c r="B33" t="str">
        <v>Garam, Gula, dan Pemanis</v>
      </c>
      <c r="C33">
        <f>SUMIF('Stock_Brg (D)'!$AA$8:$AA$311,A33,'Stock_Brg (D)'!$D$8:$D$311)</f>
        <v>0</v>
      </c>
      <c r="D33">
        <f>SUMIF('Stock_Brg (D)'!$AA$8:$AA$311,A33,'Stock_Brg (D)'!$E$8:$E$311)</f>
        <v>0</v>
      </c>
      <c r="E33">
        <f>SUMIF('Stock_Brg (D)'!$AA$8:$AA$311,A33,'Stock_Brg (D)'!$F$8:$F$311)</f>
        <v>0</v>
      </c>
      <c r="F33">
        <f>C33+D33-E33</f>
        <v>0</v>
      </c>
      <c r="G33">
        <f>SUMIF('Stock_Brg (D)'!$AA$8:$AA$311,A33,'Stock_Brg (D)'!$I$8:$I$311)</f>
        <v>0</v>
      </c>
    </row>
    <row r="34">
      <c r="A34" t="str">
        <v>BB.03</v>
      </c>
      <c r="B34" t="str">
        <v>Bumbu Kering (Rempah)</v>
      </c>
      <c r="C34">
        <f>SUMIF('Stock_Brg (D)'!$AA$8:$AA$311,A34,'Stock_Brg (D)'!$D$8:$D$311)</f>
        <v>0</v>
      </c>
      <c r="D34">
        <f>SUMIF('Stock_Brg (D)'!$AA$8:$AA$311,A34,'Stock_Brg (D)'!$E$8:$E$311)</f>
        <v>0</v>
      </c>
      <c r="E34">
        <f>SUMIF('Stock_Brg (D)'!$AA$8:$AA$311,A34,'Stock_Brg (D)'!$F$8:$F$311)</f>
        <v>0</v>
      </c>
      <c r="F34">
        <f>C34+D34-E34</f>
        <v>0</v>
      </c>
      <c r="G34">
        <f>SUMIF('Stock_Brg (D)'!$AA$8:$AA$311,A34,'Stock_Brg (D)'!$I$8:$I$311)</f>
        <v>0</v>
      </c>
    </row>
    <row r="35">
      <c r="A35" t="str">
        <v>BB.04</v>
      </c>
      <c r="B35" t="str">
        <v>Bumbu Cair, Saus, dan Kondimen</v>
      </c>
      <c r="C35">
        <f>SUMIF('Stock_Brg (D)'!$AA$8:$AA$311,A35,'Stock_Brg (D)'!$D$8:$D$311)</f>
        <v>0</v>
      </c>
      <c r="D35">
        <f>SUMIF('Stock_Brg (D)'!$AA$8:$AA$311,A35,'Stock_Brg (D)'!$E$8:$E$311)</f>
        <v>0</v>
      </c>
      <c r="E35">
        <f>SUMIF('Stock_Brg (D)'!$AA$8:$AA$311,A35,'Stock_Brg (D)'!$F$8:$F$311)</f>
        <v>0</v>
      </c>
      <c r="F35">
        <f>C35+D35-E35</f>
        <v>0</v>
      </c>
      <c r="G35">
        <f>SUMIF('Stock_Brg (D)'!$AA$8:$AA$311,A35,'Stock_Brg (D)'!$I$8:$I$311)</f>
        <v>0</v>
      </c>
    </row>
    <row r="36">
      <c r="A36" t="str">
        <v>BB.05</v>
      </c>
      <c r="B36" t="str">
        <v>Produk Olahan Dasar</v>
      </c>
      <c r="C36">
        <f>SUMIF('Stock_Brg (D)'!$AA$8:$AA$311,A36,'Stock_Brg (D)'!$D$8:$D$311)</f>
        <v>0</v>
      </c>
      <c r="D36">
        <f>SUMIF('Stock_Brg (D)'!$AA$8:$AA$311,A36,'Stock_Brg (D)'!$E$8:$E$311)</f>
        <v>0</v>
      </c>
      <c r="E36">
        <f>SUMIF('Stock_Brg (D)'!$AA$8:$AA$311,A36,'Stock_Brg (D)'!$F$8:$F$311)</f>
        <v>0</v>
      </c>
      <c r="F36">
        <f>C36+D36-E36</f>
        <v>0</v>
      </c>
      <c r="G36">
        <f>SUMIF('Stock_Brg (D)'!$AA$8:$AA$311,A36,'Stock_Brg (D)'!$I$8:$I$311)</f>
        <v>0</v>
      </c>
    </row>
    <row r="37">
      <c r="A37" t="str">
        <v>BB.06</v>
      </c>
      <c r="B37" t="str">
        <v>Bahan Fermentasi/Pelengkap</v>
      </c>
      <c r="C37">
        <f>SUMIF('Stock_Brg (D)'!$AA$8:$AA$311,A37,'Stock_Brg (D)'!$D$8:$D$311)</f>
        <v>0</v>
      </c>
      <c r="D37">
        <f>SUMIF('Stock_Brg (D)'!$AA$8:$AA$311,A37,'Stock_Brg (D)'!$E$8:$E$311)</f>
        <v>0</v>
      </c>
      <c r="E37">
        <f>SUMIF('Stock_Brg (D)'!$AA$8:$AA$311,A37,'Stock_Brg (D)'!$F$8:$F$311)</f>
        <v>0</v>
      </c>
      <c r="F37">
        <f>C37+D37-E37</f>
        <v>0</v>
      </c>
      <c r="G37">
        <f>SUMIF('Stock_Brg (D)'!$AA$8:$AA$311,A37,'Stock_Brg (D)'!$I$8:$I$311)</f>
        <v>0</v>
      </c>
    </row>
    <row r="38">
      <c r="A38" t="str">
        <v>BB.07</v>
      </c>
      <c r="B38" t="str">
        <v>Bahan Minuman Pendamping</v>
      </c>
      <c r="C38">
        <f>SUMIF('Stock_Brg (D)'!$AA$8:$AA$311,A38,'Stock_Brg (D)'!$D$8:$D$311)</f>
        <v>0</v>
      </c>
      <c r="D38">
        <f>SUMIF('Stock_Brg (D)'!$AA$8:$AA$311,A38,'Stock_Brg (D)'!$E$8:$E$311)</f>
        <v>0</v>
      </c>
      <c r="E38">
        <f>SUMIF('Stock_Brg (D)'!$AA$8:$AA$311,A38,'Stock_Brg (D)'!$F$8:$F$311)</f>
        <v>0</v>
      </c>
      <c r="F38">
        <f>C38+D38-E38</f>
        <v>0</v>
      </c>
      <c r="G38">
        <f>SUMIF('Stock_Brg (D)'!$AA$8:$AA$311,A38,'Stock_Brg (D)'!$I$8:$I$311)</f>
        <v>0</v>
      </c>
    </row>
    <row r="39">
      <c r="B39" t="str">
        <v>JUMLAH</v>
      </c>
      <c r="C39">
        <f>C6+C12+C19+C23+C28+C31</f>
        <v>0</v>
      </c>
      <c r="D39">
        <f>D6+D12+D19+D23+D28+D31</f>
        <v>0</v>
      </c>
      <c r="E39">
        <f>E6+E12+E19+E23+E28+E31</f>
        <v>0</v>
      </c>
      <c r="F39">
        <f>F6+F12+F19+F23+F28+F31</f>
        <v>0</v>
      </c>
      <c r="G39">
        <f>G6+G12+G19+G23+G28+G31</f>
        <v>0</v>
      </c>
    </row>
    <row r="41">
      <c r="B41" t="str">
        <v>Mengetahui,</v>
      </c>
      <c r="E41" t="str">
        <f>Setup!C19&amp;","</f>
        <v>,</v>
      </c>
      <c r="F41" t="str">
        <f>IF(Setup!C18="","",Setup!C18)</f>
        <v/>
      </c>
    </row>
    <row r="42">
      <c r="B42" t="str">
        <f>"Kepala "&amp;Setup!C6</f>
        <v>Kepala Input Nama SPPG di sini</v>
      </c>
      <c r="E42" t="str">
        <v>Staf Pengawas Keuangan</v>
      </c>
    </row>
    <row r="43">
      <c r="E43" t="str">
        <f>Setup!C6</f>
        <v>Input Nama SPPG di sini</v>
      </c>
    </row>
    <row r="48">
      <c r="B48" t="str">
        <f>IF(Setup!C9="","…................",Setup!C9)</f>
        <v>…................</v>
      </c>
      <c r="E48" t="str">
        <f>IF(Setup!C10="","…................",Setup!C10)</f>
        <v>…................</v>
      </c>
    </row>
  </sheetData>
  <pageMargins left="0.236220472440945" right="0.236220472440945" top="0.33" bottom="0.33" header="0.31496062992126" footer="0.31496062992126"/>
  <ignoredErrors>
    <ignoredError numberStoredAsText="1" sqref="A1:G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PERSONAL COMPUTER</Compan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Menu</vt:lpstr>
      <vt:lpstr>Sheet7</vt:lpstr>
      <vt:lpstr>Setup</vt:lpstr>
      <vt:lpstr>Saldo Buku</vt:lpstr>
      <vt:lpstr>Anggaran</vt:lpstr>
      <vt:lpstr>Transaksi</vt:lpstr>
      <vt:lpstr>BKU</vt:lpstr>
      <vt:lpstr>BP Bank</vt:lpstr>
      <vt:lpstr>BP Petty Cash</vt:lpstr>
      <vt:lpstr>BP Bahan Baku</vt:lpstr>
      <vt:lpstr>BP Operasional</vt:lpstr>
      <vt:lpstr>BP Fasilitas</vt:lpstr>
      <vt:lpstr>BP Pajak</vt:lpstr>
      <vt:lpstr>LR</vt:lpstr>
      <vt:lpstr>LPA</vt:lpstr>
      <vt:lpstr>SPTJ</vt:lpstr>
      <vt:lpstr>BAPSD</vt:lpstr>
      <vt:lpstr>Catatan</vt:lpstr>
      <vt:lpstr>DafNom</vt:lpstr>
      <vt:lpstr>Ref_Brg</vt:lpstr>
      <vt:lpstr>Masuk</vt:lpstr>
      <vt:lpstr>Saldo_Brg</vt:lpstr>
      <vt:lpstr>Keluar</vt:lpstr>
      <vt:lpstr>Refresh</vt:lpstr>
      <vt:lpstr>Stock_Brg (D)</vt:lpstr>
      <vt:lpstr>Stock_Brg (R)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2006-01-14T09:12:00Z</dcterms:created>
  <dcterms:modified xsi:type="dcterms:W3CDTF">2026-08-26T06:15:12Z</dcterms:modified>
  <cp:lastModifiedBy>papabear</cp:lastModifiedBy>
  <cp:lastPrinted>2026-02-10T14:02:00Z</cp:lastPrinted>
  <dc:creator>ADI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1033-11.1.0.11733</vt:lpwstr>
  </property>
</Properties>
</file>